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0"/>
  </bookViews>
  <sheets>
    <sheet name="Rekapitulace stavby" sheetId="1" r:id="rId1"/>
    <sheet name="00 - VRN" sheetId="2" r:id="rId2"/>
    <sheet name="01 - 2.NP pravá část - st..." sheetId="3" r:id="rId3"/>
    <sheet name="02 - 2.NP levá část - sta..." sheetId="4" r:id="rId4"/>
    <sheet name="03 - 3.NP - stavební" sheetId="5" r:id="rId5"/>
    <sheet name="04 - Zdravotechnika" sheetId="6" r:id="rId6"/>
    <sheet name="05 - Vytápění" sheetId="7" r:id="rId7"/>
    <sheet name="06 - Vzduchotechnika" sheetId="8" r:id="rId8"/>
    <sheet name="07.1 - Rek Elektroinstalace" sheetId="11" r:id="rId9"/>
    <sheet name="07.2 - Pol Elektroinstalace" sheetId="12" r:id="rId10"/>
    <sheet name="Pokyny pro vyplnění" sheetId="10" r:id="rId11"/>
  </sheets>
  <definedNames>
    <definedName name="_xlnm._FilterDatabase" localSheetId="1" hidden="1">'00 - VRN'!$C$85:$K$106</definedName>
    <definedName name="_xlnm._FilterDatabase" localSheetId="2" hidden="1">'01 - 2.NP pravá část - st...'!$C$91:$K$741</definedName>
    <definedName name="_xlnm._FilterDatabase" localSheetId="3" hidden="1">'02 - 2.NP levá část - sta...'!$C$91:$K$636</definedName>
    <definedName name="_xlnm._FilterDatabase" localSheetId="4" hidden="1">'03 - 3.NP - stavební'!$C$91:$K$708</definedName>
    <definedName name="_xlnm._FilterDatabase" localSheetId="5" hidden="1">'04 - Zdravotechnika'!$C$90:$K$295</definedName>
    <definedName name="_xlnm._FilterDatabase" localSheetId="6" hidden="1">'05 - Vytápění'!$C$83:$K$123</definedName>
    <definedName name="_xlnm._FilterDatabase" localSheetId="7" hidden="1">'06 - Vzduchotechnika'!$C$80:$K$95</definedName>
    <definedName name="_xlnm.Print_Area" localSheetId="1">'00 - VRN'!$C$4:$J$39,'00 - VRN'!$C$45:$J$67,'00 - VRN'!$C$73:$K$106</definedName>
    <definedName name="_xlnm.Print_Area" localSheetId="2">'01 - 2.NP pravá část - st...'!$C$4:$J$39,'01 - 2.NP pravá část - st...'!$C$45:$J$73,'01 - 2.NP pravá část - st...'!$C$79:$K$741</definedName>
    <definedName name="_xlnm.Print_Area" localSheetId="3">'02 - 2.NP levá část - sta...'!$C$4:$J$39,'02 - 2.NP levá část - sta...'!$C$45:$J$73,'02 - 2.NP levá část - sta...'!$C$79:$K$636</definedName>
    <definedName name="_xlnm.Print_Area" localSheetId="4">'03 - 3.NP - stavební'!$C$4:$J$39,'03 - 3.NP - stavební'!$C$45:$J$73,'03 - 3.NP - stavební'!$C$79:$K$708</definedName>
    <definedName name="_xlnm.Print_Area" localSheetId="5">'04 - Zdravotechnika'!$C$4:$J$39,'04 - Zdravotechnika'!$C$45:$J$72,'04 - Zdravotechnika'!$C$78:$K$295</definedName>
    <definedName name="_xlnm.Print_Area" localSheetId="6">'05 - Vytápění'!$C$4:$J$39,'05 - Vytápění'!$C$45:$J$65,'05 - Vytápění'!$C$71:$K$123</definedName>
    <definedName name="_xlnm.Print_Area" localSheetId="7">'06 - Vzduchotechnika'!$C$4:$J$39,'06 - Vzduchotechnika'!$C$45:$J$62,'06 - Vzduchotechnika'!$C$68:$K$95</definedName>
    <definedName name="_xlnm.Print_Area" localSheetId="10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stavby'!$C$42:$AQ$63</definedName>
    <definedName name="_xlnm.Print_Titles" localSheetId="0">'Rekapitulace stavby'!$52:$52</definedName>
    <definedName name="_xlnm.Print_Titles" localSheetId="1">'00 - VRN'!$85:$85</definedName>
    <definedName name="_xlnm.Print_Titles" localSheetId="2">'01 - 2.NP pravá část - st...'!$91:$91</definedName>
    <definedName name="_xlnm.Print_Titles" localSheetId="3">'02 - 2.NP levá část - sta...'!$91:$91</definedName>
    <definedName name="_xlnm.Print_Titles" localSheetId="4">'03 - 3.NP - stavební'!$91:$91</definedName>
    <definedName name="_xlnm.Print_Titles" localSheetId="5">'04 - Zdravotechnika'!$90:$90</definedName>
    <definedName name="_xlnm.Print_Titles" localSheetId="6">'05 - Vytápění'!$83:$83</definedName>
    <definedName name="_xlnm.Print_Titles" localSheetId="7">'06 - Vzduchotechnika'!$80:$80</definedName>
    <definedName name="_xlnm.Print_Titles" localSheetId="9">'07.2 - Pol Elektroinstalace'!$7:$7</definedName>
  </definedNames>
  <calcPr calcId="191029"/>
</workbook>
</file>

<file path=xl/sharedStrings.xml><?xml version="1.0" encoding="utf-8"?>
<sst xmlns="http://schemas.openxmlformats.org/spreadsheetml/2006/main" count="21263" uniqueCount="2257">
  <si>
    <t>Export Komplet</t>
  </si>
  <si>
    <t>VZ</t>
  </si>
  <si>
    <t>2.0</t>
  </si>
  <si>
    <t>ZAMOK</t>
  </si>
  <si>
    <t>False</t>
  </si>
  <si>
    <t>{cbeb32f8-6aa0-4fe5-b207-f23b86482949}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</si>
  <si>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</si>
  <si>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</si>
  <si>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</si>
  <si>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</si>
  <si>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</si>
  <si>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</si>
  <si>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</si>
  <si>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</si>
  <si>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</si>
  <si>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</si>
  <si>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</si>
  <si>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sociálního zázemí Domova mládeže K. H. Borovského 1267, Sokolov</t>
  </si>
  <si>
    <t>KSO:</t>
  </si>
  <si>
    <t/>
  </si>
  <si>
    <t>CC-CZ:</t>
  </si>
  <si>
    <t>Místo:</t>
  </si>
  <si>
    <t>Sokolov, K. H. Borovského 1267</t>
  </si>
  <si>
    <t>Datum:</t>
  </si>
  <si>
    <t>5. 12. 2023</t>
  </si>
  <si>
    <t>Zadavatel:</t>
  </si>
  <si>
    <t>IČ:</t>
  </si>
  <si>
    <t>Střední škola živnostenská Sokolov, p.o.</t>
  </si>
  <si>
    <t>DIČ:</t>
  </si>
  <si>
    <t>Uchazeč:</t>
  </si>
  <si>
    <t>Vyplň údaj</t>
  </si>
  <si>
    <t>Projektant:</t>
  </si>
  <si>
    <t>CENTRA STAV s.r.o.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</si>
  <si>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</si>
  <si>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</si>
  <si>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</si>
  <si>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</si>
  <si>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</si>
  <si>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</si>
  <si>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</si>
  <si>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</si>
  <si>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</si>
  <si>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</si>
  <si>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</si>
  <si>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</si>
  <si>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</si>
  <si>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</si>
  <si>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</si>
  <si>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</si>
  <si>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</si>
  <si>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</si>
  <si>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</si>
  <si>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</si>
  <si>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</si>
  <si>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</si>
  <si>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</si>
  <si>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</si>
  <si>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</si>
  <si>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</si>
  <si>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</si>
  <si>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</si>
  <si>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</si>
  <si>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</si>
  <si>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</si>
  <si>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</si>
  <si>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</si>
  <si>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</si>
  <si>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</si>
  <si>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</si>
  <si>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</si>
  <si>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</si>
  <si>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</si>
  <si>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</si>
  <si>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</si>
  <si>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</si>
  <si>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</si>
  <si>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</si>
  <si>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</si>
  <si>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</si>
  <si>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</si>
  <si>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{15f6c6f8-d392-4f3a-b4ac-9adabe85c63f}</t>
  </si>
  <si>
    <t>2</t>
  </si>
  <si>
    <t>01</t>
  </si>
  <si>
    <t>2.NP pravá část - stavební</t>
  </si>
  <si>
    <t>{46f34105-bb8f-4df8-b8c6-2e694c558cce}</t>
  </si>
  <si>
    <t>02</t>
  </si>
  <si>
    <t>2.NP levá část - stavební</t>
  </si>
  <si>
    <t>{4dde59b1-2af0-4cd1-9eca-858ccbca7834}</t>
  </si>
  <si>
    <t>03</t>
  </si>
  <si>
    <t>3.NP - stavební</t>
  </si>
  <si>
    <t>{563d3a41-dc10-4699-ad4c-1888d10ff6fc}</t>
  </si>
  <si>
    <t>04</t>
  </si>
  <si>
    <t>Zdravotechnika</t>
  </si>
  <si>
    <t>{318041ae-60a1-4d1b-b3ac-730f8961ab38}</t>
  </si>
  <si>
    <t>05</t>
  </si>
  <si>
    <t>Vytápění</t>
  </si>
  <si>
    <t>{38f0b590-d722-4e7f-a321-081bbbf92d55}</t>
  </si>
  <si>
    <t>06</t>
  </si>
  <si>
    <t>Vzduchotechnika</t>
  </si>
  <si>
    <t>{e2d108e8-2dfe-437d-be9f-d3d25c2ca4f6}</t>
  </si>
  <si>
    <t>07</t>
  </si>
  <si>
    <t>Elektroinstalace</t>
  </si>
  <si>
    <t>{44bdf091-3b4b-4e07-975a-a0a55d84c21c}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</si>
  <si>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</si>
  <si>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</si>
  <si>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</si>
  <si>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</si>
  <si>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</si>
  <si>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</si>
  <si>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</si>
  <si>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</si>
  <si>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</si>
  <si>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</si>
  <si>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</si>
  <si>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</si>
  <si>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</si>
  <si>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</si>
  <si>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</si>
  <si>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</si>
  <si>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</si>
  <si>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</si>
  <si>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</si>
  <si>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</si>
  <si>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</si>
  <si>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</si>
  <si>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</si>
  <si>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</si>
  <si>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</si>
  <si>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</si>
  <si>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</si>
  <si>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</si>
  <si>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</si>
  <si>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</si>
  <si>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</si>
  <si>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</si>
  <si>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</si>
  <si>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</si>
  <si>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</si>
  <si>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soubor</t>
  </si>
  <si>
    <t>CS ÚRS 2023 02</t>
  </si>
  <si>
    <t>1024</t>
  </si>
  <si>
    <t>-272710522</t>
  </si>
  <si>
    <t>Online PSC</t>
  </si>
  <si>
    <t>https://podminky.urs.cz/item/CS_URS_2023_02/013254000</t>
  </si>
  <si>
    <t>VRN2</t>
  </si>
  <si>
    <t>Příprava staveniště</t>
  </si>
  <si>
    <t>020001000/R</t>
  </si>
  <si>
    <t>Příprava staveniště - zabezpečení proti prachu (kanceláře), zabezpečení proti poškození dopravních cest (schodiště)</t>
  </si>
  <si>
    <t>813274670</t>
  </si>
  <si>
    <t>3</t>
  </si>
  <si>
    <t>VRN2-x1</t>
  </si>
  <si>
    <t>Stěhovací práce</t>
  </si>
  <si>
    <t>-837642549</t>
  </si>
  <si>
    <t>VRN3</t>
  </si>
  <si>
    <t>Zařízení staveniště</t>
  </si>
  <si>
    <t>4</t>
  </si>
  <si>
    <t>030001000</t>
  </si>
  <si>
    <t>879650785</t>
  </si>
  <si>
    <t>https://podminky.urs.cz/item/CS_URS_2023_02/030001000</t>
  </si>
  <si>
    <t>033002000/R</t>
  </si>
  <si>
    <t>Náklady na energie (voda, elektro, apod...)</t>
  </si>
  <si>
    <t>-266114665</t>
  </si>
  <si>
    <t>VRN4</t>
  </si>
  <si>
    <t>Inženýrská činnost</t>
  </si>
  <si>
    <t>6</t>
  </si>
  <si>
    <t>043002000/R</t>
  </si>
  <si>
    <t>Zpracování veškerých dokladů potřebných k předání díla a kolaudaci (revize, posudky, čestná prohlášení, atesty, apod...)</t>
  </si>
  <si>
    <t>1227961922</t>
  </si>
  <si>
    <t>7</t>
  </si>
  <si>
    <t>045002000</t>
  </si>
  <si>
    <t>Kompletační a koordinační činnost</t>
  </si>
  <si>
    <t>-420168659</t>
  </si>
  <si>
    <t>https://podminky.urs.cz/item/CS_URS_2023_02/045002000</t>
  </si>
  <si>
    <t>VRN7</t>
  </si>
  <si>
    <t>Provozní vlivy</t>
  </si>
  <si>
    <t>8</t>
  </si>
  <si>
    <t>071103000/R</t>
  </si>
  <si>
    <t>Provozní vlivy investora – informační tabule, zkoušky a ostatní měření</t>
  </si>
  <si>
    <t>-350439302</t>
  </si>
  <si>
    <t>https://podminky.urs.cz/item/CS_URS_2023_02/071103000/R</t>
  </si>
  <si>
    <t>VRN9</t>
  </si>
  <si>
    <t>Ostatní náklady</t>
  </si>
  <si>
    <t>9</t>
  </si>
  <si>
    <t>094103000/R</t>
  </si>
  <si>
    <t>Náklady na plánované vyklizení objektu - napojení dílčích měřidel na zdroje energií atd.</t>
  </si>
  <si>
    <t>974934307</t>
  </si>
  <si>
    <t>01 - 2.NP pravá část - stavební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</si>
  <si>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</si>
  <si>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</si>
  <si>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</si>
  <si>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</si>
  <si>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</si>
  <si>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</si>
  <si>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</si>
  <si>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</si>
  <si>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</si>
  <si>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</si>
  <si>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</si>
  <si>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</si>
  <si>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</si>
  <si>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</si>
  <si>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</si>
  <si>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</si>
  <si>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340271011</t>
  </si>
  <si>
    <t>Zazdívka otvorů v příčkách nebo stěnách pórobetonovými tvárnicemi plochy přes 0,25 m2 do 1 m2, objemová hmotnost 500 kg/m3, tloušťka příčky 75 mm</t>
  </si>
  <si>
    <t>m2</t>
  </si>
  <si>
    <t>-2026466292</t>
  </si>
  <si>
    <t>https://podminky.urs.cz/item/CS_URS_2023_02/340271011</t>
  </si>
  <si>
    <t>VV</t>
  </si>
  <si>
    <t>Přizdívky dveřních otvorů</t>
  </si>
  <si>
    <t>0,29*2,05</t>
  </si>
  <si>
    <t>0,3*2,05</t>
  </si>
  <si>
    <t>Součet</t>
  </si>
  <si>
    <t>342272215</t>
  </si>
  <si>
    <t>Příčky z pórobetonových tvárnic hladkých na tenké maltové lože objemová hmotnost do 500 kg/m3, tloušťka příčky 75 mm</t>
  </si>
  <si>
    <t>237846342</t>
  </si>
  <si>
    <t>https://podminky.urs.cz/item/CS_URS_2023_02/342272215</t>
  </si>
  <si>
    <t>zazdívka okna z luxfer</t>
  </si>
  <si>
    <t>5,22*0,9</t>
  </si>
  <si>
    <t>342272225</t>
  </si>
  <si>
    <t>Příčky z pórobetonových tvárnic hladkých na tenké maltové lože objemová hmotnost do 500 kg/m3, tloušťka příčky 100 mm</t>
  </si>
  <si>
    <t>-453328723</t>
  </si>
  <si>
    <t>https://podminky.urs.cz/item/CS_URS_2023_02/342272225</t>
  </si>
  <si>
    <t>(3,5+1,5+1,5+3,5+2,2+0,85+0,1+0,2+0,1+1+3,5+1,7+0,58+2,1+1,6+3,5+1+1,8+1,4)*2,65</t>
  </si>
  <si>
    <t>-(0,8*2,25)*5</t>
  </si>
  <si>
    <t>-(0,9*2,25)*2</t>
  </si>
  <si>
    <t>342291121</t>
  </si>
  <si>
    <t>Ukotvení příček plochými kotvami, do konstrukce cihelné</t>
  </si>
  <si>
    <t>m</t>
  </si>
  <si>
    <t>1988515932</t>
  </si>
  <si>
    <t>https://podminky.urs.cz/item/CS_URS_2023_02/342291121</t>
  </si>
  <si>
    <t>2,05+2,05+2,65*15+0,9*2</t>
  </si>
  <si>
    <t>317142422</t>
  </si>
  <si>
    <t>Překlady nenosné z pórobetonu osazené do tenkého maltového lože, výšky do 250 mm, šířky překladu 100 mm, délky překladu přes 1000 do 1250 mm</t>
  </si>
  <si>
    <t>kus</t>
  </si>
  <si>
    <t>874735029</t>
  </si>
  <si>
    <t>https://podminky.urs.cz/item/CS_URS_2023_02/317142422</t>
  </si>
  <si>
    <t>317944321</t>
  </si>
  <si>
    <t>Válcované nosníky dodatečně osazované do připravených otvorů bez zazdění hlav do č. 12</t>
  </si>
  <si>
    <t>t</t>
  </si>
  <si>
    <t>-1983250295</t>
  </si>
  <si>
    <t>https://podminky.urs.cz/item/CS_URS_2023_02/317944321</t>
  </si>
  <si>
    <t>UPN 120</t>
  </si>
  <si>
    <t>((1,3*5)*13,43)/1000</t>
  </si>
  <si>
    <t>346244381</t>
  </si>
  <si>
    <t>Plentování ocelových válcovaných nosníků jednostranné cihlami na maltu, výška stojiny do 200 mm</t>
  </si>
  <si>
    <t>-1389390069</t>
  </si>
  <si>
    <t>https://podminky.urs.cz/item/CS_URS_2023_02/346244381</t>
  </si>
  <si>
    <t>(1,3*0,12)*10</t>
  </si>
  <si>
    <t>Úpravy povrchů, podlahy a osazování výplní</t>
  </si>
  <si>
    <t>619991001</t>
  </si>
  <si>
    <t>Zakrytí vnitřních ploch před znečištěním včetně pozdějšího odkrytí podlah fólií přilepenou lepící páskou</t>
  </si>
  <si>
    <t>1452832553</t>
  </si>
  <si>
    <t>https://podminky.urs.cz/item/CS_URS_2023_02/619991001</t>
  </si>
  <si>
    <t>Hlavní chodba</t>
  </si>
  <si>
    <t>25,55*1,8</t>
  </si>
  <si>
    <t>612325401</t>
  </si>
  <si>
    <t>Oprava vápenocementové omítky vnitřních ploch hrubé, tloušťky do 20 mm stěn, v rozsahu opravované plochy do 10%</t>
  </si>
  <si>
    <t>-2012080506</t>
  </si>
  <si>
    <t>https://podminky.urs.cz/item/CS_URS_2023_02/612325401</t>
  </si>
  <si>
    <t>Ponechané stěny mimo míst s původními obklady</t>
  </si>
  <si>
    <t>(1,45+0,815+0,82+0,82+0,82+1,45+1,8+1,6+1,725+1,7+1,725+1,3+1,5+1,5+3,5)*2,6</t>
  </si>
  <si>
    <t>(1,8+0,15+1,6)*1</t>
  </si>
  <si>
    <t>(5,275+0,1+2,5+0,1+0,9+1,7+3,5)*0,6</t>
  </si>
  <si>
    <t>(0,9+0,9+0,9+0,9)*0,4</t>
  </si>
  <si>
    <t>25,55*2,6</t>
  </si>
  <si>
    <t>-(1,1*0,85)*2</t>
  </si>
  <si>
    <t>-(1,1*0,75)*2</t>
  </si>
  <si>
    <t>-(1,1*0,35)*5</t>
  </si>
  <si>
    <t>((1,1+0,85+0,85)*0,2)*9</t>
  </si>
  <si>
    <t>-0,66*2,05</t>
  </si>
  <si>
    <t>-(0,9*2,05)*4</t>
  </si>
  <si>
    <t>-(0,9*2)*9</t>
  </si>
  <si>
    <t>-0,4*2,05</t>
  </si>
  <si>
    <t>-0,8*2,05</t>
  </si>
  <si>
    <t>-0,3*2,05</t>
  </si>
  <si>
    <t>10</t>
  </si>
  <si>
    <t>612325111</t>
  </si>
  <si>
    <t>Vápenocementová omítka rýh hladká ve stěnách, šířky rýhy do 150 mm</t>
  </si>
  <si>
    <t>283603062</t>
  </si>
  <si>
    <t>https://podminky.urs.cz/item/CS_URS_2023_02/612325111</t>
  </si>
  <si>
    <t>Po vybourání stěn</t>
  </si>
  <si>
    <t>(2,2*0,075)*3</t>
  </si>
  <si>
    <t>(2,2*0,1)*6</t>
  </si>
  <si>
    <t>(2,6*0,075)*3</t>
  </si>
  <si>
    <t>(2,6*0,15)*3</t>
  </si>
  <si>
    <t>11</t>
  </si>
  <si>
    <t>612131101</t>
  </si>
  <si>
    <t>Podkladní a spojovací vrstva vnitřních omítaných ploch cementový postřik nanášený ručně celoplošně stěn</t>
  </si>
  <si>
    <t>-889073670</t>
  </si>
  <si>
    <t>https://podminky.urs.cz/item/CS_URS_2023_02/612131101</t>
  </si>
  <si>
    <t>Po otlučení keramických obkladů</t>
  </si>
  <si>
    <t>(1,8+0,15+1,6)*1,6</t>
  </si>
  <si>
    <t>-(1,1*0,1)*2</t>
  </si>
  <si>
    <t>(5,275+0,1+2,5+0,1+0,9+0,7+1)*2</t>
  </si>
  <si>
    <t>-(1,1*0,5)*5</t>
  </si>
  <si>
    <t>(0,9+0,9+0,9+0,9-0,8)*2,2</t>
  </si>
  <si>
    <t>0,8*0,2</t>
  </si>
  <si>
    <t>3,5*0,6</t>
  </si>
  <si>
    <t>(0,29*2,05)*2</t>
  </si>
  <si>
    <t>(0,3*2,05)*2</t>
  </si>
  <si>
    <t>(5,22*0,9)*2</t>
  </si>
  <si>
    <t>12</t>
  </si>
  <si>
    <t>612321121</t>
  </si>
  <si>
    <t>Omítka vápenocementová vnitřních ploch nanášená ručně jednovrstvá, tloušťky do 10 mm hladká svislých konstrukcí stěn</t>
  </si>
  <si>
    <t>-1603177556</t>
  </si>
  <si>
    <t>https://podminky.urs.cz/item/CS_URS_2023_02/612321121</t>
  </si>
  <si>
    <t>13</t>
  </si>
  <si>
    <t>612321191</t>
  </si>
  <si>
    <t>Omítka vápenocementová vnitřních ploch nanášená ručně Příplatek k cenám za každých dalších i započatých 5 mm tloušťky omítky přes 10 mm stěn</t>
  </si>
  <si>
    <t>-1835656231</t>
  </si>
  <si>
    <t>https://podminky.urs.cz/item/CS_URS_2023_02/612321191</t>
  </si>
  <si>
    <t>44,095*2</t>
  </si>
  <si>
    <t>14</t>
  </si>
  <si>
    <t>612131121</t>
  </si>
  <si>
    <t>Podkladní a spojovací vrstva vnitřních omítaných ploch penetrace disperzní nanášená ručně stěn</t>
  </si>
  <si>
    <t>32906309</t>
  </si>
  <si>
    <t>https://podminky.urs.cz/item/CS_URS_2023_02/612131121</t>
  </si>
  <si>
    <t>Pod perlinku s lepidlem</t>
  </si>
  <si>
    <t>(1,5+1,5+1,1+1,1+1,5+1,5+1,1+1,1+1,5+1,5+1,1+1,1+3,5+3,5+1,8+1,8+3,55+3,55+3,5+3,5+2,4+2,4+1,95+1,95+1,6+1,6+1+1+1+1+1,6+1,6+3,05+3,05+3,5+3,5)*2,6</t>
  </si>
  <si>
    <t>(0,58+0,58+3,795+3,795+3,5+3,5+1+1+1,8+1,8+1,3+1,3+3,5+3,5+1,5+1,5+25,55)*2,6</t>
  </si>
  <si>
    <t>-(1,1*0,85)*9</t>
  </si>
  <si>
    <t>-(0,8*2)*12</t>
  </si>
  <si>
    <t>-(0,9*2)*18</t>
  </si>
  <si>
    <t>Mezisoučet</t>
  </si>
  <si>
    <t>Pod štuk</t>
  </si>
  <si>
    <t>(1,5+1,5+1,1+1,1+1,1+1,1+1,5+1,5+1,5+1,5+1,1+1,1+0,1+0,25+0,25+2,06+3,5+3,55+1+1,1+0,3+0,95+1,5+1,95+1,95+2,4+2,4+1,6+1,6+1,6+1,6+1+1+1+1+1,7)*0,6</t>
  </si>
  <si>
    <t>(0,58+1,3+2,38+3,795+1+1+0,1+1+1+1,9+1,4+1,895+3,5+1,8+1,8+1,3+1,3+2,77)*0,6</t>
  </si>
  <si>
    <t>(1,24+1,8+3,5+1,45+2,2+0,1+0,58+2,1+1,38+1,12+3,08+1,3+3,5+3,5+1,5+1,5-2,77+25,55)*2,6</t>
  </si>
  <si>
    <t>-(1,1*0,35)*6</t>
  </si>
  <si>
    <t>-(1,1*0,85)*3</t>
  </si>
  <si>
    <t>-(0,9*2)*13</t>
  </si>
  <si>
    <t>-(0,8*2)*6</t>
  </si>
  <si>
    <t>612142001</t>
  </si>
  <si>
    <t>Potažení vnitřních ploch pletivem v ploše nebo pruzích, na plném podkladu sklovláknitým vtlačením do tmelu stěn</t>
  </si>
  <si>
    <t>124071811</t>
  </si>
  <si>
    <t>https://podminky.urs.cz/item/CS_URS_2023_02/612142001</t>
  </si>
  <si>
    <t>(1,5+1,5+1,1+1,1+1,5+1,5+1,1+1,1+1,5+1,5+1,1+1,1+3,5+3,5+1,8+1,8+3,55+3,55+3,5+3,5+2,4+2,4+1,95+1,95+1,6+1,6+1+1+1+1+1,6+1,6+3,05+3,05+3,5+3,5)*2,65</t>
  </si>
  <si>
    <t>(0,58+0,58+3,795+3,795+3,5+3,5+1+1+1,8+1,8+1,3+1,3+3,5+3,5+1,5+1,5+25,55)*2,65</t>
  </si>
  <si>
    <t>16</t>
  </si>
  <si>
    <t>622143003</t>
  </si>
  <si>
    <t>Montáž omítkových profilů plastových, pozinkovaných nebo dřevěných upevněných vtlačením do podkladní vrstvy nebo přibitím rohových s tkaninou</t>
  </si>
  <si>
    <t>310477299</t>
  </si>
  <si>
    <t>https://podminky.urs.cz/item/CS_URS_2023_02/622143003</t>
  </si>
  <si>
    <t>2,65+0,95+1,1+1,1+2,65+2,65+2,65+2,65+1,5+0,2+1,3+1+1+2,65+2,65+2,65+2,65+2,65+2,65+2,65+1,1*9+0,85*18</t>
  </si>
  <si>
    <t>17</t>
  </si>
  <si>
    <t>M</t>
  </si>
  <si>
    <t>59051486</t>
  </si>
  <si>
    <t>profil rohový PVC 15x15mm s výztužnou tkaninou š 100mm pro ETICS</t>
  </si>
  <si>
    <t>705262378</t>
  </si>
  <si>
    <t>65,15*1,15 'Přepočtené koeficientem množství</t>
  </si>
  <si>
    <t>18</t>
  </si>
  <si>
    <t>612311131</t>
  </si>
  <si>
    <t>Potažení vnitřních ploch vápenným štukem tloušťky do 3 mm svislých konstrukcí stěn</t>
  </si>
  <si>
    <t>280264302</t>
  </si>
  <si>
    <t>https://podminky.urs.cz/item/CS_URS_2023_02/612311131</t>
  </si>
  <si>
    <t>19</t>
  </si>
  <si>
    <t>632451456</t>
  </si>
  <si>
    <t>Potěr pískocementový běžný tl. přes 40 do 50 mm tř. C 25</t>
  </si>
  <si>
    <t>346052431</t>
  </si>
  <si>
    <t>https://podminky.urs.cz/item/CS_URS_2023_02/632451456</t>
  </si>
  <si>
    <t>1,5*1,1*3</t>
  </si>
  <si>
    <t>3,5*1,8</t>
  </si>
  <si>
    <t>2,2*1,5*1,1*1</t>
  </si>
  <si>
    <t>0,95*1,3</t>
  </si>
  <si>
    <t>3,5*1,5</t>
  </si>
  <si>
    <t>1,95*2,1</t>
  </si>
  <si>
    <t>1*0,3</t>
  </si>
  <si>
    <t>(0,8+0,9+0,9+0,9+0,9+0,9)*0,075</t>
  </si>
  <si>
    <t>(0,8+0,8+0,8+0,9+0,9+0,8+0,8)*0,1</t>
  </si>
  <si>
    <t>1,6*1*2</t>
  </si>
  <si>
    <t>2,1*0,58</t>
  </si>
  <si>
    <t>2,2*0,8</t>
  </si>
  <si>
    <t>3,08*1,3</t>
  </si>
  <si>
    <t>3,9*1,1</t>
  </si>
  <si>
    <t>-1*0,1</t>
  </si>
  <si>
    <t>3,5*1,895</t>
  </si>
  <si>
    <t>1,8*1,3</t>
  </si>
  <si>
    <t>20</t>
  </si>
  <si>
    <t>634112112</t>
  </si>
  <si>
    <t>Obvodová dilatace mezi stěnou a mazaninou nebo potěrem podlahovým páskem z pěnového PE tl. do 10 mm, výšky 100 mm</t>
  </si>
  <si>
    <t>-253663973</t>
  </si>
  <si>
    <t>https://podminky.urs.cz/item/CS_URS_2023_02/634112112</t>
  </si>
  <si>
    <t>1,1+1,1+1,5+1,5+1,5+1,5+1,1+1,1+1,1+1,1+1,5+1,5-0,8-0,8-0,8+3,5+3,5+1,8+1,8-0,8-0,8-0,8-0,9+3,5+3,5+3,55+3,55-0,9-0,8-0,9+2,4+2,4+1,95+1,95-0,9</t>
  </si>
  <si>
    <t>1,6+1,6+1,6+1,6+1+1+1+1-0,8-0,8+3,5+3,5+3,08+3,08+0,58+0,58-0,8-0,8-0,9-0,9+3,795+3,795+3,5+3,5+1+1-0,9-0,9</t>
  </si>
  <si>
    <t>1,8+1,8+1,3+1,3-0,9+3,5+3,5+1,5+1,5-0,9+0,075*14+0,1*14</t>
  </si>
  <si>
    <t>632451101/R</t>
  </si>
  <si>
    <t>Potěr cementový samonivelační ze suchých směsí tloušťky přes 2 do 5 mm vč. podkladní penetrace</t>
  </si>
  <si>
    <t>-1745062755</t>
  </si>
  <si>
    <t>1,3*1,1</t>
  </si>
  <si>
    <t>-0,65*0,15</t>
  </si>
  <si>
    <t>-0,25*0,25</t>
  </si>
  <si>
    <t>1,3*0,95</t>
  </si>
  <si>
    <t>1,1*1</t>
  </si>
  <si>
    <t>2,1*1,95</t>
  </si>
  <si>
    <t>-1,5*0,2</t>
  </si>
  <si>
    <t>1,4*1</t>
  </si>
  <si>
    <t>2,1*1,38</t>
  </si>
  <si>
    <t>0,8*0,1</t>
  </si>
  <si>
    <t>3,795*2,1</t>
  </si>
  <si>
    <t>1,895*1,4</t>
  </si>
  <si>
    <t>(0,8+0,9+0,9+0,9+0,9+0,9+0,9)*0,075</t>
  </si>
  <si>
    <t>(0,8+0,8+0,8+0,9+0,8+0,8+0,9)*0,1</t>
  </si>
  <si>
    <t>22</t>
  </si>
  <si>
    <t>642942111</t>
  </si>
  <si>
    <t>Osazování zárubní nebo rámů kovových dveřních lisovaných nebo z úhelníků bez dveřních křídel na cementovou maltu, plochy otvoru do 2,5 m2</t>
  </si>
  <si>
    <t>-1043257921</t>
  </si>
  <si>
    <t>https://podminky.urs.cz/item/CS_URS_2023_02/642942111</t>
  </si>
  <si>
    <t>Zárubně v sociálním zázemí</t>
  </si>
  <si>
    <t>23</t>
  </si>
  <si>
    <t>55331486</t>
  </si>
  <si>
    <t>zárubeň jednokřídlá ocelová pro zdění tl stěny 110-150mm rozměru 700/1970, 2100mm</t>
  </si>
  <si>
    <t>-752271646</t>
  </si>
  <si>
    <t>24</t>
  </si>
  <si>
    <t>55331487</t>
  </si>
  <si>
    <t>zárubeň jednokřídlá ocelová pro zdění tl stěny 110-150mm rozměru 800/1970, 2100mm</t>
  </si>
  <si>
    <t>1644372887</t>
  </si>
  <si>
    <t>Ostatní konstrukce a práce, bourání</t>
  </si>
  <si>
    <t>25</t>
  </si>
  <si>
    <t>962081131</t>
  </si>
  <si>
    <t>Bourání zdiva příček nebo vybourání otvorů ze skleněných tvárnic, tl. do 100 mm</t>
  </si>
  <si>
    <t>835250706</t>
  </si>
  <si>
    <t>https://podminky.urs.cz/item/CS_URS_2023_02/962081131</t>
  </si>
  <si>
    <t>Luxferová okna</t>
  </si>
  <si>
    <t>26</t>
  </si>
  <si>
    <t>978059541</t>
  </si>
  <si>
    <t>Odsekání obkladů stěn včetně otlučení podkladní omítky až na zdivo z obkládaček vnitřních, z jakýchkoliv materiálů, plochy přes 1 m2</t>
  </si>
  <si>
    <t>383396573</t>
  </si>
  <si>
    <t>https://podminky.urs.cz/item/CS_URS_2023_02/978059541</t>
  </si>
  <si>
    <t>(1,8+0,15+1,6+1,775+1,6+0,975+0,15+0,975+0,1+1,625-0,8+3,5-0,8+0,625+2,5+1)*1,6</t>
  </si>
  <si>
    <t>(5,275+0,1+2,5+0,1+0,9+0,7+1,1+0,9+1,1+0,1)*2</t>
  </si>
  <si>
    <t>(0,9*4+0,275+0,6+0,3+1*8)*2,2</t>
  </si>
  <si>
    <t>27</t>
  </si>
  <si>
    <t>962031132</t>
  </si>
  <si>
    <t>Bourání příček z cihel, tvárnic nebo příčkovek z cihel pálených, plných nebo dutých na maltu vápennou nebo vápenocementovou, tl. do 100 mm</t>
  </si>
  <si>
    <t>-1217323119</t>
  </si>
  <si>
    <t>https://podminky.urs.cz/item/CS_URS_2023_02/962031132</t>
  </si>
  <si>
    <t>(1,45*3+3,5+1+1+1+1+0,4+0,1+0,7+0,1+0,275)*2,2</t>
  </si>
  <si>
    <t>-(0,7*2)*4</t>
  </si>
  <si>
    <t>(1,6+1,1+0,4+0,075+0,625+2,5+0,1+0,9+1,725+1)*2,6</t>
  </si>
  <si>
    <t>(0,6+0,6+0,6+0,6)*0,4</t>
  </si>
  <si>
    <t>28</t>
  </si>
  <si>
    <t>962031133</t>
  </si>
  <si>
    <t>Bourání příček z cihel, tvárnic nebo příčkovek z cihel pálených, plných nebo dutých na maltu vápennou nebo vápenocementovou, tl. do 150 mm</t>
  </si>
  <si>
    <t>14448406</t>
  </si>
  <si>
    <t>https://podminky.urs.cz/item/CS_URS_2023_02/962031133</t>
  </si>
  <si>
    <t>(0,975+0,1+1,625+3,5)*2,6</t>
  </si>
  <si>
    <t>-(0,8*2)*2</t>
  </si>
  <si>
    <t>29</t>
  </si>
  <si>
    <t>965081213</t>
  </si>
  <si>
    <t>Bourání podlah z dlaždic bez podkladního lože nebo mazaniny, s jakoukoliv výplní spár keramických nebo xylolitových tl. do 10 mm, plochy přes 1 m2</t>
  </si>
  <si>
    <t>-1703051403</t>
  </si>
  <si>
    <t>https://podminky.urs.cz/item/CS_URS_2023_02/965081213</t>
  </si>
  <si>
    <t>1,45*0,815</t>
  </si>
  <si>
    <t>1,45*0,82*3</t>
  </si>
  <si>
    <t>(0,7*0,1)*3</t>
  </si>
  <si>
    <t>0,8*0,15</t>
  </si>
  <si>
    <t>1,6*1,775</t>
  </si>
  <si>
    <t>1,625*1,6</t>
  </si>
  <si>
    <t>0,9*0,075</t>
  </si>
  <si>
    <t>5,275*2,4</t>
  </si>
  <si>
    <t>1,1*1,3</t>
  </si>
  <si>
    <t>1*0,9*4</t>
  </si>
  <si>
    <t>0,6*0,1*4</t>
  </si>
  <si>
    <t>1,075*0,1</t>
  </si>
  <si>
    <t>2,5*1,7</t>
  </si>
  <si>
    <t>0,7*0,1</t>
  </si>
  <si>
    <t>1,7*0,9</t>
  </si>
  <si>
    <t>1,5*1,725</t>
  </si>
  <si>
    <t>1,725*1,7</t>
  </si>
  <si>
    <t>30</t>
  </si>
  <si>
    <t>965081611</t>
  </si>
  <si>
    <t>Odsekání soklíků včetně otlučení podkladní omítky až na zdivo rovných</t>
  </si>
  <si>
    <t>-545040184</t>
  </si>
  <si>
    <t>https://podminky.urs.cz/item/CS_URS_2023_02/965081611</t>
  </si>
  <si>
    <t>0,8+0,9+0,9+0,3+0,4+1,45*8+0,815*2+0,82*6-0,7*4+3,5-0,7*4+1,8+1,625+1,625+1,6+1,6-0,8-0,9-0,8+1,3+1,1+0,4+0,1+0,7+0,1+0,275+0,1*8+1,1+0,1</t>
  </si>
  <si>
    <t>1,725*6+1,7*2-0,9-0,9+3,5+3,5+1,5+1,5-0,9</t>
  </si>
  <si>
    <t>31</t>
  </si>
  <si>
    <t>965045113</t>
  </si>
  <si>
    <t>Bourání potěrů tl. do 50 mm cementových nebo pískocementových, plochy přes 4 m2</t>
  </si>
  <si>
    <t>-241427224</t>
  </si>
  <si>
    <t>https://podminky.urs.cz/item/CS_URS_2023_02/965045113</t>
  </si>
  <si>
    <t>32</t>
  </si>
  <si>
    <t>968072455</t>
  </si>
  <si>
    <t>Vybourání kovových rámů oken s křídly, dveřních zárubní, vrat, stěn, ostění nebo obkladů dveřních zárubní, plochy do 2 m2</t>
  </si>
  <si>
    <t>1625739358</t>
  </si>
  <si>
    <t>https://podminky.urs.cz/item/CS_URS_2023_02/968072455</t>
  </si>
  <si>
    <t>(0,6*2)*4</t>
  </si>
  <si>
    <t>(0,7*2)*2</t>
  </si>
  <si>
    <t>(0,8*2)*6</t>
  </si>
  <si>
    <t>33</t>
  </si>
  <si>
    <t>971033521</t>
  </si>
  <si>
    <t>Vybourání otvorů ve zdivu základovém nebo nadzákladovém z cihel, tvárnic, příčkovek z cihel pálených na maltu vápennou nebo vápenocementovou plochy do 1 m2, tl. do 100 mm</t>
  </si>
  <si>
    <t>1651481459</t>
  </si>
  <si>
    <t>https://podminky.urs.cz/item/CS_URS_2023_02/971033521</t>
  </si>
  <si>
    <t>0,4*2,05</t>
  </si>
  <si>
    <t>34</t>
  </si>
  <si>
    <t>971033621</t>
  </si>
  <si>
    <t>Vybourání otvorů ve zdivu základovém nebo nadzákladovém z cihel, tvárnic, příčkovek z cihel pálených na maltu vápennou nebo vápenocementovou plochy do 4 m2, tl. do 100 mm</t>
  </si>
  <si>
    <t>1289344228</t>
  </si>
  <si>
    <t>https://podminky.urs.cz/item/CS_URS_2023_02/971033621</t>
  </si>
  <si>
    <t>0,8*2,05</t>
  </si>
  <si>
    <t>(0,9*2,05)*2</t>
  </si>
  <si>
    <t>35</t>
  </si>
  <si>
    <t>974031664</t>
  </si>
  <si>
    <t>Vysekání rýh ve zdivu cihelném na maltu vápennou nebo vápenocementovou pro vtahování nosníků do zdí, před vybouráním otvoru do hl. 150 mm, při v. nosníku do 150 mm</t>
  </si>
  <si>
    <t>115667775</t>
  </si>
  <si>
    <t>https://podminky.urs.cz/item/CS_URS_2023_02/974031664</t>
  </si>
  <si>
    <t>1,4*5</t>
  </si>
  <si>
    <t>36</t>
  </si>
  <si>
    <t>978013121</t>
  </si>
  <si>
    <t>Otlučení vápenných nebo vápenocementových omítek vnitřních ploch stěn s vyškrabáním spar, s očištěním zdiva, v rozsahu přes 5 do 10 %</t>
  </si>
  <si>
    <t>-1030221876</t>
  </si>
  <si>
    <t>https://podminky.urs.cz/item/CS_URS_2023_02/978013121</t>
  </si>
  <si>
    <t>37</t>
  </si>
  <si>
    <t>949101111</t>
  </si>
  <si>
    <t>Lešení pomocné pracovní pro objekty pozemních staveb pro zatížení do 150 kg/m2, o výšce lešeňové podlahy do 1,9 m</t>
  </si>
  <si>
    <t>-608550702</t>
  </si>
  <si>
    <t>https://podminky.urs.cz/item/CS_URS_2023_02/949101111</t>
  </si>
  <si>
    <t>1,18+1,18+1,18+1,18+6,3+2,84+2,6+23,9+2,98+2,93+5,25+25,55</t>
  </si>
  <si>
    <t>38</t>
  </si>
  <si>
    <t>952901111</t>
  </si>
  <si>
    <t>Vyčištění budov nebo objektů před předáním do užívání budov bytové nebo občanské výstavby, světlé výšky podlaží do 4 m</t>
  </si>
  <si>
    <t>-993570947</t>
  </si>
  <si>
    <t>https://podminky.urs.cz/item/CS_URS_2023_02/952901111</t>
  </si>
  <si>
    <t>1,18+1,18+1,18+1,18+6,3+2,84+2,6+23,9+2,98+2,93+5,25+25,55*1,8</t>
  </si>
  <si>
    <t>997</t>
  </si>
  <si>
    <t>Přesun sutě</t>
  </si>
  <si>
    <t>39</t>
  </si>
  <si>
    <t>997002611</t>
  </si>
  <si>
    <t>Nakládání suti a vybouraných hmot na dopravní prostředek pro vodorovné přemístění</t>
  </si>
  <si>
    <t>-1711663881</t>
  </si>
  <si>
    <t>https://podminky.urs.cz/item/CS_URS_2023_02/997002611</t>
  </si>
  <si>
    <t>40</t>
  </si>
  <si>
    <t>997013211</t>
  </si>
  <si>
    <t>Vnitrostaveništní doprava suti a vybouraných hmot vodorovně do 50 m svisle ručně pro budovy a haly výšky do 6 m</t>
  </si>
  <si>
    <t>1112727214</t>
  </si>
  <si>
    <t>https://podminky.urs.cz/item/CS_URS_2023_02/997013211</t>
  </si>
  <si>
    <t>41</t>
  </si>
  <si>
    <t>997013501</t>
  </si>
  <si>
    <t>Odvoz suti a vybouraných hmot na skládku nebo meziskládku se složením, na vzdálenost do 1 km</t>
  </si>
  <si>
    <t>701079530</t>
  </si>
  <si>
    <t>https://podminky.urs.cz/item/CS_URS_2023_02/997013501</t>
  </si>
  <si>
    <t>42</t>
  </si>
  <si>
    <t>997013509</t>
  </si>
  <si>
    <t>Odvoz suti a vybouraných hmot na skládku nebo meziskládku se složením, na vzdálenost Příplatek k ceně za každý další i započatý 1 km přes 1 km</t>
  </si>
  <si>
    <t>-1277793462</t>
  </si>
  <si>
    <t>https://podminky.urs.cz/item/CS_URS_2023_02/997013509</t>
  </si>
  <si>
    <t>26,506*7</t>
  </si>
  <si>
    <t>43</t>
  </si>
  <si>
    <t>997013631</t>
  </si>
  <si>
    <t>Poplatek za uložení stavebního odpadu na skládce (skládkovné) směsného stavebního a demoličního zatříděného do Katalogu odpadů pod kódem 17 09 04</t>
  </si>
  <si>
    <t>798001115</t>
  </si>
  <si>
    <t>https://podminky.urs.cz/item/CS_URS_2023_02/997013631</t>
  </si>
  <si>
    <t>998</t>
  </si>
  <si>
    <t>Přesun hmot</t>
  </si>
  <si>
    <t>44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</si>
  <si>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</si>
  <si>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</si>
  <si>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133774450</t>
  </si>
  <si>
    <t>https://podminky.urs.cz/item/CS_URS_2023_02/998018001</t>
  </si>
  <si>
    <t>PSV</t>
  </si>
  <si>
    <t>Práce a dodávky PSV</t>
  </si>
  <si>
    <t>763</t>
  </si>
  <si>
    <t>Konstrukce suché výstavby</t>
  </si>
  <si>
    <t>45</t>
  </si>
  <si>
    <t>763121811</t>
  </si>
  <si>
    <t>Demontáž předsazených nebo šachtových stěn ze sádrokartonových desek s nosnou konstrukcí z ocelových profilů jednoduchých, opláštění jednoduché</t>
  </si>
  <si>
    <t>-730201379</t>
  </si>
  <si>
    <t>https://podminky.urs.cz/item/CS_URS_2023_02/763121811</t>
  </si>
  <si>
    <t>m.č. 104</t>
  </si>
  <si>
    <t>(0,8+0,15)*2,6</t>
  </si>
  <si>
    <t>46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</si>
  <si>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</si>
  <si>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</si>
  <si>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185609222</t>
  </si>
  <si>
    <t>https://podminky.urs.cz/item/CS_URS_2023_02/763121422</t>
  </si>
  <si>
    <t>(0,8+0,15+0,25+0,25+0,25+0,25+0,25+0,25)*2,6</t>
  </si>
  <si>
    <t>47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</si>
  <si>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</si>
  <si>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</si>
  <si>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-1377771632</t>
  </si>
  <si>
    <t>https://podminky.urs.cz/item/CS_URS_2023_02/763121590</t>
  </si>
  <si>
    <t>(1,1+1,1+1,1+1,5+1+1)*1,3</t>
  </si>
  <si>
    <t>48</t>
  </si>
  <si>
    <t>763131451</t>
  </si>
  <si>
    <t>Podhled ze sádrokartonových desek dvouvrstvá zavěšená spodní konstrukce z ocelových profilů CD, UD jednoduše opláštěná deskou impregnovanou H2, tl. 12,5 mm, bez izolace</t>
  </si>
  <si>
    <t>-1684858878</t>
  </si>
  <si>
    <t>https://podminky.urs.cz/item/CS_URS_2023_02/763131451</t>
  </si>
  <si>
    <t>-0,85*0,15</t>
  </si>
  <si>
    <t>1*1*2</t>
  </si>
  <si>
    <t>0,9*2,1</t>
  </si>
  <si>
    <t>1,895*3,5</t>
  </si>
  <si>
    <t>49</t>
  </si>
  <si>
    <t>998763401</t>
  </si>
  <si>
    <t>Přesun hmot pro konstrukce montované z desek stanovený procentní sazbou (%) z ceny vodorovná dopravní vzdálenost do 50 m v objektech výšky do 6 m</t>
  </si>
  <si>
    <t>%</t>
  </si>
  <si>
    <t>-551267671</t>
  </si>
  <si>
    <t>https://podminky.urs.cz/item/CS_URS_2023_02/998763401</t>
  </si>
  <si>
    <t>50</t>
  </si>
  <si>
    <t>998763491</t>
  </si>
  <si>
    <t>Přesun hmot pro konstrukce montované z desek stanovený procentní sazbou (%) z ceny Příplatek k cenám za zvětšený přesun přes vymezenou dopravní vzdálenost do 100 m</t>
  </si>
  <si>
    <t>1342048899</t>
  </si>
  <si>
    <t>https://podminky.urs.cz/item/CS_URS_2023_02/998763491</t>
  </si>
  <si>
    <t>766</t>
  </si>
  <si>
    <t>Konstrukce truhlářské</t>
  </si>
  <si>
    <t>51</t>
  </si>
  <si>
    <t>766411812</t>
  </si>
  <si>
    <t>Demontáž obložení stěn panely, plochy přes 1,5 m2</t>
  </si>
  <si>
    <t>-545367638</t>
  </si>
  <si>
    <t>https://podminky.urs.cz/item/CS_URS_2023_02/766411812</t>
  </si>
  <si>
    <t>Hlavní chodba - lamino deska</t>
  </si>
  <si>
    <t>5,3*2,2</t>
  </si>
  <si>
    <t>52</t>
  </si>
  <si>
    <t>766691914</t>
  </si>
  <si>
    <t>Ostatní práce vyvěšení nebo zavěšení křídel dřevěných dveřních, plochy do 2 m2</t>
  </si>
  <si>
    <t>1839569411</t>
  </si>
  <si>
    <t>https://podminky.urs.cz/item/CS_URS_2023_02/766691914</t>
  </si>
  <si>
    <t>53</t>
  </si>
  <si>
    <t>766812840</t>
  </si>
  <si>
    <t>Demontáž kuchyňských linek dřevěných nebo kovových včetně skříněk uchycených na stěně, délky přes 1800 do 2100 mm</t>
  </si>
  <si>
    <t>-1123933855</t>
  </si>
  <si>
    <t>https://podminky.urs.cz/item/CS_URS_2023_02/766812840</t>
  </si>
  <si>
    <t>54</t>
  </si>
  <si>
    <t>766682111</t>
  </si>
  <si>
    <t>Montáž zárubní dřevěných, plastových nebo z lamina obložkových, pro dveře jednokřídlové, tloušťky stěny do 170 mm</t>
  </si>
  <si>
    <t>-1659994608</t>
  </si>
  <si>
    <t>https://podminky.urs.cz/item/CS_URS_2023_02/766682111</t>
  </si>
  <si>
    <t>Vstupy do místností z chodby</t>
  </si>
  <si>
    <t>55</t>
  </si>
  <si>
    <t>61182307</t>
  </si>
  <si>
    <t>zárubeň jednokřídlá obložková s laminátovým povrchem tl stěny 60-150mm rozměru 600-1100/1970, 2100mm</t>
  </si>
  <si>
    <t>-150304448</t>
  </si>
  <si>
    <t>P</t>
  </si>
  <si>
    <t>Poznámka k položce:
výběr dle investora</t>
  </si>
  <si>
    <t>56</t>
  </si>
  <si>
    <t>766660001</t>
  </si>
  <si>
    <t>Montáž dveřních křídel dřevěných nebo plastových otevíravých do ocelové zárubně povrchově upravených jednokřídlových, šířky do 800 mm</t>
  </si>
  <si>
    <t>-1300052834</t>
  </si>
  <si>
    <t>https://podminky.urs.cz/item/CS_URS_2023_02/766660001</t>
  </si>
  <si>
    <t>57</t>
  </si>
  <si>
    <t>61162073</t>
  </si>
  <si>
    <t>dveře jednokřídlé voštinové povrch laminátový plné 700x1970-2100mm</t>
  </si>
  <si>
    <t>-378366627</t>
  </si>
  <si>
    <t>58</t>
  </si>
  <si>
    <t>61162074</t>
  </si>
  <si>
    <t>dveře jednokřídlé voštinové povrch laminátový plné 800x1970-2100mm</t>
  </si>
  <si>
    <t>-2127713192</t>
  </si>
  <si>
    <t>59</t>
  </si>
  <si>
    <t>766660171</t>
  </si>
  <si>
    <t>Montáž dveřních křídel dřevěných nebo plastových otevíravých do obložkové zárubně povrchově upravených jednokřídlových, šířky do 800 mm</t>
  </si>
  <si>
    <t>143855193</t>
  </si>
  <si>
    <t>https://podminky.urs.cz/item/CS_URS_2023_02/766660171</t>
  </si>
  <si>
    <t>60</t>
  </si>
  <si>
    <t>-1062637943</t>
  </si>
  <si>
    <t>61</t>
  </si>
  <si>
    <t>1919380644</t>
  </si>
  <si>
    <t>62</t>
  </si>
  <si>
    <t>766660728</t>
  </si>
  <si>
    <t>Montáž dveřních doplňků dveřního kování interiérového zámku</t>
  </si>
  <si>
    <t>-882399835</t>
  </si>
  <si>
    <t>https://podminky.urs.cz/item/CS_URS_2023_02/766660728</t>
  </si>
  <si>
    <t>63</t>
  </si>
  <si>
    <t>54964101/R</t>
  </si>
  <si>
    <t>vložka cylindrická vč. 3ks klíčů</t>
  </si>
  <si>
    <t>285055397</t>
  </si>
  <si>
    <t>64</t>
  </si>
  <si>
    <t>766660729</t>
  </si>
  <si>
    <t>Montáž dveřních doplňků dveřního kování interiérového štítku s klikou</t>
  </si>
  <si>
    <t>1951581921</t>
  </si>
  <si>
    <t>https://podminky.urs.cz/item/CS_URS_2023_02/766660729</t>
  </si>
  <si>
    <t>65</t>
  </si>
  <si>
    <t>54914123</t>
  </si>
  <si>
    <t>kování rozetové klika/klika</t>
  </si>
  <si>
    <t>-1931526195</t>
  </si>
  <si>
    <t>66</t>
  </si>
  <si>
    <t>766660730</t>
  </si>
  <si>
    <t>Montáž dveřních doplňků dveřního kování interiérového WC kliky se zámkem</t>
  </si>
  <si>
    <t>-1921705040</t>
  </si>
  <si>
    <t>https://podminky.urs.cz/item/CS_URS_2023_02/766660730</t>
  </si>
  <si>
    <t>67</t>
  </si>
  <si>
    <t>54914128</t>
  </si>
  <si>
    <t>kování rozetové spodní pro WC</t>
  </si>
  <si>
    <t>-1397525585</t>
  </si>
  <si>
    <t>68</t>
  </si>
  <si>
    <t>766-x1</t>
  </si>
  <si>
    <t>Výroba, dodávka a montáž skříně na čistící prostředky - spec. dle investora</t>
  </si>
  <si>
    <t>-226608594</t>
  </si>
  <si>
    <t>69</t>
  </si>
  <si>
    <t>766-x2</t>
  </si>
  <si>
    <t>Výroba, dodávka a montáž kuchyňské linky - spec. dle investora</t>
  </si>
  <si>
    <t>1786848069</t>
  </si>
  <si>
    <t>70</t>
  </si>
  <si>
    <t>998766201</t>
  </si>
  <si>
    <t>Přesun hmot pro konstrukce truhlářské stanovený procentní sazbou (%) z ceny vodorovná dopravní vzdálenost do 50 m v objektech výšky do 6 m</t>
  </si>
  <si>
    <t>1443494456</t>
  </si>
  <si>
    <t>https://podminky.urs.cz/item/CS_URS_2023_02/998766201</t>
  </si>
  <si>
    <t>71</t>
  </si>
  <si>
    <t>998766292</t>
  </si>
  <si>
    <t>Přesun hmot pro konstrukce truhlářské stanovený procentní sazbou (%) z ceny Příplatek k cenám za zvětšený přesun přes vymezenou největší dopravní vzdálenost do 100 m</t>
  </si>
  <si>
    <t>-482743472</t>
  </si>
  <si>
    <t>https://podminky.urs.cz/item/CS_URS_2023_02/998766292</t>
  </si>
  <si>
    <t>771</t>
  </si>
  <si>
    <t>Podlahy z dlaždic</t>
  </si>
  <si>
    <t>72</t>
  </si>
  <si>
    <t>771121011</t>
  </si>
  <si>
    <t>Příprava podkladu před provedením dlažby nátěr penetrační na podlahu</t>
  </si>
  <si>
    <t>-186146862</t>
  </si>
  <si>
    <t>https://podminky.urs.cz/item/CS_URS_2023_02/771121011</t>
  </si>
  <si>
    <t>73</t>
  </si>
  <si>
    <t>771591112</t>
  </si>
  <si>
    <t>Izolace podlahy pod dlažbu nátěrem nebo stěrkou ve dvou vrstvách</t>
  </si>
  <si>
    <t>-1205507258</t>
  </si>
  <si>
    <t>https://podminky.urs.cz/item/CS_URS_2023_02/771591112</t>
  </si>
  <si>
    <t>m.č. 205, 206 a 211</t>
  </si>
  <si>
    <t>3,55*1,5</t>
  </si>
  <si>
    <t>0,9*0,1</t>
  </si>
  <si>
    <t>74</t>
  </si>
  <si>
    <t>771591241</t>
  </si>
  <si>
    <t>Izolace podlahy pod dlažbu těsnícími izolačními pásy vnitřní kout</t>
  </si>
  <si>
    <t>-1132901056</t>
  </si>
  <si>
    <t>https://podminky.urs.cz/item/CS_URS_2023_02/771591241</t>
  </si>
  <si>
    <t>75</t>
  </si>
  <si>
    <t>771591242</t>
  </si>
  <si>
    <t>Izolace podlahy pod dlažbu těsnícími izolačními pásy vnější roh</t>
  </si>
  <si>
    <t>-973547685</t>
  </si>
  <si>
    <t>https://podminky.urs.cz/item/CS_URS_2023_02/771591242</t>
  </si>
  <si>
    <t>76</t>
  </si>
  <si>
    <t>771591264</t>
  </si>
  <si>
    <t>Izolace podlahy pod dlažbu těsnícími izolačními pásy mezi podlahou a stěnu</t>
  </si>
  <si>
    <t>216987247</t>
  </si>
  <si>
    <t>https://podminky.urs.cz/item/CS_URS_2023_02/771591264</t>
  </si>
  <si>
    <t>3,5+3,5+3,55+3,55-0,9+1,95+1,95+2,4+2,4-0,9+0,1+0,1+3,795+3,795+3,5+3,5+1+1-0,9-0,9</t>
  </si>
  <si>
    <t>77</t>
  </si>
  <si>
    <t>771574436</t>
  </si>
  <si>
    <t>Montáž podlah z dlaždic keramických lepených cementovým flexibilním lepidlem reliéfních nebo z dekorů, tloušťky do 10 mm přes 9 do 12 ks/m2</t>
  </si>
  <si>
    <t>-1855023863</t>
  </si>
  <si>
    <t>https://podminky.urs.cz/item/CS_URS_2023_02/771574436</t>
  </si>
  <si>
    <t>78</t>
  </si>
  <si>
    <t>59761172</t>
  </si>
  <si>
    <t>dlažba keramická slinutá mrazuvzdorná do interiéru i exteriéru R12/B povrch reliéfní/hladký tl do 10mm přes 9 do 12ks/m2</t>
  </si>
  <si>
    <t>1271749793</t>
  </si>
  <si>
    <t>Poznámka k položce:
dlaždice 300x300 mm slinutá - povrch SR3 reliéf, protiskluznost R12/B pevnost v ohybu min. 35 N/mm2, obrusnost max. 135 mm3 - výběr dle investora</t>
  </si>
  <si>
    <t>50,923*1,1 'Přepočtené koeficientem množství</t>
  </si>
  <si>
    <t>79</t>
  </si>
  <si>
    <t>771474112</t>
  </si>
  <si>
    <t>Montáž soklů z dlaždic keramických lepených cementovým flexibilním lepidlem rovných, výšky přes 65 do 90 mm</t>
  </si>
  <si>
    <t>2129927195</t>
  </si>
  <si>
    <t>https://podminky.urs.cz/item/CS_URS_2023_02/771474112</t>
  </si>
  <si>
    <t>Zdivo mimo obklady</t>
  </si>
  <si>
    <t>3,5+1,45+1,8+1,24-0,8-0,8-0,9-0,8+2,2-0,9+3,08-0,9+1,12-0,9+1,38+2,1+0,58+0,1-0,8-0,8+3,5+1,5+1,5+3,5-0,9</t>
  </si>
  <si>
    <t>80</t>
  </si>
  <si>
    <t>59761184</t>
  </si>
  <si>
    <t>sokl keramický mrazuvzdorný povrch hladký/matný tl do 10mm výšky přes 65 do 90mm</t>
  </si>
  <si>
    <t>247644944</t>
  </si>
  <si>
    <t>20,05*1,1 'Přepočtené koeficientem množství</t>
  </si>
  <si>
    <t>81</t>
  </si>
  <si>
    <t>771591115</t>
  </si>
  <si>
    <t>Podlahy - dokončovací práce spárování silikonem</t>
  </si>
  <si>
    <t>-2075962982</t>
  </si>
  <si>
    <t>https://podminky.urs.cz/item/CS_URS_2023_02/771591115</t>
  </si>
  <si>
    <t>Styk dlažba/obklad</t>
  </si>
  <si>
    <t>1,3+1,3+1,1+1,1-0,8+1,1+1,1+1,3+1,3-0,8+1,3+1,3+1,1+1,1-0,8+0,1+0,25+0,25+2,06+3,5-0,8+3,55-0,9+1,1+1+0,3+0,95+2,4+2,4+1,95+1,95-0,9</t>
  </si>
  <si>
    <t>1,4+1,4+1,4+1,4+1+1+1+1-0,8-0,8+2,38+1,7+0,58+3,795+3,795+3,5+3,5+1+1-0,9-0,9+1,8+1,8+1,3+1,3-0,9</t>
  </si>
  <si>
    <t>82</t>
  </si>
  <si>
    <t>771161021</t>
  </si>
  <si>
    <t>Příprava podkladu před provedením dlažby montáž profilu ukončujícího profilu pro plynulý přechod (dlažba-koberec apod.)</t>
  </si>
  <si>
    <t>-2143395768</t>
  </si>
  <si>
    <t>https://podminky.urs.cz/item/CS_URS_2023_02/771161021</t>
  </si>
  <si>
    <t>0,7+0,8+0,8+0,8+0,8+0,8+0,8</t>
  </si>
  <si>
    <t>83</t>
  </si>
  <si>
    <t>55343120/R</t>
  </si>
  <si>
    <t>profil přechodový Al vrtaný - výběr dle investora</t>
  </si>
  <si>
    <t>132792262</t>
  </si>
  <si>
    <t>5,5*1,1 'Přepočtené koeficientem množství</t>
  </si>
  <si>
    <t>84</t>
  </si>
  <si>
    <t>998771201</t>
  </si>
  <si>
    <t>Přesun hmot pro podlahy z dlaždic stanovený procentní sazbou (%) z ceny vodorovná dopravní vzdálenost do 50 m v objektech výšky do 6 m</t>
  </si>
  <si>
    <t>2039143041</t>
  </si>
  <si>
    <t>https://podminky.urs.cz/item/CS_URS_2023_02/998771201</t>
  </si>
  <si>
    <t>85</t>
  </si>
  <si>
    <t>998771292</t>
  </si>
  <si>
    <t>Přesun hmot pro podlahy z dlaždic stanovený procentní sazbou (%) z ceny Příplatek k cenám za zvětšený přesun přes vymezenou největší dopravní vzdálenost do 100 m</t>
  </si>
  <si>
    <t>-566374917</t>
  </si>
  <si>
    <t>https://podminky.urs.cz/item/CS_URS_2023_02/998771292</t>
  </si>
  <si>
    <t>781</t>
  </si>
  <si>
    <t>Dokončovací práce - obklady</t>
  </si>
  <si>
    <t>86</t>
  </si>
  <si>
    <t>781121011</t>
  </si>
  <si>
    <t>Příprava podkladu před provedením obkladu nátěr penetrační na stěnu</t>
  </si>
  <si>
    <t>1518648823</t>
  </si>
  <si>
    <t>https://podminky.urs.cz/item/CS_URS_2023_02/781121011</t>
  </si>
  <si>
    <t>(1,5+1,5+1,1+1,1-0,8+1,1+1,1+1,5+1,5+1,5+1,5+1,1+1,1-0,8-0,8+0,1+0,25+0,25+2,06+3,5-0,8+3,55-0,9+1+1,1+0,3+0,95+1,5+1,95+1,95+2,4+2,4-0,9)*2</t>
  </si>
  <si>
    <t>(1,6+1,6+1,6+1,6+1+1+1+1-0,8-0,8+0,58+1,7+1,3+2,38+3,55+3,55+3,795+3,795+1+1-0,9+1,8+1,8+1,3+1,3-0,9)*2</t>
  </si>
  <si>
    <t>(1,1+1+1,1+1+1+1*6)*0,2</t>
  </si>
  <si>
    <t>-(1,1*0,5)*6</t>
  </si>
  <si>
    <t>-(0,59+0,7)*0,2</t>
  </si>
  <si>
    <t>-(1,3*0,2)*10</t>
  </si>
  <si>
    <t>(0,95+1,1+1,1+1,5+1+1)*0,2</t>
  </si>
  <si>
    <t>2,77*0,6</t>
  </si>
  <si>
    <t>87</t>
  </si>
  <si>
    <t>781131112</t>
  </si>
  <si>
    <t>Izolace stěny pod obklad izolace nátěrem nebo stěrkou ve dvou vrstvách</t>
  </si>
  <si>
    <t>1607307309</t>
  </si>
  <si>
    <t>https://podminky.urs.cz/item/CS_URS_2023_02/781131112</t>
  </si>
  <si>
    <t>m.č. 205, 206 a 211 do výšky 150mm nad podlahu, ve sprchách do výšky 2000mm</t>
  </si>
  <si>
    <t>(3,5+3,5+3,55+3,55-0,8-0,9-0,9+1,95+1,95+2,4+2,4-0,9+3,795+3,795+3,5+3,5+1+1-0,9-0,9)*0,15</t>
  </si>
  <si>
    <t>(1+1+1,1+1,1+1+1*6)*1,85</t>
  </si>
  <si>
    <t>88</t>
  </si>
  <si>
    <t>781131264/R</t>
  </si>
  <si>
    <t>Izolace stěny pod obklad izolace těsnícími izolačními pásy styk stěna/stěna</t>
  </si>
  <si>
    <t>-1612144411</t>
  </si>
  <si>
    <t>2*7</t>
  </si>
  <si>
    <t>89</t>
  </si>
  <si>
    <t>781474154</t>
  </si>
  <si>
    <t>Montáž obkladů vnitřních stěn z dlaždic keramických lepených flexibilním lepidlem velkoformátových hladkých přes 4 do 6 ks/m2</t>
  </si>
  <si>
    <t>-1953876334</t>
  </si>
  <si>
    <t>https://podminky.urs.cz/item/CS_URS_2023_02/781474154</t>
  </si>
  <si>
    <t>138,494-19,344</t>
  </si>
  <si>
    <t>90</t>
  </si>
  <si>
    <t>59761001</t>
  </si>
  <si>
    <t>obklad velkoformátový keramický hladký přes 4 do 6ks/m2</t>
  </si>
  <si>
    <t>-1555716274</t>
  </si>
  <si>
    <t>119,15*1,15 'Přepočtené koeficientem množství</t>
  </si>
  <si>
    <t>91</t>
  </si>
  <si>
    <t>781484117</t>
  </si>
  <si>
    <t>Montáž obkladů vnitřních stěn z mozaikových lepenců keramických nebo skleněných lepených flexibilním lepidlem dílce vel. 300 x 600 mm</t>
  </si>
  <si>
    <t>70159453</t>
  </si>
  <si>
    <t>https://podminky.urs.cz/item/CS_URS_2023_02/781484117</t>
  </si>
  <si>
    <t>Obklad ve výšce 0,800-1,100m</t>
  </si>
  <si>
    <t>(1,1+1,1+1,1+1,1+1,3+1,3+1,3+1,3+1,3+1,3-0,8-0,8-0,8+0,1+0,25+0,25+2,06+1,5+3,5-0,8+3,55-0,9+1+1,1+0,3+0,95+1,95+1,95+2,4+2,4-0,9)*0,3</t>
  </si>
  <si>
    <t>(1,4+1,4+1,4+1,4+1+1+1+1-0,8-0,8+0,58+1,7+1,3+2,35+3,795+3,795+3,5+3,5-0,9-0,9+1+1+1,8+1,8+1,3+1,3-0,9)*0,3</t>
  </si>
  <si>
    <t>92</t>
  </si>
  <si>
    <t>59761209</t>
  </si>
  <si>
    <t>mozaika keramická nemrazuvzdorná do interiéru lepená na síti povrch hladký/lesklý tl do 10mm základní prvek přes 200 do 400ks/m2</t>
  </si>
  <si>
    <t>1498162947</t>
  </si>
  <si>
    <t>19,344*1,1 'Přepočtené koeficientem množství</t>
  </si>
  <si>
    <t>93</t>
  </si>
  <si>
    <t>781492211</t>
  </si>
  <si>
    <t>Obklad - dokončující práce montáž profilu lepeného flexibilním cementovým lepidlem rohového</t>
  </si>
  <si>
    <t>1301818893</t>
  </si>
  <si>
    <t>https://podminky.urs.cz/item/CS_URS_2023_02/781492211</t>
  </si>
  <si>
    <t>1,1+1,1+0,95+2+2+2+2+1,3+0,2+1,5+1+1+2+2+2+2+2</t>
  </si>
  <si>
    <t>94</t>
  </si>
  <si>
    <t>781492251</t>
  </si>
  <si>
    <t>Obklad - dokončující práce montáž profilu lepeného flexibilním cementovým lepidlem ukončovacího</t>
  </si>
  <si>
    <t>-1188639258</t>
  </si>
  <si>
    <t>https://podminky.urs.cz/item/CS_URS_2023_02/781492251</t>
  </si>
  <si>
    <t>1,5+1,5+1,1+1,1-1,1+0,5+0,5-0,8+1,5+1,5+1,1+1,1-0,8+1,5+1,5+1,1+1,1-0,8+2+0,1+0,25+0,25+2,06+2+3,5-0,8+1,5-1,1+0,5+0,5</t>
  </si>
  <si>
    <t>0,95+0,3+1,1+1+3,55+2-0,9+1,95+1,95+2,4+2,4-0,9-1,1+0,5+0,5+1,6+1,6+1+1+1,6+1,6+1+1-0,8-0,8-1,1+0,5+0,5+0,58+1,7+1,3+2,38</t>
  </si>
  <si>
    <t>3,795+3,795+3,5+3,5+1+1-1,1-1,1+0,5+0,5+0,5+0,5-0,9-0,9+1,8+1,8+1,3+1,3-0,9+2,77+0,6</t>
  </si>
  <si>
    <t>95</t>
  </si>
  <si>
    <t>19416008/R</t>
  </si>
  <si>
    <t xml:space="preserve">lišta ukončovací a rohová hliníková </t>
  </si>
  <si>
    <t>-384641899</t>
  </si>
  <si>
    <t>26,15+77,48</t>
  </si>
  <si>
    <t>103,63*1,1 'Přepočtené koeficientem množství</t>
  </si>
  <si>
    <t>96</t>
  </si>
  <si>
    <t>781495115</t>
  </si>
  <si>
    <t>Obklad - dokončující práce ostatní práce spárování silikonem</t>
  </si>
  <si>
    <t>55176397</t>
  </si>
  <si>
    <t>https://podminky.urs.cz/item/CS_URS_2023_02/781495115</t>
  </si>
  <si>
    <t>2*43+0,95+1,1+1,1+0,2*6+1.5+0.2+1.3+1+1+0,2*4</t>
  </si>
  <si>
    <t>97</t>
  </si>
  <si>
    <t>781495117</t>
  </si>
  <si>
    <t>Obklad - dokončující práce ostatní práce spárování akrylem</t>
  </si>
  <si>
    <t>1389673407</t>
  </si>
  <si>
    <t>https://podminky.urs.cz/item/CS_URS_2023_02/781495117</t>
  </si>
  <si>
    <t>2*3+0,6</t>
  </si>
  <si>
    <t>98</t>
  </si>
  <si>
    <t>781491011</t>
  </si>
  <si>
    <t>Montáž zrcadel lepených silikonovým tmelem na podkladní omítku, plochy do 1 m2</t>
  </si>
  <si>
    <t>-1433342103</t>
  </si>
  <si>
    <t>https://podminky.urs.cz/item/CS_URS_2023_02/781491011</t>
  </si>
  <si>
    <t>Nad každým umyvadlem</t>
  </si>
  <si>
    <t>(0,6*0,6)*10</t>
  </si>
  <si>
    <t>99</t>
  </si>
  <si>
    <t>63465126</t>
  </si>
  <si>
    <t>zrcadlo nemontované čiré tl 5mm max rozměr 3210x2250mm</t>
  </si>
  <si>
    <t>212432881</t>
  </si>
  <si>
    <t>3,6*1,1 'Přepočtené koeficientem množství</t>
  </si>
  <si>
    <t>100</t>
  </si>
  <si>
    <t>998781201</t>
  </si>
  <si>
    <t>Přesun hmot pro obklady keramické stanovený procentní sazbou (%) z ceny vodorovná dopravní vzdálenost do 50 m v objektech výšky do 6 m</t>
  </si>
  <si>
    <t>-746274866</t>
  </si>
  <si>
    <t>https://podminky.urs.cz/item/CS_URS_2023_02/998781201</t>
  </si>
  <si>
    <t>101</t>
  </si>
  <si>
    <t>998781292</t>
  </si>
  <si>
    <t>Přesun hmot pro obklady keramické stanovený procentní sazbou (%) z ceny Příplatek k cenám za zvětšený přesun přes vymezenou největší dopravní vzdálenost do 100 m</t>
  </si>
  <si>
    <t>-857030683</t>
  </si>
  <si>
    <t>https://podminky.urs.cz/item/CS_URS_2023_02/998781292</t>
  </si>
  <si>
    <t>783</t>
  </si>
  <si>
    <t>Dokončovací práce - nátěry</t>
  </si>
  <si>
    <t>102</t>
  </si>
  <si>
    <t>783806805</t>
  </si>
  <si>
    <t>Odstranění nátěrů z omítek opálením s obroušením</t>
  </si>
  <si>
    <t>1025282305</t>
  </si>
  <si>
    <t>https://podminky.urs.cz/item/CS_URS_2023_02/783806805</t>
  </si>
  <si>
    <t>Chodba</t>
  </si>
  <si>
    <t>(25,55-0,9-0,8-0,9-0,9-0,9-0,9-0,29-0,9-0,4-0,9-0,9)*1,5</t>
  </si>
  <si>
    <t>103</t>
  </si>
  <si>
    <t>783-x1</t>
  </si>
  <si>
    <t>D+M+PH Dvojnásobný olejový nátěr stěn vč. podkladní penetrace</t>
  </si>
  <si>
    <t>-39771003</t>
  </si>
  <si>
    <t>(25,55-0,8-0,9*8)*1,5</t>
  </si>
  <si>
    <t>104</t>
  </si>
  <si>
    <t>783314203</t>
  </si>
  <si>
    <t>Základní antikorozní nátěr zámečnických konstrukcí jednonásobný syntetický samozákladující</t>
  </si>
  <si>
    <t>-989677810</t>
  </si>
  <si>
    <t>https://podminky.urs.cz/item/CS_URS_2023_02/783314203</t>
  </si>
  <si>
    <t>Dvojnásobně</t>
  </si>
  <si>
    <t>((1,3*5)*(0,12*2+0,055*4))*2</t>
  </si>
  <si>
    <t>105</t>
  </si>
  <si>
    <t>783315101</t>
  </si>
  <si>
    <t>Mezinátěr zámečnických konstrukcí jednonásobný syntetický standardní</t>
  </si>
  <si>
    <t>-1863435800</t>
  </si>
  <si>
    <t>https://podminky.urs.cz/item/CS_URS_2023_02/783315101</t>
  </si>
  <si>
    <t>Ocelové zárubně</t>
  </si>
  <si>
    <t>((0,7+2+2)*0,25)*5</t>
  </si>
  <si>
    <t>((0,8+2+2)*0,25)*2</t>
  </si>
  <si>
    <t>106</t>
  </si>
  <si>
    <t>783317101</t>
  </si>
  <si>
    <t>Krycí nátěr (email) zámečnických konstrukcí jednonásobný syntetický standardní</t>
  </si>
  <si>
    <t>-1384840652</t>
  </si>
  <si>
    <t>https://podminky.urs.cz/item/CS_URS_2023_02/783317101</t>
  </si>
  <si>
    <t>784</t>
  </si>
  <si>
    <t>Dokončovací práce - malby a tapety</t>
  </si>
  <si>
    <t>107</t>
  </si>
  <si>
    <t>784121001</t>
  </si>
  <si>
    <t>Oškrabání malby v místnostech výšky do 3,80 m</t>
  </si>
  <si>
    <t>-256583680</t>
  </si>
  <si>
    <t>https://podminky.urs.cz/item/CS_URS_2023_02/784121001</t>
  </si>
  <si>
    <t>Stěny</t>
  </si>
  <si>
    <t>25,55*1,1</t>
  </si>
  <si>
    <t>-(0,9*2,05)*2</t>
  </si>
  <si>
    <t>-(0,9*2)*3</t>
  </si>
  <si>
    <t>-(0,9+0,8+0,9+0,9+0,9+0,29+0,9+0,4+0,9+0,9+0,9)*0,5</t>
  </si>
  <si>
    <t>108</t>
  </si>
  <si>
    <t>784171001</t>
  </si>
  <si>
    <t>Olepování vnitřních ploch (materiál ve specifikaci) včetně pozdějšího odlepení páskou nebo fólií v místnostech výšky do 3,80 m</t>
  </si>
  <si>
    <t>1750635132</t>
  </si>
  <si>
    <t>https://podminky.urs.cz/item/CS_URS_2023_02/784171001</t>
  </si>
  <si>
    <t>(1,1+1,1+0,85+0,85)*9</t>
  </si>
  <si>
    <t>109</t>
  </si>
  <si>
    <t>58124840</t>
  </si>
  <si>
    <t>páska malířská z PVC a UV odolná (7 dnů) do š 50mm</t>
  </si>
  <si>
    <t>1317822154</t>
  </si>
  <si>
    <t>35,1*1,2 'Přepočtené koeficientem množství</t>
  </si>
  <si>
    <t>110</t>
  </si>
  <si>
    <t>784171111</t>
  </si>
  <si>
    <t>Zakrytí nemalovaných ploch (materiál ve specifikaci) včetně pozdějšího odkrytí svislých ploch např. stěn, oken, dveří v místnostech výšky do 3,80</t>
  </si>
  <si>
    <t>1319051069</t>
  </si>
  <si>
    <t>https://podminky.urs.cz/item/CS_URS_2023_02/784171111</t>
  </si>
  <si>
    <t>(1,1*0,85)*9</t>
  </si>
  <si>
    <t>111</t>
  </si>
  <si>
    <t>58124844</t>
  </si>
  <si>
    <t>fólie pro malířské potřeby zakrývací tl 25µ 4x5m</t>
  </si>
  <si>
    <t>1700911087</t>
  </si>
  <si>
    <t>8,415*1,2 'Přepočtené koeficientem množství</t>
  </si>
  <si>
    <t>112</t>
  </si>
  <si>
    <t>784181121</t>
  </si>
  <si>
    <t>Penetrace podkladu jednonásobná hloubková akrylátová bezbarvá v místnostech výšky do 3,80 m</t>
  </si>
  <si>
    <t>817183290</t>
  </si>
  <si>
    <t>https://podminky.urs.cz/item/CS_URS_2023_02/784181121</t>
  </si>
  <si>
    <t>Stropy</t>
  </si>
  <si>
    <t>(1,5+1,5+1,1+1,1+1,1+1,1+1,5+1,5+1,5+1,5+1,1+1,1+0,1+0,25+0,25+2,06+3,5+3,55+1+1,1+0,3+0,95+1,5+1,95+1,95+2,4+2,4+1,6+1,6+1,6+1,6+1+1+1+1+1,7)*0,5</t>
  </si>
  <si>
    <t>(0,58+1,3+2,38+3,795+1+1+0,1+1+1+1,9+1,4+1,895+3,5+1,8+1,8+1,3+1,3+2,77)*0,5</t>
  </si>
  <si>
    <t>(1,24+1,8+3,5+1,45+2,2+0,1+0,58+2,1+1,38+1,12+3,08+1,3+3,5+3,5+1,5+1,5-2,77)*2,5</t>
  </si>
  <si>
    <t>"Odpočet olejových nátěrů" -26,325</t>
  </si>
  <si>
    <t>113</t>
  </si>
  <si>
    <t>784211101</t>
  </si>
  <si>
    <t>Malby z malířských směsí oděruvzdorných za mokra dvojnásobné, bílé za mokra oděruvzdorné výborně v místnostech výšky do 3,80 m</t>
  </si>
  <si>
    <t>2114961251</t>
  </si>
  <si>
    <t>https://podminky.urs.cz/item/CS_URS_2023_02/784211101</t>
  </si>
  <si>
    <t>02 - 2.NP levá část - stavební</t>
  </si>
  <si>
    <t>340271041</t>
  </si>
  <si>
    <t>Zazdívka otvorů v příčkách nebo stěnách pórobetonovými tvárnicemi plochy přes 0,25 m2 do 1 m2, objemová hmotnost 500 kg/m3, tloušťka příčky 150 mm</t>
  </si>
  <si>
    <t>-1038813956</t>
  </si>
  <si>
    <t>https://podminky.urs.cz/item/CS_URS_2023_02/340271041</t>
  </si>
  <si>
    <t>Přizdívka dveřního otvoru</t>
  </si>
  <si>
    <t>340271045</t>
  </si>
  <si>
    <t>Zazdívka otvorů v příčkách nebo stěnách pórobetonovými tvárnicemi plochy přes 1 m2 do 4 m2, objemová hmotnost 500 kg/m3, tloušťka příčky 150 mm</t>
  </si>
  <si>
    <t>873408604</t>
  </si>
  <si>
    <t>https://podminky.urs.cz/item/CS_URS_2023_02/340271045</t>
  </si>
  <si>
    <t>Zazdívka dveřního otvoru</t>
  </si>
  <si>
    <t>1055541924</t>
  </si>
  <si>
    <t>(1,835+1+2,845+2+0,9+0,9)*2,65</t>
  </si>
  <si>
    <t>-(0,8*2,25)*2</t>
  </si>
  <si>
    <t>-1119603010</t>
  </si>
  <si>
    <t>2,05*3+2,6*6</t>
  </si>
  <si>
    <t>-468083199</t>
  </si>
  <si>
    <t>833573079</t>
  </si>
  <si>
    <t>((1,2+1,3)*13,43)/1000</t>
  </si>
  <si>
    <t>99780222</t>
  </si>
  <si>
    <t>((1,2+1,3)*0,12)*2</t>
  </si>
  <si>
    <t>-289436694</t>
  </si>
  <si>
    <t>12,55*1,2</t>
  </si>
  <si>
    <t>-204578040</t>
  </si>
  <si>
    <t>(0,92+0,92+1,835+1,825+1,835+0,855+1,55+2,07+2,845+0,3)*0,8</t>
  </si>
  <si>
    <t>(0,87)*0,4</t>
  </si>
  <si>
    <t>(2,845+2,845+1,5+1,5+2,845+1,28+1,28+1+1,125+12,15)*2,6</t>
  </si>
  <si>
    <t>-1,5*0,6</t>
  </si>
  <si>
    <t>(1,5+1,5+1,5)*0,2</t>
  </si>
  <si>
    <t>-0,9*0,2</t>
  </si>
  <si>
    <t>-0,9*1,5</t>
  </si>
  <si>
    <t>(0,9+1,5+1,5)*0,2</t>
  </si>
  <si>
    <t>-1,56*1,8</t>
  </si>
  <si>
    <t>-2,845*0,6</t>
  </si>
  <si>
    <t>-1,1*2,05</t>
  </si>
  <si>
    <t>-0,9*0,6</t>
  </si>
  <si>
    <t>((0,9+1,5+1,5)*0,2)*2</t>
  </si>
  <si>
    <t>-0,8*2</t>
  </si>
  <si>
    <t>-(0,9*2)*4</t>
  </si>
  <si>
    <t>-1,1*2</t>
  </si>
  <si>
    <t>-1536058062</t>
  </si>
  <si>
    <t>(2,6*0,1)*4</t>
  </si>
  <si>
    <t>(2,6*0,15)*2</t>
  </si>
  <si>
    <t>1320215352</t>
  </si>
  <si>
    <t>(1,835+0,92+0,92+1,825+1,835+0,855+1,56+1,55+2,07+2,845+0,3-0,9)*1,8</t>
  </si>
  <si>
    <t>0,87*2,2</t>
  </si>
  <si>
    <t>2,845*0,6</t>
  </si>
  <si>
    <t>-1,5*0,9</t>
  </si>
  <si>
    <t>-0,9*0,9</t>
  </si>
  <si>
    <t>Přizdívky a zazdívky dveřních otvorů</t>
  </si>
  <si>
    <t>(0,8*2,05)*2</t>
  </si>
  <si>
    <t>1609978706</t>
  </si>
  <si>
    <t>-1101087841</t>
  </si>
  <si>
    <t>34,078*2</t>
  </si>
  <si>
    <t>573635740</t>
  </si>
  <si>
    <t>(1+1+1,835+1,835+1,835+1,835+1,745+1,745+2,845+2,845+1,5+1,5+1+1+1+1+1,2+1,2+1,545+1,545+2,845+2,845+3,405+3,305+2+2+1+0,9+0,9+0,9+12,15)*2,65</t>
  </si>
  <si>
    <t>-1,5*1,5</t>
  </si>
  <si>
    <t>-(0,9*1,5)*4</t>
  </si>
  <si>
    <t>((0,9+1,5+1,5)*0,2)*4</t>
  </si>
  <si>
    <t>-(0,8*2,05)*8</t>
  </si>
  <si>
    <t>-(0,9*2,05)*5</t>
  </si>
  <si>
    <t>(0,9+0,9+0,9+0,1+0,9+0,9+0,9+0,9+0,9)*0,4</t>
  </si>
  <si>
    <t>(1+1,07+0,2+1,835+1,835+1,745+1,745+1,545+1,545+1,2+1,2+1+1+1+1+2+0,3+2,845)*0,6</t>
  </si>
  <si>
    <t>(1+0,77+1,64+2,845+2,845+1,5+1,5+2,845+1,445+3,405+1+0,1+0,66+12,15)*2,6</t>
  </si>
  <si>
    <t>-2,03*1,6</t>
  </si>
  <si>
    <t>-(0,9*1,5)*3</t>
  </si>
  <si>
    <t>-0,9*0,4</t>
  </si>
  <si>
    <t>(1,5+1,5+1,5+0,9*4+1,5*8)*0,2</t>
  </si>
  <si>
    <t>-(0,8*2)*4</t>
  </si>
  <si>
    <t>-1656280894</t>
  </si>
  <si>
    <t>1241645818</t>
  </si>
  <si>
    <t>1,5+1,5+1,5+0,9+1,5+1,5+0,9+1,5+1,5+0,9+1,5+1,5+0,9+1,5+1,5+1+1+2,65*5</t>
  </si>
  <si>
    <t>1836238019</t>
  </si>
  <si>
    <t>35,35*1,15 'Přepočtené koeficientem množství</t>
  </si>
  <si>
    <t>-1472599921</t>
  </si>
  <si>
    <t>-1595968256</t>
  </si>
  <si>
    <t>1,835*1</t>
  </si>
  <si>
    <t>1,745*1,835</t>
  </si>
  <si>
    <t>2,845*1,5</t>
  </si>
  <si>
    <t>1,545*1</t>
  </si>
  <si>
    <t>1,2*1</t>
  </si>
  <si>
    <t>2,845*1,445</t>
  </si>
  <si>
    <t>0,845*1</t>
  </si>
  <si>
    <t>2,845*0,96</t>
  </si>
  <si>
    <t>0,9*0,9*2</t>
  </si>
  <si>
    <t>0,9*0,15</t>
  </si>
  <si>
    <t>-1545482195</t>
  </si>
  <si>
    <t>1+1+1,835+1,835+1,835+1,835+1,745+1,745-0,8-0,8-0,9+2,845+2,845+1,5+1,5-0,8+1,545+1,545+1+1+1+1+1,2+1,2-0,8+0,15+0,15+2,845+2,845+3,405+3,405-0,8-0,9</t>
  </si>
  <si>
    <t>0,1+0,1+2+2+1+0,9+0,9+0,1+0,1+0,1+0,1+0,15+0,15</t>
  </si>
  <si>
    <t>251041735</t>
  </si>
  <si>
    <t>1,635*1</t>
  </si>
  <si>
    <t>1,835*1,745</t>
  </si>
  <si>
    <t>1,345*1</t>
  </si>
  <si>
    <t>1,445*2,845</t>
  </si>
  <si>
    <t>-1424550318</t>
  </si>
  <si>
    <t>8553861</t>
  </si>
  <si>
    <t>1752341773</t>
  </si>
  <si>
    <t>(0,92+0,92+1,835+1,835++0,86+0,855+1,835+1,825+0,15-0,9-0,7+1,56+1,55+1,55+0,94+0,94-0,7+1,62+0,88+2,425+0,65+2,845+0,3-0,8)*1,8</t>
  </si>
  <si>
    <t>(0,1+0,86+1,09+1,62+1,62+0,825+0,1)*2,2</t>
  </si>
  <si>
    <t>-1645532004</t>
  </si>
  <si>
    <t>(1,835+0,86+1,62+1,65+0,94)*2,6</t>
  </si>
  <si>
    <t>-(0,7*2)*2</t>
  </si>
  <si>
    <t>104244259</t>
  </si>
  <si>
    <t>2,845*2,6</t>
  </si>
  <si>
    <t>1782393754</t>
  </si>
  <si>
    <t>1,835*0,92</t>
  </si>
  <si>
    <t>1,835*0,87</t>
  </si>
  <si>
    <t>0,975*0,1</t>
  </si>
  <si>
    <t>1,835*0,855</t>
  </si>
  <si>
    <t>2,845*1,28</t>
  </si>
  <si>
    <t>1,55*0,94</t>
  </si>
  <si>
    <t>2,845*1,425</t>
  </si>
  <si>
    <t>1,62*0,825</t>
  </si>
  <si>
    <t>1,62*0,88</t>
  </si>
  <si>
    <t>-1267669443</t>
  </si>
  <si>
    <t>0,35+0,9+2,845+2,845+1,5+1,5-0,9-1,56+2,845+2,845+1,28+1,28-0,8+1,06-0,8+1,13+1,04-0,7</t>
  </si>
  <si>
    <t>-501268684</t>
  </si>
  <si>
    <t>1162581837</t>
  </si>
  <si>
    <t>0,6*2*2</t>
  </si>
  <si>
    <t>0,7*2</t>
  </si>
  <si>
    <t>0,8*2*3</t>
  </si>
  <si>
    <t>971033531</t>
  </si>
  <si>
    <t>Vybourání otvorů ve zdivu základovém nebo nadzákladovém z cihel, tvárnic, příčkovek z cihel pálených na maltu vápennou nebo vápenocementovou plochy do 1 m2, tl. do 150 mm</t>
  </si>
  <si>
    <t>1095207111</t>
  </si>
  <si>
    <t>https://podminky.urs.cz/item/CS_URS_2023_02/971033531</t>
  </si>
  <si>
    <t>0,35*2,05</t>
  </si>
  <si>
    <t>971033631</t>
  </si>
  <si>
    <t>Vybourání otvorů ve zdivu základovém nebo nadzákladovém z cihel, tvárnic, příčkovek z cihel pálených na maltu vápennou nebo vápenocementovou plochy do 4 m2, tl. do 150 mm</t>
  </si>
  <si>
    <t>-1693077649</t>
  </si>
  <si>
    <t>https://podminky.urs.cz/item/CS_URS_2023_02/971033631</t>
  </si>
  <si>
    <t>0,9*2,05</t>
  </si>
  <si>
    <t>-911178770</t>
  </si>
  <si>
    <t>1,3+1,4</t>
  </si>
  <si>
    <t>114788639</t>
  </si>
  <si>
    <t>595795738</t>
  </si>
  <si>
    <t>3,2+1,84+4,27+1,2+9,69+1,54+12,15</t>
  </si>
  <si>
    <t>1755675984</t>
  </si>
  <si>
    <t>3,2+1,84+4,27+1,2+9,69+1,54+12,15*1,2</t>
  </si>
  <si>
    <t>489950937</t>
  </si>
  <si>
    <t>-1406873391</t>
  </si>
  <si>
    <t>756382411</t>
  </si>
  <si>
    <t>-1266728785</t>
  </si>
  <si>
    <t>12,647*7</t>
  </si>
  <si>
    <t>-2054690137</t>
  </si>
  <si>
    <t>-809702579</t>
  </si>
  <si>
    <t>-1477794262</t>
  </si>
  <si>
    <t>(1+1)*1,3</t>
  </si>
  <si>
    <t>470061960</t>
  </si>
  <si>
    <t>2,545*1</t>
  </si>
  <si>
    <t>-509968053</t>
  </si>
  <si>
    <t>-2050353248</t>
  </si>
  <si>
    <t>-1927157516</t>
  </si>
  <si>
    <t>766812840/R</t>
  </si>
  <si>
    <t>Demontáž kuchyňských linek dřevěných nebo kovových včetně skříněk uchycených na stěně, délky přes 2100 mm</t>
  </si>
  <si>
    <t>-102652283</t>
  </si>
  <si>
    <t>1386389738</t>
  </si>
  <si>
    <t>-635419762</t>
  </si>
  <si>
    <t>61182308</t>
  </si>
  <si>
    <t>zárubeň jednokřídlá obložková s laminátovým povrchem tl stěny 160-250mm rozměru 600-1100/1970, 2100mm</t>
  </si>
  <si>
    <t>-322480517</t>
  </si>
  <si>
    <t>-162954156</t>
  </si>
  <si>
    <t>-386542760</t>
  </si>
  <si>
    <t>-2058926566</t>
  </si>
  <si>
    <t>-1261836985</t>
  </si>
  <si>
    <t>-1521049840</t>
  </si>
  <si>
    <t>-1036523061</t>
  </si>
  <si>
    <t>1059731616</t>
  </si>
  <si>
    <t>26104619</t>
  </si>
  <si>
    <t>1248037386</t>
  </si>
  <si>
    <t>-1497788107</t>
  </si>
  <si>
    <t>-113193682</t>
  </si>
  <si>
    <t>1160765008</t>
  </si>
  <si>
    <t>-864546666</t>
  </si>
  <si>
    <t>594714935</t>
  </si>
  <si>
    <t>1619524447</t>
  </si>
  <si>
    <t>-1258965921</t>
  </si>
  <si>
    <t>m.č. 201 a 205</t>
  </si>
  <si>
    <t>3,405*0,845</t>
  </si>
  <si>
    <t>2*1,445</t>
  </si>
  <si>
    <t>2*0,96</t>
  </si>
  <si>
    <t>1010054220</t>
  </si>
  <si>
    <t>28249585</t>
  </si>
  <si>
    <t>1876259645</t>
  </si>
  <si>
    <t>1,745+1,745+1,835+1,835-0,8-0,9+3,405+3,305+2,845+2,845+2+2+1+0,9+0,9+0,9-0,8-0,9</t>
  </si>
  <si>
    <t>1182764419</t>
  </si>
  <si>
    <t>286055975</t>
  </si>
  <si>
    <t>21,372*1,1 'Přepočtené koeficientem množství</t>
  </si>
  <si>
    <t>153678661</t>
  </si>
  <si>
    <t>1,64+1+0,1+2,845+2,845+1,5+1,5-0,8+2,845-0,8+3,405-0,9+1,445+1+0,1+0,66+0,8+0,3</t>
  </si>
  <si>
    <t>-1102630363</t>
  </si>
  <si>
    <t>19,485*1,1 'Přepočtené koeficientem množství</t>
  </si>
  <si>
    <t>-1987660761</t>
  </si>
  <si>
    <t>0,87+1+1,835+1,835+1,745+1,745-0,8-0,9+1,345+1,345+1+1+1+1+1,2+1,2-0,8-0,8+2+0,9*6+0,1+2,845+0,3</t>
  </si>
  <si>
    <t>-1268128254</t>
  </si>
  <si>
    <t>0,8+0,8+0,7+0,7+0,8</t>
  </si>
  <si>
    <t>-1211527824</t>
  </si>
  <si>
    <t>3,8*1,1 'Přepočtené koeficientem množství</t>
  </si>
  <si>
    <t>2013134559</t>
  </si>
  <si>
    <t>1477516551</t>
  </si>
  <si>
    <t>1485700123</t>
  </si>
  <si>
    <t>(1,07+1+0,2+1,745+1,745+1,835+1,835-0,8-0,9-0,9-0,9+1,545+1,545+1+1+1+1+1,2+1,2-0,8-0,8+2)*2</t>
  </si>
  <si>
    <t>(0,9*8+0,1+2,845+0,3)*2,2</t>
  </si>
  <si>
    <t>-(1,3*0,2)*4</t>
  </si>
  <si>
    <t>(1+1)*0,2</t>
  </si>
  <si>
    <t>2,03*0,6</t>
  </si>
  <si>
    <t>-0,9*1,1</t>
  </si>
  <si>
    <t>872394930</t>
  </si>
  <si>
    <t>m.č. 201 a 205 do výšky 150mm nad podlahu, ve sprchách do výšky 2000mm</t>
  </si>
  <si>
    <t>(1,745+1,745+1,835+1,835-0,8-0,9+3,405+3,305+2,845+2,845-0,8-0,9+2+2+1+0,9+0,9+0,9)*0,15</t>
  </si>
  <si>
    <t>(0,9+0,9+0,9+0,9+0,9+0,9+0,9+0,9)*1,85</t>
  </si>
  <si>
    <t>382292248</t>
  </si>
  <si>
    <t>2*5</t>
  </si>
  <si>
    <t>-330833456</t>
  </si>
  <si>
    <t>54,207-7,64</t>
  </si>
  <si>
    <t>2095373237</t>
  </si>
  <si>
    <t>46,567*1,15 'Přepočtené koeficientem množství</t>
  </si>
  <si>
    <t>-2108764024</t>
  </si>
  <si>
    <t>(0,87+1+1,835+1,835+1,745+1,745-0,8-0,9+1,345+1,345+1,2+1,2+1+1+1+1-0,8-0,8+2,845+0,3+2+0,9+0,9+0,9+0,9+0,9+0,9+0,1)*0,3</t>
  </si>
  <si>
    <t>-1455805946</t>
  </si>
  <si>
    <t>7,64*1,1 'Přepočtené koeficientem množství</t>
  </si>
  <si>
    <t>23989653</t>
  </si>
  <si>
    <t>1+1+2,2+2,2</t>
  </si>
  <si>
    <t>-1271254145</t>
  </si>
  <si>
    <t>2+1,07+1+0,2+0,7+1,835+1,835+1,745+1,745-0,9-0,8+2,03+0,6+1,2+1,2+1+1+1,545+1,545+1+1-0,9+1,1+1,1+2,845+0,3+2+2+2+0,9*6+0,1+2,2+2,2</t>
  </si>
  <si>
    <t>2075135345</t>
  </si>
  <si>
    <t>6,4+42,895</t>
  </si>
  <si>
    <t>49,295*1,1 'Přepočtené koeficientem množství</t>
  </si>
  <si>
    <t>1960472094</t>
  </si>
  <si>
    <t>2+0,7+0,2+0,2+1+2*12+1+0,2+0,2+0,2+2,2*4+2</t>
  </si>
  <si>
    <t>-257291649</t>
  </si>
  <si>
    <t>1,3+0,6+0,9+2</t>
  </si>
  <si>
    <t>-1722674642</t>
  </si>
  <si>
    <t>(0,6*0,6)*3</t>
  </si>
  <si>
    <t>1531915557</t>
  </si>
  <si>
    <t>1,08*1,1 'Přepočtené koeficientem množství</t>
  </si>
  <si>
    <t>643630289</t>
  </si>
  <si>
    <t>-435930876</t>
  </si>
  <si>
    <t>222963302</t>
  </si>
  <si>
    <t>(12,15-0,9-0,9-0,9-1,1-0,9-0,8)*1,5</t>
  </si>
  <si>
    <t>-459374944</t>
  </si>
  <si>
    <t>(12,15-0,9-0,9-0,8-0,8-0,9)*1,5</t>
  </si>
  <si>
    <t>-2106841305</t>
  </si>
  <si>
    <t>((1,2+1,3)*(0,12*2+0,055*4))*2</t>
  </si>
  <si>
    <t>1979364210</t>
  </si>
  <si>
    <t>((0,7+2+2)*0,25)*2</t>
  </si>
  <si>
    <t>-1365984513</t>
  </si>
  <si>
    <t>-1494430817</t>
  </si>
  <si>
    <t>-9,975</t>
  </si>
  <si>
    <t>717259940</t>
  </si>
  <si>
    <t>0,9*8+1,5*10</t>
  </si>
  <si>
    <t>-137496533</t>
  </si>
  <si>
    <t>22,2*1,2 'Přepočtené koeficientem množství</t>
  </si>
  <si>
    <t>-1179078847</t>
  </si>
  <si>
    <t>1,5*1,5</t>
  </si>
  <si>
    <t>(0,9*1,5)*4</t>
  </si>
  <si>
    <t>-116708723</t>
  </si>
  <si>
    <t>7,65*1,2 'Přepočtené koeficientem množství</t>
  </si>
  <si>
    <t>-194007213</t>
  </si>
  <si>
    <t>(0,9+0,9+0,9+0,1+0,9+0,9+0,9+0,9+0,9)*0,3</t>
  </si>
  <si>
    <t>(1+0,77+1,64+1,835+1,835+1,745+1,745+1,545+1,545+1,2+1,2+1+1+1+1+2+0,3+2,845)*0,5</t>
  </si>
  <si>
    <t>(1+1,07+0,2+2,845+2,845+1,5+1,5+2,845+1,445+3,405+1+0,1+0,66+12,15)*2,5</t>
  </si>
  <si>
    <t>"Odpočet olejové nátěry" -11,775</t>
  </si>
  <si>
    <t>1846342379</t>
  </si>
  <si>
    <t>03 - 3.NP - stavební</t>
  </si>
  <si>
    <t>310491303</t>
  </si>
  <si>
    <t>340271015</t>
  </si>
  <si>
    <t>Zazdívka otvorů v příčkách nebo stěnách pórobetonovými tvárnicemi plochy přes 1 m2 do 4 m2, objemová hmotnost 500 kg/m3, tloušťka příčky 75 mm</t>
  </si>
  <si>
    <t>4793650</t>
  </si>
  <si>
    <t>https://podminky.urs.cz/item/CS_URS_2023_02/340271015</t>
  </si>
  <si>
    <t>Zazdívka dveřních otvorů</t>
  </si>
  <si>
    <t>-1908348589</t>
  </si>
  <si>
    <t>911328198</t>
  </si>
  <si>
    <t>(3,5+1,5+1,5+3,5+1,5+1,5+2,2+3,5+1,95+1+1+1+1,4+1,8+1)*2,65</t>
  </si>
  <si>
    <t>-169737862</t>
  </si>
  <si>
    <t>2,05*5+2,65*15+0,9*2</t>
  </si>
  <si>
    <t>1600675120</t>
  </si>
  <si>
    <t>-947312049</t>
  </si>
  <si>
    <t>((1,3*4)*13,43)/1000</t>
  </si>
  <si>
    <t>-1709986468</t>
  </si>
  <si>
    <t>(1,3*0,12)*8</t>
  </si>
  <si>
    <t>574928426</t>
  </si>
  <si>
    <t>20,9*1,8</t>
  </si>
  <si>
    <t>-590630505</t>
  </si>
  <si>
    <t>(1+0,9+0,9+0,9+0,9+0,1+0,1+0,1+0,1+0,075*3+0,1+0,1)*0,4</t>
  </si>
  <si>
    <t>(5,275+0,1+2,5+0,1+0,9+0,7)*0,6</t>
  </si>
  <si>
    <t>(1,8+1,6+2,7)*1</t>
  </si>
  <si>
    <t>(1,45+1,45+0,82+0,82+0,82+0,815+1,8+1,6+1,3+0,8+1,725*6+1,7*2+1,5+1,5+3,5+3,5+20,9)*2,6</t>
  </si>
  <si>
    <t>-3,5*0,6</t>
  </si>
  <si>
    <t>((1,1+0,85+0,85)*9)*0,2</t>
  </si>
  <si>
    <t>-(0,8*2,05)*2</t>
  </si>
  <si>
    <t>-5,22*0,4</t>
  </si>
  <si>
    <t>-5,22*0,9</t>
  </si>
  <si>
    <t>-(0,4*2,05)*2</t>
  </si>
  <si>
    <t>-1718740746</t>
  </si>
  <si>
    <t>(2,6*0,15)*4</t>
  </si>
  <si>
    <t>-728209296</t>
  </si>
  <si>
    <t>(1,8+1,6+2,7)*1,6</t>
  </si>
  <si>
    <t>(5,275+0,1+2,5+0,1+0,9+0,7)*2</t>
  </si>
  <si>
    <t>(1+0,9+0,9+0,9+0,9)*2,2</t>
  </si>
  <si>
    <t>(0,9*2,05)*4</t>
  </si>
  <si>
    <t>zazdívka luxferů</t>
  </si>
  <si>
    <t>(5,25*0,9)*2</t>
  </si>
  <si>
    <t>1779453406</t>
  </si>
  <si>
    <t>1149465421</t>
  </si>
  <si>
    <t>56,22*2</t>
  </si>
  <si>
    <t>172044126</t>
  </si>
  <si>
    <t>(1,5+1,5+1,1+1,1+1,1+1,1+1,1+1,1+1,5+1,5+1,5+1,5+1,9+1,9+1,5+1,5+3,5+3,5+1+1+1+1+1,5+1,5+1,5+1,5+1,95+1,95+1,4+1,4+2+2+1,95+1,95+6,978+6,978)*2,6</t>
  </si>
  <si>
    <t>(1+1+3,5+3,5+1+1+1+1+1+1+1,8+1,8+1,3+1,3+3,5+3,5+1,5+1,5+20,9)*2,6</t>
  </si>
  <si>
    <t>(1+1+1+1+1+0,1+1+1+1+1+0,9+1+0,1+1+0,9+1+0,1+1+0,9+1+0,1)*0,4</t>
  </si>
  <si>
    <t>(1,5+1,5+1,5+1,5+1,5+1,5+1,1+1,1+1,1+1,1+1,3+1,6+1,5+1,5+1,5+1,5+1+1+1+1+1+0,95+2+1,95+5,978++3,5+2,08+1+0,4+0,9+1,8+1,8+1,3+1,3)*0,6</t>
  </si>
  <si>
    <t>(1,9+1,5+3,5+1,8+2,2+1,95+1,95+1,4+1,4+3,5+3,5+1,5+1,5+20,9)*2,6</t>
  </si>
  <si>
    <t>-(1,1*0,35)*3</t>
  </si>
  <si>
    <t>-(1,1*0,15)*4</t>
  </si>
  <si>
    <t>-1,1*0,85</t>
  </si>
  <si>
    <t>-(0,8*2)*7</t>
  </si>
  <si>
    <t>-(0,9*2)*10</t>
  </si>
  <si>
    <t>-2,77*0,6</t>
  </si>
  <si>
    <t>982864092</t>
  </si>
  <si>
    <t>1706835986</t>
  </si>
  <si>
    <t>1,1*9+0,85*18+1,1+1,1+1,1+1+1+1,26+0,2+1,3+2,65*14</t>
  </si>
  <si>
    <t>-277416499</t>
  </si>
  <si>
    <t>70,36*1,15 'Přepočtené koeficientem množství</t>
  </si>
  <si>
    <t>1022171437</t>
  </si>
  <si>
    <t>-962232102</t>
  </si>
  <si>
    <t>0,8*0,1*2</t>
  </si>
  <si>
    <t>2,2*1,8</t>
  </si>
  <si>
    <t>(1,18+2,22)*1,3</t>
  </si>
  <si>
    <t>1,5*1*2</t>
  </si>
  <si>
    <t>0,8*0,1*3</t>
  </si>
  <si>
    <t>2*1,95</t>
  </si>
  <si>
    <t>0,9*0,1*2</t>
  </si>
  <si>
    <t>1,95*1,4</t>
  </si>
  <si>
    <t>6,975*2,1</t>
  </si>
  <si>
    <t>1,4*3</t>
  </si>
  <si>
    <t>-1*0,1*3</t>
  </si>
  <si>
    <t>2,08*1,4</t>
  </si>
  <si>
    <t>(0,8+0,9+0,9+0,9)*0,075</t>
  </si>
  <si>
    <t>1004144111</t>
  </si>
  <si>
    <t>1,5*6+1,1*6-0,8-0,8-0,8+3,5+3,5+1,9+1,9+1,5+1,5-0,8-0,8-0,9-0,8-0,8-0,8+1,5*4+1*4-0,8-0,8+1,95+1,95+1,4+1,4-0,8-0,9-0,9-0,9+2+2+1,95+1,95-0,9+6,978</t>
  </si>
  <si>
    <t>6,978+3,5+3,5+1*8-0,9+1,8+1,8+1,3+1,3-0,9+3,5+3,5+1,5+1,5-0,9+0,075*8+0,1*14</t>
  </si>
  <si>
    <t>-996585529</t>
  </si>
  <si>
    <t>1,3*1,1*3</t>
  </si>
  <si>
    <t>-0,6*0,15</t>
  </si>
  <si>
    <t>1,8*2,2</t>
  </si>
  <si>
    <t>3,4*1,3</t>
  </si>
  <si>
    <t>1,3*1*2</t>
  </si>
  <si>
    <t>1,95*2</t>
  </si>
  <si>
    <t>-1,25*0,2</t>
  </si>
  <si>
    <t>6,978*2,1</t>
  </si>
  <si>
    <t>3*1,4</t>
  </si>
  <si>
    <t>0,8*0,1*5</t>
  </si>
  <si>
    <t>-160677335</t>
  </si>
  <si>
    <t>-1401276018</t>
  </si>
  <si>
    <t>-1240751946</t>
  </si>
  <si>
    <t>-1131767804</t>
  </si>
  <si>
    <t>Okno z luxfer</t>
  </si>
  <si>
    <t>-825153402</t>
  </si>
  <si>
    <t>(2,7+1,8+1,6+1,6+1,775+1,775-0,7+3,5-0,8)*1,6</t>
  </si>
  <si>
    <t>(1+0,9+1+0,1+1+2,5+0,625+0,9*8+1*8-0,6*4)*2,2</t>
  </si>
  <si>
    <t>-1,1*0,1*2</t>
  </si>
  <si>
    <t>-477208047</t>
  </si>
  <si>
    <t>(1,45+1,45+1,45+3,5+1*4+3,975+1)*2,2</t>
  </si>
  <si>
    <t>(1,6+2,42+2,5+0,1+0,9+1,725)*2,6</t>
  </si>
  <si>
    <t>-0,7*2</t>
  </si>
  <si>
    <t>-(0,6*2)*4</t>
  </si>
  <si>
    <t>-1857967678</t>
  </si>
  <si>
    <t>(3,5+3,5)*2,6</t>
  </si>
  <si>
    <t>-2039589969</t>
  </si>
  <si>
    <t>0,7*0,1*4</t>
  </si>
  <si>
    <t>0,9*1*4</t>
  </si>
  <si>
    <t>1,08*0,1</t>
  </si>
  <si>
    <t>1,725*1,725</t>
  </si>
  <si>
    <t>1,7*1,725</t>
  </si>
  <si>
    <t>0,9*0,075*3</t>
  </si>
  <si>
    <t>1119573071</t>
  </si>
  <si>
    <t>0,8+0,8+0,9+0,4+1,45*8+0,82*6+0,815+0,815-0,7*4+3,5-0,7*4+1,8+0,11+1,625+1,625+1,6+1,6-0,8-0,8-0,7-0,9+0,1+1,3+1,1+0,4+0,1+0,7+0,1+0,275+0,1*8+0,475</t>
  </si>
  <si>
    <t>0,625+0,1+0,1+1,725*6+1,7*2-0,9-0,9+1,5+1,5+3,5+3,5-0,9</t>
  </si>
  <si>
    <t>-1584908695</t>
  </si>
  <si>
    <t>756207027</t>
  </si>
  <si>
    <t>(0,6*2)*5</t>
  </si>
  <si>
    <t>(0,8*2)*5</t>
  </si>
  <si>
    <t>2142746588</t>
  </si>
  <si>
    <t>57515837</t>
  </si>
  <si>
    <t>928093868</t>
  </si>
  <si>
    <t>1,4*4</t>
  </si>
  <si>
    <t>887599007</t>
  </si>
  <si>
    <t>-2102455955</t>
  </si>
  <si>
    <t>1,18+1,18+1,18+1,18+6,3+2,84+2,6+23,9+2,96+2,93+5,25+20,9</t>
  </si>
  <si>
    <t>1062844072</t>
  </si>
  <si>
    <t>1,18+1,18+1,18+1,18+6,3+2,84+2,6+23,9+2,96+2,93+5,25+20,9*1,8</t>
  </si>
  <si>
    <t>1489807092</t>
  </si>
  <si>
    <t>395989113</t>
  </si>
  <si>
    <t>-1417250801</t>
  </si>
  <si>
    <t>-2103423485</t>
  </si>
  <si>
    <t>27,233*7</t>
  </si>
  <si>
    <t>-1412223728</t>
  </si>
  <si>
    <t>1609411782</t>
  </si>
  <si>
    <t>2110056921</t>
  </si>
  <si>
    <t>m.č. 304</t>
  </si>
  <si>
    <t>-572511908</t>
  </si>
  <si>
    <t>678746575</t>
  </si>
  <si>
    <t>(1,1+1,1+1,1+1,1+0,95+1,25)*1,3</t>
  </si>
  <si>
    <t>-262309968</t>
  </si>
  <si>
    <t>1,1*1,5*3</t>
  </si>
  <si>
    <t>-0,8*0,15</t>
  </si>
  <si>
    <t>1,4*1,95</t>
  </si>
  <si>
    <t>-1*0,1*4</t>
  </si>
  <si>
    <t>-0,25*0,25*3</t>
  </si>
  <si>
    <t>-1359251422</t>
  </si>
  <si>
    <t>-709681233</t>
  </si>
  <si>
    <t>2092349556</t>
  </si>
  <si>
    <t>-753496185</t>
  </si>
  <si>
    <t>-1194934080</t>
  </si>
  <si>
    <t>-726241017</t>
  </si>
  <si>
    <t>1824230322</t>
  </si>
  <si>
    <t>617227175</t>
  </si>
  <si>
    <t>-1731178264</t>
  </si>
  <si>
    <t>-189101459</t>
  </si>
  <si>
    <t>1896729074</t>
  </si>
  <si>
    <t>2002799376</t>
  </si>
  <si>
    <t>-1892343979</t>
  </si>
  <si>
    <t>2035790756</t>
  </si>
  <si>
    <t>552681610</t>
  </si>
  <si>
    <t>-168277509</t>
  </si>
  <si>
    <t>1678706598</t>
  </si>
  <si>
    <t>-1526982290</t>
  </si>
  <si>
    <t>1703668063</t>
  </si>
  <si>
    <t>-1581478274</t>
  </si>
  <si>
    <t>-1603467909</t>
  </si>
  <si>
    <t>52009053</t>
  </si>
  <si>
    <t>-45030296</t>
  </si>
  <si>
    <t>1374491361</t>
  </si>
  <si>
    <t>-896031010</t>
  </si>
  <si>
    <t>m.č. 308 a 309</t>
  </si>
  <si>
    <t>-326851066</t>
  </si>
  <si>
    <t>592154126</t>
  </si>
  <si>
    <t>-881183490</t>
  </si>
  <si>
    <t>2+2+1,95+1,95-0,9+6,978+6,978+3,5+3,5+1*8-0,9</t>
  </si>
  <si>
    <t>771031562</t>
  </si>
  <si>
    <t>-1248520796</t>
  </si>
  <si>
    <t>51,17*1,1 'Přepočtené koeficientem množství</t>
  </si>
  <si>
    <t>273716737</t>
  </si>
  <si>
    <t>3,5-0,8-0,8+1,8+2,2-0,8-0,8+3,4-0,9+1,4+1,4+1,95+1,95-0,8-0,9-0,9-0,9+3,5+3,5+1,5+1,5-0,9+0,9+0,9+0,3</t>
  </si>
  <si>
    <t>1331208672</t>
  </si>
  <si>
    <t>21,2*1,1 'Přepočtené koeficientem množství</t>
  </si>
  <si>
    <t>-1257420776</t>
  </si>
  <si>
    <t>1,3*6+1,1*6-0,8*2+1,6+1,3-0,8+1,3*4+1*4-0,8-0,8+2+2+1,95+1,95-0,9+6,978+6,978+3,5+3,5+1*8-0,9+1,8+1,8+1,3+1,3-0,9</t>
  </si>
  <si>
    <t>635179466</t>
  </si>
  <si>
    <t>0,7+0,8+0,8+0,8+0,8+0,8</t>
  </si>
  <si>
    <t>1728069046</t>
  </si>
  <si>
    <t>4,7*1,1 'Přepočtené koeficientem množství</t>
  </si>
  <si>
    <t>1552174582</t>
  </si>
  <si>
    <t>-539725047</t>
  </si>
  <si>
    <t>225895291</t>
  </si>
  <si>
    <t>(1,5*6+1,1*6+1,6+1,3+1,5*4+1*4+0,95+1+1,95+2+5,978+0,9+0,4+2,08+3,5+1,8+1,8+1,3+1,3)*2</t>
  </si>
  <si>
    <t>(1+1+1+1+1+0,1+1+1+1+1+0,9+1+0,1+1+0,9+1+0,1+1+0,9+1+0,1)*2,2</t>
  </si>
  <si>
    <t>(0,95+1,1+1,1+1+1+1,25)*0,2</t>
  </si>
  <si>
    <t>-(1,1*0,5)*7</t>
  </si>
  <si>
    <t>1048987888</t>
  </si>
  <si>
    <t>m.č. 308 a 309 do výšky 150mm nad podlahu, ve sprchách do výšky 2000mm</t>
  </si>
  <si>
    <t>(1,95+1,95+2+2-0,9+6,978+6,978+3,5+3,5+1*8-0,9)*0,15</t>
  </si>
  <si>
    <t>(1*14+0,9*3)*1,85</t>
  </si>
  <si>
    <t>269671987</t>
  </si>
  <si>
    <t>2*12</t>
  </si>
  <si>
    <t>1922897027</t>
  </si>
  <si>
    <t>126,028-18,887</t>
  </si>
  <si>
    <t>-1613602110</t>
  </si>
  <si>
    <t>107,141*1,15 'Přepočtené koeficientem množství</t>
  </si>
  <si>
    <t>-1118318850</t>
  </si>
  <si>
    <t>(1,3+1,3+1,1+1,1-0,8+1,1+1,1+1,3+1,3-0,8+1,3+1,3+1,1+1,1-0,8+1,6+1,3-0,8+1*4+1,3*4-0,8-0,8+2+2+1,95+1,95-0,9+3,5*2+6,978*2+1*8-0,9+1,8*2+1,3*2)*0,3</t>
  </si>
  <si>
    <t>-1826612866</t>
  </si>
  <si>
    <t>18,887*1,1 'Přepočtené koeficientem množství</t>
  </si>
  <si>
    <t>1752867722</t>
  </si>
  <si>
    <t>1,1+1,1+0,95+2+1+1+1,25+0,2+1,3+2+2,2*9+2</t>
  </si>
  <si>
    <t>-894111140</t>
  </si>
  <si>
    <t>1,5*6+1,1*6-1,1+0,5+0,5-0,8-0,8-0,8+1,6+2+1,3-0,8+1,5*4+1*4-0,8-0,8-1,1+0,5+0,5+2+2+1,95+1,95-0,9-1,1+0,5+0,5+0,2+0,2+6,978+6,978+3,5+3,5</t>
  </si>
  <si>
    <t>-1,1*4+0,5*7+0,7+1*8+1,8+1,8+1,3+1,3-0,9-0,9+2,77+0,6</t>
  </si>
  <si>
    <t>771171456</t>
  </si>
  <si>
    <t>33,7+69,326</t>
  </si>
  <si>
    <t>103,026*1,1 'Přepočtené koeficientem množství</t>
  </si>
  <si>
    <t>1497701530</t>
  </si>
  <si>
    <t>2*13+1,1+1,1+0,95+0,2+0,2+0,2+0,2+0,2+0,2+2*9+1+1+0,2+0,2+0,2+0,2+2*3+2,2+1,25+1,3+2+2,2*11+2*6</t>
  </si>
  <si>
    <t>1243701620</t>
  </si>
  <si>
    <t>2+0,6</t>
  </si>
  <si>
    <t>-1615586832</t>
  </si>
  <si>
    <t>(0,6*0,6)*11</t>
  </si>
  <si>
    <t>967415284</t>
  </si>
  <si>
    <t>3,96*1,1 'Přepočtené koeficientem množství</t>
  </si>
  <si>
    <t>-217690248</t>
  </si>
  <si>
    <t>-1804572689</t>
  </si>
  <si>
    <t>-5983937</t>
  </si>
  <si>
    <t>(20,9-0,9-0,8-0,9-0,9-0,9-0,9-1,2-0,9)*1,5</t>
  </si>
  <si>
    <t>-1014771315</t>
  </si>
  <si>
    <t>(20,9-0,8-0,9*5)*1,5</t>
  </si>
  <si>
    <t>-786829835</t>
  </si>
  <si>
    <t>((1,3*4)*(0,12*2+0,055*4))*2</t>
  </si>
  <si>
    <t>-1549282570</t>
  </si>
  <si>
    <t>1430378119</t>
  </si>
  <si>
    <t>2114220210</t>
  </si>
  <si>
    <t>-20,25</t>
  </si>
  <si>
    <t>-276192714</t>
  </si>
  <si>
    <t>-1004155382</t>
  </si>
  <si>
    <t>-1364735155</t>
  </si>
  <si>
    <t>-1878850354</t>
  </si>
  <si>
    <t>-1151528357</t>
  </si>
  <si>
    <t>(1+1+1+1+1+0,1+1+1+1+1+0,9+1+0,1+1+0,9+1+0,1+1+0,9+1+0,1)*0,3</t>
  </si>
  <si>
    <t>(1,5+1,5+1,5+1,5+1,5+1,5+1,1+1,1+1,1+1,1+1,3+1,6+1,5+1,5+1,5+1,5+1+1+1+1+1+0,95+2+1,95+5,978++3,5+2,08+1+0,4+0,9+1,8+1,8+1,3+1,3)*0,5</t>
  </si>
  <si>
    <t>(1,9+1,5+3,5+1,8+2,2+1,95+1,95+1,4+1,4+3,5+3,5+1,5+1,5+20,9)*2,5</t>
  </si>
  <si>
    <t>"odpočet olejové nátěry" -23,4</t>
  </si>
  <si>
    <t>114</t>
  </si>
  <si>
    <t>1884874553</t>
  </si>
  <si>
    <t>04 -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</si>
  <si>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</si>
  <si>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</si>
  <si>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</si>
  <si>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</si>
  <si>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2143187336</t>
  </si>
  <si>
    <t>1.NP SDK obklad kanalizačního potrubí pod stropem</t>
  </si>
  <si>
    <t>(4+4+1.5+0.6+0.9+1.8+1.2)*3</t>
  </si>
  <si>
    <t>-1234604631</t>
  </si>
  <si>
    <t>(4+4+1.5+0.6+0.9+1.8+1.2)*1</t>
  </si>
  <si>
    <t>-739618530</t>
  </si>
  <si>
    <t>630761923</t>
  </si>
  <si>
    <t>997013212</t>
  </si>
  <si>
    <t>Vnitrostaveništní doprava suti a vybouraných hmot vodorovně do 50 m svisle ručně pro budovy a haly výšky přes 6 do 9 m</t>
  </si>
  <si>
    <t>2129220432</t>
  </si>
  <si>
    <t>https://podminky.urs.cz/item/CS_URS_2023_02/997013212</t>
  </si>
  <si>
    <t>1159208811</t>
  </si>
  <si>
    <t>-906252660</t>
  </si>
  <si>
    <t>3,045*7</t>
  </si>
  <si>
    <t>-369197262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</si>
  <si>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</si>
  <si>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</si>
  <si>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1682653189</t>
  </si>
  <si>
    <t>https://podminky.urs.cz/item/CS_URS_2023_02/998018002</t>
  </si>
  <si>
    <t>721</t>
  </si>
  <si>
    <t>Zdravotechnika - vnitřní kanalizace</t>
  </si>
  <si>
    <t>721140802</t>
  </si>
  <si>
    <t>Demontáž potrubí z litinových trub odpadních nebo dešťových do DN 100</t>
  </si>
  <si>
    <t>773420087</t>
  </si>
  <si>
    <t>https://podminky.urs.cz/item/CS_URS_2023_02/721140802</t>
  </si>
  <si>
    <t>721174025</t>
  </si>
  <si>
    <t>Potrubí z trub polypropylenových odpadní (svislé) DN 110</t>
  </si>
  <si>
    <t>-355434811</t>
  </si>
  <si>
    <t>https://podminky.urs.cz/item/CS_URS_2023_02/721174025</t>
  </si>
  <si>
    <t>721174043</t>
  </si>
  <si>
    <t>Potrubí z trub polypropylenových připojovací DN 50</t>
  </si>
  <si>
    <t>544210874</t>
  </si>
  <si>
    <t>https://podminky.urs.cz/item/CS_URS_2023_02/721174043</t>
  </si>
  <si>
    <t>721174044</t>
  </si>
  <si>
    <t>Potrubí z trub polypropylenových připojovací DN 75</t>
  </si>
  <si>
    <t>483502530</t>
  </si>
  <si>
    <t>https://podminky.urs.cz/item/CS_URS_2023_02/721174044</t>
  </si>
  <si>
    <t>721174045</t>
  </si>
  <si>
    <t>Potrubí z trub polypropylenových připojovací DN 110</t>
  </si>
  <si>
    <t>-53860368</t>
  </si>
  <si>
    <t>https://podminky.urs.cz/item/CS_URS_2023_02/721174045</t>
  </si>
  <si>
    <t>721194105</t>
  </si>
  <si>
    <t>Vyměření přípojek na potrubí vyvedení a upevnění odpadních výpustek DN 50</t>
  </si>
  <si>
    <t>877554644</t>
  </si>
  <si>
    <t>https://podminky.urs.cz/item/CS_URS_2023_02/721194105</t>
  </si>
  <si>
    <t>721194109</t>
  </si>
  <si>
    <t>Vyměření přípojek na potrubí vyvedení a upevnění odpadních výpustek DN 110</t>
  </si>
  <si>
    <t>-197421986</t>
  </si>
  <si>
    <t>https://podminky.urs.cz/item/CS_URS_2023_02/721194109</t>
  </si>
  <si>
    <t>721210813</t>
  </si>
  <si>
    <t>Demontáž kanalizačního příslušenství vpustí podlahových z kyselinovzdorné kameniny DN 100</t>
  </si>
  <si>
    <t>-240723647</t>
  </si>
  <si>
    <t>https://podminky.urs.cz/item/CS_URS_2023_02/721210813</t>
  </si>
  <si>
    <t>721212123</t>
  </si>
  <si>
    <t>Odtokové sprchové žlaby se zápachovou uzávěrkou a krycím roštem délky 800 mm</t>
  </si>
  <si>
    <t>-1543282787</t>
  </si>
  <si>
    <t>https://podminky.urs.cz/item/CS_URS_2023_02/721212123</t>
  </si>
  <si>
    <t>Poznámka k položce:
Pochromovaná mřížka</t>
  </si>
  <si>
    <t>721212125</t>
  </si>
  <si>
    <t>Odtokové sprchové žlaby se zápachovou uzávěrkou a krycím roštem délky 900 mm</t>
  </si>
  <si>
    <t>-530545728</t>
  </si>
  <si>
    <t>https://podminky.urs.cz/item/CS_URS_2023_02/721212125</t>
  </si>
  <si>
    <t>721290111</t>
  </si>
  <si>
    <t>Zkouška těsnosti kanalizace v objektech vodou do DN 125</t>
  </si>
  <si>
    <t>652234386</t>
  </si>
  <si>
    <t>https://podminky.urs.cz/item/CS_URS_2023_02/721290111</t>
  </si>
  <si>
    <t>63+37+8,5+27</t>
  </si>
  <si>
    <t>721-x1</t>
  </si>
  <si>
    <t>Demontáž připojovacího potrubí vč. likvidace</t>
  </si>
  <si>
    <t>176608915</t>
  </si>
  <si>
    <t>721-x2</t>
  </si>
  <si>
    <t>Ostatní nespecifikované materiály a práce</t>
  </si>
  <si>
    <t>-248264107</t>
  </si>
  <si>
    <t>721-x3</t>
  </si>
  <si>
    <t>Stavební přípomoc (vč. jádrových vrtů)</t>
  </si>
  <si>
    <t>174055146</t>
  </si>
  <si>
    <t>998721202</t>
  </si>
  <si>
    <t>Přesun hmot pro vnitřní kanalizace stanovený procentní sazbou (%) z ceny vodorovná dopravní vzdálenost do 50 m v objektech výšky přes 6 do 12 m</t>
  </si>
  <si>
    <t>585522604</t>
  </si>
  <si>
    <t>https://podminky.urs.cz/item/CS_URS_2023_02/998721202</t>
  </si>
  <si>
    <t>998721292</t>
  </si>
  <si>
    <t>Přesun hmot pro vnitřní kanalizace stanovený procentní sazbou (%) z ceny Příplatek k cenám za zvětšený přesun přes vymezenou největší dopravní vzdálenost do 100 m</t>
  </si>
  <si>
    <t>284668232</t>
  </si>
  <si>
    <t>https://podminky.urs.cz/item/CS_URS_2023_02/998721292</t>
  </si>
  <si>
    <t>722</t>
  </si>
  <si>
    <t>Zdravotechnika - vnitřní vodovod</t>
  </si>
  <si>
    <t>722174022</t>
  </si>
  <si>
    <t>Potrubí z plastových trubek z polypropylenu PPR svařovaných polyfúzně PN 20 (SDR 6) D 20 x 3,4</t>
  </si>
  <si>
    <t>1622119259</t>
  </si>
  <si>
    <t>https://podminky.urs.cz/item/CS_URS_2023_02/722174022</t>
  </si>
  <si>
    <t>722174023</t>
  </si>
  <si>
    <t>Potrubí z plastových trubek z polypropylenu PPR svařovaných polyfúzně PN 20 (SDR 6) D 25 x 4,2</t>
  </si>
  <si>
    <t>-1161813852</t>
  </si>
  <si>
    <t>https://podminky.urs.cz/item/CS_URS_2023_02/722174023</t>
  </si>
  <si>
    <t>722174024</t>
  </si>
  <si>
    <t>Potrubí z plastových trubek z polypropylenu PPR svařovaných polyfúzně PN 20 (SDR 6) D 32 x 5,4</t>
  </si>
  <si>
    <t>-1643823154</t>
  </si>
  <si>
    <t>https://podminky.urs.cz/item/CS_URS_2023_02/722174024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</si>
  <si>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</si>
  <si>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</si>
  <si>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-1818038377</t>
  </si>
  <si>
    <t>https://podminky.urs.cz/item/CS_URS_2023_02/722181241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</si>
  <si>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</si>
  <si>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</si>
  <si>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-2130952134</t>
  </si>
  <si>
    <t>https://podminky.urs.cz/item/CS_URS_2023_02/722181242</t>
  </si>
  <si>
    <t>722220152</t>
  </si>
  <si>
    <t>Armatury s jedním závitem plastové (PPR) PN 20 (SDR 6) DN 20 x G 1/2"</t>
  </si>
  <si>
    <t>1513289455</t>
  </si>
  <si>
    <t>https://podminky.urs.cz/item/CS_URS_2023_02/722220152</t>
  </si>
  <si>
    <t>722220161</t>
  </si>
  <si>
    <t>Armatury s jedním závitem plastové (PPR) PN 20 (SDR 6) DN 20 x G 1/2" (nástěnný komplet)</t>
  </si>
  <si>
    <t>856698715</t>
  </si>
  <si>
    <t>https://podminky.urs.cz/item/CS_URS_2023_02/722220161</t>
  </si>
  <si>
    <t>722290234</t>
  </si>
  <si>
    <t>Zkoušky, proplach a desinfekce vodovodního potrubí proplach a desinfekce vodovodního potrubí do DN 80</t>
  </si>
  <si>
    <t>2068083814</t>
  </si>
  <si>
    <t>https://podminky.urs.cz/item/CS_URS_2023_02/722290234</t>
  </si>
  <si>
    <t>722290246</t>
  </si>
  <si>
    <t>Zkoušky, proplach a desinfekce vodovodního potrubí zkoušky těsnosti vodovodního potrubí plastového do DN 40</t>
  </si>
  <si>
    <t>-623059529</t>
  </si>
  <si>
    <t>https://podminky.urs.cz/item/CS_URS_2023_02/722290246</t>
  </si>
  <si>
    <t>722-x1</t>
  </si>
  <si>
    <t>1675941448</t>
  </si>
  <si>
    <t>722-x2</t>
  </si>
  <si>
    <t>Odpojení a demontáž hydrantu pro zpětné použití, uschování</t>
  </si>
  <si>
    <t>65296646</t>
  </si>
  <si>
    <t>722-x3</t>
  </si>
  <si>
    <t>Zpětná montáž hydrantu se zapojením, novým ukotvením a revizí</t>
  </si>
  <si>
    <t>-1041102178</t>
  </si>
  <si>
    <t>722-x4</t>
  </si>
  <si>
    <t>-1773984529</t>
  </si>
  <si>
    <t>722-x5</t>
  </si>
  <si>
    <t>1695427433</t>
  </si>
  <si>
    <t>998722202</t>
  </si>
  <si>
    <t>Přesun hmot pro vnitřní vodovod stanovený procentní sazbou (%) z ceny vodorovná dopravní vzdálenost do 50 m v objektech výšky přes 6 do 12 m</t>
  </si>
  <si>
    <t>732412386</t>
  </si>
  <si>
    <t>https://podminky.urs.cz/item/CS_URS_2023_02/998722202</t>
  </si>
  <si>
    <t>998722292</t>
  </si>
  <si>
    <t>Přesun hmot pro vnitřní vodovod stanovený procentní sazbou (%) z ceny Příplatek k cenám za zvětšený přesun přes vymezenou největší dopravní vzdálenost do 100 m</t>
  </si>
  <si>
    <t>-1753985345</t>
  </si>
  <si>
    <t>https://podminky.urs.cz/item/CS_URS_2023_02/998722292</t>
  </si>
  <si>
    <t>725</t>
  </si>
  <si>
    <t>Zdravotechnika - zařizovací předměty</t>
  </si>
  <si>
    <t>725110814</t>
  </si>
  <si>
    <t>Demontáž klozetů kombi</t>
  </si>
  <si>
    <t>192702671</t>
  </si>
  <si>
    <t>https://podminky.urs.cz/item/CS_URS_2023_02/725110814</t>
  </si>
  <si>
    <t>725122817</t>
  </si>
  <si>
    <t>Demontáž pisoárů bez nádrže s rohovým ventilem s 1 záchodkem</t>
  </si>
  <si>
    <t>-1106883775</t>
  </si>
  <si>
    <t>https://podminky.urs.cz/item/CS_URS_2023_02/725122817</t>
  </si>
  <si>
    <t>725210821</t>
  </si>
  <si>
    <t>Demontáž umyvadel bez výtokových armatur umyvadel</t>
  </si>
  <si>
    <t>-121358201</t>
  </si>
  <si>
    <t>https://podminky.urs.cz/item/CS_URS_2023_02/725210821</t>
  </si>
  <si>
    <t>725230811</t>
  </si>
  <si>
    <t>Demontáž bidetů diturvitových</t>
  </si>
  <si>
    <t>-182203766</t>
  </si>
  <si>
    <t>https://podminky.urs.cz/item/CS_URS_2023_02/725230811</t>
  </si>
  <si>
    <t>725240811</t>
  </si>
  <si>
    <t>Demontáž sprchových kabin a vaniček bez výtokových armatur kabin</t>
  </si>
  <si>
    <t>1009697857</t>
  </si>
  <si>
    <t>https://podminky.urs.cz/item/CS_URS_2023_02/725240811</t>
  </si>
  <si>
    <t>725310823</t>
  </si>
  <si>
    <t>Demontáž dřezů jednodílných bez výtokových armatur vestavěných v kuchyňských sestavách</t>
  </si>
  <si>
    <t>-309279746</t>
  </si>
  <si>
    <t>https://podminky.urs.cz/item/CS_URS_2023_02/725310823</t>
  </si>
  <si>
    <t>725330820</t>
  </si>
  <si>
    <t>Demontáž výlevek bez výtokových armatur a bez nádrže a splachovacího potrubí diturvitových</t>
  </si>
  <si>
    <t>-1042873539</t>
  </si>
  <si>
    <t>https://podminky.urs.cz/item/CS_URS_2023_02/725330820</t>
  </si>
  <si>
    <t>725820801</t>
  </si>
  <si>
    <t>Demontáž baterií nástěnných do G 3/4</t>
  </si>
  <si>
    <t>739719901</t>
  </si>
  <si>
    <t>https://podminky.urs.cz/item/CS_URS_2023_02/725820801</t>
  </si>
  <si>
    <t>725820802</t>
  </si>
  <si>
    <t>Demontáž baterií stojánkových do 1 otvoru</t>
  </si>
  <si>
    <t>585877613</t>
  </si>
  <si>
    <t>https://podminky.urs.cz/item/CS_URS_2023_02/725820802</t>
  </si>
  <si>
    <t>725860811</t>
  </si>
  <si>
    <t>Demontáž zápachových uzávěrek pro zařizovací předměty jednoduchých</t>
  </si>
  <si>
    <t>-788737836</t>
  </si>
  <si>
    <t>https://podminky.urs.cz/item/CS_URS_2023_02/725860811</t>
  </si>
  <si>
    <t>725112022</t>
  </si>
  <si>
    <t>Zařízení záchodů klozety keramické závěsné na nosné stěny s hlubokým splachováním odpad vodorovný</t>
  </si>
  <si>
    <t>-1139313566</t>
  </si>
  <si>
    <t>https://podminky.urs.cz/item/CS_URS_2023_02/725112022</t>
  </si>
  <si>
    <t xml:space="preserve">Poznámka k položce:
- závěsný klozet bez kruhu se splachovací technologií Aquablad
- klozetové sedátko ultra ploché se zpomalovačem
</t>
  </si>
  <si>
    <t>725231203</t>
  </si>
  <si>
    <t>Bidety bez výtokových armatur se zápachovou uzávěrkou keramické závěsné</t>
  </si>
  <si>
    <t>1208602941</t>
  </si>
  <si>
    <t>https://podminky.urs.cz/item/CS_URS_2023_02/725231203</t>
  </si>
  <si>
    <t>Poznámka k položce:
bidet závěsný ze slinutého keramického střepu, přítok i odtok zakrytý</t>
  </si>
  <si>
    <t>725823111</t>
  </si>
  <si>
    <t>Baterie bidetové stojánkové pákové bez výpusti</t>
  </si>
  <si>
    <t>1744210055</t>
  </si>
  <si>
    <t>https://podminky.urs.cz/item/CS_URS_2023_02/725823111</t>
  </si>
  <si>
    <t xml:space="preserve">Poznámka k položce:
- baterie bidetová, kovová ovládací páka, kartuše prům. 40 mm s keramickými disky,  průtok 5l/min, nastavitelný kloubový perlátor
</t>
  </si>
  <si>
    <t>725331111/R</t>
  </si>
  <si>
    <t>Výlevky závěsné bez výtokových armatur a splachovací nádrže keramické se sklopnou plastovou mřížkou 425 mm</t>
  </si>
  <si>
    <t>-2006450424</t>
  </si>
  <si>
    <t xml:space="preserve">Poznámka k položce:
- závěsná výlevka ze slinutého keramického střepu, odtok vodorovný
 - plastová mřížka k výlevce
</t>
  </si>
  <si>
    <t>725821311</t>
  </si>
  <si>
    <t>Baterie dřezové nástěnné pákové s otáčivým kulatým ústím a délkou ramínka 200 mm</t>
  </si>
  <si>
    <t>490727402</t>
  </si>
  <si>
    <t>https://podminky.urs.cz/item/CS_URS_2023_02/725821311</t>
  </si>
  <si>
    <t xml:space="preserve">Poznámka k položce:
- nástěnná baterie k výlevce s otočným ramenem, délka ramene 200 mm, kovová ovládací páka, keramická kartuše 
</t>
  </si>
  <si>
    <t>725121523/R</t>
  </si>
  <si>
    <t>Pisoárové záchodky keramické kompletní</t>
  </si>
  <si>
    <t>261641344</t>
  </si>
  <si>
    <t>https://podminky.urs.cz/item/CS_URS_2023_02/725121523/R</t>
  </si>
  <si>
    <t xml:space="preserve">Poznámka k položce:
- urinál ze slinutého keramického střepu, přítok i odtok zakrytý, průtok cca 0,3-0,7 l/sec
 - IQ splachovací sada na baterie 6V 
</t>
  </si>
  <si>
    <t>725211603</t>
  </si>
  <si>
    <t>Umyvadla keramická bílá bez výtokových armatur připevněná na stěnu šrouby bez sloupu nebo krytu na sifon, šířka umyvadla 600 mm</t>
  </si>
  <si>
    <t>246518197</t>
  </si>
  <si>
    <t>https://podminky.urs.cz/item/CS_URS_2023_02/725211603</t>
  </si>
  <si>
    <t>Poznámka k položce:
- umyvadlo z jemné žárohlíny 60 cm, 1 otvor pro umyvadlovou baterii</t>
  </si>
  <si>
    <t>725822642</t>
  </si>
  <si>
    <t>Baterie umyvadlové stojánkové automatické senzorové přívodem teplé a studené vody</t>
  </si>
  <si>
    <t>2147420195</t>
  </si>
  <si>
    <t>https://podminky.urs.cz/item/CS_URS_2023_02/725822642</t>
  </si>
  <si>
    <t xml:space="preserve">Poznámka k položce:
 - senzorová umyvadlová baterie s průtokem 4,7 l s možností regulace teploty na těle baterie. Technologie oddělených vodních cest. Speciální antivandal perlátor. Napájení na baterie - 6V
</t>
  </si>
  <si>
    <t>725861102</t>
  </si>
  <si>
    <t>Zápachové uzávěrky zařizovacích předmětů pro umyvadla DN 40</t>
  </si>
  <si>
    <t>1756881681</t>
  </si>
  <si>
    <t>https://podminky.urs.cz/item/CS_URS_2023_02/725861102</t>
  </si>
  <si>
    <t>725241223</t>
  </si>
  <si>
    <t>Sprchové vaničky z litého polymermramoru čtvrtkruhové 900x900 mm</t>
  </si>
  <si>
    <t>-1524890904</t>
  </si>
  <si>
    <t>https://podminky.urs.cz/item/CS_URS_2023_02/725241223</t>
  </si>
  <si>
    <t xml:space="preserve">Poznámka k položce:
- sprchová vanička litý mramor 90x90 cm  s vysokou pevností a povrchovou vrstvou z akrylátu
</t>
  </si>
  <si>
    <t>725244103/R</t>
  </si>
  <si>
    <t>Sprchové dveře a zástěny dveře sprchové do niky rámové se skleněnou výplní tl. 8 mm otvíravé jednokřídlové, šířky 900 mm</t>
  </si>
  <si>
    <t>1370910969</t>
  </si>
  <si>
    <t xml:space="preserve">Poznámka k položce:
- sprchové pivotové dveře. Čiré bezpečnostní sklo o tloušťce 8 mm s povrchovou úpravou </t>
  </si>
  <si>
    <t>725244104/R</t>
  </si>
  <si>
    <t>Sprchové dveře a zástěny dveře sprchové do niky rámové se skleněnou výplní tl. 8 mm otvíravé jednokřídlové, šířky 1000 mm</t>
  </si>
  <si>
    <t>-69450744</t>
  </si>
  <si>
    <t>725244813/R</t>
  </si>
  <si>
    <t>Sprchové dveře a zástěny zástěny sprchové rohové čtvrtkruhové rámové se skleněnou výplní tl. 8 mm dveře posuvné dvoudílné, vstup z oblouku, na vaničku 900x900 mm</t>
  </si>
  <si>
    <t>530582221</t>
  </si>
  <si>
    <t>725244214</t>
  </si>
  <si>
    <t>Sprchové dveře a zástěny zástěny sprchové ke stěně bezdveřové, pevná stěna sklo tl. 8 mm, šířky 1000 mm</t>
  </si>
  <si>
    <t>-1382601743</t>
  </si>
  <si>
    <t>https://podminky.urs.cz/item/CS_URS_2023_02/725244214</t>
  </si>
  <si>
    <t xml:space="preserve">Poznámka k položce:
Čiré bezpečnostní sklo o tloušťce 8 mm s povrchovou úpravou </t>
  </si>
  <si>
    <t>725841312/R</t>
  </si>
  <si>
    <t>Baterie sprchové nástěnné pákové s příslušenstvím - typ 1</t>
  </si>
  <si>
    <t>-26714815</t>
  </si>
  <si>
    <t>https://podminky.urs.cz/item/CS_URS_2023_02/725841312/R</t>
  </si>
  <si>
    <t xml:space="preserve">Poznámka k položce:
- sprchová baterie nástěnná, CLICK kartuše s průměrem 47 mm a keramickými disky. Kovová ovládací páka. Pivot kartuše z nerez oceli - Retta ovládací páka 140 mm 
 - funkční sprchová sada, průměr sprchy 80 mm, hadice Metalflex 1500 mm, povrchová úprava Anti-Kalk
</t>
  </si>
  <si>
    <t>725841312/R2</t>
  </si>
  <si>
    <t>Baterie sprchové nástěnné pákové s příslušenstvím - typ 2</t>
  </si>
  <si>
    <t>-2051023098</t>
  </si>
  <si>
    <t xml:space="preserve">Poznámka k položce:
- sprchová baterie nástěnná, CLICK kartuše s průměrem 47 mm a keramickými disky. Kovová ovládací páka. Pivot kartuše z nerez oceli
- funkční sprchová sada, průměr sprchy 80 mm, hadice Metalflex 1500 mm, povrchová úprava Anti-Kalk
</t>
  </si>
  <si>
    <t>725841333/R</t>
  </si>
  <si>
    <t>Baterie sprchové podomítkové (zápustné) vč. montážního boxu kompletní</t>
  </si>
  <si>
    <t>998189645</t>
  </si>
  <si>
    <t>https://podminky.urs.cz/item/CS_URS_2023_02/725841333/R</t>
  </si>
  <si>
    <t xml:space="preserve">Poznámka k položce:
- podomítková sprchová baterie, sprchová hlavice zabudovaná do SDK podhledu 
- funkční sprchová sada, průměr sprchy 80 mm, hadice Metalflex 1500 mm, povrchová úprava Anti-Kalk
</t>
  </si>
  <si>
    <t>725865311</t>
  </si>
  <si>
    <t>Zápachové uzávěrky zařizovacích předmětů pro vany sprchových koutů s kulovým kloubem na odtoku DN 40/50</t>
  </si>
  <si>
    <t>-1716381673</t>
  </si>
  <si>
    <t>https://podminky.urs.cz/item/CS_URS_2023_02/725865311</t>
  </si>
  <si>
    <t>Poznámka k položce:
- odpadová garnitura ke sprchové vaničce Simplicity Stone, vč. sifonu</t>
  </si>
  <si>
    <t>725821325/R</t>
  </si>
  <si>
    <t>Baterie dřezové stojánkové s možností regulace teploty na těle baterie</t>
  </si>
  <si>
    <t>1381871325</t>
  </si>
  <si>
    <t>725862103</t>
  </si>
  <si>
    <t>Zápachové uzávěrky zařizovacích předmětů pro dřezy DN 40/50</t>
  </si>
  <si>
    <t>1299511521</t>
  </si>
  <si>
    <t>https://podminky.urs.cz/item/CS_URS_2023_02/725862103</t>
  </si>
  <si>
    <t>725291621</t>
  </si>
  <si>
    <t>Doplňky zařízení koupelen a záchodů nerezové zásobník toaletních papírů d=300 mm</t>
  </si>
  <si>
    <t>-2041626672</t>
  </si>
  <si>
    <t>https://podminky.urs.cz/item/CS_URS_2023_02/725291621</t>
  </si>
  <si>
    <t>725291511</t>
  </si>
  <si>
    <t>Doplňky zařízení koupelen a záchodů plastové dávkovač tekutého mýdla na 350 ml</t>
  </si>
  <si>
    <t>1092593024</t>
  </si>
  <si>
    <t>https://podminky.urs.cz/item/CS_URS_2023_02/725291511</t>
  </si>
  <si>
    <t>725291631</t>
  </si>
  <si>
    <t>Doplňky zařízení koupelen a záchodů nerezové zásobník papírových ručníků</t>
  </si>
  <si>
    <t>-949603237</t>
  </si>
  <si>
    <t>https://podminky.urs.cz/item/CS_URS_2023_02/725291631</t>
  </si>
  <si>
    <t>725-x1</t>
  </si>
  <si>
    <t>D+M Dvojháček na ručníky, nerezový</t>
  </si>
  <si>
    <t>995155344</t>
  </si>
  <si>
    <t>725-x2</t>
  </si>
  <si>
    <t>D+M Držák na mýdlo nerezový</t>
  </si>
  <si>
    <t>-1860296983</t>
  </si>
  <si>
    <t>725-x3</t>
  </si>
  <si>
    <t>D+M Koš odpadkový, nerezový, 20l</t>
  </si>
  <si>
    <t>-1604982590</t>
  </si>
  <si>
    <t>998725202</t>
  </si>
  <si>
    <t>Přesun hmot pro zařizovací předměty stanovený procentní sazbou (%) z ceny vodorovná dopravní vzdálenost do 50 m v objektech výšky přes 6 do 12 m</t>
  </si>
  <si>
    <t>-416423660</t>
  </si>
  <si>
    <t>https://podminky.urs.cz/item/CS_URS_2023_02/998725202</t>
  </si>
  <si>
    <t>998725292</t>
  </si>
  <si>
    <t>Přesun hmot pro zařizovací předměty stanovený procentní sazbou (%) z ceny Příplatek k cenám za zvětšený přesun přes vymezenou největší dopravní vzdálenost do 100 m</t>
  </si>
  <si>
    <t>-1294208160</t>
  </si>
  <si>
    <t>https://podminky.urs.cz/item/CS_URS_2023_02/998725292</t>
  </si>
  <si>
    <t>726</t>
  </si>
  <si>
    <t>Zdravotechnika - předstěnové instalace</t>
  </si>
  <si>
    <t>726131011</t>
  </si>
  <si>
    <t>Předstěnové instalační systémy do lehkých stěn s kovovou konstrukcí pro bidety stavební výška 1120 mm</t>
  </si>
  <si>
    <t>-1482343432</t>
  </si>
  <si>
    <t>https://podminky.urs.cz/item/CS_URS_2023_02/726131011</t>
  </si>
  <si>
    <t>726131041</t>
  </si>
  <si>
    <t>Předstěnové instalační systémy do lehkých stěn s kovovou konstrukcí pro závěsné klozety ovládání zepředu, stavební výšky 1120 mm</t>
  </si>
  <si>
    <t>-518662829</t>
  </si>
  <si>
    <t>https://podminky.urs.cz/item/CS_URS_2023_02/726131041</t>
  </si>
  <si>
    <t>726191001</t>
  </si>
  <si>
    <t>Ostatní příslušenství instalačních systémů zvukoizolační souprava pro WC a bidet</t>
  </si>
  <si>
    <t>-1907673250</t>
  </si>
  <si>
    <t>https://podminky.urs.cz/item/CS_URS_2023_02/726191001</t>
  </si>
  <si>
    <t>998726212</t>
  </si>
  <si>
    <t>Přesun hmot pro instalační prefabrikáty stanovený procentní sazbou (%) z ceny vodorovná dopravní vzdálenost do 50 m v objektech výšky přes 6 do 12 m</t>
  </si>
  <si>
    <t>-479233028</t>
  </si>
  <si>
    <t>https://podminky.urs.cz/item/CS_URS_2023_02/998726212</t>
  </si>
  <si>
    <t>998726292</t>
  </si>
  <si>
    <t>Přesun hmot pro instalační prefabrikáty stanovený procentní sazbou (%) z ceny Příplatek k cenám za zvětšený přesun přes vymezenou největší dopravní vzdálenost do 100 m</t>
  </si>
  <si>
    <t>1667553166</t>
  </si>
  <si>
    <t>https://podminky.urs.cz/item/CS_URS_2023_02/998726292</t>
  </si>
  <si>
    <t>763164541</t>
  </si>
  <si>
    <t>Obklad konstrukcí sádrokartonovými deskami včetně ochranných úhelníků ve tvaru L rozvinuté šíře přes 0,4 do 0,8 m, opláštěný deskou impregnovanou H2, tl. 12,5 mm</t>
  </si>
  <si>
    <t>1630805676</t>
  </si>
  <si>
    <t>https://podminky.urs.cz/item/CS_URS_2023_02/763164541</t>
  </si>
  <si>
    <t>4+4+1.5+0.6+0.9+1.8+1.2</t>
  </si>
  <si>
    <t>998763402</t>
  </si>
  <si>
    <t>Přesun hmot pro konstrukce montované z desek stanovený procentní sazbou (%) z ceny vodorovná dopravní vzdálenost do 50 m v objektech výšky přes 6 do 12 m</t>
  </si>
  <si>
    <t>-1393994709</t>
  </si>
  <si>
    <t>https://podminky.urs.cz/item/CS_URS_2023_02/998763402</t>
  </si>
  <si>
    <t>1755363489</t>
  </si>
  <si>
    <t>65207360</t>
  </si>
  <si>
    <t>(4+4+1.5+0.6+0.9+1.8+1.2)*0,6</t>
  </si>
  <si>
    <t>725871578</t>
  </si>
  <si>
    <t>05 -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</si>
  <si>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</si>
  <si>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</si>
  <si>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</si>
  <si>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</si>
  <si>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731</t>
  </si>
  <si>
    <t>Ústřední vytápění - kotelny</t>
  </si>
  <si>
    <t>731-x1</t>
  </si>
  <si>
    <t>Vypuštění celého otopného systému</t>
  </si>
  <si>
    <t>-1739789551</t>
  </si>
  <si>
    <t>731-x2</t>
  </si>
  <si>
    <t>Napuštění celého otopného systému, odvzdušnění, tlaková zkouška, topná zkouška</t>
  </si>
  <si>
    <t>1444392325</t>
  </si>
  <si>
    <t>998731202</t>
  </si>
  <si>
    <t>Přesun hmot pro kotelny stanovený procentní sazbou (%) z ceny vodorovná dopravní vzdálenost do 50 m v objektech výšky přes 6 do 12 m</t>
  </si>
  <si>
    <t>586837766</t>
  </si>
  <si>
    <t>https://podminky.urs.cz/item/CS_URS_2023_02/998731202</t>
  </si>
  <si>
    <t>998731293</t>
  </si>
  <si>
    <t>Přesun hmot pro kotelny stanovený procentní sazbou (%) z ceny Příplatek k cenám za zvětšený přesun přes vymezenou největší dopravní vzdálenost do 500 m</t>
  </si>
  <si>
    <t>-1189493262</t>
  </si>
  <si>
    <t>https://podminky.urs.cz/item/CS_URS_2023_02/998731293</t>
  </si>
  <si>
    <t>733</t>
  </si>
  <si>
    <t>Ústřední vytápění - rozvodné potrubí</t>
  </si>
  <si>
    <t>733120815</t>
  </si>
  <si>
    <t>Demontáž potrubí z trubek ocelových hladkých Ø do 38</t>
  </si>
  <si>
    <t>-1192590267</t>
  </si>
  <si>
    <t>https://podminky.urs.cz/item/CS_URS_2023_02/733120815</t>
  </si>
  <si>
    <t>733222302</t>
  </si>
  <si>
    <t>Potrubí z trubek měděných polotvrdých spojovaných lisováním PN 16, T= +110°C Ø 15/1</t>
  </si>
  <si>
    <t>-2007881735</t>
  </si>
  <si>
    <t>https://podminky.urs.cz/item/CS_URS_2023_02/733222302</t>
  </si>
  <si>
    <t>998733202</t>
  </si>
  <si>
    <t>Přesun hmot pro rozvody potrubí stanovený procentní sazbou z ceny vodorovná dopravní vzdálenost do 50 m v objektech výšky přes 6 do 12 m</t>
  </si>
  <si>
    <t>-1778232035</t>
  </si>
  <si>
    <t>https://podminky.urs.cz/item/CS_URS_2023_02/998733202</t>
  </si>
  <si>
    <t>998733293</t>
  </si>
  <si>
    <t>Přesun hmot pro rozvody potrubí stanovený procentní sazbou z ceny Příplatek k cenám za zvětšený přesun přes vymezenou největší dopravní vzdálenost do 500 m</t>
  </si>
  <si>
    <t>175631304</t>
  </si>
  <si>
    <t>https://podminky.urs.cz/item/CS_URS_2023_02/998733293</t>
  </si>
  <si>
    <t>734</t>
  </si>
  <si>
    <t>Ústřední vytápění - armatury</t>
  </si>
  <si>
    <t>734221682</t>
  </si>
  <si>
    <t>Ventily regulační závitové hlavice termostatické, pro ovládání ventilů PN 10 do 110°C kapalinové otopných těles VK</t>
  </si>
  <si>
    <t>777421903</t>
  </si>
  <si>
    <t>https://podminky.urs.cz/item/CS_URS_2023_02/734221682</t>
  </si>
  <si>
    <t>734261406</t>
  </si>
  <si>
    <t>Šroubení připojovací armatury radiátorů VK PN 10 do 110°C, regulační uzavíratelné přímé G 1/2 x 18</t>
  </si>
  <si>
    <t>-557451790</t>
  </si>
  <si>
    <t>https://podminky.urs.cz/item/CS_URS_2023_02/734261406</t>
  </si>
  <si>
    <t>998734202</t>
  </si>
  <si>
    <t>Přesun hmot pro armatury stanovený procentní sazbou (%) z ceny vodorovná dopravní vzdálenost do 50 m v objektech výšky přes 6 do 12 m</t>
  </si>
  <si>
    <t>-900110586</t>
  </si>
  <si>
    <t>https://podminky.urs.cz/item/CS_URS_2023_02/998734202</t>
  </si>
  <si>
    <t>998734293</t>
  </si>
  <si>
    <t>Přesun hmot pro armatury stanovený procentní sazbou (%) z ceny Příplatek k cenám za zvětšený přesun přes vymezenou největší dopravní vzdálenost do 500 m</t>
  </si>
  <si>
    <t>-1255072389</t>
  </si>
  <si>
    <t>https://podminky.urs.cz/item/CS_URS_2023_02/998734293</t>
  </si>
  <si>
    <t>735</t>
  </si>
  <si>
    <t>Ústřední vytápění - otopná tělesa</t>
  </si>
  <si>
    <t>735151132</t>
  </si>
  <si>
    <t>Otopná tělesa panelová jednodesková PN 1,0 MPa, T do 110°C bez přídavné přestupní plochy výšky tělesa 400 mm stavební délky 500 mm</t>
  </si>
  <si>
    <t>1447593245</t>
  </si>
  <si>
    <t>https://podminky.urs.cz/item/CS_URS_2023_02/735151132</t>
  </si>
  <si>
    <t>735151252</t>
  </si>
  <si>
    <t>Otopná tělesa panelová jednodesková PN 1,0 MPa, T do 110°C s jednou přídavnou přestupní plochou výšky tělesa 500 mm stavební délky 500 mm</t>
  </si>
  <si>
    <t>753838668</t>
  </si>
  <si>
    <t>https://podminky.urs.cz/item/CS_URS_2023_02/735151252</t>
  </si>
  <si>
    <t>735151455</t>
  </si>
  <si>
    <t>Otopná tělesa panelová dvoudesková PN 1,0 MPa, T do 110°C s jednou přídavnou přestupní plochou výšky tělesa 500 mm stavební délky 800 mm</t>
  </si>
  <si>
    <t>930210939</t>
  </si>
  <si>
    <t>https://podminky.urs.cz/item/CS_URS_2023_02/735151455</t>
  </si>
  <si>
    <t>735151595/R</t>
  </si>
  <si>
    <t>Otopná tělesa panelová dvoudesková PN 1,0 MPa, T do 110°C se dvěma přídavnými přestupními plochami výšky tělesa 800 mm stavební délky 800 mm</t>
  </si>
  <si>
    <t>-1498222029</t>
  </si>
  <si>
    <t>735-x1</t>
  </si>
  <si>
    <t>Demontáž radiátoru s armaturami vč. likvidace</t>
  </si>
  <si>
    <t>1100409749</t>
  </si>
  <si>
    <t>998735202</t>
  </si>
  <si>
    <t>Přesun hmot pro otopná tělesa stanovený procentní sazbou (%) z ceny vodorovná dopravní vzdálenost do 50 m v objektech výšky přes 6 do 12 m</t>
  </si>
  <si>
    <t>-2002602408</t>
  </si>
  <si>
    <t>https://podminky.urs.cz/item/CS_URS_2023_02/998735202</t>
  </si>
  <si>
    <t>998735293</t>
  </si>
  <si>
    <t>Přesun hmot pro otopná tělesa stanovený procentní sazbou (%) z ceny Příplatek k cenám za zvětšený přesun přes vymezenou největší dopravní vzdálenost do 500 m</t>
  </si>
  <si>
    <t>798034512</t>
  </si>
  <si>
    <t>https://podminky.urs.cz/item/CS_URS_2023_02/998735293</t>
  </si>
  <si>
    <t>06 - Vzduchotechnika</t>
  </si>
  <si>
    <t xml:space="preserve">    751 - Vzduchotechnika</t>
  </si>
  <si>
    <t>751</t>
  </si>
  <si>
    <t>751-x1</t>
  </si>
  <si>
    <t>D+M Kompletní VZT pro m.č. 202 a 203 (pravá část) vč. stavební přípomoci, zkoušek, apod.</t>
  </si>
  <si>
    <t>1898989262</t>
  </si>
  <si>
    <t>751-x2</t>
  </si>
  <si>
    <t>D+M Kompletní VZT pro m.č. 210 (pravá část) vč. stavební přípomoci, zkoušek, apod.</t>
  </si>
  <si>
    <t>-1554362577</t>
  </si>
  <si>
    <t>751-x3</t>
  </si>
  <si>
    <t>D+M Kompletní VZT pro m.č. 212 (pravá část) vč. stavební přípomoci, zkoušek, apod.</t>
  </si>
  <si>
    <t>30017722</t>
  </si>
  <si>
    <t>751-x4</t>
  </si>
  <si>
    <t>D+M Kompletní VZT pro m.č. 201 (levá část) vč. stavební přípomoci, zkoušek, apod.</t>
  </si>
  <si>
    <t>-1679247535</t>
  </si>
  <si>
    <t>751-x5</t>
  </si>
  <si>
    <t>D+M Kompletní VZT pro m.č. 302 a 303 vč. stavební přípomoci, zkoušek, apod.</t>
  </si>
  <si>
    <t>1572332210</t>
  </si>
  <si>
    <t>751-x6</t>
  </si>
  <si>
    <t>D+M Kompletní VZT pro m.č. 306 vč. stavební přípomoci, zkoušek, apod.</t>
  </si>
  <si>
    <t>-797388018</t>
  </si>
  <si>
    <t>751-x7</t>
  </si>
  <si>
    <t>D+M Kompletní VZT pro m.č. 307 vč. stavební přípomoci, zkoušek, apod.</t>
  </si>
  <si>
    <t>1053641021</t>
  </si>
  <si>
    <t>751-x8</t>
  </si>
  <si>
    <t>D+M Kompletní VZT pro m.č. 310 vč. stavební přípomoci, zkoušek, apod.</t>
  </si>
  <si>
    <t>-937761232</t>
  </si>
  <si>
    <t>998751201</t>
  </si>
  <si>
    <t>Přesun hmot pro vzduchotechniku stanovený procentní sazbou (%) z ceny vodorovná dopravní vzdálenost do 50 m v objektech výšky do 12 m</t>
  </si>
  <si>
    <t>672416639</t>
  </si>
  <si>
    <t>https://podminky.urs.cz/item/CS_URS_2023_02/998751201</t>
  </si>
  <si>
    <t>998751291</t>
  </si>
  <si>
    <t>Přesun hmot pro vzduchotechniku stanovený procentní sazbou (%) z ceny Příplatek k cenám za zvětšený přesun přes vymezenou největší dopravní vzdálenost do 500 m</t>
  </si>
  <si>
    <t>-1052504042</t>
  </si>
  <si>
    <t>https://podminky.urs.cz/item/CS_URS_2023_02/998751291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</si>
  <si>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</si>
  <si>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</si>
  <si>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</si>
  <si>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</si>
  <si>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</si>
  <si>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</si>
  <si>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</si>
  <si>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</si>
  <si>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</si>
  <si>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</si>
  <si>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</si>
  <si>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</si>
  <si>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</si>
  <si>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</si>
  <si>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</si>
  <si>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</si>
  <si>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</si>
  <si>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</si>
  <si>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</si>
  <si>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</si>
  <si>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</si>
  <si>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</si>
  <si>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</si>
  <si>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</si>
  <si>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</si>
  <si>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</si>
  <si>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</si>
  <si>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</si>
  <si>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</si>
  <si>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</si>
  <si>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</si>
  <si>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</si>
  <si>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</si>
  <si>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</si>
  <si>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</si>
  <si>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</si>
  <si>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</si>
  <si>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</si>
  <si>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</si>
  <si>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</si>
  <si>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</si>
  <si>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</si>
  <si>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</si>
  <si>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</si>
  <si>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</si>
  <si>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</si>
  <si>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</si>
  <si>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</si>
  <si>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</si>
  <si>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</si>
  <si>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</si>
  <si>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</si>
  <si>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</si>
  <si>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</si>
  <si>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</si>
  <si>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</si>
  <si>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</si>
  <si>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</si>
  <si>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</si>
  <si>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</si>
  <si>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</si>
  <si>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</si>
  <si>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</si>
  <si>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</si>
  <si>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</si>
  <si>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</si>
  <si>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</si>
  <si>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</si>
  <si>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</si>
  <si>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</si>
  <si>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</si>
  <si>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</si>
  <si>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</si>
  <si>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</si>
  <si>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</si>
  <si>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</si>
  <si>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</si>
  <si>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</si>
  <si>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</si>
  <si>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</si>
  <si>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</si>
  <si>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</si>
  <si>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</si>
  <si>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</si>
  <si>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</si>
  <si>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</si>
  <si>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</si>
  <si>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</si>
  <si>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</si>
  <si>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</si>
  <si>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</si>
  <si>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</si>
  <si>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</si>
  <si>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</si>
  <si>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</si>
  <si>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</si>
  <si>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</si>
  <si>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</si>
  <si>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</si>
  <si>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</si>
  <si>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</si>
  <si>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</si>
  <si>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</si>
  <si>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</si>
  <si>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</si>
  <si>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</si>
  <si>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</si>
  <si>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</si>
  <si>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</si>
  <si>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</si>
  <si>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</si>
  <si>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</si>
  <si>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</si>
  <si>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</si>
  <si>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</si>
  <si>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</si>
  <si>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</si>
  <si>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</si>
  <si>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</si>
  <si>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</si>
  <si>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</si>
  <si>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</si>
  <si>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</si>
  <si>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</si>
  <si>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</si>
  <si>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</si>
  <si>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</si>
  <si>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</si>
  <si>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</si>
  <si>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</si>
  <si>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</si>
  <si>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</si>
  <si>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</si>
  <si>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</si>
  <si>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</si>
  <si>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</si>
  <si>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</si>
  <si>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</si>
  <si>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</si>
  <si>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</si>
  <si>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</si>
  <si>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</si>
  <si>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</si>
  <si>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</si>
  <si>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</si>
  <si>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</si>
  <si>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</si>
  <si>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</si>
  <si>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</si>
  <si>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</si>
  <si>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</si>
  <si>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</si>
  <si>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</si>
  <si>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</si>
  <si>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</si>
  <si>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</si>
  <si>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</si>
  <si>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</si>
  <si>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</si>
  <si>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</si>
  <si>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</si>
  <si>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</si>
  <si>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</si>
  <si>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</si>
  <si>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</si>
  <si>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</si>
  <si>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</si>
  <si>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</si>
  <si>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</si>
  <si>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</si>
  <si>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</si>
  <si>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</si>
  <si>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</si>
  <si>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</si>
  <si>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</si>
  <si>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</si>
  <si>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</si>
  <si>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</si>
  <si>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</si>
  <si>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</si>
  <si>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</si>
  <si>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</si>
  <si>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</si>
  <si>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</si>
  <si>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</si>
  <si>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</si>
  <si>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</si>
  <si>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CENA bez DPH (Kč)</t>
  </si>
  <si>
    <t>NÁKLADY hl.I celkem</t>
  </si>
  <si>
    <t>autorský dozor</t>
  </si>
  <si>
    <t>NÁKLADY hl.XI celkem</t>
  </si>
  <si>
    <t>investorská činnost</t>
  </si>
  <si>
    <t>revize</t>
  </si>
  <si>
    <t>kompletační činnost</t>
  </si>
  <si>
    <t>NÁKLADY hl.VI celkem</t>
  </si>
  <si>
    <t>PV/ rušení provozem investora</t>
  </si>
  <si>
    <t>zařízení staveniště</t>
  </si>
  <si>
    <t>NÁKLADY hl.III celkem</t>
  </si>
  <si>
    <t>ostatní náklady</t>
  </si>
  <si>
    <t>materiál+výkony celkem</t>
  </si>
  <si>
    <t>dodávky celkem</t>
  </si>
  <si>
    <t>PPV pro elektromontáže</t>
  </si>
  <si>
    <t>demontáže</t>
  </si>
  <si>
    <t>elektromontáže</t>
  </si>
  <si>
    <t>materiál podružný</t>
  </si>
  <si>
    <t>prořez</t>
  </si>
  <si>
    <t>materiál elektromontážní</t>
  </si>
  <si>
    <t>přesun dodávek</t>
  </si>
  <si>
    <t>doprava dodávek</t>
  </si>
  <si>
    <t>dodávky zařízení</t>
  </si>
  <si>
    <t>cena /Kč/</t>
  </si>
  <si>
    <t>základ</t>
  </si>
  <si>
    <t>p.č.</t>
  </si>
  <si>
    <t>Rekapitulace ceny</t>
  </si>
  <si>
    <t>objekt: D1.4-E - Elektroinstalace</t>
  </si>
  <si>
    <t>název akce: Stavbní úpravy soc. zázemí Borovského 1267 Sokolov</t>
  </si>
  <si>
    <t>ON</t>
  </si>
  <si>
    <t>součet</t>
  </si>
  <si>
    <t>*</t>
  </si>
  <si>
    <t>S</t>
  </si>
  <si>
    <t>vysekání rýhy/zeď cihla/ hl.do 50mm/š.do 70mm</t>
  </si>
  <si>
    <t>vysekání rýhy/zeď cihla/ hl.do 30mm/š.do 30mm</t>
  </si>
  <si>
    <t>vysekání rýhy/zeď cihla/pod strop hl.50mm/š.150mm</t>
  </si>
  <si>
    <t>vysekání rýhy/zeď cihla/ hl.do 70mm/š.do 100mm</t>
  </si>
  <si>
    <t>m3</t>
  </si>
  <si>
    <t>vysekání výklenku/zeď cihla/ plocha od 0,25m2</t>
  </si>
  <si>
    <t>Z</t>
  </si>
  <si>
    <t>ks</t>
  </si>
  <si>
    <t>poplatek za recyklaci svítidla</t>
  </si>
  <si>
    <t>CD</t>
  </si>
  <si>
    <t>demontážní a průzkumné práce na objektu</t>
  </si>
  <si>
    <t>Demontáže</t>
  </si>
  <si>
    <t>CE</t>
  </si>
  <si>
    <t>ukončení v rozvaděči vč.zapojení vodiče do 2,5mm2</t>
  </si>
  <si>
    <t>ukončení v rozvaděči vč.zapojení vodiče do 25mm2</t>
  </si>
  <si>
    <t>ukončení v rozvaděči vč.zapojení vodiče do 35mm2</t>
  </si>
  <si>
    <t>kabel Cu(-CYKY) pod omítkou do 2x4/3x2,5/5x1,5</t>
  </si>
  <si>
    <t>vodič Cu(-CY) pod omítkou do 1x16</t>
  </si>
  <si>
    <t>vodič Cu(-CY,CYA) pevně uložený do 1x35</t>
  </si>
  <si>
    <t>kabel Cu(-1kV CYKY)pevně uložený do 3x70/4x50/5x35</t>
  </si>
  <si>
    <t>montáž ventilátoru/stáv konstr bez zapoj/do 1,5kW</t>
  </si>
  <si>
    <t>přepínač zapuštěný vč.zapojení křížový/řazení 7</t>
  </si>
  <si>
    <t>přepínač zapuštěný vč.zapojení střídavý/řazení 6</t>
  </si>
  <si>
    <t>spínač zapuštěný vč.zapojení 1pólový/řazení 1</t>
  </si>
  <si>
    <t>yp zapuštěný vč.zapojení střídavý/řazení 1</t>
  </si>
  <si>
    <t>přepínač zapuštěný vč.zapojení sériový/řazení 5-5A</t>
  </si>
  <si>
    <t>zásuvka domovní zapuštěná vč.zapojení průběžně</t>
  </si>
  <si>
    <t>svítidlo žárovkové orientační</t>
  </si>
  <si>
    <t>svítidlo žárovkové bytové stropní/více zdrojů</t>
  </si>
  <si>
    <t>jistič vč.zapojení 1pól/25A</t>
  </si>
  <si>
    <t>proudový chránič vč.zapojení 4pól/63A</t>
  </si>
  <si>
    <t>proudový chránič vč.zapojení 2pól/25A</t>
  </si>
  <si>
    <t>jistič vč.zapojení 3pól/63A</t>
  </si>
  <si>
    <t>svodič přepětí NN vč.zapojení 4pól/100kA</t>
  </si>
  <si>
    <t>přístroj modulový na lištu DIN vč.zapoj.do63A/3pól</t>
  </si>
  <si>
    <t>rozvodnice do hmotnosti 20kg</t>
  </si>
  <si>
    <t>Elektromontáže</t>
  </si>
  <si>
    <t>ME</t>
  </si>
  <si>
    <t>kabel CYKY 3Ax1,5</t>
  </si>
  <si>
    <t>kabel CYKY 3Cx1,5</t>
  </si>
  <si>
    <t>kabel CYKY 3x2,5</t>
  </si>
  <si>
    <t>vodič CY 4  /H07V-U/</t>
  </si>
  <si>
    <t>vodič CY 25  /H07V-R/</t>
  </si>
  <si>
    <t>kabel 1kV CYKY 4x35</t>
  </si>
  <si>
    <t>rámeček pro 2 přístroje Tango 3901A-B21 svislý</t>
  </si>
  <si>
    <t>rámeček pro 1 přístroj Tango 3901A-B10</t>
  </si>
  <si>
    <t>kryt spínače 1-duchý 3558A-A651 pro ř.1,6,7,1/0</t>
  </si>
  <si>
    <t>přepínač/strojek 10A/250Vstř 3558-A07340 řaz.7,7So</t>
  </si>
  <si>
    <t>SESTAVA  přepínač křížový Tango 10A/250Vstř ř.7</t>
  </si>
  <si>
    <t>přepínač/strojek 10A/250Vstř 3558-A06340 řaz.6,6So</t>
  </si>
  <si>
    <t>SESTAVA  přepín střídavý Tango 10A/250Vstř řaz.6</t>
  </si>
  <si>
    <t>spínač/strojek 10A/250Vstř 3558-A01340 řaz. 1,1So</t>
  </si>
  <si>
    <t>SESTAVA  spínač 1pól Tango 10A/250Vstř řaz.1</t>
  </si>
  <si>
    <t>vyp 10A/250Vstř 3558A-06940 řazení1 IP44 Tango</t>
  </si>
  <si>
    <t>přepín 10A/250Vstř 3558A-06940 řazení6 IP44 Tango</t>
  </si>
  <si>
    <t>spínač 10A/250Vstř 3558A-05940 řazení5 IP44 Tango</t>
  </si>
  <si>
    <t>2-zásuvka 16A/250Vstř Tango 5512A-2359 clonky</t>
  </si>
  <si>
    <t>zásuvka 16A/250Vstř Tango 5518A-A2359 clonky</t>
  </si>
  <si>
    <t>zásuvka 16A/250Vstř Tango 5518A-2999 IP44 clonky</t>
  </si>
  <si>
    <t>žárovka nouzového svítidla</t>
  </si>
  <si>
    <t>jistič LTN-6B-1 1pól/ch.B/ 6A/10kA</t>
  </si>
  <si>
    <t>jistič LTN-10B-1 1pól/ch.B/ 10A/10kA</t>
  </si>
  <si>
    <t>jistič LTN-16B-1 1pól/ch.B/ 16A/10kA</t>
  </si>
  <si>
    <t>proudový chránič 4pol OFI-40-4-030AC 10kA</t>
  </si>
  <si>
    <t>proud chránič+jistič 2p/1+N OLI-10C-N1-030A</t>
  </si>
  <si>
    <t>jistič LTN-63B-3 3pól/ch.B/ 63A/10kA</t>
  </si>
  <si>
    <t>svorkovnice RSA 35A zelenožl</t>
  </si>
  <si>
    <t>svorkovnice RSA 35A  šedá A171211  A171211</t>
  </si>
  <si>
    <t>spínač páčkový APN-63-3 3pol 63A na lištu</t>
  </si>
  <si>
    <t>Materiál elektromontážní</t>
  </si>
  <si>
    <t>DE</t>
  </si>
  <si>
    <t>ventilátor s doběhovým relé</t>
  </si>
  <si>
    <t>nouzové svítidlo</t>
  </si>
  <si>
    <t>svítidlo LED 1x25W přisazené</t>
  </si>
  <si>
    <t>svítidlo LED 1x18W přisazené</t>
  </si>
  <si>
    <t>svodič přepětí 2 a 3</t>
  </si>
  <si>
    <t>rozvdnice pod omítku OCEP, EI30</t>
  </si>
  <si>
    <t>Dodávky zařízení</t>
  </si>
  <si>
    <t>kap.</t>
  </si>
  <si>
    <t>TC</t>
  </si>
  <si>
    <t>VKP</t>
  </si>
  <si>
    <t>Nh celkem</t>
  </si>
  <si>
    <t>Nh/mj.</t>
  </si>
  <si>
    <t>cena celkem</t>
  </si>
  <si>
    <t xml:space="preserve">cena/mj.     </t>
  </si>
  <si>
    <t>množství</t>
  </si>
  <si>
    <t>mj.</t>
  </si>
  <si>
    <t>popis položky</t>
  </si>
  <si>
    <t>č.položky</t>
  </si>
  <si>
    <t>Soupis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</si>
</sst>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%"/>
    <numFmt numFmtId="165" formatCode="dd\.mm\.yyyy"/>
    <numFmt numFmtId="166" formatCode="#,##0.00000"/>
    <numFmt numFmtId="167" formatCode="#,##0.000"/>
    <numFmt numFmtId="168" formatCode="##\ ###\ ##0;##\ ###\ ##0;"/>
    <numFmt numFmtId="169" formatCode="#\ ###\ ##0;#\ ###\ ##0;"/>
    <numFmt numFmtId="170" formatCode="0.00;0.00;"/>
    <numFmt numFmtId="171" formatCode="0.000;0.000;"/>
    <numFmt numFmtId="172" formatCode="#\ ###\ ###"/>
    <numFmt numFmtId="173" formatCode="000000000"/>
  </numFmts>
  <fonts count="57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1"/>
      <color theme="1"/>
      <name val="Times New Roman CE"/>
      <family val="2"/>
    </font>
    <font>
      <b/>
      <sz val="10"/>
      <color theme="1"/>
      <name val="Times New Roman CE"/>
      <family val="2"/>
    </font>
    <font>
      <sz val="10"/>
      <color theme="1"/>
      <name val="Times New Roman CE"/>
      <family val="2"/>
    </font>
    <font>
      <b/>
      <sz val="16"/>
      <color theme="1"/>
      <name val="Times New Roman CE"/>
      <family val="2"/>
    </font>
    <font>
      <b/>
      <sz val="11"/>
      <color theme="1"/>
      <name val="Times New Roman CE"/>
      <family val="2"/>
    </font>
    <font>
      <b/>
      <sz val="12"/>
      <color theme="1"/>
      <name val="Times New Roman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hair"/>
      <right style="hair"/>
      <top style="hair"/>
      <bottom style="medium"/>
    </border>
    <border>
      <left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medium"/>
      <right style="hair"/>
      <top/>
      <bottom style="hair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 style="medium"/>
      <top/>
      <bottom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44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10" fillId="0" borderId="3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Protection="1">
      <protection locked="0"/>
    </xf>
    <xf numFmtId="4" fontId="8" fillId="0" borderId="0" xfId="0" applyNumberFormat="1" applyFont="1"/>
    <xf numFmtId="0" fontId="10" fillId="0" borderId="18" xfId="0" applyFont="1" applyBorder="1"/>
    <xf numFmtId="166" fontId="10" fillId="0" borderId="0" xfId="0" applyNumberFormat="1" applyFont="1"/>
    <xf numFmtId="166" fontId="10" fillId="0" borderId="12" xfId="0" applyNumberFormat="1" applyFont="1" applyBorder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51" fillId="0" borderId="0" xfId="21" applyFont="1">
      <alignment/>
      <protection/>
    </xf>
    <xf numFmtId="168" fontId="51" fillId="0" borderId="0" xfId="21" applyNumberFormat="1" applyFont="1">
      <alignment/>
      <protection/>
    </xf>
    <xf numFmtId="169" fontId="51" fillId="0" borderId="0" xfId="21" applyNumberFormat="1" applyFont="1">
      <alignment/>
      <protection/>
    </xf>
    <xf numFmtId="2" fontId="51" fillId="0" borderId="0" xfId="21" applyNumberFormat="1" applyFont="1">
      <alignment/>
      <protection/>
    </xf>
    <xf numFmtId="168" fontId="52" fillId="0" borderId="31" xfId="21" applyNumberFormat="1" applyFont="1" applyBorder="1">
      <alignment/>
      <protection/>
    </xf>
    <xf numFmtId="169" fontId="52" fillId="0" borderId="32" xfId="21" applyNumberFormat="1" applyFont="1" applyBorder="1">
      <alignment/>
      <protection/>
    </xf>
    <xf numFmtId="2" fontId="52" fillId="0" borderId="32" xfId="21" applyNumberFormat="1" applyFont="1" applyBorder="1">
      <alignment/>
      <protection/>
    </xf>
    <xf numFmtId="49" fontId="52" fillId="0" borderId="33" xfId="21" applyNumberFormat="1" applyFont="1" applyBorder="1">
      <alignment/>
      <protection/>
    </xf>
    <xf numFmtId="0" fontId="52" fillId="0" borderId="34" xfId="21" applyFont="1" applyBorder="1">
      <alignment/>
      <protection/>
    </xf>
    <xf numFmtId="168" fontId="53" fillId="0" borderId="35" xfId="21" applyNumberFormat="1" applyFont="1" applyBorder="1">
      <alignment/>
      <protection/>
    </xf>
    <xf numFmtId="169" fontId="53" fillId="0" borderId="36" xfId="21" applyNumberFormat="1" applyFont="1" applyBorder="1">
      <alignment/>
      <protection/>
    </xf>
    <xf numFmtId="2" fontId="53" fillId="0" borderId="36" xfId="21" applyNumberFormat="1" applyFont="1" applyBorder="1">
      <alignment/>
      <protection/>
    </xf>
    <xf numFmtId="49" fontId="53" fillId="0" borderId="37" xfId="21" applyNumberFormat="1" applyFont="1" applyBorder="1">
      <alignment/>
      <protection/>
    </xf>
    <xf numFmtId="0" fontId="53" fillId="0" borderId="38" xfId="21" applyFont="1" applyBorder="1">
      <alignment/>
      <protection/>
    </xf>
    <xf numFmtId="168" fontId="53" fillId="5" borderId="39" xfId="21" applyNumberFormat="1" applyFont="1" applyFill="1" applyBorder="1">
      <alignment/>
      <protection/>
    </xf>
    <xf numFmtId="169" fontId="53" fillId="5" borderId="40" xfId="21" applyNumberFormat="1" applyFont="1" applyFill="1" applyBorder="1">
      <alignment/>
      <protection/>
    </xf>
    <xf numFmtId="2" fontId="53" fillId="5" borderId="40" xfId="21" applyNumberFormat="1" applyFont="1" applyFill="1" applyBorder="1">
      <alignment/>
      <protection/>
    </xf>
    <xf numFmtId="49" fontId="53" fillId="5" borderId="40" xfId="21" applyNumberFormat="1" applyFont="1" applyFill="1" applyBorder="1">
      <alignment/>
      <protection/>
    </xf>
    <xf numFmtId="0" fontId="53" fillId="5" borderId="41" xfId="21" applyFont="1" applyFill="1" applyBorder="1">
      <alignment/>
      <protection/>
    </xf>
    <xf numFmtId="168" fontId="53" fillId="0" borderId="42" xfId="21" applyNumberFormat="1" applyFont="1" applyBorder="1">
      <alignment/>
      <protection/>
    </xf>
    <xf numFmtId="169" fontId="53" fillId="0" borderId="43" xfId="21" applyNumberFormat="1" applyFont="1" applyBorder="1">
      <alignment/>
      <protection/>
    </xf>
    <xf numFmtId="2" fontId="53" fillId="0" borderId="43" xfId="21" applyNumberFormat="1" applyFont="1" applyBorder="1">
      <alignment/>
      <protection/>
    </xf>
    <xf numFmtId="49" fontId="53" fillId="0" borderId="44" xfId="21" applyNumberFormat="1" applyFont="1" applyBorder="1">
      <alignment/>
      <protection/>
    </xf>
    <xf numFmtId="0" fontId="53" fillId="0" borderId="45" xfId="21" applyFont="1" applyBorder="1">
      <alignment/>
      <protection/>
    </xf>
    <xf numFmtId="168" fontId="53" fillId="0" borderId="46" xfId="21" applyNumberFormat="1" applyFont="1" applyBorder="1">
      <alignment/>
      <protection/>
    </xf>
    <xf numFmtId="169" fontId="53" fillId="0" borderId="47" xfId="21" applyNumberFormat="1" applyFont="1" applyBorder="1">
      <alignment/>
      <protection/>
    </xf>
    <xf numFmtId="2" fontId="53" fillId="0" borderId="47" xfId="21" applyNumberFormat="1" applyFont="1" applyBorder="1">
      <alignment/>
      <protection/>
    </xf>
    <xf numFmtId="49" fontId="53" fillId="0" borderId="48" xfId="21" applyNumberFormat="1" applyFont="1" applyBorder="1">
      <alignment/>
      <protection/>
    </xf>
    <xf numFmtId="0" fontId="53" fillId="0" borderId="49" xfId="21" applyFont="1" applyBorder="1">
      <alignment/>
      <protection/>
    </xf>
    <xf numFmtId="168" fontId="53" fillId="0" borderId="50" xfId="21" applyNumberFormat="1" applyFont="1" applyBorder="1" applyAlignment="1">
      <alignment horizontal="right"/>
      <protection/>
    </xf>
    <xf numFmtId="169" fontId="53" fillId="0" borderId="51" xfId="21" applyNumberFormat="1" applyFont="1" applyBorder="1" applyAlignment="1">
      <alignment horizontal="right"/>
      <protection/>
    </xf>
    <xf numFmtId="2" fontId="53" fillId="0" borderId="51" xfId="21" applyNumberFormat="1" applyFont="1" applyBorder="1" applyAlignment="1">
      <alignment horizontal="right"/>
      <protection/>
    </xf>
    <xf numFmtId="0" fontId="53" fillId="0" borderId="51" xfId="21" applyFont="1" applyBorder="1" applyAlignment="1">
      <alignment horizontal="right"/>
      <protection/>
    </xf>
    <xf numFmtId="0" fontId="53" fillId="0" borderId="52" xfId="21" applyFont="1" applyBorder="1" applyAlignment="1">
      <alignment horizontal="right"/>
      <protection/>
    </xf>
    <xf numFmtId="0" fontId="54" fillId="0" borderId="0" xfId="21" applyFont="1" applyAlignment="1">
      <alignment vertical="center"/>
      <protection/>
    </xf>
    <xf numFmtId="168" fontId="54" fillId="5" borderId="39" xfId="21" applyNumberFormat="1" applyFont="1" applyFill="1" applyBorder="1" applyAlignment="1">
      <alignment vertical="center"/>
      <protection/>
    </xf>
    <xf numFmtId="169" fontId="54" fillId="5" borderId="40" xfId="21" applyNumberFormat="1" applyFont="1" applyFill="1" applyBorder="1" applyAlignment="1">
      <alignment vertical="center"/>
      <protection/>
    </xf>
    <xf numFmtId="2" fontId="54" fillId="5" borderId="40" xfId="21" applyNumberFormat="1" applyFont="1" applyFill="1" applyBorder="1" applyAlignment="1">
      <alignment vertical="center"/>
      <protection/>
    </xf>
    <xf numFmtId="0" fontId="54" fillId="5" borderId="40" xfId="21" applyFont="1" applyFill="1" applyBorder="1" applyAlignment="1">
      <alignment vertical="center"/>
      <protection/>
    </xf>
    <xf numFmtId="0" fontId="54" fillId="5" borderId="41" xfId="21" applyFont="1" applyFill="1" applyBorder="1" applyAlignment="1">
      <alignment vertical="center"/>
      <protection/>
    </xf>
    <xf numFmtId="0" fontId="52" fillId="0" borderId="0" xfId="21" applyFont="1" quotePrefix="1">
      <alignment/>
      <protection/>
    </xf>
    <xf numFmtId="0" fontId="53" fillId="0" borderId="0" xfId="21" applyFont="1">
      <alignment/>
      <protection/>
    </xf>
    <xf numFmtId="0" fontId="51" fillId="0" borderId="0" xfId="21" applyFont="1" applyAlignment="1">
      <alignment horizontal="center"/>
      <protection/>
    </xf>
    <xf numFmtId="0" fontId="51" fillId="0" borderId="0" xfId="21" applyFont="1" applyAlignment="1">
      <alignment wrapText="1"/>
      <protection/>
    </xf>
    <xf numFmtId="170" fontId="51" fillId="0" borderId="0" xfId="21" applyNumberFormat="1" applyFont="1">
      <alignment/>
      <protection/>
    </xf>
    <xf numFmtId="171" fontId="51" fillId="0" borderId="0" xfId="21" applyNumberFormat="1" applyFont="1">
      <alignment/>
      <protection/>
    </xf>
    <xf numFmtId="172" fontId="51" fillId="0" borderId="0" xfId="21" applyNumberFormat="1" applyFont="1">
      <alignment/>
      <protection/>
    </xf>
    <xf numFmtId="173" fontId="51" fillId="0" borderId="0" xfId="21" applyNumberFormat="1" applyFont="1">
      <alignment/>
      <protection/>
    </xf>
    <xf numFmtId="0" fontId="55" fillId="0" borderId="0" xfId="21" applyFont="1">
      <alignment/>
      <protection/>
    </xf>
    <xf numFmtId="0" fontId="55" fillId="5" borderId="0" xfId="21" applyFont="1" applyFill="1" applyAlignment="1">
      <alignment horizontal="center"/>
      <protection/>
    </xf>
    <xf numFmtId="170" fontId="55" fillId="5" borderId="53" xfId="21" applyNumberFormat="1" applyFont="1" applyFill="1" applyBorder="1">
      <alignment/>
      <protection/>
    </xf>
    <xf numFmtId="171" fontId="55" fillId="5" borderId="54" xfId="21" applyNumberFormat="1" applyFont="1" applyFill="1" applyBorder="1">
      <alignment/>
      <protection/>
    </xf>
    <xf numFmtId="172" fontId="55" fillId="5" borderId="54" xfId="21" applyNumberFormat="1" applyFont="1" applyFill="1" applyBorder="1">
      <alignment/>
      <protection/>
    </xf>
    <xf numFmtId="2" fontId="55" fillId="5" borderId="54" xfId="21" applyNumberFormat="1" applyFont="1" applyFill="1" applyBorder="1">
      <alignment/>
      <protection/>
    </xf>
    <xf numFmtId="0" fontId="55" fillId="5" borderId="54" xfId="21" applyFont="1" applyFill="1" applyBorder="1">
      <alignment/>
      <protection/>
    </xf>
    <xf numFmtId="0" fontId="55" fillId="5" borderId="54" xfId="21" applyFont="1" applyFill="1" applyBorder="1" applyAlignment="1">
      <alignment wrapText="1"/>
      <protection/>
    </xf>
    <xf numFmtId="173" fontId="55" fillId="5" borderId="54" xfId="21" applyNumberFormat="1" applyFont="1" applyFill="1" applyBorder="1">
      <alignment/>
      <protection/>
    </xf>
    <xf numFmtId="0" fontId="55" fillId="5" borderId="55" xfId="21" applyFont="1" applyFill="1" applyBorder="1">
      <alignment/>
      <protection/>
    </xf>
    <xf numFmtId="49" fontId="51" fillId="0" borderId="0" xfId="21" applyNumberFormat="1" applyFont="1">
      <alignment/>
      <protection/>
    </xf>
    <xf numFmtId="49" fontId="51" fillId="0" borderId="32" xfId="21" applyNumberFormat="1" applyFont="1" applyBorder="1" applyAlignment="1">
      <alignment horizontal="center"/>
      <protection/>
    </xf>
    <xf numFmtId="170" fontId="51" fillId="0" borderId="56" xfId="21" applyNumberFormat="1" applyFont="1" applyBorder="1">
      <alignment/>
      <protection/>
    </xf>
    <xf numFmtId="171" fontId="51" fillId="0" borderId="32" xfId="21" applyNumberFormat="1" applyFont="1" applyBorder="1">
      <alignment/>
      <protection/>
    </xf>
    <xf numFmtId="172" fontId="51" fillId="0" borderId="32" xfId="21" applyNumberFormat="1" applyFont="1" applyBorder="1">
      <alignment/>
      <protection/>
    </xf>
    <xf numFmtId="2" fontId="51" fillId="0" borderId="32" xfId="21" applyNumberFormat="1" applyFont="1" applyBorder="1">
      <alignment/>
      <protection/>
    </xf>
    <xf numFmtId="49" fontId="51" fillId="0" borderId="32" xfId="21" applyNumberFormat="1" applyFont="1" applyBorder="1">
      <alignment/>
      <protection/>
    </xf>
    <xf numFmtId="49" fontId="51" fillId="0" borderId="32" xfId="21" applyNumberFormat="1" applyFont="1" applyBorder="1" applyAlignment="1">
      <alignment wrapText="1"/>
      <protection/>
    </xf>
    <xf numFmtId="173" fontId="51" fillId="0" borderId="32" xfId="21" applyNumberFormat="1" applyFont="1" applyBorder="1">
      <alignment/>
      <protection/>
    </xf>
    <xf numFmtId="0" fontId="51" fillId="0" borderId="34" xfId="21" applyFont="1" applyBorder="1">
      <alignment/>
      <protection/>
    </xf>
    <xf numFmtId="49" fontId="51" fillId="0" borderId="43" xfId="21" applyNumberFormat="1" applyFont="1" applyBorder="1" applyAlignment="1">
      <alignment horizontal="center"/>
      <protection/>
    </xf>
    <xf numFmtId="170" fontId="51" fillId="0" borderId="42" xfId="21" applyNumberFormat="1" applyFont="1" applyBorder="1">
      <alignment/>
      <protection/>
    </xf>
    <xf numFmtId="171" fontId="51" fillId="0" borderId="43" xfId="21" applyNumberFormat="1" applyFont="1" applyBorder="1">
      <alignment/>
      <protection/>
    </xf>
    <xf numFmtId="172" fontId="51" fillId="0" borderId="43" xfId="21" applyNumberFormat="1" applyFont="1" applyBorder="1">
      <alignment/>
      <protection/>
    </xf>
    <xf numFmtId="2" fontId="51" fillId="0" borderId="43" xfId="21" applyNumberFormat="1" applyFont="1" applyBorder="1">
      <alignment/>
      <protection/>
    </xf>
    <xf numFmtId="49" fontId="51" fillId="0" borderId="43" xfId="21" applyNumberFormat="1" applyFont="1" applyBorder="1">
      <alignment/>
      <protection/>
    </xf>
    <xf numFmtId="49" fontId="51" fillId="0" borderId="43" xfId="21" applyNumberFormat="1" applyFont="1" applyBorder="1" applyAlignment="1">
      <alignment wrapText="1"/>
      <protection/>
    </xf>
    <xf numFmtId="173" fontId="51" fillId="0" borderId="43" xfId="21" applyNumberFormat="1" applyFont="1" applyBorder="1">
      <alignment/>
      <protection/>
    </xf>
    <xf numFmtId="0" fontId="51" fillId="0" borderId="45" xfId="21" applyFont="1" applyBorder="1">
      <alignment/>
      <protection/>
    </xf>
    <xf numFmtId="0" fontId="56" fillId="0" borderId="0" xfId="21" applyFont="1">
      <alignment/>
      <protection/>
    </xf>
    <xf numFmtId="49" fontId="56" fillId="0" borderId="0" xfId="21" applyNumberFormat="1" applyFont="1">
      <alignment/>
      <protection/>
    </xf>
    <xf numFmtId="49" fontId="56" fillId="0" borderId="37" xfId="21" applyNumberFormat="1" applyFont="1" applyBorder="1" applyAlignment="1">
      <alignment horizontal="center"/>
      <protection/>
    </xf>
    <xf numFmtId="170" fontId="56" fillId="0" borderId="57" xfId="21" applyNumberFormat="1" applyFont="1" applyBorder="1">
      <alignment/>
      <protection/>
    </xf>
    <xf numFmtId="171" fontId="56" fillId="0" borderId="37" xfId="21" applyNumberFormat="1" applyFont="1" applyBorder="1">
      <alignment/>
      <protection/>
    </xf>
    <xf numFmtId="172" fontId="56" fillId="0" borderId="37" xfId="21" applyNumberFormat="1" applyFont="1" applyBorder="1">
      <alignment/>
      <protection/>
    </xf>
    <xf numFmtId="2" fontId="56" fillId="0" borderId="37" xfId="21" applyNumberFormat="1" applyFont="1" applyBorder="1">
      <alignment/>
      <protection/>
    </xf>
    <xf numFmtId="49" fontId="56" fillId="0" borderId="37" xfId="21" applyNumberFormat="1" applyFont="1" applyBorder="1">
      <alignment/>
      <protection/>
    </xf>
    <xf numFmtId="49" fontId="56" fillId="0" borderId="37" xfId="21" applyNumberFormat="1" applyFont="1" applyBorder="1" applyAlignment="1">
      <alignment wrapText="1"/>
      <protection/>
    </xf>
    <xf numFmtId="173" fontId="56" fillId="0" borderId="37" xfId="21" applyNumberFormat="1" applyFont="1" applyBorder="1">
      <alignment/>
      <protection/>
    </xf>
    <xf numFmtId="0" fontId="56" fillId="0" borderId="58" xfId="21" applyFont="1" applyBorder="1">
      <alignment/>
      <protection/>
    </xf>
    <xf numFmtId="49" fontId="55" fillId="0" borderId="0" xfId="21" applyNumberFormat="1" applyFont="1">
      <alignment/>
      <protection/>
    </xf>
    <xf numFmtId="49" fontId="55" fillId="5" borderId="0" xfId="21" applyNumberFormat="1" applyFont="1" applyFill="1" applyAlignment="1">
      <alignment horizontal="center"/>
      <protection/>
    </xf>
    <xf numFmtId="170" fontId="55" fillId="5" borderId="59" xfId="21" applyNumberFormat="1" applyFont="1" applyFill="1" applyBorder="1">
      <alignment/>
      <protection/>
    </xf>
    <xf numFmtId="171" fontId="55" fillId="5" borderId="0" xfId="21" applyNumberFormat="1" applyFont="1" applyFill="1">
      <alignment/>
      <protection/>
    </xf>
    <xf numFmtId="172" fontId="55" fillId="5" borderId="0" xfId="21" applyNumberFormat="1" applyFont="1" applyFill="1">
      <alignment/>
      <protection/>
    </xf>
    <xf numFmtId="2" fontId="55" fillId="5" borderId="0" xfId="21" applyNumberFormat="1" applyFont="1" applyFill="1">
      <alignment/>
      <protection/>
    </xf>
    <xf numFmtId="49" fontId="55" fillId="5" borderId="0" xfId="21" applyNumberFormat="1" applyFont="1" applyFill="1">
      <alignment/>
      <protection/>
    </xf>
    <xf numFmtId="49" fontId="55" fillId="5" borderId="0" xfId="21" applyNumberFormat="1" applyFont="1" applyFill="1" applyAlignment="1">
      <alignment wrapText="1"/>
      <protection/>
    </xf>
    <xf numFmtId="173" fontId="55" fillId="5" borderId="0" xfId="21" applyNumberFormat="1" applyFont="1" applyFill="1">
      <alignment/>
      <protection/>
    </xf>
    <xf numFmtId="0" fontId="55" fillId="5" borderId="60" xfId="21" applyFont="1" applyFill="1" applyBorder="1">
      <alignment/>
      <protection/>
    </xf>
    <xf numFmtId="0" fontId="51" fillId="0" borderId="43" xfId="21" applyFont="1" applyBorder="1" applyAlignment="1">
      <alignment horizontal="center"/>
      <protection/>
    </xf>
    <xf numFmtId="0" fontId="51" fillId="0" borderId="43" xfId="21" applyFont="1" applyBorder="1">
      <alignment/>
      <protection/>
    </xf>
    <xf numFmtId="0" fontId="56" fillId="0" borderId="0" xfId="21" applyFont="1" applyAlignment="1">
      <alignment horizontal="center"/>
      <protection/>
    </xf>
    <xf numFmtId="170" fontId="56" fillId="0" borderId="59" xfId="21" applyNumberFormat="1" applyFont="1" applyBorder="1">
      <alignment/>
      <protection/>
    </xf>
    <xf numFmtId="171" fontId="56" fillId="0" borderId="0" xfId="21" applyNumberFormat="1" applyFont="1">
      <alignment/>
      <protection/>
    </xf>
    <xf numFmtId="172" fontId="56" fillId="0" borderId="0" xfId="21" applyNumberFormat="1" applyFont="1">
      <alignment/>
      <protection/>
    </xf>
    <xf numFmtId="2" fontId="56" fillId="0" borderId="0" xfId="21" applyNumberFormat="1" applyFont="1">
      <alignment/>
      <protection/>
    </xf>
    <xf numFmtId="0" fontId="56" fillId="0" borderId="0" xfId="21" applyFont="1" applyAlignment="1">
      <alignment wrapText="1"/>
      <protection/>
    </xf>
    <xf numFmtId="173" fontId="56" fillId="0" borderId="0" xfId="21" applyNumberFormat="1" applyFont="1">
      <alignment/>
      <protection/>
    </xf>
    <xf numFmtId="0" fontId="56" fillId="0" borderId="60" xfId="21" applyFont="1" applyBorder="1">
      <alignment/>
      <protection/>
    </xf>
    <xf numFmtId="0" fontId="51" fillId="0" borderId="51" xfId="21" applyFont="1" applyBorder="1" applyAlignment="1">
      <alignment horizontal="center"/>
      <protection/>
    </xf>
    <xf numFmtId="170" fontId="51" fillId="0" borderId="50" xfId="21" applyNumberFormat="1" applyFont="1" applyBorder="1">
      <alignment/>
      <protection/>
    </xf>
    <xf numFmtId="171" fontId="51" fillId="0" borderId="51" xfId="21" applyNumberFormat="1" applyFont="1" applyBorder="1">
      <alignment/>
      <protection/>
    </xf>
    <xf numFmtId="172" fontId="51" fillId="0" borderId="51" xfId="21" applyNumberFormat="1" applyFont="1" applyBorder="1">
      <alignment/>
      <protection/>
    </xf>
    <xf numFmtId="2" fontId="51" fillId="0" borderId="51" xfId="21" applyNumberFormat="1" applyFont="1" applyBorder="1">
      <alignment/>
      <protection/>
    </xf>
    <xf numFmtId="0" fontId="51" fillId="0" borderId="51" xfId="21" applyFont="1" applyBorder="1">
      <alignment/>
      <protection/>
    </xf>
    <xf numFmtId="0" fontId="51" fillId="0" borderId="51" xfId="21" applyFont="1" applyBorder="1" applyAlignment="1">
      <alignment wrapText="1"/>
      <protection/>
    </xf>
    <xf numFmtId="173" fontId="51" fillId="0" borderId="51" xfId="21" applyNumberFormat="1" applyFont="1" applyBorder="1">
      <alignment/>
      <protection/>
    </xf>
    <xf numFmtId="0" fontId="51" fillId="0" borderId="52" xfId="21" applyFont="1" applyBorder="1">
      <alignment/>
      <protection/>
    </xf>
    <xf numFmtId="0" fontId="54" fillId="5" borderId="0" xfId="21" applyFont="1" applyFill="1" applyAlignment="1">
      <alignment horizontal="center" vertical="center"/>
      <protection/>
    </xf>
    <xf numFmtId="0" fontId="54" fillId="5" borderId="0" xfId="21" applyFont="1" applyFill="1" applyAlignment="1">
      <alignment vertical="center"/>
      <protection/>
    </xf>
    <xf numFmtId="0" fontId="54" fillId="5" borderId="0" xfId="21" applyFont="1" applyFill="1" applyAlignment="1">
      <alignment vertical="center" wrapText="1"/>
      <protection/>
    </xf>
    <xf numFmtId="0" fontId="52" fillId="0" borderId="0" xfId="21" applyFont="1" applyAlignment="1">
      <alignment horizontal="center"/>
      <protection/>
    </xf>
    <xf numFmtId="0" fontId="52" fillId="0" borderId="0" xfId="21" applyFont="1">
      <alignment/>
      <protection/>
    </xf>
    <xf numFmtId="0" fontId="52" fillId="0" borderId="0" xfId="21" applyFont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30001000" TargetMode="External" /><Relationship Id="rId3" Type="http://schemas.openxmlformats.org/officeDocument/2006/relationships/hyperlink" Target="https://podminky.urs.cz/item/CS_URS_2023_02/045002000" TargetMode="External" /><Relationship Id="rId4" Type="http://schemas.openxmlformats.org/officeDocument/2006/relationships/hyperlink" Target="https://podminky.urs.cz/item/CS_URS_2023_02/071103000/R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40271011" TargetMode="External" /><Relationship Id="rId2" Type="http://schemas.openxmlformats.org/officeDocument/2006/relationships/hyperlink" Target="https://podminky.urs.cz/item/CS_URS_2023_02/342272215" TargetMode="External" /><Relationship Id="rId3" Type="http://schemas.openxmlformats.org/officeDocument/2006/relationships/hyperlink" Target="https://podminky.urs.cz/item/CS_URS_2023_02/342272225" TargetMode="External" /><Relationship Id="rId4" Type="http://schemas.openxmlformats.org/officeDocument/2006/relationships/hyperlink" Target="https://podminky.urs.cz/item/CS_URS_2023_02/342291121" TargetMode="External" /><Relationship Id="rId5" Type="http://schemas.openxmlformats.org/officeDocument/2006/relationships/hyperlink" Target="https://podminky.urs.cz/item/CS_URS_2023_02/317142422" TargetMode="External" /><Relationship Id="rId6" Type="http://schemas.openxmlformats.org/officeDocument/2006/relationships/hyperlink" Target="https://podminky.urs.cz/item/CS_URS_2023_02/317944321" TargetMode="External" /><Relationship Id="rId7" Type="http://schemas.openxmlformats.org/officeDocument/2006/relationships/hyperlink" Target="https://podminky.urs.cz/item/CS_URS_2023_02/346244381" TargetMode="External" /><Relationship Id="rId8" Type="http://schemas.openxmlformats.org/officeDocument/2006/relationships/hyperlink" Target="https://podminky.urs.cz/item/CS_URS_2023_02/619991001" TargetMode="External" /><Relationship Id="rId9" Type="http://schemas.openxmlformats.org/officeDocument/2006/relationships/hyperlink" Target="https://podminky.urs.cz/item/CS_URS_2023_02/612325401" TargetMode="External" /><Relationship Id="rId10" Type="http://schemas.openxmlformats.org/officeDocument/2006/relationships/hyperlink" Target="https://podminky.urs.cz/item/CS_URS_2023_02/612325111" TargetMode="External" /><Relationship Id="rId11" Type="http://schemas.openxmlformats.org/officeDocument/2006/relationships/hyperlink" Target="https://podminky.urs.cz/item/CS_URS_2023_02/612131101" TargetMode="External" /><Relationship Id="rId12" Type="http://schemas.openxmlformats.org/officeDocument/2006/relationships/hyperlink" Target="https://podminky.urs.cz/item/CS_URS_2023_02/612321121" TargetMode="External" /><Relationship Id="rId13" Type="http://schemas.openxmlformats.org/officeDocument/2006/relationships/hyperlink" Target="https://podminky.urs.cz/item/CS_URS_2023_02/612321191" TargetMode="External" /><Relationship Id="rId14" Type="http://schemas.openxmlformats.org/officeDocument/2006/relationships/hyperlink" Target="https://podminky.urs.cz/item/CS_URS_2023_02/612131121" TargetMode="External" /><Relationship Id="rId15" Type="http://schemas.openxmlformats.org/officeDocument/2006/relationships/hyperlink" Target="https://podminky.urs.cz/item/CS_URS_2023_02/612142001" TargetMode="External" /><Relationship Id="rId16" Type="http://schemas.openxmlformats.org/officeDocument/2006/relationships/hyperlink" Target="https://podminky.urs.cz/item/CS_URS_2023_02/622143003" TargetMode="External" /><Relationship Id="rId17" Type="http://schemas.openxmlformats.org/officeDocument/2006/relationships/hyperlink" Target="https://podminky.urs.cz/item/CS_URS_2023_02/612311131" TargetMode="External" /><Relationship Id="rId18" Type="http://schemas.openxmlformats.org/officeDocument/2006/relationships/hyperlink" Target="https://podminky.urs.cz/item/CS_URS_2023_02/632451456" TargetMode="External" /><Relationship Id="rId19" Type="http://schemas.openxmlformats.org/officeDocument/2006/relationships/hyperlink" Target="https://podminky.urs.cz/item/CS_URS_2023_02/634112112" TargetMode="External" /><Relationship Id="rId20" Type="http://schemas.openxmlformats.org/officeDocument/2006/relationships/hyperlink" Target="https://podminky.urs.cz/item/CS_URS_2023_02/642942111" TargetMode="External" /><Relationship Id="rId21" Type="http://schemas.openxmlformats.org/officeDocument/2006/relationships/hyperlink" Target="https://podminky.urs.cz/item/CS_URS_2023_02/962081131" TargetMode="External" /><Relationship Id="rId22" Type="http://schemas.openxmlformats.org/officeDocument/2006/relationships/hyperlink" Target="https://podminky.urs.cz/item/CS_URS_2023_02/978059541" TargetMode="External" /><Relationship Id="rId23" Type="http://schemas.openxmlformats.org/officeDocument/2006/relationships/hyperlink" Target="https://podminky.urs.cz/item/CS_URS_2023_02/962031132" TargetMode="External" /><Relationship Id="rId24" Type="http://schemas.openxmlformats.org/officeDocument/2006/relationships/hyperlink" Target="https://podminky.urs.cz/item/CS_URS_2023_02/962031133" TargetMode="External" /><Relationship Id="rId25" Type="http://schemas.openxmlformats.org/officeDocument/2006/relationships/hyperlink" Target="https://podminky.urs.cz/item/CS_URS_2023_02/965081213" TargetMode="External" /><Relationship Id="rId26" Type="http://schemas.openxmlformats.org/officeDocument/2006/relationships/hyperlink" Target="https://podminky.urs.cz/item/CS_URS_2023_02/965081611" TargetMode="External" /><Relationship Id="rId27" Type="http://schemas.openxmlformats.org/officeDocument/2006/relationships/hyperlink" Target="https://podminky.urs.cz/item/CS_URS_2023_02/965045113" TargetMode="External" /><Relationship Id="rId28" Type="http://schemas.openxmlformats.org/officeDocument/2006/relationships/hyperlink" Target="https://podminky.urs.cz/item/CS_URS_2023_02/968072455" TargetMode="External" /><Relationship Id="rId29" Type="http://schemas.openxmlformats.org/officeDocument/2006/relationships/hyperlink" Target="https://podminky.urs.cz/item/CS_URS_2023_02/971033521" TargetMode="External" /><Relationship Id="rId30" Type="http://schemas.openxmlformats.org/officeDocument/2006/relationships/hyperlink" Target="https://podminky.urs.cz/item/CS_URS_2023_02/971033621" TargetMode="External" /><Relationship Id="rId31" Type="http://schemas.openxmlformats.org/officeDocument/2006/relationships/hyperlink" Target="https://podminky.urs.cz/item/CS_URS_2023_02/974031664" TargetMode="External" /><Relationship Id="rId32" Type="http://schemas.openxmlformats.org/officeDocument/2006/relationships/hyperlink" Target="https://podminky.urs.cz/item/CS_URS_2023_02/978013121" TargetMode="External" /><Relationship Id="rId33" Type="http://schemas.openxmlformats.org/officeDocument/2006/relationships/hyperlink" Target="https://podminky.urs.cz/item/CS_URS_2023_02/949101111" TargetMode="External" /><Relationship Id="rId34" Type="http://schemas.openxmlformats.org/officeDocument/2006/relationships/hyperlink" Target="https://podminky.urs.cz/item/CS_URS_2023_02/952901111" TargetMode="External" /><Relationship Id="rId35" Type="http://schemas.openxmlformats.org/officeDocument/2006/relationships/hyperlink" Target="https://podminky.urs.cz/item/CS_URS_2023_02/997002611" TargetMode="External" /><Relationship Id="rId36" Type="http://schemas.openxmlformats.org/officeDocument/2006/relationships/hyperlink" Target="https://podminky.urs.cz/item/CS_URS_2023_02/997013211" TargetMode="External" /><Relationship Id="rId37" Type="http://schemas.openxmlformats.org/officeDocument/2006/relationships/hyperlink" Target="https://podminky.urs.cz/item/CS_URS_2023_02/997013501" TargetMode="External" /><Relationship Id="rId38" Type="http://schemas.openxmlformats.org/officeDocument/2006/relationships/hyperlink" Target="https://podminky.urs.cz/item/CS_URS_2023_02/997013509" TargetMode="External" /><Relationship Id="rId39" Type="http://schemas.openxmlformats.org/officeDocument/2006/relationships/hyperlink" Target="https://podminky.urs.cz/item/CS_URS_2023_02/997013631" TargetMode="External" /><Relationship Id="rId40" Type="http://schemas.openxmlformats.org/officeDocument/2006/relationships/hyperlink" Target="https://podminky.urs.cz/item/CS_URS_2023_02/998018001" TargetMode="External" /><Relationship Id="rId41" Type="http://schemas.openxmlformats.org/officeDocument/2006/relationships/hyperlink" Target="https://podminky.urs.cz/item/CS_URS_2023_02/763121811" TargetMode="External" /><Relationship Id="rId42" Type="http://schemas.openxmlformats.org/officeDocument/2006/relationships/hyperlink" Target="https://podminky.urs.cz/item/CS_URS_2023_02/763121422" TargetMode="External" /><Relationship Id="rId43" Type="http://schemas.openxmlformats.org/officeDocument/2006/relationships/hyperlink" Target="https://podminky.urs.cz/item/CS_URS_2023_02/763121590" TargetMode="External" /><Relationship Id="rId44" Type="http://schemas.openxmlformats.org/officeDocument/2006/relationships/hyperlink" Target="https://podminky.urs.cz/item/CS_URS_2023_02/763131451" TargetMode="External" /><Relationship Id="rId45" Type="http://schemas.openxmlformats.org/officeDocument/2006/relationships/hyperlink" Target="https://podminky.urs.cz/item/CS_URS_2023_02/998763401" TargetMode="External" /><Relationship Id="rId46" Type="http://schemas.openxmlformats.org/officeDocument/2006/relationships/hyperlink" Target="https://podminky.urs.cz/item/CS_URS_2023_02/998763491" TargetMode="External" /><Relationship Id="rId47" Type="http://schemas.openxmlformats.org/officeDocument/2006/relationships/hyperlink" Target="https://podminky.urs.cz/item/CS_URS_2023_02/766411812" TargetMode="External" /><Relationship Id="rId48" Type="http://schemas.openxmlformats.org/officeDocument/2006/relationships/hyperlink" Target="https://podminky.urs.cz/item/CS_URS_2023_02/766691914" TargetMode="External" /><Relationship Id="rId49" Type="http://schemas.openxmlformats.org/officeDocument/2006/relationships/hyperlink" Target="https://podminky.urs.cz/item/CS_URS_2023_02/766812840" TargetMode="External" /><Relationship Id="rId50" Type="http://schemas.openxmlformats.org/officeDocument/2006/relationships/hyperlink" Target="https://podminky.urs.cz/item/CS_URS_2023_02/766682111" TargetMode="External" /><Relationship Id="rId51" Type="http://schemas.openxmlformats.org/officeDocument/2006/relationships/hyperlink" Target="https://podminky.urs.cz/item/CS_URS_2023_02/766660001" TargetMode="External" /><Relationship Id="rId52" Type="http://schemas.openxmlformats.org/officeDocument/2006/relationships/hyperlink" Target="https://podminky.urs.cz/item/CS_URS_2023_02/766660171" TargetMode="External" /><Relationship Id="rId53" Type="http://schemas.openxmlformats.org/officeDocument/2006/relationships/hyperlink" Target="https://podminky.urs.cz/item/CS_URS_2023_02/766660728" TargetMode="External" /><Relationship Id="rId54" Type="http://schemas.openxmlformats.org/officeDocument/2006/relationships/hyperlink" Target="https://podminky.urs.cz/item/CS_URS_2023_02/766660729" TargetMode="External" /><Relationship Id="rId55" Type="http://schemas.openxmlformats.org/officeDocument/2006/relationships/hyperlink" Target="https://podminky.urs.cz/item/CS_URS_2023_02/766660730" TargetMode="External" /><Relationship Id="rId56" Type="http://schemas.openxmlformats.org/officeDocument/2006/relationships/hyperlink" Target="https://podminky.urs.cz/item/CS_URS_2023_02/998766201" TargetMode="External" /><Relationship Id="rId57" Type="http://schemas.openxmlformats.org/officeDocument/2006/relationships/hyperlink" Target="https://podminky.urs.cz/item/CS_URS_2023_02/998766292" TargetMode="External" /><Relationship Id="rId58" Type="http://schemas.openxmlformats.org/officeDocument/2006/relationships/hyperlink" Target="https://podminky.urs.cz/item/CS_URS_2023_02/771121011" TargetMode="External" /><Relationship Id="rId59" Type="http://schemas.openxmlformats.org/officeDocument/2006/relationships/hyperlink" Target="https://podminky.urs.cz/item/CS_URS_2023_02/771591112" TargetMode="External" /><Relationship Id="rId60" Type="http://schemas.openxmlformats.org/officeDocument/2006/relationships/hyperlink" Target="https://podminky.urs.cz/item/CS_URS_2023_02/771591241" TargetMode="External" /><Relationship Id="rId61" Type="http://schemas.openxmlformats.org/officeDocument/2006/relationships/hyperlink" Target="https://podminky.urs.cz/item/CS_URS_2023_02/771591242" TargetMode="External" /><Relationship Id="rId62" Type="http://schemas.openxmlformats.org/officeDocument/2006/relationships/hyperlink" Target="https://podminky.urs.cz/item/CS_URS_2023_02/771591264" TargetMode="External" /><Relationship Id="rId63" Type="http://schemas.openxmlformats.org/officeDocument/2006/relationships/hyperlink" Target="https://podminky.urs.cz/item/CS_URS_2023_02/771574436" TargetMode="External" /><Relationship Id="rId64" Type="http://schemas.openxmlformats.org/officeDocument/2006/relationships/hyperlink" Target="https://podminky.urs.cz/item/CS_URS_2023_02/771474112" TargetMode="External" /><Relationship Id="rId65" Type="http://schemas.openxmlformats.org/officeDocument/2006/relationships/hyperlink" Target="https://podminky.urs.cz/item/CS_URS_2023_02/771591115" TargetMode="External" /><Relationship Id="rId66" Type="http://schemas.openxmlformats.org/officeDocument/2006/relationships/hyperlink" Target="https://podminky.urs.cz/item/CS_URS_2023_02/771161021" TargetMode="External" /><Relationship Id="rId67" Type="http://schemas.openxmlformats.org/officeDocument/2006/relationships/hyperlink" Target="https://podminky.urs.cz/item/CS_URS_2023_02/998771201" TargetMode="External" /><Relationship Id="rId68" Type="http://schemas.openxmlformats.org/officeDocument/2006/relationships/hyperlink" Target="https://podminky.urs.cz/item/CS_URS_2023_02/998771292" TargetMode="External" /><Relationship Id="rId69" Type="http://schemas.openxmlformats.org/officeDocument/2006/relationships/hyperlink" Target="https://podminky.urs.cz/item/CS_URS_2023_02/781121011" TargetMode="External" /><Relationship Id="rId70" Type="http://schemas.openxmlformats.org/officeDocument/2006/relationships/hyperlink" Target="https://podminky.urs.cz/item/CS_URS_2023_02/781131112" TargetMode="External" /><Relationship Id="rId71" Type="http://schemas.openxmlformats.org/officeDocument/2006/relationships/hyperlink" Target="https://podminky.urs.cz/item/CS_URS_2023_02/781474154" TargetMode="External" /><Relationship Id="rId72" Type="http://schemas.openxmlformats.org/officeDocument/2006/relationships/hyperlink" Target="https://podminky.urs.cz/item/CS_URS_2023_02/781484117" TargetMode="External" /><Relationship Id="rId73" Type="http://schemas.openxmlformats.org/officeDocument/2006/relationships/hyperlink" Target="https://podminky.urs.cz/item/CS_URS_2023_02/781492211" TargetMode="External" /><Relationship Id="rId74" Type="http://schemas.openxmlformats.org/officeDocument/2006/relationships/hyperlink" Target="https://podminky.urs.cz/item/CS_URS_2023_02/781492251" TargetMode="External" /><Relationship Id="rId75" Type="http://schemas.openxmlformats.org/officeDocument/2006/relationships/hyperlink" Target="https://podminky.urs.cz/item/CS_URS_2023_02/781495115" TargetMode="External" /><Relationship Id="rId76" Type="http://schemas.openxmlformats.org/officeDocument/2006/relationships/hyperlink" Target="https://podminky.urs.cz/item/CS_URS_2023_02/781495117" TargetMode="External" /><Relationship Id="rId77" Type="http://schemas.openxmlformats.org/officeDocument/2006/relationships/hyperlink" Target="https://podminky.urs.cz/item/CS_URS_2023_02/781491011" TargetMode="External" /><Relationship Id="rId78" Type="http://schemas.openxmlformats.org/officeDocument/2006/relationships/hyperlink" Target="https://podminky.urs.cz/item/CS_URS_2023_02/998781201" TargetMode="External" /><Relationship Id="rId79" Type="http://schemas.openxmlformats.org/officeDocument/2006/relationships/hyperlink" Target="https://podminky.urs.cz/item/CS_URS_2023_02/998781292" TargetMode="External" /><Relationship Id="rId80" Type="http://schemas.openxmlformats.org/officeDocument/2006/relationships/hyperlink" Target="https://podminky.urs.cz/item/CS_URS_2023_02/783806805" TargetMode="External" /><Relationship Id="rId81" Type="http://schemas.openxmlformats.org/officeDocument/2006/relationships/hyperlink" Target="https://podminky.urs.cz/item/CS_URS_2023_02/783314203" TargetMode="External" /><Relationship Id="rId82" Type="http://schemas.openxmlformats.org/officeDocument/2006/relationships/hyperlink" Target="https://podminky.urs.cz/item/CS_URS_2023_02/783315101" TargetMode="External" /><Relationship Id="rId83" Type="http://schemas.openxmlformats.org/officeDocument/2006/relationships/hyperlink" Target="https://podminky.urs.cz/item/CS_URS_2023_02/783317101" TargetMode="External" /><Relationship Id="rId84" Type="http://schemas.openxmlformats.org/officeDocument/2006/relationships/hyperlink" Target="https://podminky.urs.cz/item/CS_URS_2023_02/784121001" TargetMode="External" /><Relationship Id="rId85" Type="http://schemas.openxmlformats.org/officeDocument/2006/relationships/hyperlink" Target="https://podminky.urs.cz/item/CS_URS_2023_02/784171001" TargetMode="External" /><Relationship Id="rId86" Type="http://schemas.openxmlformats.org/officeDocument/2006/relationships/hyperlink" Target="https://podminky.urs.cz/item/CS_URS_2023_02/784171111" TargetMode="External" /><Relationship Id="rId87" Type="http://schemas.openxmlformats.org/officeDocument/2006/relationships/hyperlink" Target="https://podminky.urs.cz/item/CS_URS_2023_02/784181121" TargetMode="External" /><Relationship Id="rId88" Type="http://schemas.openxmlformats.org/officeDocument/2006/relationships/hyperlink" Target="https://podminky.urs.cz/item/CS_URS_2023_02/784211101" TargetMode="External" /><Relationship Id="rId8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40271041" TargetMode="External" /><Relationship Id="rId2" Type="http://schemas.openxmlformats.org/officeDocument/2006/relationships/hyperlink" Target="https://podminky.urs.cz/item/CS_URS_2023_02/340271045" TargetMode="External" /><Relationship Id="rId3" Type="http://schemas.openxmlformats.org/officeDocument/2006/relationships/hyperlink" Target="https://podminky.urs.cz/item/CS_URS_2023_02/342272225" TargetMode="External" /><Relationship Id="rId4" Type="http://schemas.openxmlformats.org/officeDocument/2006/relationships/hyperlink" Target="https://podminky.urs.cz/item/CS_URS_2023_02/342291121" TargetMode="External" /><Relationship Id="rId5" Type="http://schemas.openxmlformats.org/officeDocument/2006/relationships/hyperlink" Target="https://podminky.urs.cz/item/CS_URS_2023_02/317142422" TargetMode="External" /><Relationship Id="rId6" Type="http://schemas.openxmlformats.org/officeDocument/2006/relationships/hyperlink" Target="https://podminky.urs.cz/item/CS_URS_2023_02/317944321" TargetMode="External" /><Relationship Id="rId7" Type="http://schemas.openxmlformats.org/officeDocument/2006/relationships/hyperlink" Target="https://podminky.urs.cz/item/CS_URS_2023_02/346244381" TargetMode="External" /><Relationship Id="rId8" Type="http://schemas.openxmlformats.org/officeDocument/2006/relationships/hyperlink" Target="https://podminky.urs.cz/item/CS_URS_2023_02/619991001" TargetMode="External" /><Relationship Id="rId9" Type="http://schemas.openxmlformats.org/officeDocument/2006/relationships/hyperlink" Target="https://podminky.urs.cz/item/CS_URS_2023_02/612325401" TargetMode="External" /><Relationship Id="rId10" Type="http://schemas.openxmlformats.org/officeDocument/2006/relationships/hyperlink" Target="https://podminky.urs.cz/item/CS_URS_2023_02/612325111" TargetMode="External" /><Relationship Id="rId11" Type="http://schemas.openxmlformats.org/officeDocument/2006/relationships/hyperlink" Target="https://podminky.urs.cz/item/CS_URS_2023_02/612131101" TargetMode="External" /><Relationship Id="rId12" Type="http://schemas.openxmlformats.org/officeDocument/2006/relationships/hyperlink" Target="https://podminky.urs.cz/item/CS_URS_2023_02/612321121" TargetMode="External" /><Relationship Id="rId13" Type="http://schemas.openxmlformats.org/officeDocument/2006/relationships/hyperlink" Target="https://podminky.urs.cz/item/CS_URS_2023_02/612321191" TargetMode="External" /><Relationship Id="rId14" Type="http://schemas.openxmlformats.org/officeDocument/2006/relationships/hyperlink" Target="https://podminky.urs.cz/item/CS_URS_2023_02/612131121" TargetMode="External" /><Relationship Id="rId15" Type="http://schemas.openxmlformats.org/officeDocument/2006/relationships/hyperlink" Target="https://podminky.urs.cz/item/CS_URS_2023_02/612142001" TargetMode="External" /><Relationship Id="rId16" Type="http://schemas.openxmlformats.org/officeDocument/2006/relationships/hyperlink" Target="https://podminky.urs.cz/item/CS_URS_2023_02/622143003" TargetMode="External" /><Relationship Id="rId17" Type="http://schemas.openxmlformats.org/officeDocument/2006/relationships/hyperlink" Target="https://podminky.urs.cz/item/CS_URS_2023_02/612311131" TargetMode="External" /><Relationship Id="rId18" Type="http://schemas.openxmlformats.org/officeDocument/2006/relationships/hyperlink" Target="https://podminky.urs.cz/item/CS_URS_2023_02/632451456" TargetMode="External" /><Relationship Id="rId19" Type="http://schemas.openxmlformats.org/officeDocument/2006/relationships/hyperlink" Target="https://podminky.urs.cz/item/CS_URS_2023_02/634112112" TargetMode="External" /><Relationship Id="rId20" Type="http://schemas.openxmlformats.org/officeDocument/2006/relationships/hyperlink" Target="https://podminky.urs.cz/item/CS_URS_2023_02/642942111" TargetMode="External" /><Relationship Id="rId21" Type="http://schemas.openxmlformats.org/officeDocument/2006/relationships/hyperlink" Target="https://podminky.urs.cz/item/CS_URS_2023_02/978059541" TargetMode="External" /><Relationship Id="rId22" Type="http://schemas.openxmlformats.org/officeDocument/2006/relationships/hyperlink" Target="https://podminky.urs.cz/item/CS_URS_2023_02/962031132" TargetMode="External" /><Relationship Id="rId23" Type="http://schemas.openxmlformats.org/officeDocument/2006/relationships/hyperlink" Target="https://podminky.urs.cz/item/CS_URS_2023_02/962031133" TargetMode="External" /><Relationship Id="rId24" Type="http://schemas.openxmlformats.org/officeDocument/2006/relationships/hyperlink" Target="https://podminky.urs.cz/item/CS_URS_2023_02/965081213" TargetMode="External" /><Relationship Id="rId25" Type="http://schemas.openxmlformats.org/officeDocument/2006/relationships/hyperlink" Target="https://podminky.urs.cz/item/CS_URS_2023_02/965081611" TargetMode="External" /><Relationship Id="rId26" Type="http://schemas.openxmlformats.org/officeDocument/2006/relationships/hyperlink" Target="https://podminky.urs.cz/item/CS_URS_2023_02/965045113" TargetMode="External" /><Relationship Id="rId27" Type="http://schemas.openxmlformats.org/officeDocument/2006/relationships/hyperlink" Target="https://podminky.urs.cz/item/CS_URS_2023_02/968072455" TargetMode="External" /><Relationship Id="rId28" Type="http://schemas.openxmlformats.org/officeDocument/2006/relationships/hyperlink" Target="https://podminky.urs.cz/item/CS_URS_2023_02/971033531" TargetMode="External" /><Relationship Id="rId29" Type="http://schemas.openxmlformats.org/officeDocument/2006/relationships/hyperlink" Target="https://podminky.urs.cz/item/CS_URS_2023_02/971033631" TargetMode="External" /><Relationship Id="rId30" Type="http://schemas.openxmlformats.org/officeDocument/2006/relationships/hyperlink" Target="https://podminky.urs.cz/item/CS_URS_2023_02/974031664" TargetMode="External" /><Relationship Id="rId31" Type="http://schemas.openxmlformats.org/officeDocument/2006/relationships/hyperlink" Target="https://podminky.urs.cz/item/CS_URS_2023_02/978013121" TargetMode="External" /><Relationship Id="rId32" Type="http://schemas.openxmlformats.org/officeDocument/2006/relationships/hyperlink" Target="https://podminky.urs.cz/item/CS_URS_2023_02/949101111" TargetMode="External" /><Relationship Id="rId33" Type="http://schemas.openxmlformats.org/officeDocument/2006/relationships/hyperlink" Target="https://podminky.urs.cz/item/CS_URS_2023_02/952901111" TargetMode="External" /><Relationship Id="rId34" Type="http://schemas.openxmlformats.org/officeDocument/2006/relationships/hyperlink" Target="https://podminky.urs.cz/item/CS_URS_2023_02/997002611" TargetMode="External" /><Relationship Id="rId35" Type="http://schemas.openxmlformats.org/officeDocument/2006/relationships/hyperlink" Target="https://podminky.urs.cz/item/CS_URS_2023_02/997013211" TargetMode="External" /><Relationship Id="rId36" Type="http://schemas.openxmlformats.org/officeDocument/2006/relationships/hyperlink" Target="https://podminky.urs.cz/item/CS_URS_2023_02/997013501" TargetMode="External" /><Relationship Id="rId37" Type="http://schemas.openxmlformats.org/officeDocument/2006/relationships/hyperlink" Target="https://podminky.urs.cz/item/CS_URS_2023_02/997013509" TargetMode="External" /><Relationship Id="rId38" Type="http://schemas.openxmlformats.org/officeDocument/2006/relationships/hyperlink" Target="https://podminky.urs.cz/item/CS_URS_2023_02/997013631" TargetMode="External" /><Relationship Id="rId39" Type="http://schemas.openxmlformats.org/officeDocument/2006/relationships/hyperlink" Target="https://podminky.urs.cz/item/CS_URS_2023_02/998018001" TargetMode="External" /><Relationship Id="rId40" Type="http://schemas.openxmlformats.org/officeDocument/2006/relationships/hyperlink" Target="https://podminky.urs.cz/item/CS_URS_2023_02/763121590" TargetMode="External" /><Relationship Id="rId41" Type="http://schemas.openxmlformats.org/officeDocument/2006/relationships/hyperlink" Target="https://podminky.urs.cz/item/CS_URS_2023_02/763131451" TargetMode="External" /><Relationship Id="rId42" Type="http://schemas.openxmlformats.org/officeDocument/2006/relationships/hyperlink" Target="https://podminky.urs.cz/item/CS_URS_2023_02/998763401" TargetMode="External" /><Relationship Id="rId43" Type="http://schemas.openxmlformats.org/officeDocument/2006/relationships/hyperlink" Target="https://podminky.urs.cz/item/CS_URS_2023_02/998763491" TargetMode="External" /><Relationship Id="rId44" Type="http://schemas.openxmlformats.org/officeDocument/2006/relationships/hyperlink" Target="https://podminky.urs.cz/item/CS_URS_2023_02/766691914" TargetMode="External" /><Relationship Id="rId45" Type="http://schemas.openxmlformats.org/officeDocument/2006/relationships/hyperlink" Target="https://podminky.urs.cz/item/CS_URS_2023_02/766682111" TargetMode="External" /><Relationship Id="rId46" Type="http://schemas.openxmlformats.org/officeDocument/2006/relationships/hyperlink" Target="https://podminky.urs.cz/item/CS_URS_2023_02/766660001" TargetMode="External" /><Relationship Id="rId47" Type="http://schemas.openxmlformats.org/officeDocument/2006/relationships/hyperlink" Target="https://podminky.urs.cz/item/CS_URS_2023_02/766660171" TargetMode="External" /><Relationship Id="rId48" Type="http://schemas.openxmlformats.org/officeDocument/2006/relationships/hyperlink" Target="https://podminky.urs.cz/item/CS_URS_2023_02/766660728" TargetMode="External" /><Relationship Id="rId49" Type="http://schemas.openxmlformats.org/officeDocument/2006/relationships/hyperlink" Target="https://podminky.urs.cz/item/CS_URS_2023_02/766660729" TargetMode="External" /><Relationship Id="rId50" Type="http://schemas.openxmlformats.org/officeDocument/2006/relationships/hyperlink" Target="https://podminky.urs.cz/item/CS_URS_2023_02/766660730" TargetMode="External" /><Relationship Id="rId51" Type="http://schemas.openxmlformats.org/officeDocument/2006/relationships/hyperlink" Target="https://podminky.urs.cz/item/CS_URS_2023_02/998766201" TargetMode="External" /><Relationship Id="rId52" Type="http://schemas.openxmlformats.org/officeDocument/2006/relationships/hyperlink" Target="https://podminky.urs.cz/item/CS_URS_2023_02/998766292" TargetMode="External" /><Relationship Id="rId53" Type="http://schemas.openxmlformats.org/officeDocument/2006/relationships/hyperlink" Target="https://podminky.urs.cz/item/CS_URS_2023_02/771121011" TargetMode="External" /><Relationship Id="rId54" Type="http://schemas.openxmlformats.org/officeDocument/2006/relationships/hyperlink" Target="https://podminky.urs.cz/item/CS_URS_2023_02/771591112" TargetMode="External" /><Relationship Id="rId55" Type="http://schemas.openxmlformats.org/officeDocument/2006/relationships/hyperlink" Target="https://podminky.urs.cz/item/CS_URS_2023_02/771591241" TargetMode="External" /><Relationship Id="rId56" Type="http://schemas.openxmlformats.org/officeDocument/2006/relationships/hyperlink" Target="https://podminky.urs.cz/item/CS_URS_2023_02/771591242" TargetMode="External" /><Relationship Id="rId57" Type="http://schemas.openxmlformats.org/officeDocument/2006/relationships/hyperlink" Target="https://podminky.urs.cz/item/CS_URS_2023_02/771591264" TargetMode="External" /><Relationship Id="rId58" Type="http://schemas.openxmlformats.org/officeDocument/2006/relationships/hyperlink" Target="https://podminky.urs.cz/item/CS_URS_2023_02/771574436" TargetMode="External" /><Relationship Id="rId59" Type="http://schemas.openxmlformats.org/officeDocument/2006/relationships/hyperlink" Target="https://podminky.urs.cz/item/CS_URS_2023_02/771474112" TargetMode="External" /><Relationship Id="rId60" Type="http://schemas.openxmlformats.org/officeDocument/2006/relationships/hyperlink" Target="https://podminky.urs.cz/item/CS_URS_2023_02/771591115" TargetMode="External" /><Relationship Id="rId61" Type="http://schemas.openxmlformats.org/officeDocument/2006/relationships/hyperlink" Target="https://podminky.urs.cz/item/CS_URS_2023_02/771161021" TargetMode="External" /><Relationship Id="rId62" Type="http://schemas.openxmlformats.org/officeDocument/2006/relationships/hyperlink" Target="https://podminky.urs.cz/item/CS_URS_2023_02/998771201" TargetMode="External" /><Relationship Id="rId63" Type="http://schemas.openxmlformats.org/officeDocument/2006/relationships/hyperlink" Target="https://podminky.urs.cz/item/CS_URS_2023_02/998771292" TargetMode="External" /><Relationship Id="rId64" Type="http://schemas.openxmlformats.org/officeDocument/2006/relationships/hyperlink" Target="https://podminky.urs.cz/item/CS_URS_2023_02/781121011" TargetMode="External" /><Relationship Id="rId65" Type="http://schemas.openxmlformats.org/officeDocument/2006/relationships/hyperlink" Target="https://podminky.urs.cz/item/CS_URS_2023_02/781131112" TargetMode="External" /><Relationship Id="rId66" Type="http://schemas.openxmlformats.org/officeDocument/2006/relationships/hyperlink" Target="https://podminky.urs.cz/item/CS_URS_2023_02/781474154" TargetMode="External" /><Relationship Id="rId67" Type="http://schemas.openxmlformats.org/officeDocument/2006/relationships/hyperlink" Target="https://podminky.urs.cz/item/CS_URS_2023_02/781484117" TargetMode="External" /><Relationship Id="rId68" Type="http://schemas.openxmlformats.org/officeDocument/2006/relationships/hyperlink" Target="https://podminky.urs.cz/item/CS_URS_2023_02/781492211" TargetMode="External" /><Relationship Id="rId69" Type="http://schemas.openxmlformats.org/officeDocument/2006/relationships/hyperlink" Target="https://podminky.urs.cz/item/CS_URS_2023_02/781492251" TargetMode="External" /><Relationship Id="rId70" Type="http://schemas.openxmlformats.org/officeDocument/2006/relationships/hyperlink" Target="https://podminky.urs.cz/item/CS_URS_2023_02/781495115" TargetMode="External" /><Relationship Id="rId71" Type="http://schemas.openxmlformats.org/officeDocument/2006/relationships/hyperlink" Target="https://podminky.urs.cz/item/CS_URS_2023_02/781495117" TargetMode="External" /><Relationship Id="rId72" Type="http://schemas.openxmlformats.org/officeDocument/2006/relationships/hyperlink" Target="https://podminky.urs.cz/item/CS_URS_2023_02/781491011" TargetMode="External" /><Relationship Id="rId73" Type="http://schemas.openxmlformats.org/officeDocument/2006/relationships/hyperlink" Target="https://podminky.urs.cz/item/CS_URS_2023_02/998781201" TargetMode="External" /><Relationship Id="rId74" Type="http://schemas.openxmlformats.org/officeDocument/2006/relationships/hyperlink" Target="https://podminky.urs.cz/item/CS_URS_2023_02/998781292" TargetMode="External" /><Relationship Id="rId75" Type="http://schemas.openxmlformats.org/officeDocument/2006/relationships/hyperlink" Target="https://podminky.urs.cz/item/CS_URS_2023_02/783806805" TargetMode="External" /><Relationship Id="rId76" Type="http://schemas.openxmlformats.org/officeDocument/2006/relationships/hyperlink" Target="https://podminky.urs.cz/item/CS_URS_2023_02/783314203" TargetMode="External" /><Relationship Id="rId77" Type="http://schemas.openxmlformats.org/officeDocument/2006/relationships/hyperlink" Target="https://podminky.urs.cz/item/CS_URS_2023_02/783315101" TargetMode="External" /><Relationship Id="rId78" Type="http://schemas.openxmlformats.org/officeDocument/2006/relationships/hyperlink" Target="https://podminky.urs.cz/item/CS_URS_2023_02/783317101" TargetMode="External" /><Relationship Id="rId79" Type="http://schemas.openxmlformats.org/officeDocument/2006/relationships/hyperlink" Target="https://podminky.urs.cz/item/CS_URS_2023_02/784121001" TargetMode="External" /><Relationship Id="rId80" Type="http://schemas.openxmlformats.org/officeDocument/2006/relationships/hyperlink" Target="https://podminky.urs.cz/item/CS_URS_2023_02/784171001" TargetMode="External" /><Relationship Id="rId81" Type="http://schemas.openxmlformats.org/officeDocument/2006/relationships/hyperlink" Target="https://podminky.urs.cz/item/CS_URS_2023_02/784171111" TargetMode="External" /><Relationship Id="rId82" Type="http://schemas.openxmlformats.org/officeDocument/2006/relationships/hyperlink" Target="https://podminky.urs.cz/item/CS_URS_2023_02/784181121" TargetMode="External" /><Relationship Id="rId83" Type="http://schemas.openxmlformats.org/officeDocument/2006/relationships/hyperlink" Target="https://podminky.urs.cz/item/CS_URS_2023_02/784211101" TargetMode="External" /><Relationship Id="rId8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40271011" TargetMode="External" /><Relationship Id="rId2" Type="http://schemas.openxmlformats.org/officeDocument/2006/relationships/hyperlink" Target="https://podminky.urs.cz/item/CS_URS_2023_02/340271015" TargetMode="External" /><Relationship Id="rId3" Type="http://schemas.openxmlformats.org/officeDocument/2006/relationships/hyperlink" Target="https://podminky.urs.cz/item/CS_URS_2023_02/342272215" TargetMode="External" /><Relationship Id="rId4" Type="http://schemas.openxmlformats.org/officeDocument/2006/relationships/hyperlink" Target="https://podminky.urs.cz/item/CS_URS_2023_02/342272225" TargetMode="External" /><Relationship Id="rId5" Type="http://schemas.openxmlformats.org/officeDocument/2006/relationships/hyperlink" Target="https://podminky.urs.cz/item/CS_URS_2023_02/342291121" TargetMode="External" /><Relationship Id="rId6" Type="http://schemas.openxmlformats.org/officeDocument/2006/relationships/hyperlink" Target="https://podminky.urs.cz/item/CS_URS_2023_02/317142422" TargetMode="External" /><Relationship Id="rId7" Type="http://schemas.openxmlformats.org/officeDocument/2006/relationships/hyperlink" Target="https://podminky.urs.cz/item/CS_URS_2023_02/317944321" TargetMode="External" /><Relationship Id="rId8" Type="http://schemas.openxmlformats.org/officeDocument/2006/relationships/hyperlink" Target="https://podminky.urs.cz/item/CS_URS_2023_02/346244381" TargetMode="External" /><Relationship Id="rId9" Type="http://schemas.openxmlformats.org/officeDocument/2006/relationships/hyperlink" Target="https://podminky.urs.cz/item/CS_URS_2023_02/619991001" TargetMode="External" /><Relationship Id="rId10" Type="http://schemas.openxmlformats.org/officeDocument/2006/relationships/hyperlink" Target="https://podminky.urs.cz/item/CS_URS_2023_02/612325401" TargetMode="External" /><Relationship Id="rId11" Type="http://schemas.openxmlformats.org/officeDocument/2006/relationships/hyperlink" Target="https://podminky.urs.cz/item/CS_URS_2023_02/612325111" TargetMode="External" /><Relationship Id="rId12" Type="http://schemas.openxmlformats.org/officeDocument/2006/relationships/hyperlink" Target="https://podminky.urs.cz/item/CS_URS_2023_02/612131101" TargetMode="External" /><Relationship Id="rId13" Type="http://schemas.openxmlformats.org/officeDocument/2006/relationships/hyperlink" Target="https://podminky.urs.cz/item/CS_URS_2023_02/612321121" TargetMode="External" /><Relationship Id="rId14" Type="http://schemas.openxmlformats.org/officeDocument/2006/relationships/hyperlink" Target="https://podminky.urs.cz/item/CS_URS_2023_02/612321191" TargetMode="External" /><Relationship Id="rId15" Type="http://schemas.openxmlformats.org/officeDocument/2006/relationships/hyperlink" Target="https://podminky.urs.cz/item/CS_URS_2023_02/612131121" TargetMode="External" /><Relationship Id="rId16" Type="http://schemas.openxmlformats.org/officeDocument/2006/relationships/hyperlink" Target="https://podminky.urs.cz/item/CS_URS_2023_02/612142001" TargetMode="External" /><Relationship Id="rId17" Type="http://schemas.openxmlformats.org/officeDocument/2006/relationships/hyperlink" Target="https://podminky.urs.cz/item/CS_URS_2023_02/622143003" TargetMode="External" /><Relationship Id="rId18" Type="http://schemas.openxmlformats.org/officeDocument/2006/relationships/hyperlink" Target="https://podminky.urs.cz/item/CS_URS_2023_02/612311131" TargetMode="External" /><Relationship Id="rId19" Type="http://schemas.openxmlformats.org/officeDocument/2006/relationships/hyperlink" Target="https://podminky.urs.cz/item/CS_URS_2023_02/632451456" TargetMode="External" /><Relationship Id="rId20" Type="http://schemas.openxmlformats.org/officeDocument/2006/relationships/hyperlink" Target="https://podminky.urs.cz/item/CS_URS_2023_02/634112112" TargetMode="External" /><Relationship Id="rId21" Type="http://schemas.openxmlformats.org/officeDocument/2006/relationships/hyperlink" Target="https://podminky.urs.cz/item/CS_URS_2023_02/642942111" TargetMode="External" /><Relationship Id="rId22" Type="http://schemas.openxmlformats.org/officeDocument/2006/relationships/hyperlink" Target="https://podminky.urs.cz/item/CS_URS_2023_02/962081131" TargetMode="External" /><Relationship Id="rId23" Type="http://schemas.openxmlformats.org/officeDocument/2006/relationships/hyperlink" Target="https://podminky.urs.cz/item/CS_URS_2023_02/978059541" TargetMode="External" /><Relationship Id="rId24" Type="http://schemas.openxmlformats.org/officeDocument/2006/relationships/hyperlink" Target="https://podminky.urs.cz/item/CS_URS_2023_02/962031132" TargetMode="External" /><Relationship Id="rId25" Type="http://schemas.openxmlformats.org/officeDocument/2006/relationships/hyperlink" Target="https://podminky.urs.cz/item/CS_URS_2023_02/962031133" TargetMode="External" /><Relationship Id="rId26" Type="http://schemas.openxmlformats.org/officeDocument/2006/relationships/hyperlink" Target="https://podminky.urs.cz/item/CS_URS_2023_02/965081213" TargetMode="External" /><Relationship Id="rId27" Type="http://schemas.openxmlformats.org/officeDocument/2006/relationships/hyperlink" Target="https://podminky.urs.cz/item/CS_URS_2023_02/965081611" TargetMode="External" /><Relationship Id="rId28" Type="http://schemas.openxmlformats.org/officeDocument/2006/relationships/hyperlink" Target="https://podminky.urs.cz/item/CS_URS_2023_02/965045113" TargetMode="External" /><Relationship Id="rId29" Type="http://schemas.openxmlformats.org/officeDocument/2006/relationships/hyperlink" Target="https://podminky.urs.cz/item/CS_URS_2023_02/968072455" TargetMode="External" /><Relationship Id="rId30" Type="http://schemas.openxmlformats.org/officeDocument/2006/relationships/hyperlink" Target="https://podminky.urs.cz/item/CS_URS_2023_02/971033521" TargetMode="External" /><Relationship Id="rId31" Type="http://schemas.openxmlformats.org/officeDocument/2006/relationships/hyperlink" Target="https://podminky.urs.cz/item/CS_URS_2023_02/971033621" TargetMode="External" /><Relationship Id="rId32" Type="http://schemas.openxmlformats.org/officeDocument/2006/relationships/hyperlink" Target="https://podminky.urs.cz/item/CS_URS_2023_02/974031664" TargetMode="External" /><Relationship Id="rId33" Type="http://schemas.openxmlformats.org/officeDocument/2006/relationships/hyperlink" Target="https://podminky.urs.cz/item/CS_URS_2023_02/978013121" TargetMode="External" /><Relationship Id="rId34" Type="http://schemas.openxmlformats.org/officeDocument/2006/relationships/hyperlink" Target="https://podminky.urs.cz/item/CS_URS_2023_02/949101111" TargetMode="External" /><Relationship Id="rId35" Type="http://schemas.openxmlformats.org/officeDocument/2006/relationships/hyperlink" Target="https://podminky.urs.cz/item/CS_URS_2023_02/952901111" TargetMode="External" /><Relationship Id="rId36" Type="http://schemas.openxmlformats.org/officeDocument/2006/relationships/hyperlink" Target="https://podminky.urs.cz/item/CS_URS_2023_02/997002611" TargetMode="External" /><Relationship Id="rId37" Type="http://schemas.openxmlformats.org/officeDocument/2006/relationships/hyperlink" Target="https://podminky.urs.cz/item/CS_URS_2023_02/997013211" TargetMode="External" /><Relationship Id="rId38" Type="http://schemas.openxmlformats.org/officeDocument/2006/relationships/hyperlink" Target="https://podminky.urs.cz/item/CS_URS_2023_02/997013501" TargetMode="External" /><Relationship Id="rId39" Type="http://schemas.openxmlformats.org/officeDocument/2006/relationships/hyperlink" Target="https://podminky.urs.cz/item/CS_URS_2023_02/997013509" TargetMode="External" /><Relationship Id="rId40" Type="http://schemas.openxmlformats.org/officeDocument/2006/relationships/hyperlink" Target="https://podminky.urs.cz/item/CS_URS_2023_02/997013631" TargetMode="External" /><Relationship Id="rId41" Type="http://schemas.openxmlformats.org/officeDocument/2006/relationships/hyperlink" Target="https://podminky.urs.cz/item/CS_URS_2023_02/998018001" TargetMode="External" /><Relationship Id="rId42" Type="http://schemas.openxmlformats.org/officeDocument/2006/relationships/hyperlink" Target="https://podminky.urs.cz/item/CS_URS_2023_02/763121811" TargetMode="External" /><Relationship Id="rId43" Type="http://schemas.openxmlformats.org/officeDocument/2006/relationships/hyperlink" Target="https://podminky.urs.cz/item/CS_URS_2023_02/763121422" TargetMode="External" /><Relationship Id="rId44" Type="http://schemas.openxmlformats.org/officeDocument/2006/relationships/hyperlink" Target="https://podminky.urs.cz/item/CS_URS_2023_02/763121590" TargetMode="External" /><Relationship Id="rId45" Type="http://schemas.openxmlformats.org/officeDocument/2006/relationships/hyperlink" Target="https://podminky.urs.cz/item/CS_URS_2023_02/763131451" TargetMode="External" /><Relationship Id="rId46" Type="http://schemas.openxmlformats.org/officeDocument/2006/relationships/hyperlink" Target="https://podminky.urs.cz/item/CS_URS_2023_02/998763401" TargetMode="External" /><Relationship Id="rId47" Type="http://schemas.openxmlformats.org/officeDocument/2006/relationships/hyperlink" Target="https://podminky.urs.cz/item/CS_URS_2023_02/998763491" TargetMode="External" /><Relationship Id="rId48" Type="http://schemas.openxmlformats.org/officeDocument/2006/relationships/hyperlink" Target="https://podminky.urs.cz/item/CS_URS_2023_02/766411812" TargetMode="External" /><Relationship Id="rId49" Type="http://schemas.openxmlformats.org/officeDocument/2006/relationships/hyperlink" Target="https://podminky.urs.cz/item/CS_URS_2023_02/766691914" TargetMode="External" /><Relationship Id="rId50" Type="http://schemas.openxmlformats.org/officeDocument/2006/relationships/hyperlink" Target="https://podminky.urs.cz/item/CS_URS_2023_02/766812840" TargetMode="External" /><Relationship Id="rId51" Type="http://schemas.openxmlformats.org/officeDocument/2006/relationships/hyperlink" Target="https://podminky.urs.cz/item/CS_URS_2023_02/766682111" TargetMode="External" /><Relationship Id="rId52" Type="http://schemas.openxmlformats.org/officeDocument/2006/relationships/hyperlink" Target="https://podminky.urs.cz/item/CS_URS_2023_02/766660001" TargetMode="External" /><Relationship Id="rId53" Type="http://schemas.openxmlformats.org/officeDocument/2006/relationships/hyperlink" Target="https://podminky.urs.cz/item/CS_URS_2023_02/766660171" TargetMode="External" /><Relationship Id="rId54" Type="http://schemas.openxmlformats.org/officeDocument/2006/relationships/hyperlink" Target="https://podminky.urs.cz/item/CS_URS_2023_02/766660728" TargetMode="External" /><Relationship Id="rId55" Type="http://schemas.openxmlformats.org/officeDocument/2006/relationships/hyperlink" Target="https://podminky.urs.cz/item/CS_URS_2023_02/766660729" TargetMode="External" /><Relationship Id="rId56" Type="http://schemas.openxmlformats.org/officeDocument/2006/relationships/hyperlink" Target="https://podminky.urs.cz/item/CS_URS_2023_02/766660730" TargetMode="External" /><Relationship Id="rId57" Type="http://schemas.openxmlformats.org/officeDocument/2006/relationships/hyperlink" Target="https://podminky.urs.cz/item/CS_URS_2023_02/998766201" TargetMode="External" /><Relationship Id="rId58" Type="http://schemas.openxmlformats.org/officeDocument/2006/relationships/hyperlink" Target="https://podminky.urs.cz/item/CS_URS_2023_02/998766292" TargetMode="External" /><Relationship Id="rId59" Type="http://schemas.openxmlformats.org/officeDocument/2006/relationships/hyperlink" Target="https://podminky.urs.cz/item/CS_URS_2023_02/771121011" TargetMode="External" /><Relationship Id="rId60" Type="http://schemas.openxmlformats.org/officeDocument/2006/relationships/hyperlink" Target="https://podminky.urs.cz/item/CS_URS_2023_02/771591112" TargetMode="External" /><Relationship Id="rId61" Type="http://schemas.openxmlformats.org/officeDocument/2006/relationships/hyperlink" Target="https://podminky.urs.cz/item/CS_URS_2023_02/771591241" TargetMode="External" /><Relationship Id="rId62" Type="http://schemas.openxmlformats.org/officeDocument/2006/relationships/hyperlink" Target="https://podminky.urs.cz/item/CS_URS_2023_02/771591242" TargetMode="External" /><Relationship Id="rId63" Type="http://schemas.openxmlformats.org/officeDocument/2006/relationships/hyperlink" Target="https://podminky.urs.cz/item/CS_URS_2023_02/771591264" TargetMode="External" /><Relationship Id="rId64" Type="http://schemas.openxmlformats.org/officeDocument/2006/relationships/hyperlink" Target="https://podminky.urs.cz/item/CS_URS_2023_02/771574436" TargetMode="External" /><Relationship Id="rId65" Type="http://schemas.openxmlformats.org/officeDocument/2006/relationships/hyperlink" Target="https://podminky.urs.cz/item/CS_URS_2023_02/771474112" TargetMode="External" /><Relationship Id="rId66" Type="http://schemas.openxmlformats.org/officeDocument/2006/relationships/hyperlink" Target="https://podminky.urs.cz/item/CS_URS_2023_02/771591115" TargetMode="External" /><Relationship Id="rId67" Type="http://schemas.openxmlformats.org/officeDocument/2006/relationships/hyperlink" Target="https://podminky.urs.cz/item/CS_URS_2023_02/771161021" TargetMode="External" /><Relationship Id="rId68" Type="http://schemas.openxmlformats.org/officeDocument/2006/relationships/hyperlink" Target="https://podminky.urs.cz/item/CS_URS_2023_02/998771201" TargetMode="External" /><Relationship Id="rId69" Type="http://schemas.openxmlformats.org/officeDocument/2006/relationships/hyperlink" Target="https://podminky.urs.cz/item/CS_URS_2023_02/998771292" TargetMode="External" /><Relationship Id="rId70" Type="http://schemas.openxmlformats.org/officeDocument/2006/relationships/hyperlink" Target="https://podminky.urs.cz/item/CS_URS_2023_02/781121011" TargetMode="External" /><Relationship Id="rId71" Type="http://schemas.openxmlformats.org/officeDocument/2006/relationships/hyperlink" Target="https://podminky.urs.cz/item/CS_URS_2023_02/781131112" TargetMode="External" /><Relationship Id="rId72" Type="http://schemas.openxmlformats.org/officeDocument/2006/relationships/hyperlink" Target="https://podminky.urs.cz/item/CS_URS_2023_02/781474154" TargetMode="External" /><Relationship Id="rId73" Type="http://schemas.openxmlformats.org/officeDocument/2006/relationships/hyperlink" Target="https://podminky.urs.cz/item/CS_URS_2023_02/781484117" TargetMode="External" /><Relationship Id="rId74" Type="http://schemas.openxmlformats.org/officeDocument/2006/relationships/hyperlink" Target="https://podminky.urs.cz/item/CS_URS_2023_02/781492211" TargetMode="External" /><Relationship Id="rId75" Type="http://schemas.openxmlformats.org/officeDocument/2006/relationships/hyperlink" Target="https://podminky.urs.cz/item/CS_URS_2023_02/781492251" TargetMode="External" /><Relationship Id="rId76" Type="http://schemas.openxmlformats.org/officeDocument/2006/relationships/hyperlink" Target="https://podminky.urs.cz/item/CS_URS_2023_02/781495115" TargetMode="External" /><Relationship Id="rId77" Type="http://schemas.openxmlformats.org/officeDocument/2006/relationships/hyperlink" Target="https://podminky.urs.cz/item/CS_URS_2023_02/781495117" TargetMode="External" /><Relationship Id="rId78" Type="http://schemas.openxmlformats.org/officeDocument/2006/relationships/hyperlink" Target="https://podminky.urs.cz/item/CS_URS_2023_02/781491011" TargetMode="External" /><Relationship Id="rId79" Type="http://schemas.openxmlformats.org/officeDocument/2006/relationships/hyperlink" Target="https://podminky.urs.cz/item/CS_URS_2023_02/998781201" TargetMode="External" /><Relationship Id="rId80" Type="http://schemas.openxmlformats.org/officeDocument/2006/relationships/hyperlink" Target="https://podminky.urs.cz/item/CS_URS_2023_02/998781292" TargetMode="External" /><Relationship Id="rId81" Type="http://schemas.openxmlformats.org/officeDocument/2006/relationships/hyperlink" Target="https://podminky.urs.cz/item/CS_URS_2023_02/783806805" TargetMode="External" /><Relationship Id="rId82" Type="http://schemas.openxmlformats.org/officeDocument/2006/relationships/hyperlink" Target="https://podminky.urs.cz/item/CS_URS_2023_02/783314203" TargetMode="External" /><Relationship Id="rId83" Type="http://schemas.openxmlformats.org/officeDocument/2006/relationships/hyperlink" Target="https://podminky.urs.cz/item/CS_URS_2023_02/783315101" TargetMode="External" /><Relationship Id="rId84" Type="http://schemas.openxmlformats.org/officeDocument/2006/relationships/hyperlink" Target="https://podminky.urs.cz/item/CS_URS_2023_02/783317101" TargetMode="External" /><Relationship Id="rId85" Type="http://schemas.openxmlformats.org/officeDocument/2006/relationships/hyperlink" Target="https://podminky.urs.cz/item/CS_URS_2023_02/784121001" TargetMode="External" /><Relationship Id="rId86" Type="http://schemas.openxmlformats.org/officeDocument/2006/relationships/hyperlink" Target="https://podminky.urs.cz/item/CS_URS_2023_02/784171001" TargetMode="External" /><Relationship Id="rId87" Type="http://schemas.openxmlformats.org/officeDocument/2006/relationships/hyperlink" Target="https://podminky.urs.cz/item/CS_URS_2023_02/784171111" TargetMode="External" /><Relationship Id="rId88" Type="http://schemas.openxmlformats.org/officeDocument/2006/relationships/hyperlink" Target="https://podminky.urs.cz/item/CS_URS_2023_02/784181121" TargetMode="External" /><Relationship Id="rId89" Type="http://schemas.openxmlformats.org/officeDocument/2006/relationships/hyperlink" Target="https://podminky.urs.cz/item/CS_URS_2023_02/784211101" TargetMode="External" /><Relationship Id="rId9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9991001" TargetMode="External" /><Relationship Id="rId2" Type="http://schemas.openxmlformats.org/officeDocument/2006/relationships/hyperlink" Target="https://podminky.urs.cz/item/CS_URS_2023_02/949101111" TargetMode="External" /><Relationship Id="rId3" Type="http://schemas.openxmlformats.org/officeDocument/2006/relationships/hyperlink" Target="https://podminky.urs.cz/item/CS_URS_2023_02/952901111" TargetMode="External" /><Relationship Id="rId4" Type="http://schemas.openxmlformats.org/officeDocument/2006/relationships/hyperlink" Target="https://podminky.urs.cz/item/CS_URS_2023_02/997002611" TargetMode="External" /><Relationship Id="rId5" Type="http://schemas.openxmlformats.org/officeDocument/2006/relationships/hyperlink" Target="https://podminky.urs.cz/item/CS_URS_2023_02/997013212" TargetMode="External" /><Relationship Id="rId6" Type="http://schemas.openxmlformats.org/officeDocument/2006/relationships/hyperlink" Target="https://podminky.urs.cz/item/CS_URS_2023_02/997013501" TargetMode="External" /><Relationship Id="rId7" Type="http://schemas.openxmlformats.org/officeDocument/2006/relationships/hyperlink" Target="https://podminky.urs.cz/item/CS_URS_2023_02/997013509" TargetMode="External" /><Relationship Id="rId8" Type="http://schemas.openxmlformats.org/officeDocument/2006/relationships/hyperlink" Target="https://podminky.urs.cz/item/CS_URS_2023_02/997013631" TargetMode="External" /><Relationship Id="rId9" Type="http://schemas.openxmlformats.org/officeDocument/2006/relationships/hyperlink" Target="https://podminky.urs.cz/item/CS_URS_2023_02/998018002" TargetMode="External" /><Relationship Id="rId10" Type="http://schemas.openxmlformats.org/officeDocument/2006/relationships/hyperlink" Target="https://podminky.urs.cz/item/CS_URS_2023_02/721140802" TargetMode="External" /><Relationship Id="rId11" Type="http://schemas.openxmlformats.org/officeDocument/2006/relationships/hyperlink" Target="https://podminky.urs.cz/item/CS_URS_2023_02/721174025" TargetMode="External" /><Relationship Id="rId12" Type="http://schemas.openxmlformats.org/officeDocument/2006/relationships/hyperlink" Target="https://podminky.urs.cz/item/CS_URS_2023_02/721174043" TargetMode="External" /><Relationship Id="rId13" Type="http://schemas.openxmlformats.org/officeDocument/2006/relationships/hyperlink" Target="https://podminky.urs.cz/item/CS_URS_2023_02/721174044" TargetMode="External" /><Relationship Id="rId14" Type="http://schemas.openxmlformats.org/officeDocument/2006/relationships/hyperlink" Target="https://podminky.urs.cz/item/CS_URS_2023_02/721174045" TargetMode="External" /><Relationship Id="rId15" Type="http://schemas.openxmlformats.org/officeDocument/2006/relationships/hyperlink" Target="https://podminky.urs.cz/item/CS_URS_2023_02/721194105" TargetMode="External" /><Relationship Id="rId16" Type="http://schemas.openxmlformats.org/officeDocument/2006/relationships/hyperlink" Target="https://podminky.urs.cz/item/CS_URS_2023_02/721194109" TargetMode="External" /><Relationship Id="rId17" Type="http://schemas.openxmlformats.org/officeDocument/2006/relationships/hyperlink" Target="https://podminky.urs.cz/item/CS_URS_2023_02/721210813" TargetMode="External" /><Relationship Id="rId18" Type="http://schemas.openxmlformats.org/officeDocument/2006/relationships/hyperlink" Target="https://podminky.urs.cz/item/CS_URS_2023_02/721212123" TargetMode="External" /><Relationship Id="rId19" Type="http://schemas.openxmlformats.org/officeDocument/2006/relationships/hyperlink" Target="https://podminky.urs.cz/item/CS_URS_2023_02/721212125" TargetMode="External" /><Relationship Id="rId20" Type="http://schemas.openxmlformats.org/officeDocument/2006/relationships/hyperlink" Target="https://podminky.urs.cz/item/CS_URS_2023_02/721290111" TargetMode="External" /><Relationship Id="rId21" Type="http://schemas.openxmlformats.org/officeDocument/2006/relationships/hyperlink" Target="https://podminky.urs.cz/item/CS_URS_2023_02/998721202" TargetMode="External" /><Relationship Id="rId22" Type="http://schemas.openxmlformats.org/officeDocument/2006/relationships/hyperlink" Target="https://podminky.urs.cz/item/CS_URS_2023_02/998721292" TargetMode="External" /><Relationship Id="rId23" Type="http://schemas.openxmlformats.org/officeDocument/2006/relationships/hyperlink" Target="https://podminky.urs.cz/item/CS_URS_2023_02/722174022" TargetMode="External" /><Relationship Id="rId24" Type="http://schemas.openxmlformats.org/officeDocument/2006/relationships/hyperlink" Target="https://podminky.urs.cz/item/CS_URS_2023_02/722174023" TargetMode="External" /><Relationship Id="rId25" Type="http://schemas.openxmlformats.org/officeDocument/2006/relationships/hyperlink" Target="https://podminky.urs.cz/item/CS_URS_2023_02/722174024" TargetMode="External" /><Relationship Id="rId26" Type="http://schemas.openxmlformats.org/officeDocument/2006/relationships/hyperlink" Target="https://podminky.urs.cz/item/CS_URS_2023_02/722181241" TargetMode="External" /><Relationship Id="rId27" Type="http://schemas.openxmlformats.org/officeDocument/2006/relationships/hyperlink" Target="https://podminky.urs.cz/item/CS_URS_2023_02/722181242" TargetMode="External" /><Relationship Id="rId28" Type="http://schemas.openxmlformats.org/officeDocument/2006/relationships/hyperlink" Target="https://podminky.urs.cz/item/CS_URS_2023_02/722220152" TargetMode="External" /><Relationship Id="rId29" Type="http://schemas.openxmlformats.org/officeDocument/2006/relationships/hyperlink" Target="https://podminky.urs.cz/item/CS_URS_2023_02/722220161" TargetMode="External" /><Relationship Id="rId30" Type="http://schemas.openxmlformats.org/officeDocument/2006/relationships/hyperlink" Target="https://podminky.urs.cz/item/CS_URS_2023_02/722290234" TargetMode="External" /><Relationship Id="rId31" Type="http://schemas.openxmlformats.org/officeDocument/2006/relationships/hyperlink" Target="https://podminky.urs.cz/item/CS_URS_2023_02/722290246" TargetMode="External" /><Relationship Id="rId32" Type="http://schemas.openxmlformats.org/officeDocument/2006/relationships/hyperlink" Target="https://podminky.urs.cz/item/CS_URS_2023_02/998722202" TargetMode="External" /><Relationship Id="rId33" Type="http://schemas.openxmlformats.org/officeDocument/2006/relationships/hyperlink" Target="https://podminky.urs.cz/item/CS_URS_2023_02/998722292" TargetMode="External" /><Relationship Id="rId34" Type="http://schemas.openxmlformats.org/officeDocument/2006/relationships/hyperlink" Target="https://podminky.urs.cz/item/CS_URS_2023_02/725110814" TargetMode="External" /><Relationship Id="rId35" Type="http://schemas.openxmlformats.org/officeDocument/2006/relationships/hyperlink" Target="https://podminky.urs.cz/item/CS_URS_2023_02/725122817" TargetMode="External" /><Relationship Id="rId36" Type="http://schemas.openxmlformats.org/officeDocument/2006/relationships/hyperlink" Target="https://podminky.urs.cz/item/CS_URS_2023_02/725210821" TargetMode="External" /><Relationship Id="rId37" Type="http://schemas.openxmlformats.org/officeDocument/2006/relationships/hyperlink" Target="https://podminky.urs.cz/item/CS_URS_2023_02/725230811" TargetMode="External" /><Relationship Id="rId38" Type="http://schemas.openxmlformats.org/officeDocument/2006/relationships/hyperlink" Target="https://podminky.urs.cz/item/CS_URS_2023_02/725240811" TargetMode="External" /><Relationship Id="rId39" Type="http://schemas.openxmlformats.org/officeDocument/2006/relationships/hyperlink" Target="https://podminky.urs.cz/item/CS_URS_2023_02/725310823" TargetMode="External" /><Relationship Id="rId40" Type="http://schemas.openxmlformats.org/officeDocument/2006/relationships/hyperlink" Target="https://podminky.urs.cz/item/CS_URS_2023_02/725330820" TargetMode="External" /><Relationship Id="rId41" Type="http://schemas.openxmlformats.org/officeDocument/2006/relationships/hyperlink" Target="https://podminky.urs.cz/item/CS_URS_2023_02/725820801" TargetMode="External" /><Relationship Id="rId42" Type="http://schemas.openxmlformats.org/officeDocument/2006/relationships/hyperlink" Target="https://podminky.urs.cz/item/CS_URS_2023_02/725820802" TargetMode="External" /><Relationship Id="rId43" Type="http://schemas.openxmlformats.org/officeDocument/2006/relationships/hyperlink" Target="https://podminky.urs.cz/item/CS_URS_2023_02/725860811" TargetMode="External" /><Relationship Id="rId44" Type="http://schemas.openxmlformats.org/officeDocument/2006/relationships/hyperlink" Target="https://podminky.urs.cz/item/CS_URS_2023_02/725112022" TargetMode="External" /><Relationship Id="rId45" Type="http://schemas.openxmlformats.org/officeDocument/2006/relationships/hyperlink" Target="https://podminky.urs.cz/item/CS_URS_2023_02/725231203" TargetMode="External" /><Relationship Id="rId46" Type="http://schemas.openxmlformats.org/officeDocument/2006/relationships/hyperlink" Target="https://podminky.urs.cz/item/CS_URS_2023_02/725823111" TargetMode="External" /><Relationship Id="rId47" Type="http://schemas.openxmlformats.org/officeDocument/2006/relationships/hyperlink" Target="https://podminky.urs.cz/item/CS_URS_2023_02/725821311" TargetMode="External" /><Relationship Id="rId48" Type="http://schemas.openxmlformats.org/officeDocument/2006/relationships/hyperlink" Target="https://podminky.urs.cz/item/CS_URS_2023_02/725121523/R" TargetMode="External" /><Relationship Id="rId49" Type="http://schemas.openxmlformats.org/officeDocument/2006/relationships/hyperlink" Target="https://podminky.urs.cz/item/CS_URS_2023_02/725211603" TargetMode="External" /><Relationship Id="rId50" Type="http://schemas.openxmlformats.org/officeDocument/2006/relationships/hyperlink" Target="https://podminky.urs.cz/item/CS_URS_2023_02/725822642" TargetMode="External" /><Relationship Id="rId51" Type="http://schemas.openxmlformats.org/officeDocument/2006/relationships/hyperlink" Target="https://podminky.urs.cz/item/CS_URS_2023_02/725861102" TargetMode="External" /><Relationship Id="rId52" Type="http://schemas.openxmlformats.org/officeDocument/2006/relationships/hyperlink" Target="https://podminky.urs.cz/item/CS_URS_2023_02/725241223" TargetMode="External" /><Relationship Id="rId53" Type="http://schemas.openxmlformats.org/officeDocument/2006/relationships/hyperlink" Target="https://podminky.urs.cz/item/CS_URS_2023_02/725244214" TargetMode="External" /><Relationship Id="rId54" Type="http://schemas.openxmlformats.org/officeDocument/2006/relationships/hyperlink" Target="https://podminky.urs.cz/item/CS_URS_2023_02/725841312/R" TargetMode="External" /><Relationship Id="rId55" Type="http://schemas.openxmlformats.org/officeDocument/2006/relationships/hyperlink" Target="https://podminky.urs.cz/item/CS_URS_2023_02/725841333/R" TargetMode="External" /><Relationship Id="rId56" Type="http://schemas.openxmlformats.org/officeDocument/2006/relationships/hyperlink" Target="https://podminky.urs.cz/item/CS_URS_2023_02/725865311" TargetMode="External" /><Relationship Id="rId57" Type="http://schemas.openxmlformats.org/officeDocument/2006/relationships/hyperlink" Target="https://podminky.urs.cz/item/CS_URS_2023_02/725862103" TargetMode="External" /><Relationship Id="rId58" Type="http://schemas.openxmlformats.org/officeDocument/2006/relationships/hyperlink" Target="https://podminky.urs.cz/item/CS_URS_2023_02/725291621" TargetMode="External" /><Relationship Id="rId59" Type="http://schemas.openxmlformats.org/officeDocument/2006/relationships/hyperlink" Target="https://podminky.urs.cz/item/CS_URS_2023_02/725291511" TargetMode="External" /><Relationship Id="rId60" Type="http://schemas.openxmlformats.org/officeDocument/2006/relationships/hyperlink" Target="https://podminky.urs.cz/item/CS_URS_2023_02/725291631" TargetMode="External" /><Relationship Id="rId61" Type="http://schemas.openxmlformats.org/officeDocument/2006/relationships/hyperlink" Target="https://podminky.urs.cz/item/CS_URS_2023_02/998725202" TargetMode="External" /><Relationship Id="rId62" Type="http://schemas.openxmlformats.org/officeDocument/2006/relationships/hyperlink" Target="https://podminky.urs.cz/item/CS_URS_2023_02/998725292" TargetMode="External" /><Relationship Id="rId63" Type="http://schemas.openxmlformats.org/officeDocument/2006/relationships/hyperlink" Target="https://podminky.urs.cz/item/CS_URS_2023_02/726131011" TargetMode="External" /><Relationship Id="rId64" Type="http://schemas.openxmlformats.org/officeDocument/2006/relationships/hyperlink" Target="https://podminky.urs.cz/item/CS_URS_2023_02/726131041" TargetMode="External" /><Relationship Id="rId65" Type="http://schemas.openxmlformats.org/officeDocument/2006/relationships/hyperlink" Target="https://podminky.urs.cz/item/CS_URS_2023_02/726191001" TargetMode="External" /><Relationship Id="rId66" Type="http://schemas.openxmlformats.org/officeDocument/2006/relationships/hyperlink" Target="https://podminky.urs.cz/item/CS_URS_2023_02/998726212" TargetMode="External" /><Relationship Id="rId67" Type="http://schemas.openxmlformats.org/officeDocument/2006/relationships/hyperlink" Target="https://podminky.urs.cz/item/CS_URS_2023_02/998726292" TargetMode="External" /><Relationship Id="rId68" Type="http://schemas.openxmlformats.org/officeDocument/2006/relationships/hyperlink" Target="https://podminky.urs.cz/item/CS_URS_2023_02/763164541" TargetMode="External" /><Relationship Id="rId69" Type="http://schemas.openxmlformats.org/officeDocument/2006/relationships/hyperlink" Target="https://podminky.urs.cz/item/CS_URS_2023_02/998763402" TargetMode="External" /><Relationship Id="rId70" Type="http://schemas.openxmlformats.org/officeDocument/2006/relationships/hyperlink" Target="https://podminky.urs.cz/item/CS_URS_2023_02/998763491" TargetMode="External" /><Relationship Id="rId71" Type="http://schemas.openxmlformats.org/officeDocument/2006/relationships/hyperlink" Target="https://podminky.urs.cz/item/CS_URS_2023_02/784181121" TargetMode="External" /><Relationship Id="rId72" Type="http://schemas.openxmlformats.org/officeDocument/2006/relationships/hyperlink" Target="https://podminky.urs.cz/item/CS_URS_2023_02/784211101" TargetMode="External" /><Relationship Id="rId7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8731202" TargetMode="External" /><Relationship Id="rId2" Type="http://schemas.openxmlformats.org/officeDocument/2006/relationships/hyperlink" Target="https://podminky.urs.cz/item/CS_URS_2023_02/998731293" TargetMode="External" /><Relationship Id="rId3" Type="http://schemas.openxmlformats.org/officeDocument/2006/relationships/hyperlink" Target="https://podminky.urs.cz/item/CS_URS_2023_02/733120815" TargetMode="External" /><Relationship Id="rId4" Type="http://schemas.openxmlformats.org/officeDocument/2006/relationships/hyperlink" Target="https://podminky.urs.cz/item/CS_URS_2023_02/733222302" TargetMode="External" /><Relationship Id="rId5" Type="http://schemas.openxmlformats.org/officeDocument/2006/relationships/hyperlink" Target="https://podminky.urs.cz/item/CS_URS_2023_02/998733202" TargetMode="External" /><Relationship Id="rId6" Type="http://schemas.openxmlformats.org/officeDocument/2006/relationships/hyperlink" Target="https://podminky.urs.cz/item/CS_URS_2023_02/998733293" TargetMode="External" /><Relationship Id="rId7" Type="http://schemas.openxmlformats.org/officeDocument/2006/relationships/hyperlink" Target="https://podminky.urs.cz/item/CS_URS_2023_02/734221682" TargetMode="External" /><Relationship Id="rId8" Type="http://schemas.openxmlformats.org/officeDocument/2006/relationships/hyperlink" Target="https://podminky.urs.cz/item/CS_URS_2023_02/734261406" TargetMode="External" /><Relationship Id="rId9" Type="http://schemas.openxmlformats.org/officeDocument/2006/relationships/hyperlink" Target="https://podminky.urs.cz/item/CS_URS_2023_02/998734202" TargetMode="External" /><Relationship Id="rId10" Type="http://schemas.openxmlformats.org/officeDocument/2006/relationships/hyperlink" Target="https://podminky.urs.cz/item/CS_URS_2023_02/998734293" TargetMode="External" /><Relationship Id="rId11" Type="http://schemas.openxmlformats.org/officeDocument/2006/relationships/hyperlink" Target="https://podminky.urs.cz/item/CS_URS_2023_02/735151132" TargetMode="External" /><Relationship Id="rId12" Type="http://schemas.openxmlformats.org/officeDocument/2006/relationships/hyperlink" Target="https://podminky.urs.cz/item/CS_URS_2023_02/735151252" TargetMode="External" /><Relationship Id="rId13" Type="http://schemas.openxmlformats.org/officeDocument/2006/relationships/hyperlink" Target="https://podminky.urs.cz/item/CS_URS_2023_02/735151455" TargetMode="External" /><Relationship Id="rId14" Type="http://schemas.openxmlformats.org/officeDocument/2006/relationships/hyperlink" Target="https://podminky.urs.cz/item/CS_URS_2023_02/998735202" TargetMode="External" /><Relationship Id="rId15" Type="http://schemas.openxmlformats.org/officeDocument/2006/relationships/hyperlink" Target="https://podminky.urs.cz/item/CS_URS_2023_02/998735293" TargetMode="External" /><Relationship Id="rId1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8751201" TargetMode="External" /><Relationship Id="rId2" Type="http://schemas.openxmlformats.org/officeDocument/2006/relationships/hyperlink" Target="https://podminky.urs.cz/item/CS_URS_2023_02/998751291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4"/>
  <sheetViews>
    <sheetView showGridLines="0" tabSelected="1" workbookViewId="0" topLeftCell="A1">
      <selection activeCell="AK30" sqref="AK30:AO3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21"/>
      <c r="BE5" s="295" t="s">
        <v>15</v>
      </c>
      <c r="BS5" s="18" t="s">
        <v>6</v>
      </c>
    </row>
    <row r="6" spans="2:71" ht="36.95" customHeight="1">
      <c r="B6" s="21"/>
      <c r="D6" s="27" t="s">
        <v>16</v>
      </c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21"/>
      <c r="BE6" s="296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296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96"/>
      <c r="BS8" s="18" t="s">
        <v>6</v>
      </c>
    </row>
    <row r="9" spans="2:71" ht="14.45" customHeight="1">
      <c r="B9" s="21"/>
      <c r="AR9" s="21"/>
      <c r="BE9" s="296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19</v>
      </c>
      <c r="AR10" s="21"/>
      <c r="BE10" s="296"/>
      <c r="BS10" s="18" t="s">
        <v>6</v>
      </c>
    </row>
    <row r="11" spans="2:71" ht="18.4" customHeight="1">
      <c r="B11" s="21"/>
      <c r="E11" s="26" t="s">
        <v>27</v>
      </c>
      <c r="AK11" s="28" t="s">
        <v>28</v>
      </c>
      <c r="AN11" s="26" t="s">
        <v>19</v>
      </c>
      <c r="AR11" s="21"/>
      <c r="BE11" s="296"/>
      <c r="BS11" s="18" t="s">
        <v>6</v>
      </c>
    </row>
    <row r="12" spans="2:71" ht="6.95" customHeight="1">
      <c r="B12" s="21"/>
      <c r="AR12" s="21"/>
      <c r="BE12" s="296"/>
      <c r="BS12" s="18" t="s">
        <v>6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96"/>
      <c r="BS13" s="18" t="s">
        <v>6</v>
      </c>
    </row>
    <row r="14" spans="2:71" ht="12.75">
      <c r="B14" s="21"/>
      <c r="E14" s="301" t="s">
        <v>30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8" t="s">
        <v>28</v>
      </c>
      <c r="AN14" s="30" t="s">
        <v>30</v>
      </c>
      <c r="AR14" s="21"/>
      <c r="BE14" s="296"/>
      <c r="BS14" s="18" t="s">
        <v>6</v>
      </c>
    </row>
    <row r="15" spans="2:71" ht="6.95" customHeight="1">
      <c r="B15" s="21"/>
      <c r="AR15" s="21"/>
      <c r="BE15" s="296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19</v>
      </c>
      <c r="AR16" s="21"/>
      <c r="BE16" s="296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19</v>
      </c>
      <c r="AR17" s="21"/>
      <c r="BE17" s="296"/>
      <c r="BS17" s="18" t="s">
        <v>33</v>
      </c>
    </row>
    <row r="18" spans="2:71" ht="6.95" customHeight="1">
      <c r="B18" s="21"/>
      <c r="AR18" s="21"/>
      <c r="BE18" s="296"/>
      <c r="BS18" s="18" t="s">
        <v>6</v>
      </c>
    </row>
    <row r="19" spans="2:71" ht="12" customHeight="1">
      <c r="B19" s="21"/>
      <c r="D19" s="28" t="s">
        <v>34</v>
      </c>
      <c r="AK19" s="28" t="s">
        <v>26</v>
      </c>
      <c r="AN19" s="26" t="s">
        <v>19</v>
      </c>
      <c r="AR19" s="21"/>
      <c r="BE19" s="296"/>
      <c r="BS19" s="18" t="s">
        <v>6</v>
      </c>
    </row>
    <row r="20" spans="2:71" ht="18.4" customHeight="1">
      <c r="B20" s="21"/>
      <c r="E20" s="26" t="s">
        <v>35</v>
      </c>
      <c r="AK20" s="28" t="s">
        <v>28</v>
      </c>
      <c r="AN20" s="26" t="s">
        <v>19</v>
      </c>
      <c r="AR20" s="21"/>
      <c r="BE20" s="296"/>
      <c r="BS20" s="18" t="s">
        <v>4</v>
      </c>
    </row>
    <row r="21" spans="2:57" ht="6.95" customHeight="1">
      <c r="B21" s="21"/>
      <c r="AR21" s="21"/>
      <c r="BE21" s="296"/>
    </row>
    <row r="22" spans="2:57" ht="12" customHeight="1">
      <c r="B22" s="21"/>
      <c r="D22" s="28" t="s">
        <v>36</v>
      </c>
      <c r="AR22" s="21"/>
      <c r="BE22" s="296"/>
    </row>
    <row r="23" spans="2:57" ht="47.25" customHeight="1">
      <c r="B23" s="21"/>
      <c r="E23" s="303" t="s">
        <v>37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R23" s="21"/>
      <c r="BE23" s="296"/>
    </row>
    <row r="24" spans="2:57" ht="6.95" customHeight="1">
      <c r="B24" s="21"/>
      <c r="AR24" s="21"/>
      <c r="BE24" s="296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96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4">
        <f>ROUND(AG54,2)</f>
        <v>0</v>
      </c>
      <c r="AL26" s="305"/>
      <c r="AM26" s="305"/>
      <c r="AN26" s="305"/>
      <c r="AO26" s="305"/>
      <c r="AR26" s="33"/>
      <c r="BE26" s="296"/>
    </row>
    <row r="27" spans="2:57" s="1" customFormat="1" ht="6.95" customHeight="1">
      <c r="B27" s="33"/>
      <c r="AR27" s="33"/>
      <c r="BE27" s="296"/>
    </row>
    <row r="28" spans="2:57" s="1" customFormat="1" ht="12.75">
      <c r="B28" s="33"/>
      <c r="L28" s="306" t="s">
        <v>39</v>
      </c>
      <c r="M28" s="306"/>
      <c r="N28" s="306"/>
      <c r="O28" s="306"/>
      <c r="P28" s="306"/>
      <c r="W28" s="306" t="s">
        <v>40</v>
      </c>
      <c r="X28" s="306"/>
      <c r="Y28" s="306"/>
      <c r="Z28" s="306"/>
      <c r="AA28" s="306"/>
      <c r="AB28" s="306"/>
      <c r="AC28" s="306"/>
      <c r="AD28" s="306"/>
      <c r="AE28" s="306"/>
      <c r="AK28" s="306" t="s">
        <v>41</v>
      </c>
      <c r="AL28" s="306"/>
      <c r="AM28" s="306"/>
      <c r="AN28" s="306"/>
      <c r="AO28" s="306"/>
      <c r="AR28" s="33"/>
      <c r="BE28" s="296"/>
    </row>
    <row r="29" spans="2:57" s="2" customFormat="1" ht="14.45" customHeight="1">
      <c r="B29" s="37"/>
      <c r="D29" s="28" t="s">
        <v>42</v>
      </c>
      <c r="F29" s="28" t="s">
        <v>43</v>
      </c>
      <c r="L29" s="309">
        <v>0.21</v>
      </c>
      <c r="M29" s="308"/>
      <c r="N29" s="308"/>
      <c r="O29" s="308"/>
      <c r="P29" s="308"/>
      <c r="W29" s="307">
        <f>SUM(AK26)</f>
        <v>0</v>
      </c>
      <c r="X29" s="308"/>
      <c r="Y29" s="308"/>
      <c r="Z29" s="308"/>
      <c r="AA29" s="308"/>
      <c r="AB29" s="308"/>
      <c r="AC29" s="308"/>
      <c r="AD29" s="308"/>
      <c r="AE29" s="308"/>
      <c r="AK29" s="307">
        <f>SUM(W29*L29)</f>
        <v>0</v>
      </c>
      <c r="AL29" s="308"/>
      <c r="AM29" s="308"/>
      <c r="AN29" s="308"/>
      <c r="AO29" s="308"/>
      <c r="AR29" s="37"/>
      <c r="BE29" s="297"/>
    </row>
    <row r="30" spans="2:57" s="2" customFormat="1" ht="14.45" customHeight="1">
      <c r="B30" s="37"/>
      <c r="F30" s="28" t="s">
        <v>44</v>
      </c>
      <c r="L30" s="309">
        <v>0.15</v>
      </c>
      <c r="M30" s="308"/>
      <c r="N30" s="308"/>
      <c r="O30" s="308"/>
      <c r="P30" s="308"/>
      <c r="W30" s="307">
        <v>0</v>
      </c>
      <c r="X30" s="308"/>
      <c r="Y30" s="308"/>
      <c r="Z30" s="308"/>
      <c r="AA30" s="308"/>
      <c r="AB30" s="308"/>
      <c r="AC30" s="308"/>
      <c r="AD30" s="308"/>
      <c r="AE30" s="308"/>
      <c r="AK30" s="307">
        <v>0</v>
      </c>
      <c r="AL30" s="308"/>
      <c r="AM30" s="308"/>
      <c r="AN30" s="308"/>
      <c r="AO30" s="308"/>
      <c r="AR30" s="37"/>
      <c r="BE30" s="297"/>
    </row>
    <row r="31" spans="2:57" s="2" customFormat="1" ht="14.45" customHeight="1" hidden="1">
      <c r="B31" s="37"/>
      <c r="F31" s="28" t="s">
        <v>45</v>
      </c>
      <c r="L31" s="309">
        <v>0.21</v>
      </c>
      <c r="M31" s="308"/>
      <c r="N31" s="308"/>
      <c r="O31" s="308"/>
      <c r="P31" s="308"/>
      <c r="W31" s="307" t="e">
        <f>ROUND(BB54,2)</f>
        <v>#REF!</v>
      </c>
      <c r="X31" s="308"/>
      <c r="Y31" s="308"/>
      <c r="Z31" s="308"/>
      <c r="AA31" s="308"/>
      <c r="AB31" s="308"/>
      <c r="AC31" s="308"/>
      <c r="AD31" s="308"/>
      <c r="AE31" s="308"/>
      <c r="AK31" s="307">
        <v>0</v>
      </c>
      <c r="AL31" s="308"/>
      <c r="AM31" s="308"/>
      <c r="AN31" s="308"/>
      <c r="AO31" s="308"/>
      <c r="AR31" s="37"/>
      <c r="BE31" s="297"/>
    </row>
    <row r="32" spans="2:57" s="2" customFormat="1" ht="14.45" customHeight="1" hidden="1">
      <c r="B32" s="37"/>
      <c r="F32" s="28" t="s">
        <v>46</v>
      </c>
      <c r="L32" s="309">
        <v>0.15</v>
      </c>
      <c r="M32" s="308"/>
      <c r="N32" s="308"/>
      <c r="O32" s="308"/>
      <c r="P32" s="308"/>
      <c r="W32" s="307" t="e">
        <f>ROUND(BC54,2)</f>
        <v>#REF!</v>
      </c>
      <c r="X32" s="308"/>
      <c r="Y32" s="308"/>
      <c r="Z32" s="308"/>
      <c r="AA32" s="308"/>
      <c r="AB32" s="308"/>
      <c r="AC32" s="308"/>
      <c r="AD32" s="308"/>
      <c r="AE32" s="308"/>
      <c r="AK32" s="307">
        <v>0</v>
      </c>
      <c r="AL32" s="308"/>
      <c r="AM32" s="308"/>
      <c r="AN32" s="308"/>
      <c r="AO32" s="308"/>
      <c r="AR32" s="37"/>
      <c r="BE32" s="297"/>
    </row>
    <row r="33" spans="2:44" s="2" customFormat="1" ht="14.45" customHeight="1" hidden="1">
      <c r="B33" s="37"/>
      <c r="F33" s="28" t="s">
        <v>47</v>
      </c>
      <c r="L33" s="309">
        <v>0</v>
      </c>
      <c r="M33" s="308"/>
      <c r="N33" s="308"/>
      <c r="O33" s="308"/>
      <c r="P33" s="308"/>
      <c r="W33" s="307" t="e">
        <f>ROUND(BD54,2)</f>
        <v>#REF!</v>
      </c>
      <c r="X33" s="308"/>
      <c r="Y33" s="308"/>
      <c r="Z33" s="308"/>
      <c r="AA33" s="308"/>
      <c r="AB33" s="308"/>
      <c r="AC33" s="308"/>
      <c r="AD33" s="308"/>
      <c r="AE33" s="308"/>
      <c r="AK33" s="307">
        <v>0</v>
      </c>
      <c r="AL33" s="308"/>
      <c r="AM33" s="308"/>
      <c r="AN33" s="308"/>
      <c r="AO33" s="308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313" t="s">
        <v>50</v>
      </c>
      <c r="Y35" s="311"/>
      <c r="Z35" s="311"/>
      <c r="AA35" s="311"/>
      <c r="AB35" s="311"/>
      <c r="AC35" s="40"/>
      <c r="AD35" s="40"/>
      <c r="AE35" s="40"/>
      <c r="AF35" s="40"/>
      <c r="AG35" s="40"/>
      <c r="AH35" s="40"/>
      <c r="AI35" s="40"/>
      <c r="AJ35" s="40"/>
      <c r="AK35" s="310">
        <f>SUM(AK26:AK33)</f>
        <v>0</v>
      </c>
      <c r="AL35" s="311"/>
      <c r="AM35" s="311"/>
      <c r="AN35" s="311"/>
      <c r="AO35" s="312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00</v>
      </c>
      <c r="AR44" s="46"/>
    </row>
    <row r="45" spans="2:44" s="4" customFormat="1" ht="36.95" customHeight="1">
      <c r="B45" s="47"/>
      <c r="C45" s="48" t="s">
        <v>16</v>
      </c>
      <c r="L45" s="277" t="str">
        <f>K6</f>
        <v>Stavební úpravy sociálního zázemí Domova mládeže K. H. Borovského 1267, Sokolov</v>
      </c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Sokolov, K. H. Borovského 1267</v>
      </c>
      <c r="AI47" s="28" t="s">
        <v>23</v>
      </c>
      <c r="AM47" s="279" t="str">
        <f>IF(AN8="","",AN8)</f>
        <v>5. 12. 2023</v>
      </c>
      <c r="AN47" s="279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Střední škola živnostenská Sokolov, p.o.</v>
      </c>
      <c r="AI49" s="28" t="s">
        <v>31</v>
      </c>
      <c r="AM49" s="280" t="str">
        <f>IF(E17="","",E17)</f>
        <v>CENTRA STAV s.r.o.</v>
      </c>
      <c r="AN49" s="281"/>
      <c r="AO49" s="281"/>
      <c r="AP49" s="281"/>
      <c r="AR49" s="33"/>
      <c r="AS49" s="282" t="s">
        <v>52</v>
      </c>
      <c r="AT49" s="283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280" t="str">
        <f>IF(E20="","",E20)</f>
        <v>Michal Kubelka</v>
      </c>
      <c r="AN50" s="281"/>
      <c r="AO50" s="281"/>
      <c r="AP50" s="281"/>
      <c r="AR50" s="33"/>
      <c r="AS50" s="284"/>
      <c r="AT50" s="285"/>
      <c r="BD50" s="54"/>
    </row>
    <row r="51" spans="2:56" s="1" customFormat="1" ht="10.9" customHeight="1">
      <c r="B51" s="33"/>
      <c r="AR51" s="33"/>
      <c r="AS51" s="284"/>
      <c r="AT51" s="285"/>
      <c r="BD51" s="54"/>
    </row>
    <row r="52" spans="2:56" s="1" customFormat="1" ht="29.25" customHeight="1">
      <c r="B52" s="33"/>
      <c r="C52" s="286" t="s">
        <v>53</v>
      </c>
      <c r="D52" s="287"/>
      <c r="E52" s="287"/>
      <c r="F52" s="287"/>
      <c r="G52" s="287"/>
      <c r="H52" s="55"/>
      <c r="I52" s="289" t="s">
        <v>54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8" t="s">
        <v>55</v>
      </c>
      <c r="AH52" s="287"/>
      <c r="AI52" s="287"/>
      <c r="AJ52" s="287"/>
      <c r="AK52" s="287"/>
      <c r="AL52" s="287"/>
      <c r="AM52" s="287"/>
      <c r="AN52" s="289" t="s">
        <v>56</v>
      </c>
      <c r="AO52" s="287"/>
      <c r="AP52" s="287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3">
        <f>ROUND(SUM(AG55:AG62),2)</f>
        <v>0</v>
      </c>
      <c r="AH54" s="293"/>
      <c r="AI54" s="293"/>
      <c r="AJ54" s="293"/>
      <c r="AK54" s="293"/>
      <c r="AL54" s="293"/>
      <c r="AM54" s="293"/>
      <c r="AN54" s="294">
        <f>SUM(AN55:AP62)</f>
        <v>0</v>
      </c>
      <c r="AO54" s="294"/>
      <c r="AP54" s="294"/>
      <c r="AQ54" s="65" t="s">
        <v>19</v>
      </c>
      <c r="AR54" s="61"/>
      <c r="AS54" s="66">
        <f>ROUND(SUM(AS55:AS62),2)</f>
        <v>0</v>
      </c>
      <c r="AT54" s="67" t="e">
        <f aca="true" t="shared" si="0" ref="AT54:AT62">ROUND(SUM(AV54:AW54),2)</f>
        <v>#REF!</v>
      </c>
      <c r="AU54" s="68" t="e">
        <f>ROUND(SUM(AU55:AU62),5)</f>
        <v>#REF!</v>
      </c>
      <c r="AV54" s="67" t="e">
        <f>ROUND(AZ54*L29,2)</f>
        <v>#REF!</v>
      </c>
      <c r="AW54" s="67" t="e">
        <f>ROUND(BA54*L30,2)</f>
        <v>#REF!</v>
      </c>
      <c r="AX54" s="67" t="e">
        <f>ROUND(BB54*L29,2)</f>
        <v>#REF!</v>
      </c>
      <c r="AY54" s="67" t="e">
        <f>ROUND(BC54*L30,2)</f>
        <v>#REF!</v>
      </c>
      <c r="AZ54" s="67" t="e">
        <f>ROUND(SUM(AZ55:AZ62),2)</f>
        <v>#REF!</v>
      </c>
      <c r="BA54" s="67" t="e">
        <f>ROUND(SUM(BA55:BA62),2)</f>
        <v>#REF!</v>
      </c>
      <c r="BB54" s="67" t="e">
        <f>ROUND(SUM(BB55:BB62),2)</f>
        <v>#REF!</v>
      </c>
      <c r="BC54" s="67" t="e">
        <f>ROUND(SUM(BC55:BC62),2)</f>
        <v>#REF!</v>
      </c>
      <c r="BD54" s="69" t="e">
        <f>ROUND(SUM(BD55:BD62),2)</f>
        <v>#REF!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19</v>
      </c>
    </row>
    <row r="55" spans="1:91" s="6" customFormat="1" ht="16.5" customHeight="1">
      <c r="A55" s="72" t="s">
        <v>76</v>
      </c>
      <c r="B55" s="73"/>
      <c r="C55" s="74"/>
      <c r="D55" s="290" t="s">
        <v>14</v>
      </c>
      <c r="E55" s="290"/>
      <c r="F55" s="290"/>
      <c r="G55" s="290"/>
      <c r="H55" s="290"/>
      <c r="I55" s="75"/>
      <c r="J55" s="290" t="s">
        <v>77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1">
        <f>'00 - VRN'!J30</f>
        <v>0</v>
      </c>
      <c r="AH55" s="292"/>
      <c r="AI55" s="292"/>
      <c r="AJ55" s="292"/>
      <c r="AK55" s="292"/>
      <c r="AL55" s="292"/>
      <c r="AM55" s="292"/>
      <c r="AN55" s="291">
        <f aca="true" t="shared" si="1" ref="AN54:AN62">SUM(AG55,AT55)</f>
        <v>0</v>
      </c>
      <c r="AO55" s="292"/>
      <c r="AP55" s="292"/>
      <c r="AQ55" s="76" t="s">
        <v>78</v>
      </c>
      <c r="AR55" s="73"/>
      <c r="AS55" s="77">
        <v>0</v>
      </c>
      <c r="AT55" s="78">
        <f t="shared" si="0"/>
        <v>0</v>
      </c>
      <c r="AU55" s="79">
        <f>'00 - VRN'!P86</f>
        <v>0</v>
      </c>
      <c r="AV55" s="78">
        <f>'00 - VRN'!J33</f>
        <v>0</v>
      </c>
      <c r="AW55" s="78">
        <f>'00 - VRN'!J34</f>
        <v>0</v>
      </c>
      <c r="AX55" s="78">
        <f>'00 - VRN'!J35</f>
        <v>0</v>
      </c>
      <c r="AY55" s="78">
        <f>'00 - VRN'!J36</f>
        <v>0</v>
      </c>
      <c r="AZ55" s="78">
        <f>'00 - VRN'!F33</f>
        <v>0</v>
      </c>
      <c r="BA55" s="78">
        <f>'00 - VRN'!F34</f>
        <v>0</v>
      </c>
      <c r="BB55" s="78">
        <f>'00 - VRN'!F35</f>
        <v>0</v>
      </c>
      <c r="BC55" s="78">
        <f>'00 - VRN'!F36</f>
        <v>0</v>
      </c>
      <c r="BD55" s="80">
        <f>'00 - VRN'!F37</f>
        <v>0</v>
      </c>
      <c r="BT55" s="81" t="s">
        <v>79</v>
      </c>
      <c r="BV55" s="81" t="s">
        <v>74</v>
      </c>
      <c r="BW55" s="81" t="s">
        <v>80</v>
      </c>
      <c r="BX55" s="81" t="s">
        <v>5</v>
      </c>
      <c r="CL55" s="81" t="s">
        <v>19</v>
      </c>
      <c r="CM55" s="81" t="s">
        <v>81</v>
      </c>
    </row>
    <row r="56" spans="1:91" s="6" customFormat="1" ht="16.5" customHeight="1">
      <c r="A56" s="72" t="s">
        <v>76</v>
      </c>
      <c r="B56" s="73"/>
      <c r="C56" s="74"/>
      <c r="D56" s="290" t="s">
        <v>82</v>
      </c>
      <c r="E56" s="290"/>
      <c r="F56" s="290"/>
      <c r="G56" s="290"/>
      <c r="H56" s="290"/>
      <c r="I56" s="75"/>
      <c r="J56" s="290" t="s">
        <v>83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1">
        <f>'01 - 2.NP pravá část - st...'!J30</f>
        <v>0</v>
      </c>
      <c r="AH56" s="292"/>
      <c r="AI56" s="292"/>
      <c r="AJ56" s="292"/>
      <c r="AK56" s="292"/>
      <c r="AL56" s="292"/>
      <c r="AM56" s="292"/>
      <c r="AN56" s="291">
        <f t="shared" si="1"/>
        <v>0</v>
      </c>
      <c r="AO56" s="292"/>
      <c r="AP56" s="292"/>
      <c r="AQ56" s="76" t="s">
        <v>78</v>
      </c>
      <c r="AR56" s="73"/>
      <c r="AS56" s="77">
        <v>0</v>
      </c>
      <c r="AT56" s="78">
        <f t="shared" si="0"/>
        <v>0</v>
      </c>
      <c r="AU56" s="79">
        <f>'01 - 2.NP pravá část - st...'!P92</f>
        <v>0</v>
      </c>
      <c r="AV56" s="78">
        <f>'01 - 2.NP pravá část - st...'!J33</f>
        <v>0</v>
      </c>
      <c r="AW56" s="78">
        <f>'01 - 2.NP pravá část - st...'!J34</f>
        <v>0</v>
      </c>
      <c r="AX56" s="78">
        <f>'01 - 2.NP pravá část - st...'!J35</f>
        <v>0</v>
      </c>
      <c r="AY56" s="78">
        <f>'01 - 2.NP pravá část - st...'!J36</f>
        <v>0</v>
      </c>
      <c r="AZ56" s="78">
        <f>'01 - 2.NP pravá část - st...'!F33</f>
        <v>0</v>
      </c>
      <c r="BA56" s="78">
        <f>'01 - 2.NP pravá část - st...'!F34</f>
        <v>0</v>
      </c>
      <c r="BB56" s="78">
        <f>'01 - 2.NP pravá část - st...'!F35</f>
        <v>0</v>
      </c>
      <c r="BC56" s="78">
        <f>'01 - 2.NP pravá část - st...'!F36</f>
        <v>0</v>
      </c>
      <c r="BD56" s="80">
        <f>'01 - 2.NP pravá část - st...'!F37</f>
        <v>0</v>
      </c>
      <c r="BT56" s="81" t="s">
        <v>79</v>
      </c>
      <c r="BV56" s="81" t="s">
        <v>74</v>
      </c>
      <c r="BW56" s="81" t="s">
        <v>84</v>
      </c>
      <c r="BX56" s="81" t="s">
        <v>5</v>
      </c>
      <c r="CL56" s="81" t="s">
        <v>19</v>
      </c>
      <c r="CM56" s="81" t="s">
        <v>81</v>
      </c>
    </row>
    <row r="57" spans="1:91" s="6" customFormat="1" ht="16.5" customHeight="1">
      <c r="A57" s="72" t="s">
        <v>76</v>
      </c>
      <c r="B57" s="73"/>
      <c r="C57" s="74"/>
      <c r="D57" s="290" t="s">
        <v>85</v>
      </c>
      <c r="E57" s="290"/>
      <c r="F57" s="290"/>
      <c r="G57" s="290"/>
      <c r="H57" s="290"/>
      <c r="I57" s="75"/>
      <c r="J57" s="290" t="s">
        <v>86</v>
      </c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1">
        <f>'02 - 2.NP levá část - sta...'!J30</f>
        <v>0</v>
      </c>
      <c r="AH57" s="292"/>
      <c r="AI57" s="292"/>
      <c r="AJ57" s="292"/>
      <c r="AK57" s="292"/>
      <c r="AL57" s="292"/>
      <c r="AM57" s="292"/>
      <c r="AN57" s="291">
        <f t="shared" si="1"/>
        <v>0</v>
      </c>
      <c r="AO57" s="292"/>
      <c r="AP57" s="292"/>
      <c r="AQ57" s="76" t="s">
        <v>78</v>
      </c>
      <c r="AR57" s="73"/>
      <c r="AS57" s="77">
        <v>0</v>
      </c>
      <c r="AT57" s="78">
        <f t="shared" si="0"/>
        <v>0</v>
      </c>
      <c r="AU57" s="79">
        <f>'02 - 2.NP levá část - sta...'!P92</f>
        <v>0</v>
      </c>
      <c r="AV57" s="78">
        <f>'02 - 2.NP levá část - sta...'!J33</f>
        <v>0</v>
      </c>
      <c r="AW57" s="78">
        <f>'02 - 2.NP levá část - sta...'!J34</f>
        <v>0</v>
      </c>
      <c r="AX57" s="78">
        <f>'02 - 2.NP levá část - sta...'!J35</f>
        <v>0</v>
      </c>
      <c r="AY57" s="78">
        <f>'02 - 2.NP levá část - sta...'!J36</f>
        <v>0</v>
      </c>
      <c r="AZ57" s="78">
        <f>'02 - 2.NP levá část - sta...'!F33</f>
        <v>0</v>
      </c>
      <c r="BA57" s="78">
        <f>'02 - 2.NP levá část - sta...'!F34</f>
        <v>0</v>
      </c>
      <c r="BB57" s="78">
        <f>'02 - 2.NP levá část - sta...'!F35</f>
        <v>0</v>
      </c>
      <c r="BC57" s="78">
        <f>'02 - 2.NP levá část - sta...'!F36</f>
        <v>0</v>
      </c>
      <c r="BD57" s="80">
        <f>'02 - 2.NP levá část - sta...'!F37</f>
        <v>0</v>
      </c>
      <c r="BT57" s="81" t="s">
        <v>79</v>
      </c>
      <c r="BV57" s="81" t="s">
        <v>74</v>
      </c>
      <c r="BW57" s="81" t="s">
        <v>87</v>
      </c>
      <c r="BX57" s="81" t="s">
        <v>5</v>
      </c>
      <c r="CL57" s="81" t="s">
        <v>19</v>
      </c>
      <c r="CM57" s="81" t="s">
        <v>81</v>
      </c>
    </row>
    <row r="58" spans="1:91" s="6" customFormat="1" ht="16.5" customHeight="1">
      <c r="A58" s="72" t="s">
        <v>76</v>
      </c>
      <c r="B58" s="73"/>
      <c r="C58" s="74"/>
      <c r="D58" s="290" t="s">
        <v>88</v>
      </c>
      <c r="E58" s="290"/>
      <c r="F58" s="290"/>
      <c r="G58" s="290"/>
      <c r="H58" s="290"/>
      <c r="I58" s="75"/>
      <c r="J58" s="290" t="s">
        <v>89</v>
      </c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1">
        <f>'03 - 3.NP - stavební'!J30</f>
        <v>0</v>
      </c>
      <c r="AH58" s="292"/>
      <c r="AI58" s="292"/>
      <c r="AJ58" s="292"/>
      <c r="AK58" s="292"/>
      <c r="AL58" s="292"/>
      <c r="AM58" s="292"/>
      <c r="AN58" s="291">
        <f t="shared" si="1"/>
        <v>0</v>
      </c>
      <c r="AO58" s="292"/>
      <c r="AP58" s="292"/>
      <c r="AQ58" s="76" t="s">
        <v>78</v>
      </c>
      <c r="AR58" s="73"/>
      <c r="AS58" s="77">
        <v>0</v>
      </c>
      <c r="AT58" s="78">
        <f t="shared" si="0"/>
        <v>0</v>
      </c>
      <c r="AU58" s="79">
        <f>'03 - 3.NP - stavební'!P92</f>
        <v>0</v>
      </c>
      <c r="AV58" s="78">
        <f>'03 - 3.NP - stavební'!J33</f>
        <v>0</v>
      </c>
      <c r="AW58" s="78">
        <f>'03 - 3.NP - stavební'!J34</f>
        <v>0</v>
      </c>
      <c r="AX58" s="78">
        <f>'03 - 3.NP - stavební'!J35</f>
        <v>0</v>
      </c>
      <c r="AY58" s="78">
        <f>'03 - 3.NP - stavební'!J36</f>
        <v>0</v>
      </c>
      <c r="AZ58" s="78">
        <f>'03 - 3.NP - stavební'!F33</f>
        <v>0</v>
      </c>
      <c r="BA58" s="78">
        <f>'03 - 3.NP - stavební'!F34</f>
        <v>0</v>
      </c>
      <c r="BB58" s="78">
        <f>'03 - 3.NP - stavební'!F35</f>
        <v>0</v>
      </c>
      <c r="BC58" s="78">
        <f>'03 - 3.NP - stavební'!F36</f>
        <v>0</v>
      </c>
      <c r="BD58" s="80">
        <f>'03 - 3.NP - stavební'!F37</f>
        <v>0</v>
      </c>
      <c r="BT58" s="81" t="s">
        <v>79</v>
      </c>
      <c r="BV58" s="81" t="s">
        <v>74</v>
      </c>
      <c r="BW58" s="81" t="s">
        <v>90</v>
      </c>
      <c r="BX58" s="81" t="s">
        <v>5</v>
      </c>
      <c r="CL58" s="81" t="s">
        <v>19</v>
      </c>
      <c r="CM58" s="81" t="s">
        <v>81</v>
      </c>
    </row>
    <row r="59" spans="1:91" s="6" customFormat="1" ht="16.5" customHeight="1">
      <c r="A59" s="72" t="s">
        <v>76</v>
      </c>
      <c r="B59" s="73"/>
      <c r="C59" s="74"/>
      <c r="D59" s="290" t="s">
        <v>91</v>
      </c>
      <c r="E59" s="290"/>
      <c r="F59" s="290"/>
      <c r="G59" s="290"/>
      <c r="H59" s="290"/>
      <c r="I59" s="75"/>
      <c r="J59" s="290" t="s">
        <v>92</v>
      </c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1">
        <f>'04 - Zdravotechnika'!J30</f>
        <v>0</v>
      </c>
      <c r="AH59" s="292"/>
      <c r="AI59" s="292"/>
      <c r="AJ59" s="292"/>
      <c r="AK59" s="292"/>
      <c r="AL59" s="292"/>
      <c r="AM59" s="292"/>
      <c r="AN59" s="291">
        <f t="shared" si="1"/>
        <v>0</v>
      </c>
      <c r="AO59" s="292"/>
      <c r="AP59" s="292"/>
      <c r="AQ59" s="76" t="s">
        <v>78</v>
      </c>
      <c r="AR59" s="73"/>
      <c r="AS59" s="77">
        <v>0</v>
      </c>
      <c r="AT59" s="78">
        <f t="shared" si="0"/>
        <v>0</v>
      </c>
      <c r="AU59" s="79">
        <f>'04 - Zdravotechnika'!P91</f>
        <v>0</v>
      </c>
      <c r="AV59" s="78">
        <f>'04 - Zdravotechnika'!J33</f>
        <v>0</v>
      </c>
      <c r="AW59" s="78">
        <f>'04 - Zdravotechnika'!J34</f>
        <v>0</v>
      </c>
      <c r="AX59" s="78">
        <f>'04 - Zdravotechnika'!J35</f>
        <v>0</v>
      </c>
      <c r="AY59" s="78">
        <f>'04 - Zdravotechnika'!J36</f>
        <v>0</v>
      </c>
      <c r="AZ59" s="78">
        <f>'04 - Zdravotechnika'!F33</f>
        <v>0</v>
      </c>
      <c r="BA59" s="78">
        <f>'04 - Zdravotechnika'!F34</f>
        <v>0</v>
      </c>
      <c r="BB59" s="78">
        <f>'04 - Zdravotechnika'!F35</f>
        <v>0</v>
      </c>
      <c r="BC59" s="78">
        <f>'04 - Zdravotechnika'!F36</f>
        <v>0</v>
      </c>
      <c r="BD59" s="80">
        <f>'04 - Zdravotechnika'!F37</f>
        <v>0</v>
      </c>
      <c r="BT59" s="81" t="s">
        <v>79</v>
      </c>
      <c r="BV59" s="81" t="s">
        <v>74</v>
      </c>
      <c r="BW59" s="81" t="s">
        <v>93</v>
      </c>
      <c r="BX59" s="81" t="s">
        <v>5</v>
      </c>
      <c r="CL59" s="81" t="s">
        <v>19</v>
      </c>
      <c r="CM59" s="81" t="s">
        <v>81</v>
      </c>
    </row>
    <row r="60" spans="1:91" s="6" customFormat="1" ht="16.5" customHeight="1">
      <c r="A60" s="72" t="s">
        <v>76</v>
      </c>
      <c r="B60" s="73"/>
      <c r="C60" s="74"/>
      <c r="D60" s="290" t="s">
        <v>94</v>
      </c>
      <c r="E60" s="290"/>
      <c r="F60" s="290"/>
      <c r="G60" s="290"/>
      <c r="H60" s="290"/>
      <c r="I60" s="75"/>
      <c r="J60" s="290" t="s">
        <v>95</v>
      </c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1">
        <f>'05 - Vytápění'!J30</f>
        <v>0</v>
      </c>
      <c r="AH60" s="292"/>
      <c r="AI60" s="292"/>
      <c r="AJ60" s="292"/>
      <c r="AK60" s="292"/>
      <c r="AL60" s="292"/>
      <c r="AM60" s="292"/>
      <c r="AN60" s="291">
        <f t="shared" si="1"/>
        <v>0</v>
      </c>
      <c r="AO60" s="292"/>
      <c r="AP60" s="292"/>
      <c r="AQ60" s="76" t="s">
        <v>78</v>
      </c>
      <c r="AR60" s="73"/>
      <c r="AS60" s="77">
        <v>0</v>
      </c>
      <c r="AT60" s="78">
        <f t="shared" si="0"/>
        <v>0</v>
      </c>
      <c r="AU60" s="79">
        <f>'05 - Vytápění'!P84</f>
        <v>0</v>
      </c>
      <c r="AV60" s="78">
        <f>'05 - Vytápění'!J33</f>
        <v>0</v>
      </c>
      <c r="AW60" s="78">
        <f>'05 - Vytápění'!J34</f>
        <v>0</v>
      </c>
      <c r="AX60" s="78">
        <f>'05 - Vytápění'!J35</f>
        <v>0</v>
      </c>
      <c r="AY60" s="78">
        <f>'05 - Vytápění'!J36</f>
        <v>0</v>
      </c>
      <c r="AZ60" s="78">
        <f>'05 - Vytápění'!F33</f>
        <v>0</v>
      </c>
      <c r="BA60" s="78">
        <f>'05 - Vytápění'!F34</f>
        <v>0</v>
      </c>
      <c r="BB60" s="78">
        <f>'05 - Vytápění'!F35</f>
        <v>0</v>
      </c>
      <c r="BC60" s="78">
        <f>'05 - Vytápění'!F36</f>
        <v>0</v>
      </c>
      <c r="BD60" s="80">
        <f>'05 - Vytápění'!F37</f>
        <v>0</v>
      </c>
      <c r="BT60" s="81" t="s">
        <v>79</v>
      </c>
      <c r="BV60" s="81" t="s">
        <v>74</v>
      </c>
      <c r="BW60" s="81" t="s">
        <v>96</v>
      </c>
      <c r="BX60" s="81" t="s">
        <v>5</v>
      </c>
      <c r="CL60" s="81" t="s">
        <v>19</v>
      </c>
      <c r="CM60" s="81" t="s">
        <v>81</v>
      </c>
    </row>
    <row r="61" spans="1:91" s="6" customFormat="1" ht="16.5" customHeight="1">
      <c r="A61" s="72" t="s">
        <v>76</v>
      </c>
      <c r="B61" s="73"/>
      <c r="C61" s="74"/>
      <c r="D61" s="290" t="s">
        <v>97</v>
      </c>
      <c r="E61" s="290"/>
      <c r="F61" s="290"/>
      <c r="G61" s="290"/>
      <c r="H61" s="290"/>
      <c r="I61" s="75"/>
      <c r="J61" s="290" t="s">
        <v>98</v>
      </c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1">
        <f>'06 - Vzduchotechnika'!J30</f>
        <v>0</v>
      </c>
      <c r="AH61" s="292"/>
      <c r="AI61" s="292"/>
      <c r="AJ61" s="292"/>
      <c r="AK61" s="292"/>
      <c r="AL61" s="292"/>
      <c r="AM61" s="292"/>
      <c r="AN61" s="291">
        <f t="shared" si="1"/>
        <v>0</v>
      </c>
      <c r="AO61" s="292"/>
      <c r="AP61" s="292"/>
      <c r="AQ61" s="76" t="s">
        <v>78</v>
      </c>
      <c r="AR61" s="73"/>
      <c r="AS61" s="77">
        <v>0</v>
      </c>
      <c r="AT61" s="78">
        <f t="shared" si="0"/>
        <v>0</v>
      </c>
      <c r="AU61" s="79">
        <f>'06 - Vzduchotechnika'!P81</f>
        <v>0</v>
      </c>
      <c r="AV61" s="78">
        <f>'06 - Vzduchotechnika'!J33</f>
        <v>0</v>
      </c>
      <c r="AW61" s="78">
        <f>'06 - Vzduchotechnika'!J34</f>
        <v>0</v>
      </c>
      <c r="AX61" s="78">
        <f>'06 - Vzduchotechnika'!J35</f>
        <v>0</v>
      </c>
      <c r="AY61" s="78">
        <f>'06 - Vzduchotechnika'!J36</f>
        <v>0</v>
      </c>
      <c r="AZ61" s="78">
        <f>'06 - Vzduchotechnika'!F33</f>
        <v>0</v>
      </c>
      <c r="BA61" s="78">
        <f>'06 - Vzduchotechnika'!F34</f>
        <v>0</v>
      </c>
      <c r="BB61" s="78">
        <f>'06 - Vzduchotechnika'!F35</f>
        <v>0</v>
      </c>
      <c r="BC61" s="78">
        <f>'06 - Vzduchotechnika'!F36</f>
        <v>0</v>
      </c>
      <c r="BD61" s="80">
        <f>'06 - Vzduchotechnika'!F37</f>
        <v>0</v>
      </c>
      <c r="BT61" s="81" t="s">
        <v>79</v>
      </c>
      <c r="BV61" s="81" t="s">
        <v>74</v>
      </c>
      <c r="BW61" s="81" t="s">
        <v>99</v>
      </c>
      <c r="BX61" s="81" t="s">
        <v>5</v>
      </c>
      <c r="CL61" s="81" t="s">
        <v>19</v>
      </c>
      <c r="CM61" s="81" t="s">
        <v>81</v>
      </c>
    </row>
    <row r="62" spans="1:91" s="6" customFormat="1" ht="16.5" customHeight="1">
      <c r="A62" s="72" t="s">
        <v>76</v>
      </c>
      <c r="B62" s="73"/>
      <c r="C62" s="74"/>
      <c r="D62" s="290" t="s">
        <v>100</v>
      </c>
      <c r="E62" s="290"/>
      <c r="F62" s="290"/>
      <c r="G62" s="290"/>
      <c r="H62" s="290"/>
      <c r="I62" s="75"/>
      <c r="J62" s="290" t="s">
        <v>101</v>
      </c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1">
        <f>SUM('07.1 - Rek Elektroinstalace'!F35)</f>
        <v>0</v>
      </c>
      <c r="AH62" s="292"/>
      <c r="AI62" s="292"/>
      <c r="AJ62" s="292"/>
      <c r="AK62" s="292"/>
      <c r="AL62" s="292"/>
      <c r="AM62" s="292"/>
      <c r="AN62" s="291">
        <f>SUM(AG62*1.21)</f>
        <v>0</v>
      </c>
      <c r="AO62" s="292"/>
      <c r="AP62" s="292"/>
      <c r="AQ62" s="76" t="s">
        <v>78</v>
      </c>
      <c r="AR62" s="73"/>
      <c r="AS62" s="82">
        <v>0</v>
      </c>
      <c r="AT62" s="83" t="e">
        <f t="shared" si="0"/>
        <v>#REF!</v>
      </c>
      <c r="AU62" s="84" t="e">
        <f>#REF!</f>
        <v>#REF!</v>
      </c>
      <c r="AV62" s="83" t="e">
        <f>#REF!</f>
        <v>#REF!</v>
      </c>
      <c r="AW62" s="83" t="e">
        <f>#REF!</f>
        <v>#REF!</v>
      </c>
      <c r="AX62" s="83" t="e">
        <f>#REF!</f>
        <v>#REF!</v>
      </c>
      <c r="AY62" s="83" t="e">
        <f>#REF!</f>
        <v>#REF!</v>
      </c>
      <c r="AZ62" s="83" t="e">
        <f>#REF!</f>
        <v>#REF!</v>
      </c>
      <c r="BA62" s="83" t="e">
        <f>#REF!</f>
        <v>#REF!</v>
      </c>
      <c r="BB62" s="83" t="e">
        <f>#REF!</f>
        <v>#REF!</v>
      </c>
      <c r="BC62" s="83" t="e">
        <f>#REF!</f>
        <v>#REF!</v>
      </c>
      <c r="BD62" s="85" t="e">
        <f>#REF!</f>
        <v>#REF!</v>
      </c>
      <c r="BT62" s="81" t="s">
        <v>79</v>
      </c>
      <c r="BV62" s="81" t="s">
        <v>74</v>
      </c>
      <c r="BW62" s="81" t="s">
        <v>102</v>
      </c>
      <c r="BX62" s="81" t="s">
        <v>5</v>
      </c>
      <c r="CL62" s="81" t="s">
        <v>19</v>
      </c>
      <c r="CM62" s="81" t="s">
        <v>81</v>
      </c>
    </row>
    <row r="63" spans="2:44" s="1" customFormat="1" ht="30" customHeight="1">
      <c r="B63" s="33"/>
      <c r="AR63" s="33"/>
    </row>
    <row r="64" spans="2:44" s="1" customFormat="1" ht="6.95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33"/>
    </row>
  </sheetData>
  <sheetProtection algorithmName="SHA-512" hashValue="+y0ltkd1sGa9AI4gNoA9JL8usldDtWTplxzhw93tKtNo5kk9b11nP9GwGnld6sGiB8PPSb2TXk1iOjHNqEwhaw==" saltValue="weETuLo2TMnywCyg2/LcCw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0 - VRN'!C2" display="/"/>
    <hyperlink ref="A56" location="'01 - 2.NP pravá část - st...'!C2" display="/"/>
    <hyperlink ref="A57" location="'02 - 2.NP levá část - sta...'!C2" display="/"/>
    <hyperlink ref="A58" location="'03 - 3.NP - stavební'!C2" display="/"/>
    <hyperlink ref="A59" location="'04 - Zdravotechnika'!C2" display="/"/>
    <hyperlink ref="A60" location="'05 - Vytápění'!C2" display="/"/>
    <hyperlink ref="A61" location="'06 - Vzduchotechnika'!C2" display="/"/>
    <hyperlink ref="A62" location="'07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36D5-0B81-4344-8E66-3D39FF2FD451}">
  <sheetPr>
    <pageSetUpPr fitToPage="1"/>
  </sheetPr>
  <dimension ref="A3:M115"/>
  <sheetViews>
    <sheetView workbookViewId="0" topLeftCell="A1">
      <selection activeCell="F99" sqref="F99"/>
    </sheetView>
  </sheetViews>
  <sheetFormatPr defaultColWidth="9.140625" defaultRowHeight="12"/>
  <cols>
    <col min="1" max="1" width="4.8515625" style="326" bestFit="1" customWidth="1"/>
    <col min="2" max="2" width="11.7109375" style="326" bestFit="1" customWidth="1"/>
    <col min="3" max="3" width="38.140625" style="369" customWidth="1"/>
    <col min="4" max="4" width="4.140625" style="326" bestFit="1" customWidth="1"/>
    <col min="5" max="5" width="9.7109375" style="326" bestFit="1" customWidth="1"/>
    <col min="6" max="6" width="12.8515625" style="326" bestFit="1" customWidth="1"/>
    <col min="7" max="7" width="13.421875" style="326" bestFit="1" customWidth="1"/>
    <col min="8" max="8" width="7.8515625" style="326" bestFit="1" customWidth="1"/>
    <col min="9" max="9" width="11.8515625" style="326" bestFit="1" customWidth="1"/>
    <col min="10" max="10" width="6.28125" style="368" hidden="1" customWidth="1"/>
    <col min="11" max="11" width="6.28125" style="326" hidden="1" customWidth="1"/>
    <col min="12" max="12" width="9.140625" style="326" hidden="1" customWidth="1"/>
    <col min="13" max="13" width="5.28125" style="326" hidden="1" customWidth="1"/>
    <col min="14" max="16384" width="9.28125" style="326" customWidth="1"/>
  </cols>
  <sheetData>
    <row r="3" spans="1:10" ht="12">
      <c r="A3" s="447"/>
      <c r="B3" s="366" t="s">
        <v>19</v>
      </c>
      <c r="C3" s="448"/>
      <c r="D3" s="447"/>
      <c r="E3" s="447"/>
      <c r="F3" s="447"/>
      <c r="G3" s="447"/>
      <c r="H3" s="447"/>
      <c r="I3" s="447"/>
      <c r="J3" s="446"/>
    </row>
    <row r="4" spans="1:10" ht="12">
      <c r="A4" s="447"/>
      <c r="B4" s="366" t="s">
        <v>2162</v>
      </c>
      <c r="C4" s="448"/>
      <c r="D4" s="447"/>
      <c r="E4" s="447"/>
      <c r="F4" s="447"/>
      <c r="G4" s="447"/>
      <c r="H4" s="447"/>
      <c r="I4" s="447"/>
      <c r="J4" s="446"/>
    </row>
    <row r="5" spans="1:10" ht="12">
      <c r="A5" s="447"/>
      <c r="B5" s="366" t="s">
        <v>2161</v>
      </c>
      <c r="C5" s="448"/>
      <c r="D5" s="447"/>
      <c r="E5" s="447"/>
      <c r="F5" s="447"/>
      <c r="G5" s="447"/>
      <c r="H5" s="447"/>
      <c r="I5" s="447"/>
      <c r="J5" s="446"/>
    </row>
    <row r="6" spans="1:10" ht="12">
      <c r="A6" s="447"/>
      <c r="B6" s="366"/>
      <c r="C6" s="448"/>
      <c r="D6" s="447"/>
      <c r="E6" s="447"/>
      <c r="F6" s="447"/>
      <c r="G6" s="447"/>
      <c r="H6" s="447"/>
      <c r="I6" s="447"/>
      <c r="J6" s="446"/>
    </row>
    <row r="7" spans="1:10" s="360" customFormat="1" ht="33.95" customHeight="1" thickBot="1">
      <c r="A7" s="444" t="s">
        <v>2256</v>
      </c>
      <c r="B7" s="444"/>
      <c r="C7" s="445"/>
      <c r="D7" s="444"/>
      <c r="E7" s="444"/>
      <c r="F7" s="444"/>
      <c r="G7" s="444"/>
      <c r="H7" s="444"/>
      <c r="I7" s="444"/>
      <c r="J7" s="443"/>
    </row>
    <row r="8" spans="1:13" ht="15.75" thickBot="1">
      <c r="A8" s="442" t="s">
        <v>2159</v>
      </c>
      <c r="B8" s="441" t="s">
        <v>2255</v>
      </c>
      <c r="C8" s="440" t="s">
        <v>2254</v>
      </c>
      <c r="D8" s="439" t="s">
        <v>2253</v>
      </c>
      <c r="E8" s="438" t="s">
        <v>2252</v>
      </c>
      <c r="F8" s="438" t="s">
        <v>2251</v>
      </c>
      <c r="G8" s="437" t="s">
        <v>2250</v>
      </c>
      <c r="H8" s="436" t="s">
        <v>2249</v>
      </c>
      <c r="I8" s="435" t="s">
        <v>2248</v>
      </c>
      <c r="J8" s="434" t="s">
        <v>42</v>
      </c>
      <c r="K8" s="326" t="s">
        <v>2247</v>
      </c>
      <c r="L8" s="326" t="s">
        <v>2246</v>
      </c>
      <c r="M8" s="326" t="s">
        <v>2245</v>
      </c>
    </row>
    <row r="9" spans="1:10" s="403" customFormat="1" ht="20.1" customHeight="1">
      <c r="A9" s="433" t="s">
        <v>2244</v>
      </c>
      <c r="B9" s="432"/>
      <c r="C9" s="431"/>
      <c r="E9" s="430"/>
      <c r="F9" s="430"/>
      <c r="G9" s="429"/>
      <c r="H9" s="428"/>
      <c r="I9" s="427"/>
      <c r="J9" s="426"/>
    </row>
    <row r="10" spans="1:13" ht="12">
      <c r="A10" s="402">
        <v>1</v>
      </c>
      <c r="B10" s="401">
        <v>715113</v>
      </c>
      <c r="C10" s="400" t="s">
        <v>2243</v>
      </c>
      <c r="D10" s="399" t="s">
        <v>2174</v>
      </c>
      <c r="E10" s="398">
        <v>3</v>
      </c>
      <c r="F10" s="398">
        <v>0</v>
      </c>
      <c r="G10" s="397">
        <f>E10*F10</f>
        <v>0</v>
      </c>
      <c r="H10" s="396">
        <v>0</v>
      </c>
      <c r="I10" s="395">
        <f>E10*H10</f>
        <v>0</v>
      </c>
      <c r="J10" s="394" t="s">
        <v>2173</v>
      </c>
      <c r="K10" s="326" t="s">
        <v>2165</v>
      </c>
      <c r="M10" s="384" t="s">
        <v>2237</v>
      </c>
    </row>
    <row r="11" spans="1:13" ht="12">
      <c r="A11" s="402">
        <v>2</v>
      </c>
      <c r="B11" s="401">
        <v>472208</v>
      </c>
      <c r="C11" s="400" t="s">
        <v>2242</v>
      </c>
      <c r="D11" s="399" t="s">
        <v>2174</v>
      </c>
      <c r="E11" s="398">
        <v>3</v>
      </c>
      <c r="F11" s="398">
        <v>0</v>
      </c>
      <c r="G11" s="397">
        <f>E11*F11</f>
        <v>0</v>
      </c>
      <c r="H11" s="396">
        <v>0</v>
      </c>
      <c r="I11" s="395">
        <f>E11*H11</f>
        <v>0</v>
      </c>
      <c r="J11" s="394" t="s">
        <v>2166</v>
      </c>
      <c r="K11" s="326" t="s">
        <v>2165</v>
      </c>
      <c r="M11" s="384" t="s">
        <v>2237</v>
      </c>
    </row>
    <row r="12" spans="1:13" ht="12">
      <c r="A12" s="402">
        <v>3</v>
      </c>
      <c r="B12" s="401">
        <v>509003</v>
      </c>
      <c r="C12" s="400" t="s">
        <v>2241</v>
      </c>
      <c r="D12" s="399" t="s">
        <v>2174</v>
      </c>
      <c r="E12" s="398">
        <v>38</v>
      </c>
      <c r="F12" s="398">
        <v>0</v>
      </c>
      <c r="G12" s="397">
        <f>E12*F12</f>
        <v>0</v>
      </c>
      <c r="H12" s="396">
        <v>0</v>
      </c>
      <c r="I12" s="395">
        <f>E12*H12</f>
        <v>0</v>
      </c>
      <c r="J12" s="394" t="s">
        <v>2166</v>
      </c>
      <c r="K12" s="326" t="s">
        <v>2165</v>
      </c>
      <c r="M12" s="384" t="s">
        <v>2237</v>
      </c>
    </row>
    <row r="13" spans="1:13" ht="12">
      <c r="A13" s="402">
        <v>4</v>
      </c>
      <c r="B13" s="401">
        <v>509006</v>
      </c>
      <c r="C13" s="400" t="s">
        <v>2240</v>
      </c>
      <c r="D13" s="399" t="s">
        <v>2174</v>
      </c>
      <c r="E13" s="398">
        <v>9</v>
      </c>
      <c r="F13" s="398">
        <v>0</v>
      </c>
      <c r="G13" s="397">
        <f>E13*F13</f>
        <v>0</v>
      </c>
      <c r="H13" s="396">
        <v>0</v>
      </c>
      <c r="I13" s="395">
        <f>E13*H13</f>
        <v>0</v>
      </c>
      <c r="J13" s="394" t="s">
        <v>2166</v>
      </c>
      <c r="K13" s="326" t="s">
        <v>2165</v>
      </c>
      <c r="M13" s="384" t="s">
        <v>2237</v>
      </c>
    </row>
    <row r="14" spans="1:13" ht="12">
      <c r="A14" s="402">
        <v>5</v>
      </c>
      <c r="B14" s="401">
        <v>551111</v>
      </c>
      <c r="C14" s="400" t="s">
        <v>2239</v>
      </c>
      <c r="D14" s="399" t="s">
        <v>2174</v>
      </c>
      <c r="E14" s="398">
        <v>6</v>
      </c>
      <c r="F14" s="398">
        <v>0</v>
      </c>
      <c r="G14" s="397">
        <f>E14*F14</f>
        <v>0</v>
      </c>
      <c r="H14" s="396">
        <v>0</v>
      </c>
      <c r="I14" s="395">
        <f>E14*H14</f>
        <v>0</v>
      </c>
      <c r="J14" s="394" t="s">
        <v>2173</v>
      </c>
      <c r="K14" s="326" t="s">
        <v>2165</v>
      </c>
      <c r="M14" s="384" t="s">
        <v>2237</v>
      </c>
    </row>
    <row r="15" spans="1:13" ht="15.75" thickBot="1">
      <c r="A15" s="393">
        <v>6</v>
      </c>
      <c r="B15" s="392">
        <v>873003</v>
      </c>
      <c r="C15" s="391" t="s">
        <v>2238</v>
      </c>
      <c r="D15" s="390" t="s">
        <v>2174</v>
      </c>
      <c r="E15" s="389">
        <v>9</v>
      </c>
      <c r="F15" s="389">
        <v>0</v>
      </c>
      <c r="G15" s="388">
        <f>E15*F15</f>
        <v>0</v>
      </c>
      <c r="H15" s="387">
        <v>0</v>
      </c>
      <c r="I15" s="386">
        <f>E15*H15</f>
        <v>0</v>
      </c>
      <c r="J15" s="385" t="s">
        <v>2166</v>
      </c>
      <c r="K15" s="326" t="s">
        <v>2165</v>
      </c>
      <c r="M15" s="384" t="s">
        <v>2237</v>
      </c>
    </row>
    <row r="16" spans="1:13" s="374" customFormat="1" ht="14.25">
      <c r="A16" s="423"/>
      <c r="B16" s="422"/>
      <c r="C16" s="421" t="s">
        <v>2164</v>
      </c>
      <c r="D16" s="420"/>
      <c r="E16" s="419"/>
      <c r="F16" s="419"/>
      <c r="G16" s="418">
        <f>SUM(G10:G15)</f>
        <v>0</v>
      </c>
      <c r="H16" s="417"/>
      <c r="I16" s="416">
        <f>SUM(I10:I15)</f>
        <v>0</v>
      </c>
      <c r="J16" s="415"/>
      <c r="M16" s="414" t="s">
        <v>2237</v>
      </c>
    </row>
    <row r="17" spans="1:13" s="403" customFormat="1" ht="20.1" customHeight="1">
      <c r="A17" s="413" t="s">
        <v>2236</v>
      </c>
      <c r="B17" s="412"/>
      <c r="C17" s="411"/>
      <c r="D17" s="410"/>
      <c r="E17" s="409"/>
      <c r="F17" s="409"/>
      <c r="G17" s="408"/>
      <c r="H17" s="407"/>
      <c r="I17" s="406"/>
      <c r="J17" s="405"/>
      <c r="M17" s="404"/>
    </row>
    <row r="18" spans="1:13" ht="30">
      <c r="A18" s="402">
        <v>7</v>
      </c>
      <c r="B18" s="401">
        <v>415024</v>
      </c>
      <c r="C18" s="400" t="s">
        <v>2235</v>
      </c>
      <c r="D18" s="399" t="s">
        <v>2174</v>
      </c>
      <c r="E18" s="398">
        <v>3</v>
      </c>
      <c r="F18" s="398">
        <v>0</v>
      </c>
      <c r="G18" s="397">
        <f>E18*F18</f>
        <v>0</v>
      </c>
      <c r="H18" s="396">
        <v>0</v>
      </c>
      <c r="I18" s="395">
        <f>E18*H18</f>
        <v>0</v>
      </c>
      <c r="J18" s="394" t="s">
        <v>2166</v>
      </c>
      <c r="K18" s="326" t="s">
        <v>2165</v>
      </c>
      <c r="M18" s="384" t="s">
        <v>2204</v>
      </c>
    </row>
    <row r="19" spans="1:13" ht="30">
      <c r="A19" s="402">
        <v>8</v>
      </c>
      <c r="B19" s="401">
        <v>95215174</v>
      </c>
      <c r="C19" s="400" t="s">
        <v>2234</v>
      </c>
      <c r="D19" s="399" t="s">
        <v>2174</v>
      </c>
      <c r="E19" s="398">
        <v>24</v>
      </c>
      <c r="F19" s="398">
        <v>0</v>
      </c>
      <c r="G19" s="397">
        <f>E19*F19</f>
        <v>0</v>
      </c>
      <c r="H19" s="396">
        <v>0</v>
      </c>
      <c r="I19" s="395">
        <f>E19*H19</f>
        <v>0</v>
      </c>
      <c r="J19" s="394" t="s">
        <v>2166</v>
      </c>
      <c r="K19" s="326" t="s">
        <v>2165</v>
      </c>
      <c r="M19" s="384" t="s">
        <v>2204</v>
      </c>
    </row>
    <row r="20" spans="1:13" ht="12">
      <c r="A20" s="402">
        <v>9</v>
      </c>
      <c r="B20" s="401">
        <v>95220899</v>
      </c>
      <c r="C20" s="400" t="s">
        <v>2233</v>
      </c>
      <c r="D20" s="399" t="s">
        <v>2174</v>
      </c>
      <c r="E20" s="398">
        <v>8</v>
      </c>
      <c r="F20" s="398">
        <v>0</v>
      </c>
      <c r="G20" s="397">
        <f>E20*F20</f>
        <v>0</v>
      </c>
      <c r="H20" s="396">
        <v>0</v>
      </c>
      <c r="I20" s="395">
        <f>E20*H20</f>
        <v>0</v>
      </c>
      <c r="J20" s="394" t="s">
        <v>2166</v>
      </c>
      <c r="K20" s="326" t="s">
        <v>2165</v>
      </c>
      <c r="M20" s="384" t="s">
        <v>2204</v>
      </c>
    </row>
    <row r="21" spans="1:13" ht="30">
      <c r="A21" s="402">
        <v>10</v>
      </c>
      <c r="B21" s="401">
        <v>435029</v>
      </c>
      <c r="C21" s="400" t="s">
        <v>2232</v>
      </c>
      <c r="D21" s="399" t="s">
        <v>2174</v>
      </c>
      <c r="E21" s="398">
        <v>1</v>
      </c>
      <c r="F21" s="398">
        <v>0</v>
      </c>
      <c r="G21" s="397">
        <f>E21*F21</f>
        <v>0</v>
      </c>
      <c r="H21" s="396">
        <v>0</v>
      </c>
      <c r="I21" s="395">
        <f>E21*H21</f>
        <v>0</v>
      </c>
      <c r="J21" s="394" t="s">
        <v>2166</v>
      </c>
      <c r="K21" s="326" t="s">
        <v>2165</v>
      </c>
      <c r="M21" s="384" t="s">
        <v>2204</v>
      </c>
    </row>
    <row r="22" spans="1:13" ht="30">
      <c r="A22" s="402">
        <v>11</v>
      </c>
      <c r="B22" s="401">
        <v>438062</v>
      </c>
      <c r="C22" s="400" t="s">
        <v>2231</v>
      </c>
      <c r="D22" s="399" t="s">
        <v>2174</v>
      </c>
      <c r="E22" s="398">
        <v>6</v>
      </c>
      <c r="F22" s="398">
        <v>0</v>
      </c>
      <c r="G22" s="397">
        <f>E22*F22</f>
        <v>0</v>
      </c>
      <c r="H22" s="396">
        <v>0</v>
      </c>
      <c r="I22" s="395">
        <f>E22*H22</f>
        <v>0</v>
      </c>
      <c r="J22" s="394" t="s">
        <v>2166</v>
      </c>
      <c r="K22" s="326" t="s">
        <v>2165</v>
      </c>
      <c r="M22" s="384" t="s">
        <v>2204</v>
      </c>
    </row>
    <row r="23" spans="1:13" ht="30">
      <c r="A23" s="402">
        <v>12</v>
      </c>
      <c r="B23" s="401">
        <v>438502</v>
      </c>
      <c r="C23" s="400" t="s">
        <v>2230</v>
      </c>
      <c r="D23" s="399" t="s">
        <v>2174</v>
      </c>
      <c r="E23" s="398">
        <v>3</v>
      </c>
      <c r="F23" s="398">
        <v>0</v>
      </c>
      <c r="G23" s="397">
        <f>E23*F23</f>
        <v>0</v>
      </c>
      <c r="H23" s="396">
        <v>0</v>
      </c>
      <c r="I23" s="395">
        <f>E23*H23</f>
        <v>0</v>
      </c>
      <c r="J23" s="394" t="s">
        <v>2166</v>
      </c>
      <c r="K23" s="326" t="s">
        <v>2165</v>
      </c>
      <c r="M23" s="384" t="s">
        <v>2204</v>
      </c>
    </row>
    <row r="24" spans="1:13" ht="30">
      <c r="A24" s="402">
        <v>13</v>
      </c>
      <c r="B24" s="401">
        <v>434325</v>
      </c>
      <c r="C24" s="400" t="s">
        <v>2229</v>
      </c>
      <c r="D24" s="399" t="s">
        <v>2174</v>
      </c>
      <c r="E24" s="398">
        <v>39</v>
      </c>
      <c r="F24" s="398">
        <v>0</v>
      </c>
      <c r="G24" s="397">
        <f>E24*F24</f>
        <v>0</v>
      </c>
      <c r="H24" s="396">
        <v>0</v>
      </c>
      <c r="I24" s="395">
        <f>E24*H24</f>
        <v>0</v>
      </c>
      <c r="J24" s="394" t="s">
        <v>2166</v>
      </c>
      <c r="K24" s="326" t="s">
        <v>2165</v>
      </c>
      <c r="M24" s="384" t="s">
        <v>2204</v>
      </c>
    </row>
    <row r="25" spans="1:13" ht="30">
      <c r="A25" s="402">
        <v>14</v>
      </c>
      <c r="B25" s="401">
        <v>434323</v>
      </c>
      <c r="C25" s="400" t="s">
        <v>2228</v>
      </c>
      <c r="D25" s="399" t="s">
        <v>2174</v>
      </c>
      <c r="E25" s="398">
        <v>14</v>
      </c>
      <c r="F25" s="398">
        <v>0</v>
      </c>
      <c r="G25" s="397">
        <f>E25*F25</f>
        <v>0</v>
      </c>
      <c r="H25" s="396">
        <v>0</v>
      </c>
      <c r="I25" s="395">
        <f>E25*H25</f>
        <v>0</v>
      </c>
      <c r="J25" s="394" t="s">
        <v>2166</v>
      </c>
      <c r="K25" s="326" t="s">
        <v>2165</v>
      </c>
      <c r="M25" s="384" t="s">
        <v>2204</v>
      </c>
    </row>
    <row r="26" spans="1:13" ht="12">
      <c r="A26" s="402">
        <v>15</v>
      </c>
      <c r="B26" s="401">
        <v>434322</v>
      </c>
      <c r="C26" s="400" t="s">
        <v>2227</v>
      </c>
      <c r="D26" s="399" t="s">
        <v>2174</v>
      </c>
      <c r="E26" s="398">
        <v>1</v>
      </c>
      <c r="F26" s="398">
        <v>0</v>
      </c>
      <c r="G26" s="397">
        <f>E26*F26</f>
        <v>0</v>
      </c>
      <c r="H26" s="396">
        <v>0</v>
      </c>
      <c r="I26" s="395">
        <f>E26*H26</f>
        <v>0</v>
      </c>
      <c r="J26" s="394" t="s">
        <v>2166</v>
      </c>
      <c r="K26" s="326" t="s">
        <v>2165</v>
      </c>
      <c r="M26" s="384" t="s">
        <v>2204</v>
      </c>
    </row>
    <row r="27" spans="1:13" ht="12">
      <c r="A27" s="402">
        <v>16</v>
      </c>
      <c r="B27" s="401">
        <v>591111</v>
      </c>
      <c r="C27" s="400" t="s">
        <v>2226</v>
      </c>
      <c r="D27" s="399" t="s">
        <v>2174</v>
      </c>
      <c r="E27" s="398">
        <v>12</v>
      </c>
      <c r="F27" s="398">
        <v>0</v>
      </c>
      <c r="G27" s="397">
        <f>E27*F27</f>
        <v>0</v>
      </c>
      <c r="H27" s="396">
        <v>0</v>
      </c>
      <c r="I27" s="395">
        <f>E27*H27</f>
        <v>0</v>
      </c>
      <c r="J27" s="394" t="s">
        <v>2173</v>
      </c>
      <c r="M27" s="384" t="s">
        <v>2204</v>
      </c>
    </row>
    <row r="28" spans="1:13" ht="30">
      <c r="A28" s="402">
        <v>17</v>
      </c>
      <c r="B28" s="401">
        <v>420902</v>
      </c>
      <c r="C28" s="400" t="s">
        <v>2225</v>
      </c>
      <c r="D28" s="399" t="s">
        <v>2174</v>
      </c>
      <c r="E28" s="398">
        <v>11</v>
      </c>
      <c r="F28" s="398">
        <v>0</v>
      </c>
      <c r="G28" s="397">
        <f>E28*F28</f>
        <v>0</v>
      </c>
      <c r="H28" s="396">
        <v>0</v>
      </c>
      <c r="I28" s="395">
        <f>E28*H28</f>
        <v>0</v>
      </c>
      <c r="J28" s="394" t="s">
        <v>2166</v>
      </c>
      <c r="K28" s="326" t="s">
        <v>2165</v>
      </c>
      <c r="M28" s="384" t="s">
        <v>2204</v>
      </c>
    </row>
    <row r="29" spans="1:13" ht="30">
      <c r="A29" s="402">
        <v>18</v>
      </c>
      <c r="B29" s="401">
        <v>420002</v>
      </c>
      <c r="C29" s="400" t="s">
        <v>2224</v>
      </c>
      <c r="D29" s="399" t="s">
        <v>2174</v>
      </c>
      <c r="E29" s="398">
        <v>23</v>
      </c>
      <c r="F29" s="398">
        <v>0</v>
      </c>
      <c r="G29" s="397">
        <f>E29*F29</f>
        <v>0</v>
      </c>
      <c r="H29" s="396">
        <v>0</v>
      </c>
      <c r="I29" s="395">
        <f>E29*H29</f>
        <v>0</v>
      </c>
      <c r="J29" s="394" t="s">
        <v>2166</v>
      </c>
      <c r="K29" s="326" t="s">
        <v>2165</v>
      </c>
      <c r="M29" s="384" t="s">
        <v>2204</v>
      </c>
    </row>
    <row r="30" spans="1:13" ht="30">
      <c r="A30" s="402">
        <v>19</v>
      </c>
      <c r="B30" s="401">
        <v>420091</v>
      </c>
      <c r="C30" s="400" t="s">
        <v>2212</v>
      </c>
      <c r="D30" s="399" t="s">
        <v>2174</v>
      </c>
      <c r="E30" s="398">
        <v>23</v>
      </c>
      <c r="F30" s="398">
        <v>0</v>
      </c>
      <c r="G30" s="397">
        <f>E30*F30</f>
        <v>0</v>
      </c>
      <c r="H30" s="396">
        <v>0</v>
      </c>
      <c r="I30" s="395">
        <f>E30*H30</f>
        <v>0</v>
      </c>
      <c r="J30" s="394" t="s">
        <v>2166</v>
      </c>
      <c r="M30" s="384" t="s">
        <v>2204</v>
      </c>
    </row>
    <row r="31" spans="1:13" ht="30">
      <c r="A31" s="402">
        <v>20</v>
      </c>
      <c r="B31" s="401">
        <v>420011</v>
      </c>
      <c r="C31" s="400" t="s">
        <v>2223</v>
      </c>
      <c r="D31" s="399" t="s">
        <v>2174</v>
      </c>
      <c r="E31" s="398">
        <v>3</v>
      </c>
      <c r="F31" s="398">
        <v>0</v>
      </c>
      <c r="G31" s="397">
        <f>E31*F31</f>
        <v>0</v>
      </c>
      <c r="H31" s="396">
        <v>0</v>
      </c>
      <c r="I31" s="395">
        <f>E31*H31</f>
        <v>0</v>
      </c>
      <c r="J31" s="394" t="s">
        <v>2166</v>
      </c>
      <c r="K31" s="326" t="s">
        <v>2165</v>
      </c>
      <c r="M31" s="384" t="s">
        <v>2204</v>
      </c>
    </row>
    <row r="32" spans="1:13" ht="30">
      <c r="A32" s="402">
        <v>21</v>
      </c>
      <c r="B32" s="401">
        <v>410903</v>
      </c>
      <c r="C32" s="400" t="s">
        <v>2222</v>
      </c>
      <c r="D32" s="399" t="s">
        <v>2174</v>
      </c>
      <c r="E32" s="398">
        <v>1</v>
      </c>
      <c r="F32" s="398">
        <v>0</v>
      </c>
      <c r="G32" s="397">
        <f>E32*F32</f>
        <v>0</v>
      </c>
      <c r="H32" s="396">
        <v>0</v>
      </c>
      <c r="I32" s="395">
        <f>E32*H32</f>
        <v>0</v>
      </c>
      <c r="J32" s="394" t="s">
        <v>2166</v>
      </c>
      <c r="K32" s="326" t="s">
        <v>2165</v>
      </c>
      <c r="M32" s="384" t="s">
        <v>2204</v>
      </c>
    </row>
    <row r="33" spans="1:13" ht="30">
      <c r="A33" s="402">
        <v>22</v>
      </c>
      <c r="B33" s="401">
        <v>410901</v>
      </c>
      <c r="C33" s="400" t="s">
        <v>2221</v>
      </c>
      <c r="D33" s="399" t="s">
        <v>2174</v>
      </c>
      <c r="E33" s="398">
        <v>4</v>
      </c>
      <c r="F33" s="398">
        <v>0</v>
      </c>
      <c r="G33" s="397">
        <f>E33*F33</f>
        <v>0</v>
      </c>
      <c r="H33" s="396">
        <v>0</v>
      </c>
      <c r="I33" s="395">
        <f>E33*H33</f>
        <v>0</v>
      </c>
      <c r="J33" s="394" t="s">
        <v>2166</v>
      </c>
      <c r="K33" s="326" t="s">
        <v>2165</v>
      </c>
      <c r="M33" s="384" t="s">
        <v>2204</v>
      </c>
    </row>
    <row r="34" spans="1:13" ht="30">
      <c r="A34" s="402">
        <v>23</v>
      </c>
      <c r="B34" s="401">
        <v>410901</v>
      </c>
      <c r="C34" s="400" t="s">
        <v>2220</v>
      </c>
      <c r="D34" s="399" t="s">
        <v>2174</v>
      </c>
      <c r="E34" s="398">
        <v>4</v>
      </c>
      <c r="F34" s="398">
        <v>0</v>
      </c>
      <c r="G34" s="397">
        <f>E34*F34</f>
        <v>0</v>
      </c>
      <c r="H34" s="396">
        <v>0</v>
      </c>
      <c r="I34" s="395">
        <f>E34*H34</f>
        <v>0</v>
      </c>
      <c r="J34" s="394" t="s">
        <v>2166</v>
      </c>
      <c r="K34" s="326" t="s">
        <v>2165</v>
      </c>
      <c r="M34" s="384" t="s">
        <v>2204</v>
      </c>
    </row>
    <row r="35" spans="1:13" ht="30">
      <c r="A35" s="402">
        <v>24</v>
      </c>
      <c r="B35" s="401">
        <v>410130</v>
      </c>
      <c r="C35" s="400" t="s">
        <v>2219</v>
      </c>
      <c r="D35" s="425"/>
      <c r="E35" s="398">
        <v>22</v>
      </c>
      <c r="F35" s="398">
        <v>0</v>
      </c>
      <c r="G35" s="397">
        <f>E35*F35</f>
        <v>0</v>
      </c>
      <c r="H35" s="396">
        <v>0</v>
      </c>
      <c r="I35" s="395">
        <f>E35*H35</f>
        <v>0</v>
      </c>
      <c r="J35" s="424"/>
      <c r="K35" s="326" t="s">
        <v>2165</v>
      </c>
      <c r="M35" s="384" t="s">
        <v>2204</v>
      </c>
    </row>
    <row r="36" spans="1:13" ht="30">
      <c r="A36" s="402">
        <v>25</v>
      </c>
      <c r="B36" s="401">
        <v>409820</v>
      </c>
      <c r="C36" s="400" t="s">
        <v>2218</v>
      </c>
      <c r="D36" s="399" t="s">
        <v>2174</v>
      </c>
      <c r="E36" s="398">
        <v>22</v>
      </c>
      <c r="F36" s="398">
        <v>0</v>
      </c>
      <c r="G36" s="397">
        <f>E36*F36</f>
        <v>0</v>
      </c>
      <c r="H36" s="396">
        <v>0</v>
      </c>
      <c r="I36" s="395">
        <f>E36*H36</f>
        <v>0</v>
      </c>
      <c r="J36" s="394" t="s">
        <v>2166</v>
      </c>
      <c r="M36" s="384" t="s">
        <v>2204</v>
      </c>
    </row>
    <row r="37" spans="1:13" ht="30">
      <c r="A37" s="402">
        <v>26</v>
      </c>
      <c r="B37" s="401">
        <v>410101</v>
      </c>
      <c r="C37" s="400" t="s">
        <v>2213</v>
      </c>
      <c r="D37" s="399" t="s">
        <v>2174</v>
      </c>
      <c r="E37" s="398">
        <v>22</v>
      </c>
      <c r="F37" s="398">
        <v>0</v>
      </c>
      <c r="G37" s="397">
        <f>E37*F37</f>
        <v>0</v>
      </c>
      <c r="H37" s="396">
        <v>0</v>
      </c>
      <c r="I37" s="395">
        <f>E37*H37</f>
        <v>0</v>
      </c>
      <c r="J37" s="394" t="s">
        <v>2166</v>
      </c>
      <c r="M37" s="384" t="s">
        <v>2204</v>
      </c>
    </row>
    <row r="38" spans="1:13" ht="30">
      <c r="A38" s="402">
        <v>27</v>
      </c>
      <c r="B38" s="401">
        <v>420091</v>
      </c>
      <c r="C38" s="400" t="s">
        <v>2212</v>
      </c>
      <c r="D38" s="399" t="s">
        <v>2174</v>
      </c>
      <c r="E38" s="398">
        <v>22</v>
      </c>
      <c r="F38" s="398">
        <v>0</v>
      </c>
      <c r="G38" s="397">
        <f>E38*F38</f>
        <v>0</v>
      </c>
      <c r="H38" s="396">
        <v>0</v>
      </c>
      <c r="I38" s="395">
        <f>E38*H38</f>
        <v>0</v>
      </c>
      <c r="J38" s="394" t="s">
        <v>2166</v>
      </c>
      <c r="M38" s="384" t="s">
        <v>2204</v>
      </c>
    </row>
    <row r="39" spans="1:13" ht="30">
      <c r="A39" s="402">
        <v>28</v>
      </c>
      <c r="B39" s="401">
        <v>410151</v>
      </c>
      <c r="C39" s="400" t="s">
        <v>2217</v>
      </c>
      <c r="D39" s="425"/>
      <c r="E39" s="398">
        <v>8</v>
      </c>
      <c r="F39" s="398">
        <v>0</v>
      </c>
      <c r="G39" s="397">
        <f>E39*F39</f>
        <v>0</v>
      </c>
      <c r="H39" s="396">
        <v>0</v>
      </c>
      <c r="I39" s="395">
        <f>E39*H39</f>
        <v>0</v>
      </c>
      <c r="J39" s="424"/>
      <c r="K39" s="326" t="s">
        <v>2165</v>
      </c>
      <c r="M39" s="384" t="s">
        <v>2204</v>
      </c>
    </row>
    <row r="40" spans="1:13" ht="30">
      <c r="A40" s="402">
        <v>29</v>
      </c>
      <c r="B40" s="401">
        <v>409822</v>
      </c>
      <c r="C40" s="400" t="s">
        <v>2216</v>
      </c>
      <c r="D40" s="399" t="s">
        <v>2174</v>
      </c>
      <c r="E40" s="398">
        <v>8</v>
      </c>
      <c r="F40" s="398">
        <v>0</v>
      </c>
      <c r="G40" s="397">
        <f>E40*F40</f>
        <v>0</v>
      </c>
      <c r="H40" s="396">
        <v>0</v>
      </c>
      <c r="I40" s="395">
        <f>E40*H40</f>
        <v>0</v>
      </c>
      <c r="J40" s="394" t="s">
        <v>2166</v>
      </c>
      <c r="M40" s="384" t="s">
        <v>2204</v>
      </c>
    </row>
    <row r="41" spans="1:13" ht="30">
      <c r="A41" s="402">
        <v>30</v>
      </c>
      <c r="B41" s="401">
        <v>410101</v>
      </c>
      <c r="C41" s="400" t="s">
        <v>2213</v>
      </c>
      <c r="D41" s="399" t="s">
        <v>2174</v>
      </c>
      <c r="E41" s="398">
        <v>8</v>
      </c>
      <c r="F41" s="398">
        <v>0</v>
      </c>
      <c r="G41" s="397">
        <f>E41*F41</f>
        <v>0</v>
      </c>
      <c r="H41" s="396">
        <v>0</v>
      </c>
      <c r="I41" s="395">
        <f>E41*H41</f>
        <v>0</v>
      </c>
      <c r="J41" s="394" t="s">
        <v>2166</v>
      </c>
      <c r="M41" s="384" t="s">
        <v>2204</v>
      </c>
    </row>
    <row r="42" spans="1:13" ht="30">
      <c r="A42" s="402">
        <v>31</v>
      </c>
      <c r="B42" s="401">
        <v>420091</v>
      </c>
      <c r="C42" s="400" t="s">
        <v>2212</v>
      </c>
      <c r="D42" s="399" t="s">
        <v>2174</v>
      </c>
      <c r="E42" s="398">
        <v>8</v>
      </c>
      <c r="F42" s="398">
        <v>0</v>
      </c>
      <c r="G42" s="397">
        <f>E42*F42</f>
        <v>0</v>
      </c>
      <c r="H42" s="396">
        <v>0</v>
      </c>
      <c r="I42" s="395">
        <f>E42*H42</f>
        <v>0</v>
      </c>
      <c r="J42" s="394" t="s">
        <v>2166</v>
      </c>
      <c r="M42" s="384" t="s">
        <v>2204</v>
      </c>
    </row>
    <row r="43" spans="1:13" ht="30">
      <c r="A43" s="402">
        <v>32</v>
      </c>
      <c r="B43" s="401">
        <v>410155</v>
      </c>
      <c r="C43" s="400" t="s">
        <v>2215</v>
      </c>
      <c r="D43" s="425"/>
      <c r="E43" s="398">
        <v>1</v>
      </c>
      <c r="F43" s="398">
        <v>0</v>
      </c>
      <c r="G43" s="397">
        <f>E43*F43</f>
        <v>0</v>
      </c>
      <c r="H43" s="396">
        <v>0</v>
      </c>
      <c r="I43" s="395">
        <f>E43*H43</f>
        <v>0</v>
      </c>
      <c r="J43" s="424"/>
      <c r="K43" s="326" t="s">
        <v>2165</v>
      </c>
      <c r="M43" s="384" t="s">
        <v>2204</v>
      </c>
    </row>
    <row r="44" spans="1:13" ht="30">
      <c r="A44" s="402">
        <v>33</v>
      </c>
      <c r="B44" s="401">
        <v>409824</v>
      </c>
      <c r="C44" s="400" t="s">
        <v>2214</v>
      </c>
      <c r="D44" s="399" t="s">
        <v>2174</v>
      </c>
      <c r="E44" s="398">
        <v>1</v>
      </c>
      <c r="F44" s="398">
        <v>0</v>
      </c>
      <c r="G44" s="397">
        <f>E44*F44</f>
        <v>0</v>
      </c>
      <c r="H44" s="396">
        <v>0</v>
      </c>
      <c r="I44" s="395">
        <f>E44*H44</f>
        <v>0</v>
      </c>
      <c r="J44" s="394" t="s">
        <v>2166</v>
      </c>
      <c r="M44" s="384" t="s">
        <v>2204</v>
      </c>
    </row>
    <row r="45" spans="1:13" ht="30">
      <c r="A45" s="402">
        <v>34</v>
      </c>
      <c r="B45" s="401">
        <v>410101</v>
      </c>
      <c r="C45" s="400" t="s">
        <v>2213</v>
      </c>
      <c r="D45" s="399" t="s">
        <v>2174</v>
      </c>
      <c r="E45" s="398">
        <v>1</v>
      </c>
      <c r="F45" s="398">
        <v>0</v>
      </c>
      <c r="G45" s="397">
        <f>E45*F45</f>
        <v>0</v>
      </c>
      <c r="H45" s="396">
        <v>0</v>
      </c>
      <c r="I45" s="395">
        <f>E45*H45</f>
        <v>0</v>
      </c>
      <c r="J45" s="394" t="s">
        <v>2166</v>
      </c>
      <c r="M45" s="384" t="s">
        <v>2204</v>
      </c>
    </row>
    <row r="46" spans="1:13" ht="30">
      <c r="A46" s="402">
        <v>35</v>
      </c>
      <c r="B46" s="401">
        <v>420091</v>
      </c>
      <c r="C46" s="400" t="s">
        <v>2212</v>
      </c>
      <c r="D46" s="399" t="s">
        <v>2174</v>
      </c>
      <c r="E46" s="398">
        <v>1</v>
      </c>
      <c r="F46" s="398">
        <v>0</v>
      </c>
      <c r="G46" s="397">
        <f>E46*F46</f>
        <v>0</v>
      </c>
      <c r="H46" s="396">
        <v>0</v>
      </c>
      <c r="I46" s="395">
        <f>E46*H46</f>
        <v>0</v>
      </c>
      <c r="J46" s="394" t="s">
        <v>2166</v>
      </c>
      <c r="M46" s="384" t="s">
        <v>2204</v>
      </c>
    </row>
    <row r="47" spans="1:13" ht="30">
      <c r="A47" s="402">
        <v>36</v>
      </c>
      <c r="B47" s="401">
        <v>420096</v>
      </c>
      <c r="C47" s="400" t="s">
        <v>2211</v>
      </c>
      <c r="D47" s="399" t="s">
        <v>2174</v>
      </c>
      <c r="E47" s="398">
        <v>5</v>
      </c>
      <c r="F47" s="398">
        <v>0</v>
      </c>
      <c r="G47" s="397">
        <f>E47*F47</f>
        <v>0</v>
      </c>
      <c r="H47" s="396">
        <v>0</v>
      </c>
      <c r="I47" s="395">
        <f>E47*H47</f>
        <v>0</v>
      </c>
      <c r="J47" s="394" t="s">
        <v>2166</v>
      </c>
      <c r="K47" s="326" t="s">
        <v>2165</v>
      </c>
      <c r="M47" s="384" t="s">
        <v>2204</v>
      </c>
    </row>
    <row r="48" spans="1:13" ht="12">
      <c r="A48" s="402">
        <v>37</v>
      </c>
      <c r="B48" s="401">
        <v>101212</v>
      </c>
      <c r="C48" s="400" t="s">
        <v>2210</v>
      </c>
      <c r="D48" s="399" t="s">
        <v>228</v>
      </c>
      <c r="E48" s="398">
        <v>50</v>
      </c>
      <c r="F48" s="398">
        <v>0</v>
      </c>
      <c r="G48" s="397">
        <f>E48*F48</f>
        <v>0</v>
      </c>
      <c r="H48" s="396">
        <v>0</v>
      </c>
      <c r="I48" s="395">
        <f>E48*H48</f>
        <v>0</v>
      </c>
      <c r="J48" s="394" t="s">
        <v>2166</v>
      </c>
      <c r="K48" s="326" t="s">
        <v>2165</v>
      </c>
      <c r="M48" s="384" t="s">
        <v>2204</v>
      </c>
    </row>
    <row r="49" spans="1:13" ht="12">
      <c r="A49" s="402">
        <v>38</v>
      </c>
      <c r="B49" s="401">
        <v>171111</v>
      </c>
      <c r="C49" s="400" t="s">
        <v>2209</v>
      </c>
      <c r="D49" s="399" t="s">
        <v>228</v>
      </c>
      <c r="E49" s="398">
        <v>50</v>
      </c>
      <c r="F49" s="398">
        <v>0</v>
      </c>
      <c r="G49" s="397">
        <f>E49*F49</f>
        <v>0</v>
      </c>
      <c r="H49" s="396">
        <v>0</v>
      </c>
      <c r="I49" s="395">
        <f>E49*H49</f>
        <v>0</v>
      </c>
      <c r="J49" s="394" t="s">
        <v>2166</v>
      </c>
      <c r="K49" s="326" t="s">
        <v>2165</v>
      </c>
      <c r="M49" s="384" t="s">
        <v>2204</v>
      </c>
    </row>
    <row r="50" spans="1:13" ht="12">
      <c r="A50" s="402">
        <v>39</v>
      </c>
      <c r="B50" s="401">
        <v>171107</v>
      </c>
      <c r="C50" s="400" t="s">
        <v>2208</v>
      </c>
      <c r="D50" s="399" t="s">
        <v>228</v>
      </c>
      <c r="E50" s="398">
        <v>230</v>
      </c>
      <c r="F50" s="398">
        <v>0</v>
      </c>
      <c r="G50" s="397">
        <f>E50*F50</f>
        <v>0</v>
      </c>
      <c r="H50" s="396">
        <v>0</v>
      </c>
      <c r="I50" s="395">
        <f>E50*H50</f>
        <v>0</v>
      </c>
      <c r="J50" s="394" t="s">
        <v>2166</v>
      </c>
      <c r="K50" s="326" t="s">
        <v>2165</v>
      </c>
      <c r="M50" s="384" t="s">
        <v>2204</v>
      </c>
    </row>
    <row r="51" spans="1:13" ht="12">
      <c r="A51" s="402">
        <v>40</v>
      </c>
      <c r="B51" s="401">
        <v>101106</v>
      </c>
      <c r="C51" s="400" t="s">
        <v>2207</v>
      </c>
      <c r="D51" s="399" t="s">
        <v>228</v>
      </c>
      <c r="E51" s="398">
        <v>250</v>
      </c>
      <c r="F51" s="398">
        <v>0</v>
      </c>
      <c r="G51" s="397">
        <f>E51*F51</f>
        <v>0</v>
      </c>
      <c r="H51" s="396">
        <v>0</v>
      </c>
      <c r="I51" s="395">
        <f>E51*H51</f>
        <v>0</v>
      </c>
      <c r="J51" s="394" t="s">
        <v>2166</v>
      </c>
      <c r="K51" s="326" t="s">
        <v>2165</v>
      </c>
      <c r="M51" s="384" t="s">
        <v>2204</v>
      </c>
    </row>
    <row r="52" spans="1:13" ht="12">
      <c r="A52" s="402">
        <v>41</v>
      </c>
      <c r="B52" s="401">
        <v>101105</v>
      </c>
      <c r="C52" s="400" t="s">
        <v>2206</v>
      </c>
      <c r="D52" s="399" t="s">
        <v>228</v>
      </c>
      <c r="E52" s="398">
        <v>595</v>
      </c>
      <c r="F52" s="398">
        <v>0</v>
      </c>
      <c r="G52" s="397">
        <f>E52*F52</f>
        <v>0</v>
      </c>
      <c r="H52" s="396">
        <v>0</v>
      </c>
      <c r="I52" s="395">
        <f>E52*H52</f>
        <v>0</v>
      </c>
      <c r="J52" s="394" t="s">
        <v>2166</v>
      </c>
      <c r="K52" s="326" t="s">
        <v>2165</v>
      </c>
      <c r="M52" s="384" t="s">
        <v>2204</v>
      </c>
    </row>
    <row r="53" spans="1:13" ht="15.75" thickBot="1">
      <c r="A53" s="393">
        <v>42</v>
      </c>
      <c r="B53" s="392">
        <v>101105</v>
      </c>
      <c r="C53" s="391" t="s">
        <v>2205</v>
      </c>
      <c r="D53" s="390" t="s">
        <v>228</v>
      </c>
      <c r="E53" s="389">
        <v>115</v>
      </c>
      <c r="F53" s="389">
        <v>0</v>
      </c>
      <c r="G53" s="388">
        <f>E53*F53</f>
        <v>0</v>
      </c>
      <c r="H53" s="387">
        <v>0</v>
      </c>
      <c r="I53" s="386">
        <f>E53*H53</f>
        <v>0</v>
      </c>
      <c r="J53" s="385" t="s">
        <v>2166</v>
      </c>
      <c r="K53" s="326" t="s">
        <v>2165</v>
      </c>
      <c r="M53" s="384" t="s">
        <v>2204</v>
      </c>
    </row>
    <row r="54" spans="1:13" s="374" customFormat="1" ht="14.25">
      <c r="A54" s="423"/>
      <c r="B54" s="422"/>
      <c r="C54" s="421" t="s">
        <v>2164</v>
      </c>
      <c r="D54" s="420"/>
      <c r="E54" s="419"/>
      <c r="F54" s="419"/>
      <c r="G54" s="418">
        <f>SUM(G18:G53)</f>
        <v>0</v>
      </c>
      <c r="H54" s="417"/>
      <c r="I54" s="416">
        <f>SUM(I18:I53)</f>
        <v>0</v>
      </c>
      <c r="J54" s="415"/>
      <c r="M54" s="414" t="s">
        <v>2204</v>
      </c>
    </row>
    <row r="55" spans="1:13" s="403" customFormat="1" ht="20.1" customHeight="1">
      <c r="A55" s="413" t="s">
        <v>2203</v>
      </c>
      <c r="B55" s="412"/>
      <c r="C55" s="411"/>
      <c r="D55" s="410"/>
      <c r="E55" s="409"/>
      <c r="F55" s="409"/>
      <c r="G55" s="408"/>
      <c r="H55" s="407"/>
      <c r="I55" s="406"/>
      <c r="J55" s="405"/>
      <c r="M55" s="404"/>
    </row>
    <row r="56" spans="1:13" ht="12">
      <c r="A56" s="402">
        <v>43</v>
      </c>
      <c r="B56" s="401">
        <v>210190001</v>
      </c>
      <c r="C56" s="400" t="s">
        <v>2202</v>
      </c>
      <c r="D56" s="399" t="s">
        <v>2174</v>
      </c>
      <c r="E56" s="398">
        <v>3</v>
      </c>
      <c r="F56" s="398">
        <v>0</v>
      </c>
      <c r="G56" s="397">
        <f>E56*F56</f>
        <v>0</v>
      </c>
      <c r="H56" s="396">
        <v>0.506</v>
      </c>
      <c r="I56" s="395">
        <f>E56*H56</f>
        <v>1.518</v>
      </c>
      <c r="J56" s="394" t="s">
        <v>2166</v>
      </c>
      <c r="M56" s="384" t="s">
        <v>2179</v>
      </c>
    </row>
    <row r="57" spans="1:13" ht="30">
      <c r="A57" s="402">
        <v>44</v>
      </c>
      <c r="B57" s="401">
        <v>210120807</v>
      </c>
      <c r="C57" s="400" t="s">
        <v>2201</v>
      </c>
      <c r="D57" s="399" t="s">
        <v>2174</v>
      </c>
      <c r="E57" s="398">
        <v>3</v>
      </c>
      <c r="F57" s="398">
        <v>0</v>
      </c>
      <c r="G57" s="397">
        <f>E57*F57</f>
        <v>0</v>
      </c>
      <c r="H57" s="396">
        <v>0.577</v>
      </c>
      <c r="I57" s="395">
        <f>E57*H57</f>
        <v>1.7309999999999999</v>
      </c>
      <c r="J57" s="394" t="s">
        <v>2166</v>
      </c>
      <c r="M57" s="384" t="s">
        <v>2179</v>
      </c>
    </row>
    <row r="58" spans="1:13" ht="30">
      <c r="A58" s="402">
        <v>45</v>
      </c>
      <c r="B58" s="401">
        <v>210120344</v>
      </c>
      <c r="C58" s="400" t="s">
        <v>2200</v>
      </c>
      <c r="D58" s="399" t="s">
        <v>2174</v>
      </c>
      <c r="E58" s="398">
        <v>3</v>
      </c>
      <c r="F58" s="398">
        <v>0</v>
      </c>
      <c r="G58" s="397">
        <f>E58*F58</f>
        <v>0</v>
      </c>
      <c r="H58" s="396">
        <v>1.82</v>
      </c>
      <c r="I58" s="395">
        <f>E58*H58</f>
        <v>5.46</v>
      </c>
      <c r="J58" s="394" t="s">
        <v>2166</v>
      </c>
      <c r="M58" s="384" t="s">
        <v>2179</v>
      </c>
    </row>
    <row r="59" spans="1:13" ht="12">
      <c r="A59" s="402">
        <v>46</v>
      </c>
      <c r="B59" s="401">
        <v>210120452</v>
      </c>
      <c r="C59" s="400" t="s">
        <v>2199</v>
      </c>
      <c r="D59" s="399" t="s">
        <v>2174</v>
      </c>
      <c r="E59" s="398">
        <v>1</v>
      </c>
      <c r="F59" s="398">
        <v>0</v>
      </c>
      <c r="G59" s="397">
        <f>E59*F59</f>
        <v>0</v>
      </c>
      <c r="H59" s="396">
        <v>0.577</v>
      </c>
      <c r="I59" s="395">
        <f>E59*H59</f>
        <v>0.577</v>
      </c>
      <c r="J59" s="394" t="s">
        <v>2166</v>
      </c>
      <c r="M59" s="384" t="s">
        <v>2179</v>
      </c>
    </row>
    <row r="60" spans="1:13" ht="30">
      <c r="A60" s="402">
        <v>47</v>
      </c>
      <c r="B60" s="401">
        <v>210120481</v>
      </c>
      <c r="C60" s="400" t="s">
        <v>2198</v>
      </c>
      <c r="D60" s="399" t="s">
        <v>2174</v>
      </c>
      <c r="E60" s="398">
        <v>6</v>
      </c>
      <c r="F60" s="398">
        <v>0</v>
      </c>
      <c r="G60" s="397">
        <f>E60*F60</f>
        <v>0</v>
      </c>
      <c r="H60" s="396">
        <v>0.276</v>
      </c>
      <c r="I60" s="395">
        <f>E60*H60</f>
        <v>1.6560000000000001</v>
      </c>
      <c r="J60" s="394" t="s">
        <v>2166</v>
      </c>
      <c r="M60" s="384" t="s">
        <v>2179</v>
      </c>
    </row>
    <row r="61" spans="1:13" ht="30">
      <c r="A61" s="402">
        <v>48</v>
      </c>
      <c r="B61" s="401">
        <v>210120492</v>
      </c>
      <c r="C61" s="400" t="s">
        <v>2197</v>
      </c>
      <c r="D61" s="399" t="s">
        <v>2174</v>
      </c>
      <c r="E61" s="398">
        <v>3</v>
      </c>
      <c r="F61" s="398">
        <v>0</v>
      </c>
      <c r="G61" s="397">
        <f>E61*F61</f>
        <v>0</v>
      </c>
      <c r="H61" s="396">
        <v>0.73</v>
      </c>
      <c r="I61" s="395">
        <f>E61*H61</f>
        <v>2.19</v>
      </c>
      <c r="J61" s="394" t="s">
        <v>2166</v>
      </c>
      <c r="M61" s="384" t="s">
        <v>2179</v>
      </c>
    </row>
    <row r="62" spans="1:13" ht="12">
      <c r="A62" s="402">
        <v>49</v>
      </c>
      <c r="B62" s="401">
        <v>210120401</v>
      </c>
      <c r="C62" s="400" t="s">
        <v>2196</v>
      </c>
      <c r="D62" s="399" t="s">
        <v>2174</v>
      </c>
      <c r="E62" s="398">
        <v>39</v>
      </c>
      <c r="F62" s="398">
        <v>0</v>
      </c>
      <c r="G62" s="397">
        <f>E62*F62</f>
        <v>0</v>
      </c>
      <c r="H62" s="396">
        <v>0.19</v>
      </c>
      <c r="I62" s="395">
        <f>E62*H62</f>
        <v>7.41</v>
      </c>
      <c r="J62" s="394" t="s">
        <v>2166</v>
      </c>
      <c r="M62" s="384" t="s">
        <v>2179</v>
      </c>
    </row>
    <row r="63" spans="1:13" ht="12">
      <c r="A63" s="402">
        <v>50</v>
      </c>
      <c r="B63" s="401">
        <v>210120401</v>
      </c>
      <c r="C63" s="400" t="s">
        <v>2196</v>
      </c>
      <c r="D63" s="399" t="s">
        <v>2174</v>
      </c>
      <c r="E63" s="398">
        <v>14</v>
      </c>
      <c r="F63" s="398">
        <v>0</v>
      </c>
      <c r="G63" s="397">
        <f>E63*F63</f>
        <v>0</v>
      </c>
      <c r="H63" s="396">
        <v>0.19</v>
      </c>
      <c r="I63" s="395">
        <f>E63*H63</f>
        <v>2.66</v>
      </c>
      <c r="J63" s="394" t="s">
        <v>2166</v>
      </c>
      <c r="M63" s="384" t="s">
        <v>2179</v>
      </c>
    </row>
    <row r="64" spans="1:13" ht="12">
      <c r="A64" s="402">
        <v>51</v>
      </c>
      <c r="B64" s="401">
        <v>210120401</v>
      </c>
      <c r="C64" s="400" t="s">
        <v>2196</v>
      </c>
      <c r="D64" s="399" t="s">
        <v>2174</v>
      </c>
      <c r="E64" s="398">
        <v>1</v>
      </c>
      <c r="F64" s="398">
        <v>0</v>
      </c>
      <c r="G64" s="397">
        <f>E64*F64</f>
        <v>0</v>
      </c>
      <c r="H64" s="396">
        <v>0.19</v>
      </c>
      <c r="I64" s="395">
        <f>E64*H64</f>
        <v>0.19</v>
      </c>
      <c r="J64" s="394" t="s">
        <v>2166</v>
      </c>
      <c r="M64" s="384" t="s">
        <v>2179</v>
      </c>
    </row>
    <row r="65" spans="1:13" ht="30">
      <c r="A65" s="402">
        <v>52</v>
      </c>
      <c r="B65" s="401">
        <v>210200012</v>
      </c>
      <c r="C65" s="400" t="s">
        <v>2195</v>
      </c>
      <c r="D65" s="399" t="s">
        <v>2174</v>
      </c>
      <c r="E65" s="398">
        <v>38</v>
      </c>
      <c r="F65" s="398">
        <v>0</v>
      </c>
      <c r="G65" s="397">
        <f>E65*F65</f>
        <v>0</v>
      </c>
      <c r="H65" s="396">
        <v>0.548</v>
      </c>
      <c r="I65" s="395">
        <f>E65*H65</f>
        <v>20.824</v>
      </c>
      <c r="J65" s="394" t="s">
        <v>2166</v>
      </c>
      <c r="M65" s="384" t="s">
        <v>2179</v>
      </c>
    </row>
    <row r="66" spans="1:13" ht="30">
      <c r="A66" s="402">
        <v>53</v>
      </c>
      <c r="B66" s="401">
        <v>210200012</v>
      </c>
      <c r="C66" s="400" t="s">
        <v>2195</v>
      </c>
      <c r="D66" s="399" t="s">
        <v>2174</v>
      </c>
      <c r="E66" s="398">
        <v>9</v>
      </c>
      <c r="F66" s="398">
        <v>0</v>
      </c>
      <c r="G66" s="397">
        <f>E66*F66</f>
        <v>0</v>
      </c>
      <c r="H66" s="396">
        <v>0.548</v>
      </c>
      <c r="I66" s="395">
        <f>E66*H66</f>
        <v>4.932</v>
      </c>
      <c r="J66" s="394" t="s">
        <v>2166</v>
      </c>
      <c r="M66" s="384" t="s">
        <v>2179</v>
      </c>
    </row>
    <row r="67" spans="1:13" ht="12">
      <c r="A67" s="402">
        <v>54</v>
      </c>
      <c r="B67" s="401">
        <v>210200045</v>
      </c>
      <c r="C67" s="400" t="s">
        <v>2194</v>
      </c>
      <c r="D67" s="399" t="s">
        <v>2174</v>
      </c>
      <c r="E67" s="398">
        <v>6</v>
      </c>
      <c r="F67" s="398">
        <v>0</v>
      </c>
      <c r="G67" s="397">
        <f>E67*F67</f>
        <v>0</v>
      </c>
      <c r="H67" s="396">
        <v>0.548</v>
      </c>
      <c r="I67" s="395">
        <f>E67*H67</f>
        <v>3.2880000000000003</v>
      </c>
      <c r="J67" s="394" t="s">
        <v>2166</v>
      </c>
      <c r="M67" s="384" t="s">
        <v>2179</v>
      </c>
    </row>
    <row r="68" spans="1:13" ht="30">
      <c r="A68" s="402">
        <v>55</v>
      </c>
      <c r="B68" s="401">
        <v>210111012</v>
      </c>
      <c r="C68" s="400" t="s">
        <v>2193</v>
      </c>
      <c r="D68" s="399" t="s">
        <v>2174</v>
      </c>
      <c r="E68" s="398">
        <v>11</v>
      </c>
      <c r="F68" s="398">
        <v>0</v>
      </c>
      <c r="G68" s="397">
        <f>E68*F68</f>
        <v>0</v>
      </c>
      <c r="H68" s="396">
        <v>0.327</v>
      </c>
      <c r="I68" s="395">
        <f>E68*H68</f>
        <v>3.597</v>
      </c>
      <c r="J68" s="394" t="s">
        <v>2166</v>
      </c>
      <c r="M68" s="384" t="s">
        <v>2179</v>
      </c>
    </row>
    <row r="69" spans="1:13" ht="30">
      <c r="A69" s="402">
        <v>56</v>
      </c>
      <c r="B69" s="401">
        <v>210111012</v>
      </c>
      <c r="C69" s="400" t="s">
        <v>2193</v>
      </c>
      <c r="D69" s="399" t="s">
        <v>2174</v>
      </c>
      <c r="E69" s="398">
        <v>23</v>
      </c>
      <c r="F69" s="398">
        <v>0</v>
      </c>
      <c r="G69" s="397">
        <f>E69*F69</f>
        <v>0</v>
      </c>
      <c r="H69" s="396">
        <v>0.327</v>
      </c>
      <c r="I69" s="395">
        <f>E69*H69</f>
        <v>7.521</v>
      </c>
      <c r="J69" s="394" t="s">
        <v>2166</v>
      </c>
      <c r="M69" s="384" t="s">
        <v>2179</v>
      </c>
    </row>
    <row r="70" spans="1:13" ht="30">
      <c r="A70" s="402">
        <v>57</v>
      </c>
      <c r="B70" s="401">
        <v>210111012</v>
      </c>
      <c r="C70" s="400" t="s">
        <v>2193</v>
      </c>
      <c r="D70" s="399" t="s">
        <v>2174</v>
      </c>
      <c r="E70" s="398">
        <v>3</v>
      </c>
      <c r="F70" s="398">
        <v>0</v>
      </c>
      <c r="G70" s="397">
        <f>E70*F70</f>
        <v>0</v>
      </c>
      <c r="H70" s="396">
        <v>0.327</v>
      </c>
      <c r="I70" s="395">
        <f>E70*H70</f>
        <v>0.9810000000000001</v>
      </c>
      <c r="J70" s="394" t="s">
        <v>2166</v>
      </c>
      <c r="M70" s="384" t="s">
        <v>2179</v>
      </c>
    </row>
    <row r="71" spans="1:13" ht="30">
      <c r="A71" s="402">
        <v>58</v>
      </c>
      <c r="B71" s="401">
        <v>210110043</v>
      </c>
      <c r="C71" s="400" t="s">
        <v>2192</v>
      </c>
      <c r="D71" s="399" t="s">
        <v>2174</v>
      </c>
      <c r="E71" s="398">
        <v>1</v>
      </c>
      <c r="F71" s="398">
        <v>0</v>
      </c>
      <c r="G71" s="397">
        <f>E71*F71</f>
        <v>0</v>
      </c>
      <c r="H71" s="396">
        <v>0.17</v>
      </c>
      <c r="I71" s="395">
        <f>E71*H71</f>
        <v>0.17</v>
      </c>
      <c r="J71" s="394" t="s">
        <v>2166</v>
      </c>
      <c r="M71" s="384" t="s">
        <v>2179</v>
      </c>
    </row>
    <row r="72" spans="1:13" ht="30">
      <c r="A72" s="402">
        <v>59</v>
      </c>
      <c r="B72" s="401">
        <v>210110045</v>
      </c>
      <c r="C72" s="400" t="s">
        <v>2189</v>
      </c>
      <c r="D72" s="399" t="s">
        <v>2174</v>
      </c>
      <c r="E72" s="398">
        <v>4</v>
      </c>
      <c r="F72" s="398">
        <v>0</v>
      </c>
      <c r="G72" s="397">
        <f>E72*F72</f>
        <v>0</v>
      </c>
      <c r="H72" s="396">
        <v>0.17</v>
      </c>
      <c r="I72" s="395">
        <f>E72*H72</f>
        <v>0.68</v>
      </c>
      <c r="J72" s="394" t="s">
        <v>2166</v>
      </c>
      <c r="M72" s="384" t="s">
        <v>2179</v>
      </c>
    </row>
    <row r="73" spans="1:13" ht="30">
      <c r="A73" s="402">
        <v>60</v>
      </c>
      <c r="B73" s="401">
        <v>210110045</v>
      </c>
      <c r="C73" s="400" t="s">
        <v>2191</v>
      </c>
      <c r="D73" s="399" t="s">
        <v>2174</v>
      </c>
      <c r="E73" s="398">
        <v>4</v>
      </c>
      <c r="F73" s="398">
        <v>0</v>
      </c>
      <c r="G73" s="397">
        <f>E73*F73</f>
        <v>0</v>
      </c>
      <c r="H73" s="396">
        <v>0.17</v>
      </c>
      <c r="I73" s="395">
        <f>E73*H73</f>
        <v>0.68</v>
      </c>
      <c r="J73" s="394" t="s">
        <v>2166</v>
      </c>
      <c r="M73" s="384" t="s">
        <v>2179</v>
      </c>
    </row>
    <row r="74" spans="1:13" ht="30">
      <c r="A74" s="402">
        <v>61</v>
      </c>
      <c r="B74" s="401">
        <v>210110041</v>
      </c>
      <c r="C74" s="400" t="s">
        <v>2190</v>
      </c>
      <c r="D74" s="399" t="s">
        <v>2174</v>
      </c>
      <c r="E74" s="398">
        <v>22</v>
      </c>
      <c r="F74" s="398">
        <v>0</v>
      </c>
      <c r="G74" s="397">
        <f>E74*F74</f>
        <v>0</v>
      </c>
      <c r="H74" s="396">
        <v>0.148</v>
      </c>
      <c r="I74" s="395">
        <f>E74*H74</f>
        <v>3.256</v>
      </c>
      <c r="J74" s="394" t="s">
        <v>2166</v>
      </c>
      <c r="M74" s="384" t="s">
        <v>2179</v>
      </c>
    </row>
    <row r="75" spans="1:13" ht="30">
      <c r="A75" s="402">
        <v>62</v>
      </c>
      <c r="B75" s="401">
        <v>210110045</v>
      </c>
      <c r="C75" s="400" t="s">
        <v>2189</v>
      </c>
      <c r="D75" s="399" t="s">
        <v>2174</v>
      </c>
      <c r="E75" s="398">
        <v>8</v>
      </c>
      <c r="F75" s="398">
        <v>0</v>
      </c>
      <c r="G75" s="397">
        <f>E75*F75</f>
        <v>0</v>
      </c>
      <c r="H75" s="396">
        <v>0.17</v>
      </c>
      <c r="I75" s="395">
        <f>E75*H75</f>
        <v>1.36</v>
      </c>
      <c r="J75" s="394" t="s">
        <v>2166</v>
      </c>
      <c r="M75" s="384" t="s">
        <v>2179</v>
      </c>
    </row>
    <row r="76" spans="1:13" ht="30">
      <c r="A76" s="402">
        <v>63</v>
      </c>
      <c r="B76" s="401">
        <v>210110046</v>
      </c>
      <c r="C76" s="400" t="s">
        <v>2188</v>
      </c>
      <c r="D76" s="399" t="s">
        <v>2174</v>
      </c>
      <c r="E76" s="398">
        <v>1</v>
      </c>
      <c r="F76" s="398">
        <v>0</v>
      </c>
      <c r="G76" s="397">
        <f>E76*F76</f>
        <v>0</v>
      </c>
      <c r="H76" s="396">
        <v>0.19</v>
      </c>
      <c r="I76" s="395">
        <f>E76*H76</f>
        <v>0.19</v>
      </c>
      <c r="J76" s="394" t="s">
        <v>2166</v>
      </c>
      <c r="M76" s="384" t="s">
        <v>2179</v>
      </c>
    </row>
    <row r="77" spans="1:13" ht="30">
      <c r="A77" s="402">
        <v>64</v>
      </c>
      <c r="B77" s="401">
        <v>210290751</v>
      </c>
      <c r="C77" s="400" t="s">
        <v>2187</v>
      </c>
      <c r="D77" s="399" t="s">
        <v>2174</v>
      </c>
      <c r="E77" s="398">
        <v>9</v>
      </c>
      <c r="F77" s="398">
        <v>0</v>
      </c>
      <c r="G77" s="397">
        <f>E77*F77</f>
        <v>0</v>
      </c>
      <c r="H77" s="396">
        <v>0.44</v>
      </c>
      <c r="I77" s="395">
        <f>E77*H77</f>
        <v>3.96</v>
      </c>
      <c r="J77" s="394" t="s">
        <v>2173</v>
      </c>
      <c r="M77" s="384" t="s">
        <v>2179</v>
      </c>
    </row>
    <row r="78" spans="1:13" ht="30">
      <c r="A78" s="402">
        <v>65</v>
      </c>
      <c r="B78" s="401">
        <v>210810103</v>
      </c>
      <c r="C78" s="400" t="s">
        <v>2186</v>
      </c>
      <c r="D78" s="399" t="s">
        <v>228</v>
      </c>
      <c r="E78" s="398">
        <v>50</v>
      </c>
      <c r="F78" s="398">
        <v>0</v>
      </c>
      <c r="G78" s="397">
        <f>E78*F78</f>
        <v>0</v>
      </c>
      <c r="H78" s="396">
        <v>0.169</v>
      </c>
      <c r="I78" s="395">
        <f>E78*H78</f>
        <v>8.450000000000001</v>
      </c>
      <c r="J78" s="394" t="s">
        <v>2166</v>
      </c>
      <c r="M78" s="384" t="s">
        <v>2179</v>
      </c>
    </row>
    <row r="79" spans="1:13" ht="30">
      <c r="A79" s="402">
        <v>66</v>
      </c>
      <c r="B79" s="401">
        <v>210800851</v>
      </c>
      <c r="C79" s="400" t="s">
        <v>2185</v>
      </c>
      <c r="D79" s="399" t="s">
        <v>228</v>
      </c>
      <c r="E79" s="398">
        <v>50</v>
      </c>
      <c r="F79" s="398">
        <v>0</v>
      </c>
      <c r="G79" s="397">
        <f>E79*F79</f>
        <v>0</v>
      </c>
      <c r="H79" s="396">
        <v>0.091</v>
      </c>
      <c r="I79" s="395">
        <f>E79*H79</f>
        <v>4.55</v>
      </c>
      <c r="J79" s="394" t="s">
        <v>2166</v>
      </c>
      <c r="M79" s="384" t="s">
        <v>2179</v>
      </c>
    </row>
    <row r="80" spans="1:13" ht="12">
      <c r="A80" s="402">
        <v>67</v>
      </c>
      <c r="B80" s="401">
        <v>210800006</v>
      </c>
      <c r="C80" s="400" t="s">
        <v>2184</v>
      </c>
      <c r="D80" s="399" t="s">
        <v>228</v>
      </c>
      <c r="E80" s="398">
        <v>230</v>
      </c>
      <c r="F80" s="398">
        <v>0</v>
      </c>
      <c r="G80" s="397">
        <f>E80*F80</f>
        <v>0</v>
      </c>
      <c r="H80" s="396">
        <v>0.051</v>
      </c>
      <c r="I80" s="395">
        <f>E80*H80</f>
        <v>11.729999999999999</v>
      </c>
      <c r="J80" s="394" t="s">
        <v>2166</v>
      </c>
      <c r="M80" s="384" t="s">
        <v>2179</v>
      </c>
    </row>
    <row r="81" spans="1:13" ht="30">
      <c r="A81" s="402">
        <v>68</v>
      </c>
      <c r="B81" s="401">
        <v>210800103</v>
      </c>
      <c r="C81" s="400" t="s">
        <v>2183</v>
      </c>
      <c r="D81" s="399" t="s">
        <v>228</v>
      </c>
      <c r="E81" s="398">
        <v>250</v>
      </c>
      <c r="F81" s="398">
        <v>0</v>
      </c>
      <c r="G81" s="397">
        <f>E81*F81</f>
        <v>0</v>
      </c>
      <c r="H81" s="396">
        <v>0.057</v>
      </c>
      <c r="I81" s="395">
        <f>E81*H81</f>
        <v>14.25</v>
      </c>
      <c r="J81" s="394" t="s">
        <v>2166</v>
      </c>
      <c r="M81" s="384" t="s">
        <v>2179</v>
      </c>
    </row>
    <row r="82" spans="1:13" ht="30">
      <c r="A82" s="402">
        <v>69</v>
      </c>
      <c r="B82" s="401">
        <v>210800103</v>
      </c>
      <c r="C82" s="400" t="s">
        <v>2183</v>
      </c>
      <c r="D82" s="399" t="s">
        <v>228</v>
      </c>
      <c r="E82" s="398">
        <v>595</v>
      </c>
      <c r="F82" s="398">
        <v>0</v>
      </c>
      <c r="G82" s="397">
        <f>E82*F82</f>
        <v>0</v>
      </c>
      <c r="H82" s="396">
        <v>0.057</v>
      </c>
      <c r="I82" s="395">
        <f>E82*H82</f>
        <v>33.915</v>
      </c>
      <c r="J82" s="394" t="s">
        <v>2166</v>
      </c>
      <c r="M82" s="384" t="s">
        <v>2179</v>
      </c>
    </row>
    <row r="83" spans="1:13" ht="30">
      <c r="A83" s="402">
        <v>70</v>
      </c>
      <c r="B83" s="401">
        <v>210800103</v>
      </c>
      <c r="C83" s="400" t="s">
        <v>2183</v>
      </c>
      <c r="D83" s="399" t="s">
        <v>228</v>
      </c>
      <c r="E83" s="398">
        <v>115</v>
      </c>
      <c r="F83" s="398">
        <v>0</v>
      </c>
      <c r="G83" s="397">
        <f>E83*F83</f>
        <v>0</v>
      </c>
      <c r="H83" s="396">
        <v>0.057</v>
      </c>
      <c r="I83" s="395">
        <f>E83*H83</f>
        <v>6.555000000000001</v>
      </c>
      <c r="J83" s="394" t="s">
        <v>2166</v>
      </c>
      <c r="M83" s="384" t="s">
        <v>2179</v>
      </c>
    </row>
    <row r="84" spans="1:13" ht="30">
      <c r="A84" s="402">
        <v>71</v>
      </c>
      <c r="B84" s="401">
        <v>210100005</v>
      </c>
      <c r="C84" s="400" t="s">
        <v>2182</v>
      </c>
      <c r="D84" s="399" t="s">
        <v>2174</v>
      </c>
      <c r="E84" s="398">
        <v>32</v>
      </c>
      <c r="F84" s="398">
        <v>0</v>
      </c>
      <c r="G84" s="397">
        <f>E84*F84</f>
        <v>0</v>
      </c>
      <c r="H84" s="396">
        <v>0.19</v>
      </c>
      <c r="I84" s="395">
        <f>E84*H84</f>
        <v>6.08</v>
      </c>
      <c r="J84" s="394" t="s">
        <v>2166</v>
      </c>
      <c r="K84" s="326" t="s">
        <v>2165</v>
      </c>
      <c r="M84" s="384" t="s">
        <v>2179</v>
      </c>
    </row>
    <row r="85" spans="1:13" ht="30">
      <c r="A85" s="402">
        <v>72</v>
      </c>
      <c r="B85" s="401">
        <v>210100004</v>
      </c>
      <c r="C85" s="400" t="s">
        <v>2181</v>
      </c>
      <c r="D85" s="399" t="s">
        <v>2174</v>
      </c>
      <c r="E85" s="398">
        <v>8</v>
      </c>
      <c r="F85" s="398">
        <v>0</v>
      </c>
      <c r="G85" s="397">
        <f>E85*F85</f>
        <v>0</v>
      </c>
      <c r="H85" s="396">
        <v>0.179</v>
      </c>
      <c r="I85" s="395">
        <f>E85*H85</f>
        <v>1.432</v>
      </c>
      <c r="J85" s="394" t="s">
        <v>2166</v>
      </c>
      <c r="K85" s="326" t="s">
        <v>2165</v>
      </c>
      <c r="M85" s="384" t="s">
        <v>2179</v>
      </c>
    </row>
    <row r="86" spans="1:13" ht="30.75" thickBot="1">
      <c r="A86" s="393">
        <v>73</v>
      </c>
      <c r="B86" s="392">
        <v>210100001</v>
      </c>
      <c r="C86" s="391" t="s">
        <v>2180</v>
      </c>
      <c r="D86" s="390" t="s">
        <v>2174</v>
      </c>
      <c r="E86" s="389">
        <v>72</v>
      </c>
      <c r="F86" s="389">
        <v>0</v>
      </c>
      <c r="G86" s="388">
        <f>E86*F86</f>
        <v>0</v>
      </c>
      <c r="H86" s="387">
        <v>0.05</v>
      </c>
      <c r="I86" s="386">
        <f>E86*H86</f>
        <v>3.6</v>
      </c>
      <c r="J86" s="385" t="s">
        <v>2166</v>
      </c>
      <c r="K86" s="326" t="s">
        <v>2165</v>
      </c>
      <c r="M86" s="384" t="s">
        <v>2179</v>
      </c>
    </row>
    <row r="87" spans="1:13" s="374" customFormat="1" ht="14.25">
      <c r="A87" s="423"/>
      <c r="B87" s="422"/>
      <c r="C87" s="421" t="s">
        <v>2164</v>
      </c>
      <c r="D87" s="420"/>
      <c r="E87" s="419"/>
      <c r="F87" s="419"/>
      <c r="G87" s="418">
        <f>SUM(G56:G86)</f>
        <v>0</v>
      </c>
      <c r="H87" s="417"/>
      <c r="I87" s="416">
        <f>SUM(I56:I86)</f>
        <v>165.39300000000003</v>
      </c>
      <c r="J87" s="415"/>
      <c r="M87" s="414" t="s">
        <v>2179</v>
      </c>
    </row>
    <row r="88" spans="1:13" s="403" customFormat="1" ht="20.1" customHeight="1">
      <c r="A88" s="413" t="s">
        <v>2178</v>
      </c>
      <c r="B88" s="412"/>
      <c r="C88" s="411"/>
      <c r="D88" s="410"/>
      <c r="E88" s="409"/>
      <c r="F88" s="409"/>
      <c r="G88" s="408"/>
      <c r="H88" s="407"/>
      <c r="I88" s="406"/>
      <c r="J88" s="405"/>
      <c r="M88" s="404"/>
    </row>
    <row r="89" spans="1:13" ht="30.75" thickBot="1">
      <c r="A89" s="393">
        <v>74</v>
      </c>
      <c r="B89" s="392">
        <v>210990001</v>
      </c>
      <c r="C89" s="391" t="s">
        <v>2177</v>
      </c>
      <c r="D89" s="390" t="s">
        <v>2174</v>
      </c>
      <c r="E89" s="389">
        <v>1</v>
      </c>
      <c r="F89" s="389">
        <v>0</v>
      </c>
      <c r="G89" s="388">
        <f>E89*F89</f>
        <v>0</v>
      </c>
      <c r="H89" s="387">
        <v>0</v>
      </c>
      <c r="I89" s="386">
        <f>E89*H89</f>
        <v>0</v>
      </c>
      <c r="J89" s="385" t="s">
        <v>2166</v>
      </c>
      <c r="K89" s="326" t="s">
        <v>2165</v>
      </c>
      <c r="M89" s="384" t="s">
        <v>2176</v>
      </c>
    </row>
    <row r="90" spans="1:13" s="374" customFormat="1" ht="14.25">
      <c r="A90" s="423"/>
      <c r="B90" s="422"/>
      <c r="C90" s="421" t="s">
        <v>2164</v>
      </c>
      <c r="D90" s="420"/>
      <c r="E90" s="419"/>
      <c r="F90" s="419"/>
      <c r="G90" s="418">
        <f>SUM(G89:G89)</f>
        <v>0</v>
      </c>
      <c r="H90" s="417"/>
      <c r="I90" s="416">
        <f>SUM(I89:I89)</f>
        <v>0</v>
      </c>
      <c r="J90" s="415"/>
      <c r="M90" s="414" t="s">
        <v>2176</v>
      </c>
    </row>
    <row r="91" spans="1:13" s="403" customFormat="1" ht="20.1" customHeight="1">
      <c r="A91" s="413" t="s">
        <v>181</v>
      </c>
      <c r="B91" s="412"/>
      <c r="C91" s="411"/>
      <c r="D91" s="410"/>
      <c r="E91" s="409"/>
      <c r="F91" s="409"/>
      <c r="G91" s="408"/>
      <c r="H91" s="407"/>
      <c r="I91" s="406"/>
      <c r="J91" s="405"/>
      <c r="M91" s="404"/>
    </row>
    <row r="92" spans="1:13" ht="12">
      <c r="A92" s="402">
        <v>75</v>
      </c>
      <c r="B92" s="401">
        <v>218009001</v>
      </c>
      <c r="C92" s="400" t="s">
        <v>2175</v>
      </c>
      <c r="D92" s="399" t="s">
        <v>2174</v>
      </c>
      <c r="E92" s="398">
        <v>38</v>
      </c>
      <c r="F92" s="398">
        <v>0</v>
      </c>
      <c r="G92" s="397">
        <f>E92*F92</f>
        <v>0</v>
      </c>
      <c r="H92" s="396">
        <v>0</v>
      </c>
      <c r="I92" s="395">
        <f>E92*H92</f>
        <v>0</v>
      </c>
      <c r="J92" s="394" t="s">
        <v>2173</v>
      </c>
      <c r="M92" s="384" t="s">
        <v>2163</v>
      </c>
    </row>
    <row r="93" spans="1:13" ht="12">
      <c r="A93" s="402">
        <v>76</v>
      </c>
      <c r="B93" s="401">
        <v>218009001</v>
      </c>
      <c r="C93" s="400" t="s">
        <v>2175</v>
      </c>
      <c r="D93" s="399" t="s">
        <v>2174</v>
      </c>
      <c r="E93" s="398">
        <v>9</v>
      </c>
      <c r="F93" s="398">
        <v>0</v>
      </c>
      <c r="G93" s="397">
        <f>E93*F93</f>
        <v>0</v>
      </c>
      <c r="H93" s="396">
        <v>0</v>
      </c>
      <c r="I93" s="395">
        <f>E93*H93</f>
        <v>0</v>
      </c>
      <c r="J93" s="394" t="s">
        <v>2173</v>
      </c>
      <c r="M93" s="384" t="s">
        <v>2163</v>
      </c>
    </row>
    <row r="94" spans="1:13" ht="30">
      <c r="A94" s="402">
        <v>77</v>
      </c>
      <c r="B94" s="401">
        <v>219002271</v>
      </c>
      <c r="C94" s="400" t="s">
        <v>2172</v>
      </c>
      <c r="D94" s="399" t="s">
        <v>2171</v>
      </c>
      <c r="E94" s="398">
        <v>0.75</v>
      </c>
      <c r="F94" s="398">
        <v>0</v>
      </c>
      <c r="G94" s="397">
        <f>E94*F94</f>
        <v>0</v>
      </c>
      <c r="H94" s="396">
        <v>9.94</v>
      </c>
      <c r="I94" s="395">
        <f>E94*H94</f>
        <v>7.455</v>
      </c>
      <c r="J94" s="394" t="s">
        <v>2166</v>
      </c>
      <c r="K94" s="326" t="s">
        <v>2165</v>
      </c>
      <c r="M94" s="384" t="s">
        <v>2163</v>
      </c>
    </row>
    <row r="95" spans="1:13" ht="30">
      <c r="A95" s="402">
        <v>78</v>
      </c>
      <c r="B95" s="401">
        <v>219002632</v>
      </c>
      <c r="C95" s="400" t="s">
        <v>2170</v>
      </c>
      <c r="D95" s="399" t="s">
        <v>228</v>
      </c>
      <c r="E95" s="398">
        <v>30</v>
      </c>
      <c r="F95" s="398">
        <v>0</v>
      </c>
      <c r="G95" s="397">
        <f>E95*F95</f>
        <v>0</v>
      </c>
      <c r="H95" s="396">
        <v>0.327</v>
      </c>
      <c r="I95" s="395">
        <f>E95*H95</f>
        <v>9.81</v>
      </c>
      <c r="J95" s="394" t="s">
        <v>2166</v>
      </c>
      <c r="K95" s="326" t="s">
        <v>2165</v>
      </c>
      <c r="M95" s="384" t="s">
        <v>2163</v>
      </c>
    </row>
    <row r="96" spans="1:13" ht="30">
      <c r="A96" s="402">
        <v>79</v>
      </c>
      <c r="B96" s="401">
        <v>219002683</v>
      </c>
      <c r="C96" s="400" t="s">
        <v>2169</v>
      </c>
      <c r="D96" s="399" t="s">
        <v>228</v>
      </c>
      <c r="E96" s="398">
        <v>9</v>
      </c>
      <c r="F96" s="398">
        <v>0</v>
      </c>
      <c r="G96" s="397">
        <f>E96*F96</f>
        <v>0</v>
      </c>
      <c r="H96" s="396">
        <v>0.433</v>
      </c>
      <c r="I96" s="395">
        <f>E96*H96</f>
        <v>3.897</v>
      </c>
      <c r="J96" s="394" t="s">
        <v>2166</v>
      </c>
      <c r="K96" s="326" t="s">
        <v>2165</v>
      </c>
      <c r="M96" s="384" t="s">
        <v>2163</v>
      </c>
    </row>
    <row r="97" spans="1:13" ht="30">
      <c r="A97" s="402">
        <v>80</v>
      </c>
      <c r="B97" s="401">
        <v>219002611</v>
      </c>
      <c r="C97" s="400" t="s">
        <v>2168</v>
      </c>
      <c r="D97" s="399" t="s">
        <v>228</v>
      </c>
      <c r="E97" s="398">
        <v>145</v>
      </c>
      <c r="F97" s="398">
        <v>0</v>
      </c>
      <c r="G97" s="397">
        <f>E97*F97</f>
        <v>0</v>
      </c>
      <c r="H97" s="396">
        <v>0.232</v>
      </c>
      <c r="I97" s="395">
        <f>E97*H97</f>
        <v>33.64</v>
      </c>
      <c r="J97" s="394" t="s">
        <v>2166</v>
      </c>
      <c r="K97" s="326" t="s">
        <v>2165</v>
      </c>
      <c r="M97" s="384" t="s">
        <v>2163</v>
      </c>
    </row>
    <row r="98" spans="1:13" ht="30.75" thickBot="1">
      <c r="A98" s="393">
        <v>81</v>
      </c>
      <c r="B98" s="392">
        <v>219002621</v>
      </c>
      <c r="C98" s="391" t="s">
        <v>2167</v>
      </c>
      <c r="D98" s="390" t="s">
        <v>228</v>
      </c>
      <c r="E98" s="389">
        <v>85</v>
      </c>
      <c r="F98" s="389">
        <v>0</v>
      </c>
      <c r="G98" s="388">
        <f>E98*F98</f>
        <v>0</v>
      </c>
      <c r="H98" s="387">
        <v>0.307</v>
      </c>
      <c r="I98" s="386">
        <f>E98*H98</f>
        <v>26.095</v>
      </c>
      <c r="J98" s="385" t="s">
        <v>2166</v>
      </c>
      <c r="K98" s="326" t="s">
        <v>2165</v>
      </c>
      <c r="M98" s="384" t="s">
        <v>2163</v>
      </c>
    </row>
    <row r="99" spans="1:13" s="374" customFormat="1" ht="12" thickBot="1">
      <c r="A99" s="383"/>
      <c r="B99" s="382"/>
      <c r="C99" s="381" t="s">
        <v>2164</v>
      </c>
      <c r="D99" s="380"/>
      <c r="E99" s="379"/>
      <c r="F99" s="379"/>
      <c r="G99" s="378">
        <f>SUM(G92:G98)</f>
        <v>0</v>
      </c>
      <c r="H99" s="377"/>
      <c r="I99" s="376">
        <f>SUM(I92:I98)</f>
        <v>80.89699999999999</v>
      </c>
      <c r="J99" s="375"/>
      <c r="M99" s="374" t="s">
        <v>2163</v>
      </c>
    </row>
    <row r="100" spans="2:9" ht="12">
      <c r="B100" s="373"/>
      <c r="E100" s="329"/>
      <c r="F100" s="329"/>
      <c r="G100" s="372"/>
      <c r="H100" s="371"/>
      <c r="I100" s="370"/>
    </row>
    <row r="101" spans="2:9" ht="12">
      <c r="B101" s="373"/>
      <c r="E101" s="329"/>
      <c r="F101" s="329"/>
      <c r="G101" s="372"/>
      <c r="H101" s="371"/>
      <c r="I101" s="370"/>
    </row>
    <row r="102" spans="2:9" ht="12">
      <c r="B102" s="373"/>
      <c r="E102" s="329"/>
      <c r="F102" s="329"/>
      <c r="G102" s="372"/>
      <c r="H102" s="371"/>
      <c r="I102" s="370"/>
    </row>
    <row r="103" spans="2:9" ht="12">
      <c r="B103" s="373"/>
      <c r="E103" s="329"/>
      <c r="F103" s="329"/>
      <c r="G103" s="372"/>
      <c r="H103" s="371"/>
      <c r="I103" s="370"/>
    </row>
    <row r="104" spans="2:9" ht="12">
      <c r="B104" s="373"/>
      <c r="E104" s="329"/>
      <c r="F104" s="329"/>
      <c r="G104" s="372"/>
      <c r="H104" s="371"/>
      <c r="I104" s="370"/>
    </row>
    <row r="105" spans="2:9" ht="12">
      <c r="B105" s="373"/>
      <c r="E105" s="329"/>
      <c r="F105" s="329"/>
      <c r="G105" s="372"/>
      <c r="H105" s="371"/>
      <c r="I105" s="370"/>
    </row>
    <row r="106" spans="2:9" ht="12">
      <c r="B106" s="373"/>
      <c r="E106" s="329"/>
      <c r="F106" s="329"/>
      <c r="G106" s="372"/>
      <c r="H106" s="371"/>
      <c r="I106" s="370"/>
    </row>
    <row r="107" spans="2:9" ht="12">
      <c r="B107" s="373"/>
      <c r="E107" s="329"/>
      <c r="F107" s="329"/>
      <c r="G107" s="372"/>
      <c r="H107" s="371"/>
      <c r="I107" s="370"/>
    </row>
    <row r="108" spans="2:9" ht="12">
      <c r="B108" s="373"/>
      <c r="E108" s="329"/>
      <c r="F108" s="329"/>
      <c r="G108" s="372"/>
      <c r="H108" s="371"/>
      <c r="I108" s="370"/>
    </row>
    <row r="109" spans="2:9" ht="12">
      <c r="B109" s="373"/>
      <c r="E109" s="329"/>
      <c r="F109" s="329"/>
      <c r="G109" s="372"/>
      <c r="H109" s="371"/>
      <c r="I109" s="370"/>
    </row>
    <row r="110" spans="2:9" ht="12">
      <c r="B110" s="373"/>
      <c r="E110" s="329"/>
      <c r="F110" s="329"/>
      <c r="G110" s="372"/>
      <c r="H110" s="371"/>
      <c r="I110" s="370"/>
    </row>
    <row r="111" spans="2:9" ht="12">
      <c r="B111" s="373"/>
      <c r="E111" s="329"/>
      <c r="F111" s="329"/>
      <c r="G111" s="372"/>
      <c r="H111" s="371"/>
      <c r="I111" s="370"/>
    </row>
    <row r="112" spans="2:9" ht="12">
      <c r="B112" s="373"/>
      <c r="E112" s="329"/>
      <c r="F112" s="329"/>
      <c r="G112" s="372"/>
      <c r="H112" s="371"/>
      <c r="I112" s="370"/>
    </row>
    <row r="113" spans="2:9" ht="12">
      <c r="B113" s="373"/>
      <c r="E113" s="329"/>
      <c r="F113" s="329"/>
      <c r="G113" s="372"/>
      <c r="H113" s="371"/>
      <c r="I113" s="370"/>
    </row>
    <row r="114" spans="2:9" ht="12">
      <c r="B114" s="373"/>
      <c r="E114" s="329"/>
      <c r="F114" s="329"/>
      <c r="G114" s="372"/>
      <c r="H114" s="371"/>
      <c r="I114" s="370"/>
    </row>
    <row r="115" spans="2:9" ht="12">
      <c r="B115" s="373"/>
      <c r="E115" s="329"/>
      <c r="F115" s="329"/>
      <c r="G115" s="372"/>
      <c r="H115" s="371"/>
      <c r="I115" s="370"/>
    </row>
  </sheetData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20" t="s">
        <v>1947</v>
      </c>
      <c r="D3" s="320"/>
      <c r="E3" s="320"/>
      <c r="F3" s="320"/>
      <c r="G3" s="320"/>
      <c r="H3" s="320"/>
      <c r="I3" s="320"/>
      <c r="J3" s="320"/>
      <c r="K3" s="197"/>
    </row>
    <row r="4" spans="2:11" ht="25.5" customHeight="1">
      <c r="B4" s="198"/>
      <c r="C4" s="319" t="s">
        <v>1948</v>
      </c>
      <c r="D4" s="319"/>
      <c r="E4" s="319"/>
      <c r="F4" s="319"/>
      <c r="G4" s="319"/>
      <c r="H4" s="319"/>
      <c r="I4" s="319"/>
      <c r="J4" s="319"/>
      <c r="K4" s="199"/>
    </row>
    <row r="5" spans="2:1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ht="15" customHeight="1">
      <c r="B6" s="198"/>
      <c r="C6" s="318" t="s">
        <v>1949</v>
      </c>
      <c r="D6" s="318"/>
      <c r="E6" s="318"/>
      <c r="F6" s="318"/>
      <c r="G6" s="318"/>
      <c r="H6" s="318"/>
      <c r="I6" s="318"/>
      <c r="J6" s="318"/>
      <c r="K6" s="199"/>
    </row>
    <row r="7" spans="2:11" ht="15" customHeight="1">
      <c r="B7" s="202"/>
      <c r="C7" s="318" t="s">
        <v>1950</v>
      </c>
      <c r="D7" s="318"/>
      <c r="E7" s="318"/>
      <c r="F7" s="318"/>
      <c r="G7" s="318"/>
      <c r="H7" s="318"/>
      <c r="I7" s="318"/>
      <c r="J7" s="318"/>
      <c r="K7" s="199"/>
    </row>
    <row r="8" spans="2:1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ht="15" customHeight="1">
      <c r="B9" s="202"/>
      <c r="C9" s="318" t="s">
        <v>1951</v>
      </c>
      <c r="D9" s="318"/>
      <c r="E9" s="318"/>
      <c r="F9" s="318"/>
      <c r="G9" s="318"/>
      <c r="H9" s="318"/>
      <c r="I9" s="318"/>
      <c r="J9" s="318"/>
      <c r="K9" s="199"/>
    </row>
    <row r="10" spans="2:11" ht="15" customHeight="1">
      <c r="B10" s="202"/>
      <c r="C10" s="201"/>
      <c r="D10" s="318" t="s">
        <v>1952</v>
      </c>
      <c r="E10" s="318"/>
      <c r="F10" s="318"/>
      <c r="G10" s="318"/>
      <c r="H10" s="318"/>
      <c r="I10" s="318"/>
      <c r="J10" s="318"/>
      <c r="K10" s="199"/>
    </row>
    <row r="11" spans="2:11" ht="15" customHeight="1">
      <c r="B11" s="202"/>
      <c r="C11" s="203"/>
      <c r="D11" s="318" t="s">
        <v>1953</v>
      </c>
      <c r="E11" s="318"/>
      <c r="F11" s="318"/>
      <c r="G11" s="318"/>
      <c r="H11" s="318"/>
      <c r="I11" s="318"/>
      <c r="J11" s="318"/>
      <c r="K11" s="199"/>
    </row>
    <row r="12" spans="2:1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ht="15" customHeight="1">
      <c r="B13" s="202"/>
      <c r="C13" s="203"/>
      <c r="D13" s="204" t="s">
        <v>1954</v>
      </c>
      <c r="E13" s="201"/>
      <c r="F13" s="201"/>
      <c r="G13" s="201"/>
      <c r="H13" s="201"/>
      <c r="I13" s="201"/>
      <c r="J13" s="201"/>
      <c r="K13" s="199"/>
    </row>
    <row r="14" spans="2:1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ht="15" customHeight="1">
      <c r="B15" s="202"/>
      <c r="C15" s="203"/>
      <c r="D15" s="318" t="s">
        <v>1955</v>
      </c>
      <c r="E15" s="318"/>
      <c r="F15" s="318"/>
      <c r="G15" s="318"/>
      <c r="H15" s="318"/>
      <c r="I15" s="318"/>
      <c r="J15" s="318"/>
      <c r="K15" s="199"/>
    </row>
    <row r="16" spans="2:11" ht="15" customHeight="1">
      <c r="B16" s="202"/>
      <c r="C16" s="203"/>
      <c r="D16" s="318" t="s">
        <v>1956</v>
      </c>
      <c r="E16" s="318"/>
      <c r="F16" s="318"/>
      <c r="G16" s="318"/>
      <c r="H16" s="318"/>
      <c r="I16" s="318"/>
      <c r="J16" s="318"/>
      <c r="K16" s="199"/>
    </row>
    <row r="17" spans="2:11" ht="15" customHeight="1">
      <c r="B17" s="202"/>
      <c r="C17" s="203"/>
      <c r="D17" s="318" t="s">
        <v>1957</v>
      </c>
      <c r="E17" s="318"/>
      <c r="F17" s="318"/>
      <c r="G17" s="318"/>
      <c r="H17" s="318"/>
      <c r="I17" s="318"/>
      <c r="J17" s="318"/>
      <c r="K17" s="199"/>
    </row>
    <row r="18" spans="2:11" ht="15" customHeight="1">
      <c r="B18" s="202"/>
      <c r="C18" s="203"/>
      <c r="D18" s="203"/>
      <c r="E18" s="205" t="s">
        <v>78</v>
      </c>
      <c r="F18" s="318" t="s">
        <v>1958</v>
      </c>
      <c r="G18" s="318"/>
      <c r="H18" s="318"/>
      <c r="I18" s="318"/>
      <c r="J18" s="318"/>
      <c r="K18" s="199"/>
    </row>
    <row r="19" spans="2:11" ht="15" customHeight="1">
      <c r="B19" s="202"/>
      <c r="C19" s="203"/>
      <c r="D19" s="203"/>
      <c r="E19" s="205" t="s">
        <v>1959</v>
      </c>
      <c r="F19" s="318" t="s">
        <v>1960</v>
      </c>
      <c r="G19" s="318"/>
      <c r="H19" s="318"/>
      <c r="I19" s="318"/>
      <c r="J19" s="318"/>
      <c r="K19" s="199"/>
    </row>
    <row r="20" spans="2:11" ht="15" customHeight="1">
      <c r="B20" s="202"/>
      <c r="C20" s="203"/>
      <c r="D20" s="203"/>
      <c r="E20" s="205" t="s">
        <v>1961</v>
      </c>
      <c r="F20" s="318" t="s">
        <v>1962</v>
      </c>
      <c r="G20" s="318"/>
      <c r="H20" s="318"/>
      <c r="I20" s="318"/>
      <c r="J20" s="318"/>
      <c r="K20" s="199"/>
    </row>
    <row r="21" spans="2:11" ht="15" customHeight="1">
      <c r="B21" s="202"/>
      <c r="C21" s="203"/>
      <c r="D21" s="203"/>
      <c r="E21" s="205" t="s">
        <v>1963</v>
      </c>
      <c r="F21" s="318" t="s">
        <v>1964</v>
      </c>
      <c r="G21" s="318"/>
      <c r="H21" s="318"/>
      <c r="I21" s="318"/>
      <c r="J21" s="318"/>
      <c r="K21" s="199"/>
    </row>
    <row r="22" spans="2:11" ht="15" customHeight="1">
      <c r="B22" s="202"/>
      <c r="C22" s="203"/>
      <c r="D22" s="203"/>
      <c r="E22" s="205" t="s">
        <v>1965</v>
      </c>
      <c r="F22" s="318" t="s">
        <v>1966</v>
      </c>
      <c r="G22" s="318"/>
      <c r="H22" s="318"/>
      <c r="I22" s="318"/>
      <c r="J22" s="318"/>
      <c r="K22" s="199"/>
    </row>
    <row r="23" spans="2:11" ht="15" customHeight="1">
      <c r="B23" s="202"/>
      <c r="C23" s="203"/>
      <c r="D23" s="203"/>
      <c r="E23" s="205" t="s">
        <v>1967</v>
      </c>
      <c r="F23" s="318" t="s">
        <v>1968</v>
      </c>
      <c r="G23" s="318"/>
      <c r="H23" s="318"/>
      <c r="I23" s="318"/>
      <c r="J23" s="318"/>
      <c r="K23" s="199"/>
    </row>
    <row r="24" spans="2:1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ht="15" customHeight="1">
      <c r="B25" s="202"/>
      <c r="C25" s="318" t="s">
        <v>1969</v>
      </c>
      <c r="D25" s="318"/>
      <c r="E25" s="318"/>
      <c r="F25" s="318"/>
      <c r="G25" s="318"/>
      <c r="H25" s="318"/>
      <c r="I25" s="318"/>
      <c r="J25" s="318"/>
      <c r="K25" s="199"/>
    </row>
    <row r="26" spans="2:11" ht="15" customHeight="1">
      <c r="B26" s="202"/>
      <c r="C26" s="318" t="s">
        <v>1970</v>
      </c>
      <c r="D26" s="318"/>
      <c r="E26" s="318"/>
      <c r="F26" s="318"/>
      <c r="G26" s="318"/>
      <c r="H26" s="318"/>
      <c r="I26" s="318"/>
      <c r="J26" s="318"/>
      <c r="K26" s="199"/>
    </row>
    <row r="27" spans="2:11" ht="15" customHeight="1">
      <c r="B27" s="202"/>
      <c r="C27" s="201"/>
      <c r="D27" s="318" t="s">
        <v>1971</v>
      </c>
      <c r="E27" s="318"/>
      <c r="F27" s="318"/>
      <c r="G27" s="318"/>
      <c r="H27" s="318"/>
      <c r="I27" s="318"/>
      <c r="J27" s="318"/>
      <c r="K27" s="199"/>
    </row>
    <row r="28" spans="2:11" ht="15" customHeight="1">
      <c r="B28" s="202"/>
      <c r="C28" s="203"/>
      <c r="D28" s="318" t="s">
        <v>1972</v>
      </c>
      <c r="E28" s="318"/>
      <c r="F28" s="318"/>
      <c r="G28" s="318"/>
      <c r="H28" s="318"/>
      <c r="I28" s="318"/>
      <c r="J28" s="318"/>
      <c r="K28" s="199"/>
    </row>
    <row r="29" spans="2:1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ht="15" customHeight="1">
      <c r="B30" s="202"/>
      <c r="C30" s="203"/>
      <c r="D30" s="318" t="s">
        <v>1973</v>
      </c>
      <c r="E30" s="318"/>
      <c r="F30" s="318"/>
      <c r="G30" s="318"/>
      <c r="H30" s="318"/>
      <c r="I30" s="318"/>
      <c r="J30" s="318"/>
      <c r="K30" s="199"/>
    </row>
    <row r="31" spans="2:11" ht="15" customHeight="1">
      <c r="B31" s="202"/>
      <c r="C31" s="203"/>
      <c r="D31" s="318" t="s">
        <v>1974</v>
      </c>
      <c r="E31" s="318"/>
      <c r="F31" s="318"/>
      <c r="G31" s="318"/>
      <c r="H31" s="318"/>
      <c r="I31" s="318"/>
      <c r="J31" s="318"/>
      <c r="K31" s="199"/>
    </row>
    <row r="32" spans="2:1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ht="15" customHeight="1">
      <c r="B33" s="202"/>
      <c r="C33" s="203"/>
      <c r="D33" s="318" t="s">
        <v>1975</v>
      </c>
      <c r="E33" s="318"/>
      <c r="F33" s="318"/>
      <c r="G33" s="318"/>
      <c r="H33" s="318"/>
      <c r="I33" s="318"/>
      <c r="J33" s="318"/>
      <c r="K33" s="199"/>
    </row>
    <row r="34" spans="2:11" ht="15" customHeight="1">
      <c r="B34" s="202"/>
      <c r="C34" s="203"/>
      <c r="D34" s="318" t="s">
        <v>1976</v>
      </c>
      <c r="E34" s="318"/>
      <c r="F34" s="318"/>
      <c r="G34" s="318"/>
      <c r="H34" s="318"/>
      <c r="I34" s="318"/>
      <c r="J34" s="318"/>
      <c r="K34" s="199"/>
    </row>
    <row r="35" spans="2:11" ht="15" customHeight="1">
      <c r="B35" s="202"/>
      <c r="C35" s="203"/>
      <c r="D35" s="318" t="s">
        <v>1977</v>
      </c>
      <c r="E35" s="318"/>
      <c r="F35" s="318"/>
      <c r="G35" s="318"/>
      <c r="H35" s="318"/>
      <c r="I35" s="318"/>
      <c r="J35" s="318"/>
      <c r="K35" s="199"/>
    </row>
    <row r="36" spans="2:11" ht="15" customHeight="1">
      <c r="B36" s="202"/>
      <c r="C36" s="203"/>
      <c r="D36" s="201"/>
      <c r="E36" s="204" t="s">
        <v>118</v>
      </c>
      <c r="F36" s="201"/>
      <c r="G36" s="318" t="s">
        <v>1978</v>
      </c>
      <c r="H36" s="318"/>
      <c r="I36" s="318"/>
      <c r="J36" s="318"/>
      <c r="K36" s="199"/>
    </row>
    <row r="37" spans="2:11" ht="30.75" customHeight="1">
      <c r="B37" s="202"/>
      <c r="C37" s="203"/>
      <c r="D37" s="201"/>
      <c r="E37" s="204" t="s">
        <v>1979</v>
      </c>
      <c r="F37" s="201"/>
      <c r="G37" s="318" t="s">
        <v>1980</v>
      </c>
      <c r="H37" s="318"/>
      <c r="I37" s="318"/>
      <c r="J37" s="318"/>
      <c r="K37" s="199"/>
    </row>
    <row r="38" spans="2:11" ht="15" customHeight="1">
      <c r="B38" s="202"/>
      <c r="C38" s="203"/>
      <c r="D38" s="201"/>
      <c r="E38" s="204" t="s">
        <v>53</v>
      </c>
      <c r="F38" s="201"/>
      <c r="G38" s="318" t="s">
        <v>1981</v>
      </c>
      <c r="H38" s="318"/>
      <c r="I38" s="318"/>
      <c r="J38" s="318"/>
      <c r="K38" s="199"/>
    </row>
    <row r="39" spans="2:11" ht="15" customHeight="1">
      <c r="B39" s="202"/>
      <c r="C39" s="203"/>
      <c r="D39" s="201"/>
      <c r="E39" s="204" t="s">
        <v>54</v>
      </c>
      <c r="F39" s="201"/>
      <c r="G39" s="318" t="s">
        <v>1982</v>
      </c>
      <c r="H39" s="318"/>
      <c r="I39" s="318"/>
      <c r="J39" s="318"/>
      <c r="K39" s="199"/>
    </row>
    <row r="40" spans="2:11" ht="15" customHeight="1">
      <c r="B40" s="202"/>
      <c r="C40" s="203"/>
      <c r="D40" s="201"/>
      <c r="E40" s="204" t="s">
        <v>119</v>
      </c>
      <c r="F40" s="201"/>
      <c r="G40" s="318" t="s">
        <v>1983</v>
      </c>
      <c r="H40" s="318"/>
      <c r="I40" s="318"/>
      <c r="J40" s="318"/>
      <c r="K40" s="199"/>
    </row>
    <row r="41" spans="2:11" ht="15" customHeight="1">
      <c r="B41" s="202"/>
      <c r="C41" s="203"/>
      <c r="D41" s="201"/>
      <c r="E41" s="204" t="s">
        <v>120</v>
      </c>
      <c r="F41" s="201"/>
      <c r="G41" s="318" t="s">
        <v>1984</v>
      </c>
      <c r="H41" s="318"/>
      <c r="I41" s="318"/>
      <c r="J41" s="318"/>
      <c r="K41" s="199"/>
    </row>
    <row r="42" spans="2:11" ht="15" customHeight="1">
      <c r="B42" s="202"/>
      <c r="C42" s="203"/>
      <c r="D42" s="201"/>
      <c r="E42" s="204" t="s">
        <v>1985</v>
      </c>
      <c r="F42" s="201"/>
      <c r="G42" s="318" t="s">
        <v>1986</v>
      </c>
      <c r="H42" s="318"/>
      <c r="I42" s="318"/>
      <c r="J42" s="318"/>
      <c r="K42" s="199"/>
    </row>
    <row r="43" spans="2:11" ht="15" customHeight="1">
      <c r="B43" s="202"/>
      <c r="C43" s="203"/>
      <c r="D43" s="201"/>
      <c r="E43" s="204"/>
      <c r="F43" s="201"/>
      <c r="G43" s="318" t="s">
        <v>1987</v>
      </c>
      <c r="H43" s="318"/>
      <c r="I43" s="318"/>
      <c r="J43" s="318"/>
      <c r="K43" s="199"/>
    </row>
    <row r="44" spans="2:11" ht="15" customHeight="1">
      <c r="B44" s="202"/>
      <c r="C44" s="203"/>
      <c r="D44" s="201"/>
      <c r="E44" s="204" t="s">
        <v>1988</v>
      </c>
      <c r="F44" s="201"/>
      <c r="G44" s="318" t="s">
        <v>1989</v>
      </c>
      <c r="H44" s="318"/>
      <c r="I44" s="318"/>
      <c r="J44" s="318"/>
      <c r="K44" s="199"/>
    </row>
    <row r="45" spans="2:11" ht="15" customHeight="1">
      <c r="B45" s="202"/>
      <c r="C45" s="203"/>
      <c r="D45" s="201"/>
      <c r="E45" s="204" t="s">
        <v>122</v>
      </c>
      <c r="F45" s="201"/>
      <c r="G45" s="318" t="s">
        <v>1990</v>
      </c>
      <c r="H45" s="318"/>
      <c r="I45" s="318"/>
      <c r="J45" s="318"/>
      <c r="K45" s="199"/>
    </row>
    <row r="46" spans="2:1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ht="15" customHeight="1">
      <c r="B47" s="202"/>
      <c r="C47" s="203"/>
      <c r="D47" s="318" t="s">
        <v>1991</v>
      </c>
      <c r="E47" s="318"/>
      <c r="F47" s="318"/>
      <c r="G47" s="318"/>
      <c r="H47" s="318"/>
      <c r="I47" s="318"/>
      <c r="J47" s="318"/>
      <c r="K47" s="199"/>
    </row>
    <row r="48" spans="2:11" ht="15" customHeight="1">
      <c r="B48" s="202"/>
      <c r="C48" s="203"/>
      <c r="D48" s="203"/>
      <c r="E48" s="318" t="s">
        <v>1992</v>
      </c>
      <c r="F48" s="318"/>
      <c r="G48" s="318"/>
      <c r="H48" s="318"/>
      <c r="I48" s="318"/>
      <c r="J48" s="318"/>
      <c r="K48" s="199"/>
    </row>
    <row r="49" spans="2:11" ht="15" customHeight="1">
      <c r="B49" s="202"/>
      <c r="C49" s="203"/>
      <c r="D49" s="203"/>
      <c r="E49" s="318" t="s">
        <v>1993</v>
      </c>
      <c r="F49" s="318"/>
      <c r="G49" s="318"/>
      <c r="H49" s="318"/>
      <c r="I49" s="318"/>
      <c r="J49" s="318"/>
      <c r="K49" s="199"/>
    </row>
    <row r="50" spans="2:11" ht="15" customHeight="1">
      <c r="B50" s="202"/>
      <c r="C50" s="203"/>
      <c r="D50" s="203"/>
      <c r="E50" s="318" t="s">
        <v>1994</v>
      </c>
      <c r="F50" s="318"/>
      <c r="G50" s="318"/>
      <c r="H50" s="318"/>
      <c r="I50" s="318"/>
      <c r="J50" s="318"/>
      <c r="K50" s="199"/>
    </row>
    <row r="51" spans="2:11" ht="15" customHeight="1">
      <c r="B51" s="202"/>
      <c r="C51" s="203"/>
      <c r="D51" s="318" t="s">
        <v>1995</v>
      </c>
      <c r="E51" s="318"/>
      <c r="F51" s="318"/>
      <c r="G51" s="318"/>
      <c r="H51" s="318"/>
      <c r="I51" s="318"/>
      <c r="J51" s="318"/>
      <c r="K51" s="199"/>
    </row>
    <row r="52" spans="2:11" ht="25.5" customHeight="1">
      <c r="B52" s="198"/>
      <c r="C52" s="319" t="s">
        <v>1996</v>
      </c>
      <c r="D52" s="319"/>
      <c r="E52" s="319"/>
      <c r="F52" s="319"/>
      <c r="G52" s="319"/>
      <c r="H52" s="319"/>
      <c r="I52" s="319"/>
      <c r="J52" s="319"/>
      <c r="K52" s="199"/>
    </row>
    <row r="53" spans="2:1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ht="15" customHeight="1">
      <c r="B54" s="198"/>
      <c r="C54" s="318" t="s">
        <v>1997</v>
      </c>
      <c r="D54" s="318"/>
      <c r="E54" s="318"/>
      <c r="F54" s="318"/>
      <c r="G54" s="318"/>
      <c r="H54" s="318"/>
      <c r="I54" s="318"/>
      <c r="J54" s="318"/>
      <c r="K54" s="199"/>
    </row>
    <row r="55" spans="2:11" ht="15" customHeight="1">
      <c r="B55" s="198"/>
      <c r="C55" s="318" t="s">
        <v>1998</v>
      </c>
      <c r="D55" s="318"/>
      <c r="E55" s="318"/>
      <c r="F55" s="318"/>
      <c r="G55" s="318"/>
      <c r="H55" s="318"/>
      <c r="I55" s="318"/>
      <c r="J55" s="318"/>
      <c r="K55" s="199"/>
    </row>
    <row r="56" spans="2:1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ht="15" customHeight="1">
      <c r="B57" s="198"/>
      <c r="C57" s="318" t="s">
        <v>1999</v>
      </c>
      <c r="D57" s="318"/>
      <c r="E57" s="318"/>
      <c r="F57" s="318"/>
      <c r="G57" s="318"/>
      <c r="H57" s="318"/>
      <c r="I57" s="318"/>
      <c r="J57" s="318"/>
      <c r="K57" s="199"/>
    </row>
    <row r="58" spans="2:11" ht="15" customHeight="1">
      <c r="B58" s="198"/>
      <c r="C58" s="203"/>
      <c r="D58" s="318" t="s">
        <v>2000</v>
      </c>
      <c r="E58" s="318"/>
      <c r="F58" s="318"/>
      <c r="G58" s="318"/>
      <c r="H58" s="318"/>
      <c r="I58" s="318"/>
      <c r="J58" s="318"/>
      <c r="K58" s="199"/>
    </row>
    <row r="59" spans="2:11" ht="15" customHeight="1">
      <c r="B59" s="198"/>
      <c r="C59" s="203"/>
      <c r="D59" s="318" t="s">
        <v>2001</v>
      </c>
      <c r="E59" s="318"/>
      <c r="F59" s="318"/>
      <c r="G59" s="318"/>
      <c r="H59" s="318"/>
      <c r="I59" s="318"/>
      <c r="J59" s="318"/>
      <c r="K59" s="199"/>
    </row>
    <row r="60" spans="2:11" ht="15" customHeight="1">
      <c r="B60" s="198"/>
      <c r="C60" s="203"/>
      <c r="D60" s="318" t="s">
        <v>2002</v>
      </c>
      <c r="E60" s="318"/>
      <c r="F60" s="318"/>
      <c r="G60" s="318"/>
      <c r="H60" s="318"/>
      <c r="I60" s="318"/>
      <c r="J60" s="318"/>
      <c r="K60" s="199"/>
    </row>
    <row r="61" spans="2:11" ht="15" customHeight="1">
      <c r="B61" s="198"/>
      <c r="C61" s="203"/>
      <c r="D61" s="318" t="s">
        <v>2003</v>
      </c>
      <c r="E61" s="318"/>
      <c r="F61" s="318"/>
      <c r="G61" s="318"/>
      <c r="H61" s="318"/>
      <c r="I61" s="318"/>
      <c r="J61" s="318"/>
      <c r="K61" s="199"/>
    </row>
    <row r="62" spans="2:11" ht="15" customHeight="1">
      <c r="B62" s="198"/>
      <c r="C62" s="203"/>
      <c r="D62" s="321" t="s">
        <v>2004</v>
      </c>
      <c r="E62" s="321"/>
      <c r="F62" s="321"/>
      <c r="G62" s="321"/>
      <c r="H62" s="321"/>
      <c r="I62" s="321"/>
      <c r="J62" s="321"/>
      <c r="K62" s="199"/>
    </row>
    <row r="63" spans="2:11" ht="15" customHeight="1">
      <c r="B63" s="198"/>
      <c r="C63" s="203"/>
      <c r="D63" s="318" t="s">
        <v>2005</v>
      </c>
      <c r="E63" s="318"/>
      <c r="F63" s="318"/>
      <c r="G63" s="318"/>
      <c r="H63" s="318"/>
      <c r="I63" s="318"/>
      <c r="J63" s="318"/>
      <c r="K63" s="199"/>
    </row>
    <row r="64" spans="2:1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ht="15" customHeight="1">
      <c r="B65" s="198"/>
      <c r="C65" s="203"/>
      <c r="D65" s="318" t="s">
        <v>2006</v>
      </c>
      <c r="E65" s="318"/>
      <c r="F65" s="318"/>
      <c r="G65" s="318"/>
      <c r="H65" s="318"/>
      <c r="I65" s="318"/>
      <c r="J65" s="318"/>
      <c r="K65" s="199"/>
    </row>
    <row r="66" spans="2:11" ht="15" customHeight="1">
      <c r="B66" s="198"/>
      <c r="C66" s="203"/>
      <c r="D66" s="321" t="s">
        <v>2007</v>
      </c>
      <c r="E66" s="321"/>
      <c r="F66" s="321"/>
      <c r="G66" s="321"/>
      <c r="H66" s="321"/>
      <c r="I66" s="321"/>
      <c r="J66" s="321"/>
      <c r="K66" s="199"/>
    </row>
    <row r="67" spans="2:11" ht="15" customHeight="1">
      <c r="B67" s="198"/>
      <c r="C67" s="203"/>
      <c r="D67" s="318" t="s">
        <v>2008</v>
      </c>
      <c r="E67" s="318"/>
      <c r="F67" s="318"/>
      <c r="G67" s="318"/>
      <c r="H67" s="318"/>
      <c r="I67" s="318"/>
      <c r="J67" s="318"/>
      <c r="K67" s="199"/>
    </row>
    <row r="68" spans="2:11" ht="15" customHeight="1">
      <c r="B68" s="198"/>
      <c r="C68" s="203"/>
      <c r="D68" s="318" t="s">
        <v>2009</v>
      </c>
      <c r="E68" s="318"/>
      <c r="F68" s="318"/>
      <c r="G68" s="318"/>
      <c r="H68" s="318"/>
      <c r="I68" s="318"/>
      <c r="J68" s="318"/>
      <c r="K68" s="199"/>
    </row>
    <row r="69" spans="2:11" ht="15" customHeight="1">
      <c r="B69" s="198"/>
      <c r="C69" s="203"/>
      <c r="D69" s="318" t="s">
        <v>2010</v>
      </c>
      <c r="E69" s="318"/>
      <c r="F69" s="318"/>
      <c r="G69" s="318"/>
      <c r="H69" s="318"/>
      <c r="I69" s="318"/>
      <c r="J69" s="318"/>
      <c r="K69" s="199"/>
    </row>
    <row r="70" spans="2:11" ht="15" customHeight="1">
      <c r="B70" s="198"/>
      <c r="C70" s="203"/>
      <c r="D70" s="318" t="s">
        <v>2011</v>
      </c>
      <c r="E70" s="318"/>
      <c r="F70" s="318"/>
      <c r="G70" s="318"/>
      <c r="H70" s="318"/>
      <c r="I70" s="318"/>
      <c r="J70" s="318"/>
      <c r="K70" s="199"/>
    </row>
    <row r="71" spans="2:1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ht="45" customHeight="1">
      <c r="B75" s="215"/>
      <c r="C75" s="322" t="s">
        <v>2012</v>
      </c>
      <c r="D75" s="322"/>
      <c r="E75" s="322"/>
      <c r="F75" s="322"/>
      <c r="G75" s="322"/>
      <c r="H75" s="322"/>
      <c r="I75" s="322"/>
      <c r="J75" s="322"/>
      <c r="K75" s="216"/>
    </row>
    <row r="76" spans="2:11" ht="17.25" customHeight="1">
      <c r="B76" s="215"/>
      <c r="C76" s="217" t="s">
        <v>2013</v>
      </c>
      <c r="D76" s="217"/>
      <c r="E76" s="217"/>
      <c r="F76" s="217" t="s">
        <v>2014</v>
      </c>
      <c r="G76" s="218"/>
      <c r="H76" s="217" t="s">
        <v>54</v>
      </c>
      <c r="I76" s="217" t="s">
        <v>57</v>
      </c>
      <c r="J76" s="217" t="s">
        <v>2015</v>
      </c>
      <c r="K76" s="216"/>
    </row>
    <row r="77" spans="2:11" ht="17.25" customHeight="1">
      <c r="B77" s="215"/>
      <c r="C77" s="219" t="s">
        <v>2016</v>
      </c>
      <c r="D77" s="219"/>
      <c r="E77" s="219"/>
      <c r="F77" s="220" t="s">
        <v>2017</v>
      </c>
      <c r="G77" s="221"/>
      <c r="H77" s="219"/>
      <c r="I77" s="219"/>
      <c r="J77" s="219" t="s">
        <v>2018</v>
      </c>
      <c r="K77" s="216"/>
    </row>
    <row r="78" spans="2:1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ht="15" customHeight="1">
      <c r="B79" s="215"/>
      <c r="C79" s="204" t="s">
        <v>53</v>
      </c>
      <c r="D79" s="224"/>
      <c r="E79" s="224"/>
      <c r="F79" s="225" t="s">
        <v>2019</v>
      </c>
      <c r="G79" s="226"/>
      <c r="H79" s="204" t="s">
        <v>2020</v>
      </c>
      <c r="I79" s="204" t="s">
        <v>2021</v>
      </c>
      <c r="J79" s="204">
        <v>20</v>
      </c>
      <c r="K79" s="216"/>
    </row>
    <row r="80" spans="2:11" ht="15" customHeight="1">
      <c r="B80" s="215"/>
      <c r="C80" s="204" t="s">
        <v>2022</v>
      </c>
      <c r="D80" s="204"/>
      <c r="E80" s="204"/>
      <c r="F80" s="225" t="s">
        <v>2019</v>
      </c>
      <c r="G80" s="226"/>
      <c r="H80" s="204" t="s">
        <v>2023</v>
      </c>
      <c r="I80" s="204" t="s">
        <v>2021</v>
      </c>
      <c r="J80" s="204">
        <v>120</v>
      </c>
      <c r="K80" s="216"/>
    </row>
    <row r="81" spans="2:11" ht="15" customHeight="1">
      <c r="B81" s="227"/>
      <c r="C81" s="204" t="s">
        <v>2024</v>
      </c>
      <c r="D81" s="204"/>
      <c r="E81" s="204"/>
      <c r="F81" s="225" t="s">
        <v>2025</v>
      </c>
      <c r="G81" s="226"/>
      <c r="H81" s="204" t="s">
        <v>2026</v>
      </c>
      <c r="I81" s="204" t="s">
        <v>2021</v>
      </c>
      <c r="J81" s="204">
        <v>50</v>
      </c>
      <c r="K81" s="216"/>
    </row>
    <row r="82" spans="2:11" ht="15" customHeight="1">
      <c r="B82" s="227"/>
      <c r="C82" s="204" t="s">
        <v>2027</v>
      </c>
      <c r="D82" s="204"/>
      <c r="E82" s="204"/>
      <c r="F82" s="225" t="s">
        <v>2019</v>
      </c>
      <c r="G82" s="226"/>
      <c r="H82" s="204" t="s">
        <v>2028</v>
      </c>
      <c r="I82" s="204" t="s">
        <v>2029</v>
      </c>
      <c r="J82" s="204"/>
      <c r="K82" s="216"/>
    </row>
    <row r="83" spans="2:11" ht="15" customHeight="1">
      <c r="B83" s="227"/>
      <c r="C83" s="204" t="s">
        <v>2030</v>
      </c>
      <c r="D83" s="204"/>
      <c r="E83" s="204"/>
      <c r="F83" s="225" t="s">
        <v>2025</v>
      </c>
      <c r="G83" s="204"/>
      <c r="H83" s="204" t="s">
        <v>2031</v>
      </c>
      <c r="I83" s="204" t="s">
        <v>2021</v>
      </c>
      <c r="J83" s="204">
        <v>15</v>
      </c>
      <c r="K83" s="216"/>
    </row>
    <row r="84" spans="2:11" ht="15" customHeight="1">
      <c r="B84" s="227"/>
      <c r="C84" s="204" t="s">
        <v>2032</v>
      </c>
      <c r="D84" s="204"/>
      <c r="E84" s="204"/>
      <c r="F84" s="225" t="s">
        <v>2025</v>
      </c>
      <c r="G84" s="204"/>
      <c r="H84" s="204" t="s">
        <v>2033</v>
      </c>
      <c r="I84" s="204" t="s">
        <v>2021</v>
      </c>
      <c r="J84" s="204">
        <v>15</v>
      </c>
      <c r="K84" s="216"/>
    </row>
    <row r="85" spans="2:11" ht="15" customHeight="1">
      <c r="B85" s="227"/>
      <c r="C85" s="204" t="s">
        <v>2034</v>
      </c>
      <c r="D85" s="204"/>
      <c r="E85" s="204"/>
      <c r="F85" s="225" t="s">
        <v>2025</v>
      </c>
      <c r="G85" s="204"/>
      <c r="H85" s="204" t="s">
        <v>2035</v>
      </c>
      <c r="I85" s="204" t="s">
        <v>2021</v>
      </c>
      <c r="J85" s="204">
        <v>20</v>
      </c>
      <c r="K85" s="216"/>
    </row>
    <row r="86" spans="2:11" ht="15" customHeight="1">
      <c r="B86" s="227"/>
      <c r="C86" s="204" t="s">
        <v>2036</v>
      </c>
      <c r="D86" s="204"/>
      <c r="E86" s="204"/>
      <c r="F86" s="225" t="s">
        <v>2025</v>
      </c>
      <c r="G86" s="204"/>
      <c r="H86" s="204" t="s">
        <v>2037</v>
      </c>
      <c r="I86" s="204" t="s">
        <v>2021</v>
      </c>
      <c r="J86" s="204">
        <v>20</v>
      </c>
      <c r="K86" s="216"/>
    </row>
    <row r="87" spans="2:11" ht="15" customHeight="1">
      <c r="B87" s="227"/>
      <c r="C87" s="204" t="s">
        <v>2038</v>
      </c>
      <c r="D87" s="204"/>
      <c r="E87" s="204"/>
      <c r="F87" s="225" t="s">
        <v>2025</v>
      </c>
      <c r="G87" s="226"/>
      <c r="H87" s="204" t="s">
        <v>2039</v>
      </c>
      <c r="I87" s="204" t="s">
        <v>2021</v>
      </c>
      <c r="J87" s="204">
        <v>50</v>
      </c>
      <c r="K87" s="216"/>
    </row>
    <row r="88" spans="2:11" ht="15" customHeight="1">
      <c r="B88" s="227"/>
      <c r="C88" s="204" t="s">
        <v>2040</v>
      </c>
      <c r="D88" s="204"/>
      <c r="E88" s="204"/>
      <c r="F88" s="225" t="s">
        <v>2025</v>
      </c>
      <c r="G88" s="226"/>
      <c r="H88" s="204" t="s">
        <v>2041</v>
      </c>
      <c r="I88" s="204" t="s">
        <v>2021</v>
      </c>
      <c r="J88" s="204">
        <v>20</v>
      </c>
      <c r="K88" s="216"/>
    </row>
    <row r="89" spans="2:11" ht="15" customHeight="1">
      <c r="B89" s="227"/>
      <c r="C89" s="204" t="s">
        <v>2042</v>
      </c>
      <c r="D89" s="204"/>
      <c r="E89" s="204"/>
      <c r="F89" s="225" t="s">
        <v>2025</v>
      </c>
      <c r="G89" s="226"/>
      <c r="H89" s="204" t="s">
        <v>2043</v>
      </c>
      <c r="I89" s="204" t="s">
        <v>2021</v>
      </c>
      <c r="J89" s="204">
        <v>20</v>
      </c>
      <c r="K89" s="216"/>
    </row>
    <row r="90" spans="2:11" ht="15" customHeight="1">
      <c r="B90" s="227"/>
      <c r="C90" s="204" t="s">
        <v>2044</v>
      </c>
      <c r="D90" s="204"/>
      <c r="E90" s="204"/>
      <c r="F90" s="225" t="s">
        <v>2025</v>
      </c>
      <c r="G90" s="226"/>
      <c r="H90" s="204" t="s">
        <v>2045</v>
      </c>
      <c r="I90" s="204" t="s">
        <v>2021</v>
      </c>
      <c r="J90" s="204">
        <v>50</v>
      </c>
      <c r="K90" s="216"/>
    </row>
    <row r="91" spans="2:11" ht="15" customHeight="1">
      <c r="B91" s="227"/>
      <c r="C91" s="204" t="s">
        <v>2046</v>
      </c>
      <c r="D91" s="204"/>
      <c r="E91" s="204"/>
      <c r="F91" s="225" t="s">
        <v>2025</v>
      </c>
      <c r="G91" s="226"/>
      <c r="H91" s="204" t="s">
        <v>2046</v>
      </c>
      <c r="I91" s="204" t="s">
        <v>2021</v>
      </c>
      <c r="J91" s="204">
        <v>50</v>
      </c>
      <c r="K91" s="216"/>
    </row>
    <row r="92" spans="2:11" ht="15" customHeight="1">
      <c r="B92" s="227"/>
      <c r="C92" s="204" t="s">
        <v>2047</v>
      </c>
      <c r="D92" s="204"/>
      <c r="E92" s="204"/>
      <c r="F92" s="225" t="s">
        <v>2025</v>
      </c>
      <c r="G92" s="226"/>
      <c r="H92" s="204" t="s">
        <v>2048</v>
      </c>
      <c r="I92" s="204" t="s">
        <v>2021</v>
      </c>
      <c r="J92" s="204">
        <v>255</v>
      </c>
      <c r="K92" s="216"/>
    </row>
    <row r="93" spans="2:11" ht="15" customHeight="1">
      <c r="B93" s="227"/>
      <c r="C93" s="204" t="s">
        <v>2049</v>
      </c>
      <c r="D93" s="204"/>
      <c r="E93" s="204"/>
      <c r="F93" s="225" t="s">
        <v>2019</v>
      </c>
      <c r="G93" s="226"/>
      <c r="H93" s="204" t="s">
        <v>2050</v>
      </c>
      <c r="I93" s="204" t="s">
        <v>2051</v>
      </c>
      <c r="J93" s="204"/>
      <c r="K93" s="216"/>
    </row>
    <row r="94" spans="2:11" ht="15" customHeight="1">
      <c r="B94" s="227"/>
      <c r="C94" s="204" t="s">
        <v>2052</v>
      </c>
      <c r="D94" s="204"/>
      <c r="E94" s="204"/>
      <c r="F94" s="225" t="s">
        <v>2019</v>
      </c>
      <c r="G94" s="226"/>
      <c r="H94" s="204" t="s">
        <v>2053</v>
      </c>
      <c r="I94" s="204" t="s">
        <v>2054</v>
      </c>
      <c r="J94" s="204"/>
      <c r="K94" s="216"/>
    </row>
    <row r="95" spans="2:11" ht="15" customHeight="1">
      <c r="B95" s="227"/>
      <c r="C95" s="204" t="s">
        <v>2055</v>
      </c>
      <c r="D95" s="204"/>
      <c r="E95" s="204"/>
      <c r="F95" s="225" t="s">
        <v>2019</v>
      </c>
      <c r="G95" s="226"/>
      <c r="H95" s="204" t="s">
        <v>2055</v>
      </c>
      <c r="I95" s="204" t="s">
        <v>2054</v>
      </c>
      <c r="J95" s="204"/>
      <c r="K95" s="216"/>
    </row>
    <row r="96" spans="2:11" ht="15" customHeight="1">
      <c r="B96" s="227"/>
      <c r="C96" s="204" t="s">
        <v>38</v>
      </c>
      <c r="D96" s="204"/>
      <c r="E96" s="204"/>
      <c r="F96" s="225" t="s">
        <v>2019</v>
      </c>
      <c r="G96" s="226"/>
      <c r="H96" s="204" t="s">
        <v>2056</v>
      </c>
      <c r="I96" s="204" t="s">
        <v>2054</v>
      </c>
      <c r="J96" s="204"/>
      <c r="K96" s="216"/>
    </row>
    <row r="97" spans="2:11" ht="15" customHeight="1">
      <c r="B97" s="227"/>
      <c r="C97" s="204" t="s">
        <v>48</v>
      </c>
      <c r="D97" s="204"/>
      <c r="E97" s="204"/>
      <c r="F97" s="225" t="s">
        <v>2019</v>
      </c>
      <c r="G97" s="226"/>
      <c r="H97" s="204" t="s">
        <v>2057</v>
      </c>
      <c r="I97" s="204" t="s">
        <v>2054</v>
      </c>
      <c r="J97" s="204"/>
      <c r="K97" s="216"/>
    </row>
    <row r="98" spans="2:1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ht="45" customHeight="1">
      <c r="B102" s="215"/>
      <c r="C102" s="322" t="s">
        <v>2058</v>
      </c>
      <c r="D102" s="322"/>
      <c r="E102" s="322"/>
      <c r="F102" s="322"/>
      <c r="G102" s="322"/>
      <c r="H102" s="322"/>
      <c r="I102" s="322"/>
      <c r="J102" s="322"/>
      <c r="K102" s="216"/>
    </row>
    <row r="103" spans="2:11" ht="17.25" customHeight="1">
      <c r="B103" s="215"/>
      <c r="C103" s="217" t="s">
        <v>2013</v>
      </c>
      <c r="D103" s="217"/>
      <c r="E103" s="217"/>
      <c r="F103" s="217" t="s">
        <v>2014</v>
      </c>
      <c r="G103" s="218"/>
      <c r="H103" s="217" t="s">
        <v>54</v>
      </c>
      <c r="I103" s="217" t="s">
        <v>57</v>
      </c>
      <c r="J103" s="217" t="s">
        <v>2015</v>
      </c>
      <c r="K103" s="216"/>
    </row>
    <row r="104" spans="2:11" ht="17.25" customHeight="1">
      <c r="B104" s="215"/>
      <c r="C104" s="219" t="s">
        <v>2016</v>
      </c>
      <c r="D104" s="219"/>
      <c r="E104" s="219"/>
      <c r="F104" s="220" t="s">
        <v>2017</v>
      </c>
      <c r="G104" s="221"/>
      <c r="H104" s="219"/>
      <c r="I104" s="219"/>
      <c r="J104" s="219" t="s">
        <v>2018</v>
      </c>
      <c r="K104" s="216"/>
    </row>
    <row r="105" spans="2:11" ht="5.25" customHeight="1">
      <c r="B105" s="215"/>
      <c r="C105" s="217"/>
      <c r="D105" s="217"/>
      <c r="E105" s="217"/>
      <c r="F105" s="217"/>
      <c r="G105" s="233"/>
      <c r="H105" s="217"/>
      <c r="I105" s="217"/>
      <c r="J105" s="217"/>
      <c r="K105" s="216"/>
    </row>
    <row r="106" spans="2:11" ht="15" customHeight="1">
      <c r="B106" s="215"/>
      <c r="C106" s="204" t="s">
        <v>53</v>
      </c>
      <c r="D106" s="224"/>
      <c r="E106" s="224"/>
      <c r="F106" s="225" t="s">
        <v>2019</v>
      </c>
      <c r="G106" s="204"/>
      <c r="H106" s="204" t="s">
        <v>2059</v>
      </c>
      <c r="I106" s="204" t="s">
        <v>2021</v>
      </c>
      <c r="J106" s="204">
        <v>20</v>
      </c>
      <c r="K106" s="216"/>
    </row>
    <row r="107" spans="2:11" ht="15" customHeight="1">
      <c r="B107" s="215"/>
      <c r="C107" s="204" t="s">
        <v>2022</v>
      </c>
      <c r="D107" s="204"/>
      <c r="E107" s="204"/>
      <c r="F107" s="225" t="s">
        <v>2019</v>
      </c>
      <c r="G107" s="204"/>
      <c r="H107" s="204" t="s">
        <v>2059</v>
      </c>
      <c r="I107" s="204" t="s">
        <v>2021</v>
      </c>
      <c r="J107" s="204">
        <v>120</v>
      </c>
      <c r="K107" s="216"/>
    </row>
    <row r="108" spans="2:11" ht="15" customHeight="1">
      <c r="B108" s="227"/>
      <c r="C108" s="204" t="s">
        <v>2024</v>
      </c>
      <c r="D108" s="204"/>
      <c r="E108" s="204"/>
      <c r="F108" s="225" t="s">
        <v>2025</v>
      </c>
      <c r="G108" s="204"/>
      <c r="H108" s="204" t="s">
        <v>2059</v>
      </c>
      <c r="I108" s="204" t="s">
        <v>2021</v>
      </c>
      <c r="J108" s="204">
        <v>50</v>
      </c>
      <c r="K108" s="216"/>
    </row>
    <row r="109" spans="2:11" ht="15" customHeight="1">
      <c r="B109" s="227"/>
      <c r="C109" s="204" t="s">
        <v>2027</v>
      </c>
      <c r="D109" s="204"/>
      <c r="E109" s="204"/>
      <c r="F109" s="225" t="s">
        <v>2019</v>
      </c>
      <c r="G109" s="204"/>
      <c r="H109" s="204" t="s">
        <v>2059</v>
      </c>
      <c r="I109" s="204" t="s">
        <v>2029</v>
      </c>
      <c r="J109" s="204"/>
      <c r="K109" s="216"/>
    </row>
    <row r="110" spans="2:11" ht="15" customHeight="1">
      <c r="B110" s="227"/>
      <c r="C110" s="204" t="s">
        <v>2038</v>
      </c>
      <c r="D110" s="204"/>
      <c r="E110" s="204"/>
      <c r="F110" s="225" t="s">
        <v>2025</v>
      </c>
      <c r="G110" s="204"/>
      <c r="H110" s="204" t="s">
        <v>2059</v>
      </c>
      <c r="I110" s="204" t="s">
        <v>2021</v>
      </c>
      <c r="J110" s="204">
        <v>50</v>
      </c>
      <c r="K110" s="216"/>
    </row>
    <row r="111" spans="2:11" ht="15" customHeight="1">
      <c r="B111" s="227"/>
      <c r="C111" s="204" t="s">
        <v>2046</v>
      </c>
      <c r="D111" s="204"/>
      <c r="E111" s="204"/>
      <c r="F111" s="225" t="s">
        <v>2025</v>
      </c>
      <c r="G111" s="204"/>
      <c r="H111" s="204" t="s">
        <v>2059</v>
      </c>
      <c r="I111" s="204" t="s">
        <v>2021</v>
      </c>
      <c r="J111" s="204">
        <v>50</v>
      </c>
      <c r="K111" s="216"/>
    </row>
    <row r="112" spans="2:11" ht="15" customHeight="1">
      <c r="B112" s="227"/>
      <c r="C112" s="204" t="s">
        <v>2044</v>
      </c>
      <c r="D112" s="204"/>
      <c r="E112" s="204"/>
      <c r="F112" s="225" t="s">
        <v>2025</v>
      </c>
      <c r="G112" s="204"/>
      <c r="H112" s="204" t="s">
        <v>2059</v>
      </c>
      <c r="I112" s="204" t="s">
        <v>2021</v>
      </c>
      <c r="J112" s="204">
        <v>50</v>
      </c>
      <c r="K112" s="216"/>
    </row>
    <row r="113" spans="2:11" ht="15" customHeight="1">
      <c r="B113" s="227"/>
      <c r="C113" s="204" t="s">
        <v>53</v>
      </c>
      <c r="D113" s="204"/>
      <c r="E113" s="204"/>
      <c r="F113" s="225" t="s">
        <v>2019</v>
      </c>
      <c r="G113" s="204"/>
      <c r="H113" s="204" t="s">
        <v>2060</v>
      </c>
      <c r="I113" s="204" t="s">
        <v>2021</v>
      </c>
      <c r="J113" s="204">
        <v>20</v>
      </c>
      <c r="K113" s="216"/>
    </row>
    <row r="114" spans="2:11" ht="15" customHeight="1">
      <c r="B114" s="227"/>
      <c r="C114" s="204" t="s">
        <v>2061</v>
      </c>
      <c r="D114" s="204"/>
      <c r="E114" s="204"/>
      <c r="F114" s="225" t="s">
        <v>2019</v>
      </c>
      <c r="G114" s="204"/>
      <c r="H114" s="204" t="s">
        <v>2062</v>
      </c>
      <c r="I114" s="204" t="s">
        <v>2021</v>
      </c>
      <c r="J114" s="204">
        <v>120</v>
      </c>
      <c r="K114" s="216"/>
    </row>
    <row r="115" spans="2:11" ht="15" customHeight="1">
      <c r="B115" s="227"/>
      <c r="C115" s="204" t="s">
        <v>38</v>
      </c>
      <c r="D115" s="204"/>
      <c r="E115" s="204"/>
      <c r="F115" s="225" t="s">
        <v>2019</v>
      </c>
      <c r="G115" s="204"/>
      <c r="H115" s="204" t="s">
        <v>2063</v>
      </c>
      <c r="I115" s="204" t="s">
        <v>2054</v>
      </c>
      <c r="J115" s="204"/>
      <c r="K115" s="216"/>
    </row>
    <row r="116" spans="2:11" ht="15" customHeight="1">
      <c r="B116" s="227"/>
      <c r="C116" s="204" t="s">
        <v>48</v>
      </c>
      <c r="D116" s="204"/>
      <c r="E116" s="204"/>
      <c r="F116" s="225" t="s">
        <v>2019</v>
      </c>
      <c r="G116" s="204"/>
      <c r="H116" s="204" t="s">
        <v>2064</v>
      </c>
      <c r="I116" s="204" t="s">
        <v>2054</v>
      </c>
      <c r="J116" s="204"/>
      <c r="K116" s="216"/>
    </row>
    <row r="117" spans="2:11" ht="15" customHeight="1">
      <c r="B117" s="227"/>
      <c r="C117" s="204" t="s">
        <v>57</v>
      </c>
      <c r="D117" s="204"/>
      <c r="E117" s="204"/>
      <c r="F117" s="225" t="s">
        <v>2019</v>
      </c>
      <c r="G117" s="204"/>
      <c r="H117" s="204" t="s">
        <v>2065</v>
      </c>
      <c r="I117" s="204" t="s">
        <v>2066</v>
      </c>
      <c r="J117" s="204"/>
      <c r="K117" s="216"/>
    </row>
    <row r="118" spans="2:1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ht="45" customHeight="1">
      <c r="B122" s="241"/>
      <c r="C122" s="320" t="s">
        <v>2067</v>
      </c>
      <c r="D122" s="320"/>
      <c r="E122" s="320"/>
      <c r="F122" s="320"/>
      <c r="G122" s="320"/>
      <c r="H122" s="320"/>
      <c r="I122" s="320"/>
      <c r="J122" s="320"/>
      <c r="K122" s="242"/>
    </row>
    <row r="123" spans="2:11" ht="17.25" customHeight="1">
      <c r="B123" s="243"/>
      <c r="C123" s="217" t="s">
        <v>2013</v>
      </c>
      <c r="D123" s="217"/>
      <c r="E123" s="217"/>
      <c r="F123" s="217" t="s">
        <v>2014</v>
      </c>
      <c r="G123" s="218"/>
      <c r="H123" s="217" t="s">
        <v>54</v>
      </c>
      <c r="I123" s="217" t="s">
        <v>57</v>
      </c>
      <c r="J123" s="217" t="s">
        <v>2015</v>
      </c>
      <c r="K123" s="244"/>
    </row>
    <row r="124" spans="2:11" ht="17.25" customHeight="1">
      <c r="B124" s="243"/>
      <c r="C124" s="219" t="s">
        <v>2016</v>
      </c>
      <c r="D124" s="219"/>
      <c r="E124" s="219"/>
      <c r="F124" s="220" t="s">
        <v>2017</v>
      </c>
      <c r="G124" s="221"/>
      <c r="H124" s="219"/>
      <c r="I124" s="219"/>
      <c r="J124" s="219" t="s">
        <v>2018</v>
      </c>
      <c r="K124" s="244"/>
    </row>
    <row r="125" spans="2:11" ht="5.25" customHeight="1">
      <c r="B125" s="245"/>
      <c r="C125" s="222"/>
      <c r="D125" s="222"/>
      <c r="E125" s="222"/>
      <c r="F125" s="222"/>
      <c r="G125" s="246"/>
      <c r="H125" s="222"/>
      <c r="I125" s="222"/>
      <c r="J125" s="222"/>
      <c r="K125" s="247"/>
    </row>
    <row r="126" spans="2:11" ht="15" customHeight="1">
      <c r="B126" s="245"/>
      <c r="C126" s="204" t="s">
        <v>2022</v>
      </c>
      <c r="D126" s="224"/>
      <c r="E126" s="224"/>
      <c r="F126" s="225" t="s">
        <v>2019</v>
      </c>
      <c r="G126" s="204"/>
      <c r="H126" s="204" t="s">
        <v>2059</v>
      </c>
      <c r="I126" s="204" t="s">
        <v>2021</v>
      </c>
      <c r="J126" s="204">
        <v>120</v>
      </c>
      <c r="K126" s="248"/>
    </row>
    <row r="127" spans="2:11" ht="15" customHeight="1">
      <c r="B127" s="245"/>
      <c r="C127" s="204" t="s">
        <v>2068</v>
      </c>
      <c r="D127" s="204"/>
      <c r="E127" s="204"/>
      <c r="F127" s="225" t="s">
        <v>2019</v>
      </c>
      <c r="G127" s="204"/>
      <c r="H127" s="204" t="s">
        <v>2069</v>
      </c>
      <c r="I127" s="204" t="s">
        <v>2021</v>
      </c>
      <c r="J127" s="204" t="s">
        <v>2070</v>
      </c>
      <c r="K127" s="248"/>
    </row>
    <row r="128" spans="2:11" ht="15" customHeight="1">
      <c r="B128" s="245"/>
      <c r="C128" s="204" t="s">
        <v>1967</v>
      </c>
      <c r="D128" s="204"/>
      <c r="E128" s="204"/>
      <c r="F128" s="225" t="s">
        <v>2019</v>
      </c>
      <c r="G128" s="204"/>
      <c r="H128" s="204" t="s">
        <v>2071</v>
      </c>
      <c r="I128" s="204" t="s">
        <v>2021</v>
      </c>
      <c r="J128" s="204" t="s">
        <v>2070</v>
      </c>
      <c r="K128" s="248"/>
    </row>
    <row r="129" spans="2:11" ht="15" customHeight="1">
      <c r="B129" s="245"/>
      <c r="C129" s="204" t="s">
        <v>2030</v>
      </c>
      <c r="D129" s="204"/>
      <c r="E129" s="204"/>
      <c r="F129" s="225" t="s">
        <v>2025</v>
      </c>
      <c r="G129" s="204"/>
      <c r="H129" s="204" t="s">
        <v>2031</v>
      </c>
      <c r="I129" s="204" t="s">
        <v>2021</v>
      </c>
      <c r="J129" s="204">
        <v>15</v>
      </c>
      <c r="K129" s="248"/>
    </row>
    <row r="130" spans="2:11" ht="15" customHeight="1">
      <c r="B130" s="245"/>
      <c r="C130" s="204" t="s">
        <v>2032</v>
      </c>
      <c r="D130" s="204"/>
      <c r="E130" s="204"/>
      <c r="F130" s="225" t="s">
        <v>2025</v>
      </c>
      <c r="G130" s="204"/>
      <c r="H130" s="204" t="s">
        <v>2033</v>
      </c>
      <c r="I130" s="204" t="s">
        <v>2021</v>
      </c>
      <c r="J130" s="204">
        <v>15</v>
      </c>
      <c r="K130" s="248"/>
    </row>
    <row r="131" spans="2:11" ht="15" customHeight="1">
      <c r="B131" s="245"/>
      <c r="C131" s="204" t="s">
        <v>2034</v>
      </c>
      <c r="D131" s="204"/>
      <c r="E131" s="204"/>
      <c r="F131" s="225" t="s">
        <v>2025</v>
      </c>
      <c r="G131" s="204"/>
      <c r="H131" s="204" t="s">
        <v>2035</v>
      </c>
      <c r="I131" s="204" t="s">
        <v>2021</v>
      </c>
      <c r="J131" s="204">
        <v>20</v>
      </c>
      <c r="K131" s="248"/>
    </row>
    <row r="132" spans="2:11" ht="15" customHeight="1">
      <c r="B132" s="245"/>
      <c r="C132" s="204" t="s">
        <v>2036</v>
      </c>
      <c r="D132" s="204"/>
      <c r="E132" s="204"/>
      <c r="F132" s="225" t="s">
        <v>2025</v>
      </c>
      <c r="G132" s="204"/>
      <c r="H132" s="204" t="s">
        <v>2037</v>
      </c>
      <c r="I132" s="204" t="s">
        <v>2021</v>
      </c>
      <c r="J132" s="204">
        <v>20</v>
      </c>
      <c r="K132" s="248"/>
    </row>
    <row r="133" spans="2:11" ht="15" customHeight="1">
      <c r="B133" s="245"/>
      <c r="C133" s="204" t="s">
        <v>2024</v>
      </c>
      <c r="D133" s="204"/>
      <c r="E133" s="204"/>
      <c r="F133" s="225" t="s">
        <v>2025</v>
      </c>
      <c r="G133" s="204"/>
      <c r="H133" s="204" t="s">
        <v>2059</v>
      </c>
      <c r="I133" s="204" t="s">
        <v>2021</v>
      </c>
      <c r="J133" s="204">
        <v>50</v>
      </c>
      <c r="K133" s="248"/>
    </row>
    <row r="134" spans="2:11" ht="15" customHeight="1">
      <c r="B134" s="245"/>
      <c r="C134" s="204" t="s">
        <v>2038</v>
      </c>
      <c r="D134" s="204"/>
      <c r="E134" s="204"/>
      <c r="F134" s="225" t="s">
        <v>2025</v>
      </c>
      <c r="G134" s="204"/>
      <c r="H134" s="204" t="s">
        <v>2059</v>
      </c>
      <c r="I134" s="204" t="s">
        <v>2021</v>
      </c>
      <c r="J134" s="204">
        <v>50</v>
      </c>
      <c r="K134" s="248"/>
    </row>
    <row r="135" spans="2:11" ht="15" customHeight="1">
      <c r="B135" s="245"/>
      <c r="C135" s="204" t="s">
        <v>2044</v>
      </c>
      <c r="D135" s="204"/>
      <c r="E135" s="204"/>
      <c r="F135" s="225" t="s">
        <v>2025</v>
      </c>
      <c r="G135" s="204"/>
      <c r="H135" s="204" t="s">
        <v>2059</v>
      </c>
      <c r="I135" s="204" t="s">
        <v>2021</v>
      </c>
      <c r="J135" s="204">
        <v>50</v>
      </c>
      <c r="K135" s="248"/>
    </row>
    <row r="136" spans="2:11" ht="15" customHeight="1">
      <c r="B136" s="245"/>
      <c r="C136" s="204" t="s">
        <v>2046</v>
      </c>
      <c r="D136" s="204"/>
      <c r="E136" s="204"/>
      <c r="F136" s="225" t="s">
        <v>2025</v>
      </c>
      <c r="G136" s="204"/>
      <c r="H136" s="204" t="s">
        <v>2059</v>
      </c>
      <c r="I136" s="204" t="s">
        <v>2021</v>
      </c>
      <c r="J136" s="204">
        <v>50</v>
      </c>
      <c r="K136" s="248"/>
    </row>
    <row r="137" spans="2:11" ht="15" customHeight="1">
      <c r="B137" s="245"/>
      <c r="C137" s="204" t="s">
        <v>2047</v>
      </c>
      <c r="D137" s="204"/>
      <c r="E137" s="204"/>
      <c r="F137" s="225" t="s">
        <v>2025</v>
      </c>
      <c r="G137" s="204"/>
      <c r="H137" s="204" t="s">
        <v>2072</v>
      </c>
      <c r="I137" s="204" t="s">
        <v>2021</v>
      </c>
      <c r="J137" s="204">
        <v>255</v>
      </c>
      <c r="K137" s="248"/>
    </row>
    <row r="138" spans="2:11" ht="15" customHeight="1">
      <c r="B138" s="245"/>
      <c r="C138" s="204" t="s">
        <v>2049</v>
      </c>
      <c r="D138" s="204"/>
      <c r="E138" s="204"/>
      <c r="F138" s="225" t="s">
        <v>2019</v>
      </c>
      <c r="G138" s="204"/>
      <c r="H138" s="204" t="s">
        <v>2073</v>
      </c>
      <c r="I138" s="204" t="s">
        <v>2051</v>
      </c>
      <c r="J138" s="204"/>
      <c r="K138" s="248"/>
    </row>
    <row r="139" spans="2:11" ht="15" customHeight="1">
      <c r="B139" s="245"/>
      <c r="C139" s="204" t="s">
        <v>2052</v>
      </c>
      <c r="D139" s="204"/>
      <c r="E139" s="204"/>
      <c r="F139" s="225" t="s">
        <v>2019</v>
      </c>
      <c r="G139" s="204"/>
      <c r="H139" s="204" t="s">
        <v>2074</v>
      </c>
      <c r="I139" s="204" t="s">
        <v>2054</v>
      </c>
      <c r="J139" s="204"/>
      <c r="K139" s="248"/>
    </row>
    <row r="140" spans="2:11" ht="15" customHeight="1">
      <c r="B140" s="245"/>
      <c r="C140" s="204" t="s">
        <v>2055</v>
      </c>
      <c r="D140" s="204"/>
      <c r="E140" s="204"/>
      <c r="F140" s="225" t="s">
        <v>2019</v>
      </c>
      <c r="G140" s="204"/>
      <c r="H140" s="204" t="s">
        <v>2055</v>
      </c>
      <c r="I140" s="204" t="s">
        <v>2054</v>
      </c>
      <c r="J140" s="204"/>
      <c r="K140" s="248"/>
    </row>
    <row r="141" spans="2:11" ht="15" customHeight="1">
      <c r="B141" s="245"/>
      <c r="C141" s="204" t="s">
        <v>38</v>
      </c>
      <c r="D141" s="204"/>
      <c r="E141" s="204"/>
      <c r="F141" s="225" t="s">
        <v>2019</v>
      </c>
      <c r="G141" s="204"/>
      <c r="H141" s="204" t="s">
        <v>2075</v>
      </c>
      <c r="I141" s="204" t="s">
        <v>2054</v>
      </c>
      <c r="J141" s="204"/>
      <c r="K141" s="248"/>
    </row>
    <row r="142" spans="2:11" ht="15" customHeight="1">
      <c r="B142" s="245"/>
      <c r="C142" s="204" t="s">
        <v>2076</v>
      </c>
      <c r="D142" s="204"/>
      <c r="E142" s="204"/>
      <c r="F142" s="225" t="s">
        <v>2019</v>
      </c>
      <c r="G142" s="204"/>
      <c r="H142" s="204" t="s">
        <v>2077</v>
      </c>
      <c r="I142" s="204" t="s">
        <v>2054</v>
      </c>
      <c r="J142" s="204"/>
      <c r="K142" s="248"/>
    </row>
    <row r="143" spans="2:1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ht="45" customHeight="1">
      <c r="B147" s="215"/>
      <c r="C147" s="322" t="s">
        <v>2078</v>
      </c>
      <c r="D147" s="322"/>
      <c r="E147" s="322"/>
      <c r="F147" s="322"/>
      <c r="G147" s="322"/>
      <c r="H147" s="322"/>
      <c r="I147" s="322"/>
      <c r="J147" s="322"/>
      <c r="K147" s="216"/>
    </row>
    <row r="148" spans="2:11" ht="17.25" customHeight="1">
      <c r="B148" s="215"/>
      <c r="C148" s="217" t="s">
        <v>2013</v>
      </c>
      <c r="D148" s="217"/>
      <c r="E148" s="217"/>
      <c r="F148" s="217" t="s">
        <v>2014</v>
      </c>
      <c r="G148" s="218"/>
      <c r="H148" s="217" t="s">
        <v>54</v>
      </c>
      <c r="I148" s="217" t="s">
        <v>57</v>
      </c>
      <c r="J148" s="217" t="s">
        <v>2015</v>
      </c>
      <c r="K148" s="216"/>
    </row>
    <row r="149" spans="2:11" ht="17.25" customHeight="1">
      <c r="B149" s="215"/>
      <c r="C149" s="219" t="s">
        <v>2016</v>
      </c>
      <c r="D149" s="219"/>
      <c r="E149" s="219"/>
      <c r="F149" s="220" t="s">
        <v>2017</v>
      </c>
      <c r="G149" s="221"/>
      <c r="H149" s="219"/>
      <c r="I149" s="219"/>
      <c r="J149" s="219" t="s">
        <v>2018</v>
      </c>
      <c r="K149" s="216"/>
    </row>
    <row r="150" spans="2:1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48"/>
    </row>
    <row r="151" spans="2:11" ht="15" customHeight="1">
      <c r="B151" s="227"/>
      <c r="C151" s="252" t="s">
        <v>2022</v>
      </c>
      <c r="D151" s="204"/>
      <c r="E151" s="204"/>
      <c r="F151" s="253" t="s">
        <v>2019</v>
      </c>
      <c r="G151" s="204"/>
      <c r="H151" s="252" t="s">
        <v>2059</v>
      </c>
      <c r="I151" s="252" t="s">
        <v>2021</v>
      </c>
      <c r="J151" s="252">
        <v>120</v>
      </c>
      <c r="K151" s="248"/>
    </row>
    <row r="152" spans="2:11" ht="15" customHeight="1">
      <c r="B152" s="227"/>
      <c r="C152" s="252" t="s">
        <v>2068</v>
      </c>
      <c r="D152" s="204"/>
      <c r="E152" s="204"/>
      <c r="F152" s="253" t="s">
        <v>2019</v>
      </c>
      <c r="G152" s="204"/>
      <c r="H152" s="252" t="s">
        <v>2079</v>
      </c>
      <c r="I152" s="252" t="s">
        <v>2021</v>
      </c>
      <c r="J152" s="252" t="s">
        <v>2070</v>
      </c>
      <c r="K152" s="248"/>
    </row>
    <row r="153" spans="2:11" ht="15" customHeight="1">
      <c r="B153" s="227"/>
      <c r="C153" s="252" t="s">
        <v>1967</v>
      </c>
      <c r="D153" s="204"/>
      <c r="E153" s="204"/>
      <c r="F153" s="253" t="s">
        <v>2019</v>
      </c>
      <c r="G153" s="204"/>
      <c r="H153" s="252" t="s">
        <v>2080</v>
      </c>
      <c r="I153" s="252" t="s">
        <v>2021</v>
      </c>
      <c r="J153" s="252" t="s">
        <v>2070</v>
      </c>
      <c r="K153" s="248"/>
    </row>
    <row r="154" spans="2:11" ht="15" customHeight="1">
      <c r="B154" s="227"/>
      <c r="C154" s="252" t="s">
        <v>2024</v>
      </c>
      <c r="D154" s="204"/>
      <c r="E154" s="204"/>
      <c r="F154" s="253" t="s">
        <v>2025</v>
      </c>
      <c r="G154" s="204"/>
      <c r="H154" s="252" t="s">
        <v>2059</v>
      </c>
      <c r="I154" s="252" t="s">
        <v>2021</v>
      </c>
      <c r="J154" s="252">
        <v>50</v>
      </c>
      <c r="K154" s="248"/>
    </row>
    <row r="155" spans="2:11" ht="15" customHeight="1">
      <c r="B155" s="227"/>
      <c r="C155" s="252" t="s">
        <v>2027</v>
      </c>
      <c r="D155" s="204"/>
      <c r="E155" s="204"/>
      <c r="F155" s="253" t="s">
        <v>2019</v>
      </c>
      <c r="G155" s="204"/>
      <c r="H155" s="252" t="s">
        <v>2059</v>
      </c>
      <c r="I155" s="252" t="s">
        <v>2029</v>
      </c>
      <c r="J155" s="252"/>
      <c r="K155" s="248"/>
    </row>
    <row r="156" spans="2:11" ht="15" customHeight="1">
      <c r="B156" s="227"/>
      <c r="C156" s="252" t="s">
        <v>2038</v>
      </c>
      <c r="D156" s="204"/>
      <c r="E156" s="204"/>
      <c r="F156" s="253" t="s">
        <v>2025</v>
      </c>
      <c r="G156" s="204"/>
      <c r="H156" s="252" t="s">
        <v>2059</v>
      </c>
      <c r="I156" s="252" t="s">
        <v>2021</v>
      </c>
      <c r="J156" s="252">
        <v>50</v>
      </c>
      <c r="K156" s="248"/>
    </row>
    <row r="157" spans="2:11" ht="15" customHeight="1">
      <c r="B157" s="227"/>
      <c r="C157" s="252" t="s">
        <v>2046</v>
      </c>
      <c r="D157" s="204"/>
      <c r="E157" s="204"/>
      <c r="F157" s="253" t="s">
        <v>2025</v>
      </c>
      <c r="G157" s="204"/>
      <c r="H157" s="252" t="s">
        <v>2059</v>
      </c>
      <c r="I157" s="252" t="s">
        <v>2021</v>
      </c>
      <c r="J157" s="252">
        <v>50</v>
      </c>
      <c r="K157" s="248"/>
    </row>
    <row r="158" spans="2:11" ht="15" customHeight="1">
      <c r="B158" s="227"/>
      <c r="C158" s="252" t="s">
        <v>2044</v>
      </c>
      <c r="D158" s="204"/>
      <c r="E158" s="204"/>
      <c r="F158" s="253" t="s">
        <v>2025</v>
      </c>
      <c r="G158" s="204"/>
      <c r="H158" s="252" t="s">
        <v>2059</v>
      </c>
      <c r="I158" s="252" t="s">
        <v>2021</v>
      </c>
      <c r="J158" s="252">
        <v>50</v>
      </c>
      <c r="K158" s="248"/>
    </row>
    <row r="159" spans="2:11" ht="15" customHeight="1">
      <c r="B159" s="227"/>
      <c r="C159" s="252" t="s">
        <v>107</v>
      </c>
      <c r="D159" s="204"/>
      <c r="E159" s="204"/>
      <c r="F159" s="253" t="s">
        <v>2019</v>
      </c>
      <c r="G159" s="204"/>
      <c r="H159" s="252" t="s">
        <v>2081</v>
      </c>
      <c r="I159" s="252" t="s">
        <v>2021</v>
      </c>
      <c r="J159" s="252" t="s">
        <v>2082</v>
      </c>
      <c r="K159" s="248"/>
    </row>
    <row r="160" spans="2:11" ht="15" customHeight="1">
      <c r="B160" s="227"/>
      <c r="C160" s="252" t="s">
        <v>2083</v>
      </c>
      <c r="D160" s="204"/>
      <c r="E160" s="204"/>
      <c r="F160" s="253" t="s">
        <v>2019</v>
      </c>
      <c r="G160" s="204"/>
      <c r="H160" s="252" t="s">
        <v>2084</v>
      </c>
      <c r="I160" s="252" t="s">
        <v>2054</v>
      </c>
      <c r="J160" s="252"/>
      <c r="K160" s="248"/>
    </row>
    <row r="161" spans="2:1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ht="45" customHeight="1">
      <c r="B165" s="196"/>
      <c r="C165" s="320" t="s">
        <v>2085</v>
      </c>
      <c r="D165" s="320"/>
      <c r="E165" s="320"/>
      <c r="F165" s="320"/>
      <c r="G165" s="320"/>
      <c r="H165" s="320"/>
      <c r="I165" s="320"/>
      <c r="J165" s="320"/>
      <c r="K165" s="197"/>
    </row>
    <row r="166" spans="2:11" ht="17.25" customHeight="1">
      <c r="B166" s="196"/>
      <c r="C166" s="217" t="s">
        <v>2013</v>
      </c>
      <c r="D166" s="217"/>
      <c r="E166" s="217"/>
      <c r="F166" s="217" t="s">
        <v>2014</v>
      </c>
      <c r="G166" s="257"/>
      <c r="H166" s="258" t="s">
        <v>54</v>
      </c>
      <c r="I166" s="258" t="s">
        <v>57</v>
      </c>
      <c r="J166" s="217" t="s">
        <v>2015</v>
      </c>
      <c r="K166" s="197"/>
    </row>
    <row r="167" spans="2:11" ht="17.25" customHeight="1">
      <c r="B167" s="198"/>
      <c r="C167" s="219" t="s">
        <v>2016</v>
      </c>
      <c r="D167" s="219"/>
      <c r="E167" s="219"/>
      <c r="F167" s="220" t="s">
        <v>2017</v>
      </c>
      <c r="G167" s="259"/>
      <c r="H167" s="260"/>
      <c r="I167" s="260"/>
      <c r="J167" s="219" t="s">
        <v>2018</v>
      </c>
      <c r="K167" s="199"/>
    </row>
    <row r="168" spans="2:1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48"/>
    </row>
    <row r="169" spans="2:11" ht="15" customHeight="1">
      <c r="B169" s="227"/>
      <c r="C169" s="204" t="s">
        <v>2022</v>
      </c>
      <c r="D169" s="204"/>
      <c r="E169" s="204"/>
      <c r="F169" s="225" t="s">
        <v>2019</v>
      </c>
      <c r="G169" s="204"/>
      <c r="H169" s="204" t="s">
        <v>2059</v>
      </c>
      <c r="I169" s="204" t="s">
        <v>2021</v>
      </c>
      <c r="J169" s="204">
        <v>120</v>
      </c>
      <c r="K169" s="248"/>
    </row>
    <row r="170" spans="2:11" ht="15" customHeight="1">
      <c r="B170" s="227"/>
      <c r="C170" s="204" t="s">
        <v>2068</v>
      </c>
      <c r="D170" s="204"/>
      <c r="E170" s="204"/>
      <c r="F170" s="225" t="s">
        <v>2019</v>
      </c>
      <c r="G170" s="204"/>
      <c r="H170" s="204" t="s">
        <v>2069</v>
      </c>
      <c r="I170" s="204" t="s">
        <v>2021</v>
      </c>
      <c r="J170" s="204" t="s">
        <v>2070</v>
      </c>
      <c r="K170" s="248"/>
    </row>
    <row r="171" spans="2:11" ht="15" customHeight="1">
      <c r="B171" s="227"/>
      <c r="C171" s="204" t="s">
        <v>1967</v>
      </c>
      <c r="D171" s="204"/>
      <c r="E171" s="204"/>
      <c r="F171" s="225" t="s">
        <v>2019</v>
      </c>
      <c r="G171" s="204"/>
      <c r="H171" s="204" t="s">
        <v>2086</v>
      </c>
      <c r="I171" s="204" t="s">
        <v>2021</v>
      </c>
      <c r="J171" s="204" t="s">
        <v>2070</v>
      </c>
      <c r="K171" s="248"/>
    </row>
    <row r="172" spans="2:11" ht="15" customHeight="1">
      <c r="B172" s="227"/>
      <c r="C172" s="204" t="s">
        <v>2024</v>
      </c>
      <c r="D172" s="204"/>
      <c r="E172" s="204"/>
      <c r="F172" s="225" t="s">
        <v>2025</v>
      </c>
      <c r="G172" s="204"/>
      <c r="H172" s="204" t="s">
        <v>2086</v>
      </c>
      <c r="I172" s="204" t="s">
        <v>2021</v>
      </c>
      <c r="J172" s="204">
        <v>50</v>
      </c>
      <c r="K172" s="248"/>
    </row>
    <row r="173" spans="2:11" ht="15" customHeight="1">
      <c r="B173" s="227"/>
      <c r="C173" s="204" t="s">
        <v>2027</v>
      </c>
      <c r="D173" s="204"/>
      <c r="E173" s="204"/>
      <c r="F173" s="225" t="s">
        <v>2019</v>
      </c>
      <c r="G173" s="204"/>
      <c r="H173" s="204" t="s">
        <v>2086</v>
      </c>
      <c r="I173" s="204" t="s">
        <v>2029</v>
      </c>
      <c r="J173" s="204"/>
      <c r="K173" s="248"/>
    </row>
    <row r="174" spans="2:11" ht="15" customHeight="1">
      <c r="B174" s="227"/>
      <c r="C174" s="204" t="s">
        <v>2038</v>
      </c>
      <c r="D174" s="204"/>
      <c r="E174" s="204"/>
      <c r="F174" s="225" t="s">
        <v>2025</v>
      </c>
      <c r="G174" s="204"/>
      <c r="H174" s="204" t="s">
        <v>2086</v>
      </c>
      <c r="I174" s="204" t="s">
        <v>2021</v>
      </c>
      <c r="J174" s="204">
        <v>50</v>
      </c>
      <c r="K174" s="248"/>
    </row>
    <row r="175" spans="2:11" ht="15" customHeight="1">
      <c r="B175" s="227"/>
      <c r="C175" s="204" t="s">
        <v>2046</v>
      </c>
      <c r="D175" s="204"/>
      <c r="E175" s="204"/>
      <c r="F175" s="225" t="s">
        <v>2025</v>
      </c>
      <c r="G175" s="204"/>
      <c r="H175" s="204" t="s">
        <v>2086</v>
      </c>
      <c r="I175" s="204" t="s">
        <v>2021</v>
      </c>
      <c r="J175" s="204">
        <v>50</v>
      </c>
      <c r="K175" s="248"/>
    </row>
    <row r="176" spans="2:11" ht="15" customHeight="1">
      <c r="B176" s="227"/>
      <c r="C176" s="204" t="s">
        <v>2044</v>
      </c>
      <c r="D176" s="204"/>
      <c r="E176" s="204"/>
      <c r="F176" s="225" t="s">
        <v>2025</v>
      </c>
      <c r="G176" s="204"/>
      <c r="H176" s="204" t="s">
        <v>2086</v>
      </c>
      <c r="I176" s="204" t="s">
        <v>2021</v>
      </c>
      <c r="J176" s="204">
        <v>50</v>
      </c>
      <c r="K176" s="248"/>
    </row>
    <row r="177" spans="2:11" ht="15" customHeight="1">
      <c r="B177" s="227"/>
      <c r="C177" s="204" t="s">
        <v>118</v>
      </c>
      <c r="D177" s="204"/>
      <c r="E177" s="204"/>
      <c r="F177" s="225" t="s">
        <v>2019</v>
      </c>
      <c r="G177" s="204"/>
      <c r="H177" s="204" t="s">
        <v>2087</v>
      </c>
      <c r="I177" s="204" t="s">
        <v>2088</v>
      </c>
      <c r="J177" s="204"/>
      <c r="K177" s="248"/>
    </row>
    <row r="178" spans="2:11" ht="15" customHeight="1">
      <c r="B178" s="227"/>
      <c r="C178" s="204" t="s">
        <v>57</v>
      </c>
      <c r="D178" s="204"/>
      <c r="E178" s="204"/>
      <c r="F178" s="225" t="s">
        <v>2019</v>
      </c>
      <c r="G178" s="204"/>
      <c r="H178" s="204" t="s">
        <v>2089</v>
      </c>
      <c r="I178" s="204" t="s">
        <v>2090</v>
      </c>
      <c r="J178" s="204">
        <v>1</v>
      </c>
      <c r="K178" s="248"/>
    </row>
    <row r="179" spans="2:11" ht="15" customHeight="1">
      <c r="B179" s="227"/>
      <c r="C179" s="204" t="s">
        <v>53</v>
      </c>
      <c r="D179" s="204"/>
      <c r="E179" s="204"/>
      <c r="F179" s="225" t="s">
        <v>2019</v>
      </c>
      <c r="G179" s="204"/>
      <c r="H179" s="204" t="s">
        <v>2091</v>
      </c>
      <c r="I179" s="204" t="s">
        <v>2021</v>
      </c>
      <c r="J179" s="204">
        <v>20</v>
      </c>
      <c r="K179" s="248"/>
    </row>
    <row r="180" spans="2:11" ht="15" customHeight="1">
      <c r="B180" s="227"/>
      <c r="C180" s="204" t="s">
        <v>54</v>
      </c>
      <c r="D180" s="204"/>
      <c r="E180" s="204"/>
      <c r="F180" s="225" t="s">
        <v>2019</v>
      </c>
      <c r="G180" s="204"/>
      <c r="H180" s="204" t="s">
        <v>2092</v>
      </c>
      <c r="I180" s="204" t="s">
        <v>2021</v>
      </c>
      <c r="J180" s="204">
        <v>255</v>
      </c>
      <c r="K180" s="248"/>
    </row>
    <row r="181" spans="2:11" ht="15" customHeight="1">
      <c r="B181" s="227"/>
      <c r="C181" s="204" t="s">
        <v>119</v>
      </c>
      <c r="D181" s="204"/>
      <c r="E181" s="204"/>
      <c r="F181" s="225" t="s">
        <v>2019</v>
      </c>
      <c r="G181" s="204"/>
      <c r="H181" s="204" t="s">
        <v>1983</v>
      </c>
      <c r="I181" s="204" t="s">
        <v>2021</v>
      </c>
      <c r="J181" s="204">
        <v>10</v>
      </c>
      <c r="K181" s="248"/>
    </row>
    <row r="182" spans="2:11" ht="15" customHeight="1">
      <c r="B182" s="227"/>
      <c r="C182" s="204" t="s">
        <v>120</v>
      </c>
      <c r="D182" s="204"/>
      <c r="E182" s="204"/>
      <c r="F182" s="225" t="s">
        <v>2019</v>
      </c>
      <c r="G182" s="204"/>
      <c r="H182" s="204" t="s">
        <v>2093</v>
      </c>
      <c r="I182" s="204" t="s">
        <v>2054</v>
      </c>
      <c r="J182" s="204"/>
      <c r="K182" s="248"/>
    </row>
    <row r="183" spans="2:11" ht="15" customHeight="1">
      <c r="B183" s="227"/>
      <c r="C183" s="204" t="s">
        <v>2094</v>
      </c>
      <c r="D183" s="204"/>
      <c r="E183" s="204"/>
      <c r="F183" s="225" t="s">
        <v>2019</v>
      </c>
      <c r="G183" s="204"/>
      <c r="H183" s="204" t="s">
        <v>2095</v>
      </c>
      <c r="I183" s="204" t="s">
        <v>2054</v>
      </c>
      <c r="J183" s="204"/>
      <c r="K183" s="248"/>
    </row>
    <row r="184" spans="2:11" ht="15" customHeight="1">
      <c r="B184" s="227"/>
      <c r="C184" s="204" t="s">
        <v>2083</v>
      </c>
      <c r="D184" s="204"/>
      <c r="E184" s="204"/>
      <c r="F184" s="225" t="s">
        <v>2019</v>
      </c>
      <c r="G184" s="204"/>
      <c r="H184" s="204" t="s">
        <v>2096</v>
      </c>
      <c r="I184" s="204" t="s">
        <v>2054</v>
      </c>
      <c r="J184" s="204"/>
      <c r="K184" s="248"/>
    </row>
    <row r="185" spans="2:11" ht="15" customHeight="1">
      <c r="B185" s="227"/>
      <c r="C185" s="204" t="s">
        <v>122</v>
      </c>
      <c r="D185" s="204"/>
      <c r="E185" s="204"/>
      <c r="F185" s="225" t="s">
        <v>2025</v>
      </c>
      <c r="G185" s="204"/>
      <c r="H185" s="204" t="s">
        <v>2097</v>
      </c>
      <c r="I185" s="204" t="s">
        <v>2021</v>
      </c>
      <c r="J185" s="204">
        <v>50</v>
      </c>
      <c r="K185" s="248"/>
    </row>
    <row r="186" spans="2:11" ht="15" customHeight="1">
      <c r="B186" s="227"/>
      <c r="C186" s="204" t="s">
        <v>2098</v>
      </c>
      <c r="D186" s="204"/>
      <c r="E186" s="204"/>
      <c r="F186" s="225" t="s">
        <v>2025</v>
      </c>
      <c r="G186" s="204"/>
      <c r="H186" s="204" t="s">
        <v>2099</v>
      </c>
      <c r="I186" s="204" t="s">
        <v>2100</v>
      </c>
      <c r="J186" s="204"/>
      <c r="K186" s="248"/>
    </row>
    <row r="187" spans="2:11" ht="15" customHeight="1">
      <c r="B187" s="227"/>
      <c r="C187" s="204" t="s">
        <v>2101</v>
      </c>
      <c r="D187" s="204"/>
      <c r="E187" s="204"/>
      <c r="F187" s="225" t="s">
        <v>2025</v>
      </c>
      <c r="G187" s="204"/>
      <c r="H187" s="204" t="s">
        <v>2102</v>
      </c>
      <c r="I187" s="204" t="s">
        <v>2100</v>
      </c>
      <c r="J187" s="204"/>
      <c r="K187" s="248"/>
    </row>
    <row r="188" spans="2:11" ht="15" customHeight="1">
      <c r="B188" s="227"/>
      <c r="C188" s="204" t="s">
        <v>2103</v>
      </c>
      <c r="D188" s="204"/>
      <c r="E188" s="204"/>
      <c r="F188" s="225" t="s">
        <v>2025</v>
      </c>
      <c r="G188" s="204"/>
      <c r="H188" s="204" t="s">
        <v>2104</v>
      </c>
      <c r="I188" s="204" t="s">
        <v>2100</v>
      </c>
      <c r="J188" s="204"/>
      <c r="K188" s="248"/>
    </row>
    <row r="189" spans="2:11" ht="15" customHeight="1">
      <c r="B189" s="227"/>
      <c r="C189" s="261" t="s">
        <v>2105</v>
      </c>
      <c r="D189" s="204"/>
      <c r="E189" s="204"/>
      <c r="F189" s="225" t="s">
        <v>2025</v>
      </c>
      <c r="G189" s="204"/>
      <c r="H189" s="204" t="s">
        <v>2106</v>
      </c>
      <c r="I189" s="204" t="s">
        <v>2107</v>
      </c>
      <c r="J189" s="262" t="s">
        <v>2108</v>
      </c>
      <c r="K189" s="248"/>
    </row>
    <row r="190" spans="2:11" ht="15" customHeight="1">
      <c r="B190" s="263"/>
      <c r="C190" s="264" t="s">
        <v>2109</v>
      </c>
      <c r="D190" s="265"/>
      <c r="E190" s="265"/>
      <c r="F190" s="266" t="s">
        <v>2025</v>
      </c>
      <c r="G190" s="265"/>
      <c r="H190" s="265" t="s">
        <v>2110</v>
      </c>
      <c r="I190" s="265" t="s">
        <v>2107</v>
      </c>
      <c r="J190" s="267" t="s">
        <v>2108</v>
      </c>
      <c r="K190" s="268"/>
    </row>
    <row r="191" spans="2:11" ht="15" customHeight="1">
      <c r="B191" s="227"/>
      <c r="C191" s="261" t="s">
        <v>42</v>
      </c>
      <c r="D191" s="204"/>
      <c r="E191" s="204"/>
      <c r="F191" s="225" t="s">
        <v>2019</v>
      </c>
      <c r="G191" s="204"/>
      <c r="H191" s="201" t="s">
        <v>2111</v>
      </c>
      <c r="I191" s="204" t="s">
        <v>2112</v>
      </c>
      <c r="J191" s="204"/>
      <c r="K191" s="248"/>
    </row>
    <row r="192" spans="2:11" ht="15" customHeight="1">
      <c r="B192" s="227"/>
      <c r="C192" s="261" t="s">
        <v>2113</v>
      </c>
      <c r="D192" s="204"/>
      <c r="E192" s="204"/>
      <c r="F192" s="225" t="s">
        <v>2019</v>
      </c>
      <c r="G192" s="204"/>
      <c r="H192" s="204" t="s">
        <v>2114</v>
      </c>
      <c r="I192" s="204" t="s">
        <v>2054</v>
      </c>
      <c r="J192" s="204"/>
      <c r="K192" s="248"/>
    </row>
    <row r="193" spans="2:11" ht="15" customHeight="1">
      <c r="B193" s="227"/>
      <c r="C193" s="261" t="s">
        <v>2115</v>
      </c>
      <c r="D193" s="204"/>
      <c r="E193" s="204"/>
      <c r="F193" s="225" t="s">
        <v>2019</v>
      </c>
      <c r="G193" s="204"/>
      <c r="H193" s="204" t="s">
        <v>2116</v>
      </c>
      <c r="I193" s="204" t="s">
        <v>2054</v>
      </c>
      <c r="J193" s="204"/>
      <c r="K193" s="248"/>
    </row>
    <row r="194" spans="2:11" ht="15" customHeight="1">
      <c r="B194" s="227"/>
      <c r="C194" s="261" t="s">
        <v>2117</v>
      </c>
      <c r="D194" s="204"/>
      <c r="E194" s="204"/>
      <c r="F194" s="225" t="s">
        <v>2025</v>
      </c>
      <c r="G194" s="204"/>
      <c r="H194" s="204" t="s">
        <v>2118</v>
      </c>
      <c r="I194" s="204" t="s">
        <v>2054</v>
      </c>
      <c r="J194" s="204"/>
      <c r="K194" s="248"/>
    </row>
    <row r="195" spans="2:11" ht="15" customHeight="1">
      <c r="B195" s="254"/>
      <c r="C195" s="269"/>
      <c r="D195" s="234"/>
      <c r="E195" s="234"/>
      <c r="F195" s="234"/>
      <c r="G195" s="234"/>
      <c r="H195" s="234"/>
      <c r="I195" s="234"/>
      <c r="J195" s="234"/>
      <c r="K195" s="255"/>
    </row>
    <row r="196" spans="2:1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ht="18.75" customHeight="1">
      <c r="B197" s="236"/>
      <c r="C197" s="246"/>
      <c r="D197" s="246"/>
      <c r="E197" s="246"/>
      <c r="F197" s="256"/>
      <c r="G197" s="246"/>
      <c r="H197" s="246"/>
      <c r="I197" s="246"/>
      <c r="J197" s="246"/>
      <c r="K197" s="236"/>
    </row>
    <row r="198" spans="2:11" ht="18.75" customHeight="1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</row>
    <row r="199" spans="2:11" ht="13.5">
      <c r="B199" s="193"/>
      <c r="C199" s="194"/>
      <c r="D199" s="194"/>
      <c r="E199" s="194"/>
      <c r="F199" s="194"/>
      <c r="G199" s="194"/>
      <c r="H199" s="194"/>
      <c r="I199" s="194"/>
      <c r="J199" s="194"/>
      <c r="K199" s="195"/>
    </row>
    <row r="200" spans="2:11" ht="21">
      <c r="B200" s="196"/>
      <c r="C200" s="320" t="s">
        <v>2119</v>
      </c>
      <c r="D200" s="320"/>
      <c r="E200" s="320"/>
      <c r="F200" s="320"/>
      <c r="G200" s="320"/>
      <c r="H200" s="320"/>
      <c r="I200" s="320"/>
      <c r="J200" s="320"/>
      <c r="K200" s="197"/>
    </row>
    <row r="201" spans="2:11" ht="25.5" customHeight="1">
      <c r="B201" s="196"/>
      <c r="C201" s="270" t="s">
        <v>2120</v>
      </c>
      <c r="D201" s="270"/>
      <c r="E201" s="270"/>
      <c r="F201" s="270" t="s">
        <v>2121</v>
      </c>
      <c r="G201" s="271"/>
      <c r="H201" s="323" t="s">
        <v>2122</v>
      </c>
      <c r="I201" s="323"/>
      <c r="J201" s="323"/>
      <c r="K201" s="197"/>
    </row>
    <row r="202" spans="2:11" ht="5.25" customHeight="1">
      <c r="B202" s="227"/>
      <c r="C202" s="222"/>
      <c r="D202" s="222"/>
      <c r="E202" s="222"/>
      <c r="F202" s="222"/>
      <c r="G202" s="246"/>
      <c r="H202" s="222"/>
      <c r="I202" s="222"/>
      <c r="J202" s="222"/>
      <c r="K202" s="248"/>
    </row>
    <row r="203" spans="2:11" ht="15" customHeight="1">
      <c r="B203" s="227"/>
      <c r="C203" s="204" t="s">
        <v>2112</v>
      </c>
      <c r="D203" s="204"/>
      <c r="E203" s="204"/>
      <c r="F203" s="225" t="s">
        <v>43</v>
      </c>
      <c r="G203" s="204"/>
      <c r="H203" s="324" t="s">
        <v>2123</v>
      </c>
      <c r="I203" s="324"/>
      <c r="J203" s="324"/>
      <c r="K203" s="248"/>
    </row>
    <row r="204" spans="2:11" ht="15" customHeight="1">
      <c r="B204" s="227"/>
      <c r="C204" s="204"/>
      <c r="D204" s="204"/>
      <c r="E204" s="204"/>
      <c r="F204" s="225" t="s">
        <v>44</v>
      </c>
      <c r="G204" s="204"/>
      <c r="H204" s="324" t="s">
        <v>2124</v>
      </c>
      <c r="I204" s="324"/>
      <c r="J204" s="324"/>
      <c r="K204" s="248"/>
    </row>
    <row r="205" spans="2:11" ht="15" customHeight="1">
      <c r="B205" s="227"/>
      <c r="C205" s="204"/>
      <c r="D205" s="204"/>
      <c r="E205" s="204"/>
      <c r="F205" s="225" t="s">
        <v>47</v>
      </c>
      <c r="G205" s="204"/>
      <c r="H205" s="324" t="s">
        <v>2125</v>
      </c>
      <c r="I205" s="324"/>
      <c r="J205" s="324"/>
      <c r="K205" s="248"/>
    </row>
    <row r="206" spans="2:11" ht="15" customHeight="1">
      <c r="B206" s="227"/>
      <c r="C206" s="204"/>
      <c r="D206" s="204"/>
      <c r="E206" s="204"/>
      <c r="F206" s="225" t="s">
        <v>45</v>
      </c>
      <c r="G206" s="204"/>
      <c r="H206" s="324" t="s">
        <v>2126</v>
      </c>
      <c r="I206" s="324"/>
      <c r="J206" s="324"/>
      <c r="K206" s="248"/>
    </row>
    <row r="207" spans="2:11" ht="15" customHeight="1">
      <c r="B207" s="227"/>
      <c r="C207" s="204"/>
      <c r="D207" s="204"/>
      <c r="E207" s="204"/>
      <c r="F207" s="225" t="s">
        <v>46</v>
      </c>
      <c r="G207" s="204"/>
      <c r="H207" s="324" t="s">
        <v>2127</v>
      </c>
      <c r="I207" s="324"/>
      <c r="J207" s="324"/>
      <c r="K207" s="248"/>
    </row>
    <row r="208" spans="2:11" ht="15" customHeight="1">
      <c r="B208" s="227"/>
      <c r="C208" s="204"/>
      <c r="D208" s="204"/>
      <c r="E208" s="204"/>
      <c r="F208" s="225"/>
      <c r="G208" s="204"/>
      <c r="H208" s="204"/>
      <c r="I208" s="204"/>
      <c r="J208" s="204"/>
      <c r="K208" s="248"/>
    </row>
    <row r="209" spans="2:11" ht="15" customHeight="1">
      <c r="B209" s="227"/>
      <c r="C209" s="204" t="s">
        <v>2066</v>
      </c>
      <c r="D209" s="204"/>
      <c r="E209" s="204"/>
      <c r="F209" s="225" t="s">
        <v>78</v>
      </c>
      <c r="G209" s="204"/>
      <c r="H209" s="324" t="s">
        <v>2128</v>
      </c>
      <c r="I209" s="324"/>
      <c r="J209" s="324"/>
      <c r="K209" s="248"/>
    </row>
    <row r="210" spans="2:11" ht="15" customHeight="1">
      <c r="B210" s="227"/>
      <c r="C210" s="204"/>
      <c r="D210" s="204"/>
      <c r="E210" s="204"/>
      <c r="F210" s="225" t="s">
        <v>1961</v>
      </c>
      <c r="G210" s="204"/>
      <c r="H210" s="324" t="s">
        <v>1962</v>
      </c>
      <c r="I210" s="324"/>
      <c r="J210" s="324"/>
      <c r="K210" s="248"/>
    </row>
    <row r="211" spans="2:11" ht="15" customHeight="1">
      <c r="B211" s="227"/>
      <c r="C211" s="204"/>
      <c r="D211" s="204"/>
      <c r="E211" s="204"/>
      <c r="F211" s="225" t="s">
        <v>1959</v>
      </c>
      <c r="G211" s="204"/>
      <c r="H211" s="324" t="s">
        <v>2129</v>
      </c>
      <c r="I211" s="324"/>
      <c r="J211" s="324"/>
      <c r="K211" s="248"/>
    </row>
    <row r="212" spans="2:11" ht="15" customHeight="1">
      <c r="B212" s="272"/>
      <c r="C212" s="204"/>
      <c r="D212" s="204"/>
      <c r="E212" s="204"/>
      <c r="F212" s="225" t="s">
        <v>1963</v>
      </c>
      <c r="G212" s="261"/>
      <c r="H212" s="325" t="s">
        <v>1964</v>
      </c>
      <c r="I212" s="325"/>
      <c r="J212" s="325"/>
      <c r="K212" s="273"/>
    </row>
    <row r="213" spans="2:11" ht="15" customHeight="1">
      <c r="B213" s="272"/>
      <c r="C213" s="204"/>
      <c r="D213" s="204"/>
      <c r="E213" s="204"/>
      <c r="F213" s="225" t="s">
        <v>1965</v>
      </c>
      <c r="G213" s="261"/>
      <c r="H213" s="325" t="s">
        <v>181</v>
      </c>
      <c r="I213" s="325"/>
      <c r="J213" s="325"/>
      <c r="K213" s="273"/>
    </row>
    <row r="214" spans="2:11" ht="15" customHeight="1">
      <c r="B214" s="272"/>
      <c r="C214" s="204"/>
      <c r="D214" s="204"/>
      <c r="E214" s="204"/>
      <c r="F214" s="225"/>
      <c r="G214" s="261"/>
      <c r="H214" s="252"/>
      <c r="I214" s="252"/>
      <c r="J214" s="252"/>
      <c r="K214" s="273"/>
    </row>
    <row r="215" spans="2:11" ht="15" customHeight="1">
      <c r="B215" s="272"/>
      <c r="C215" s="204" t="s">
        <v>2090</v>
      </c>
      <c r="D215" s="204"/>
      <c r="E215" s="204"/>
      <c r="F215" s="225">
        <v>1</v>
      </c>
      <c r="G215" s="261"/>
      <c r="H215" s="325" t="s">
        <v>2130</v>
      </c>
      <c r="I215" s="325"/>
      <c r="J215" s="325"/>
      <c r="K215" s="273"/>
    </row>
    <row r="216" spans="2:11" ht="15" customHeight="1">
      <c r="B216" s="272"/>
      <c r="C216" s="204"/>
      <c r="D216" s="204"/>
      <c r="E216" s="204"/>
      <c r="F216" s="225">
        <v>2</v>
      </c>
      <c r="G216" s="261"/>
      <c r="H216" s="325" t="s">
        <v>2131</v>
      </c>
      <c r="I216" s="325"/>
      <c r="J216" s="325"/>
      <c r="K216" s="273"/>
    </row>
    <row r="217" spans="2:11" ht="15" customHeight="1">
      <c r="B217" s="272"/>
      <c r="C217" s="204"/>
      <c r="D217" s="204"/>
      <c r="E217" s="204"/>
      <c r="F217" s="225">
        <v>3</v>
      </c>
      <c r="G217" s="261"/>
      <c r="H217" s="325" t="s">
        <v>2132</v>
      </c>
      <c r="I217" s="325"/>
      <c r="J217" s="325"/>
      <c r="K217" s="273"/>
    </row>
    <row r="218" spans="2:11" ht="15" customHeight="1">
      <c r="B218" s="272"/>
      <c r="C218" s="204"/>
      <c r="D218" s="204"/>
      <c r="E218" s="204"/>
      <c r="F218" s="225">
        <v>4</v>
      </c>
      <c r="G218" s="261"/>
      <c r="H218" s="325" t="s">
        <v>2133</v>
      </c>
      <c r="I218" s="325"/>
      <c r="J218" s="325"/>
      <c r="K218" s="273"/>
    </row>
    <row r="219" spans="2:11" ht="12.75" customHeight="1">
      <c r="B219" s="274"/>
      <c r="C219" s="275"/>
      <c r="D219" s="275"/>
      <c r="E219" s="275"/>
      <c r="F219" s="275"/>
      <c r="G219" s="275"/>
      <c r="H219" s="275"/>
      <c r="I219" s="275"/>
      <c r="J219" s="275"/>
      <c r="K219" s="27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103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Stavební úpravy sociálního zázemí Domova mládeže K. H. Borovského 1267, Sokolov</v>
      </c>
      <c r="F7" s="315"/>
      <c r="G7" s="315"/>
      <c r="H7" s="315"/>
      <c r="L7" s="21"/>
    </row>
    <row r="8" spans="2:12" s="1" customFormat="1" ht="12" customHeight="1">
      <c r="B8" s="33"/>
      <c r="D8" s="28" t="s">
        <v>104</v>
      </c>
      <c r="L8" s="33"/>
    </row>
    <row r="9" spans="2:12" s="1" customFormat="1" ht="16.5" customHeight="1">
      <c r="B9" s="33"/>
      <c r="E9" s="277" t="s">
        <v>105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5. 12. 2023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3" t="s">
        <v>19</v>
      </c>
      <c r="F27" s="303"/>
      <c r="G27" s="303"/>
      <c r="H27" s="303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ROUND(J86,2)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ROUND((SUM(BE86:BE106)),2)</f>
        <v>0</v>
      </c>
      <c r="I33" s="90">
        <v>0.21</v>
      </c>
      <c r="J33" s="89">
        <f>ROUND(((SUM(BE86:BE106))*I33),2)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ROUND((SUM(BF86:BF106)),2)</f>
        <v>0</v>
      </c>
      <c r="I34" s="90">
        <v>0.15</v>
      </c>
      <c r="J34" s="89">
        <f>ROUND(((SUM(BF86:BF106))*I34),2)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ROUND((SUM(BG86:BG106)),2)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ROUND((SUM(BH86:BH106)),2)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ROUND((SUM(BI86:BI106)),2)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Stavební úpravy sociálního zázemí Domova mládeže K. H. Borovského 1267, Sokolov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104</v>
      </c>
      <c r="L49" s="33"/>
    </row>
    <row r="50" spans="2:12" s="1" customFormat="1" ht="16.5" customHeight="1">
      <c r="B50" s="33"/>
      <c r="E50" s="277" t="str">
        <f>E9</f>
        <v>00 - VRN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K. H. Borovského 1267</v>
      </c>
      <c r="I52" s="28" t="s">
        <v>23</v>
      </c>
      <c r="J52" s="50" t="str">
        <f>IF(J12="","",J12)</f>
        <v>5. 12. 2023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Střední škola živnostenská Sokolov, p.o.</v>
      </c>
      <c r="I54" s="28" t="s">
        <v>31</v>
      </c>
      <c r="J54" s="31" t="str">
        <f>E21</f>
        <v>CENTRA STAV s.r.o.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107</v>
      </c>
      <c r="D57" s="91"/>
      <c r="E57" s="91"/>
      <c r="F57" s="91"/>
      <c r="G57" s="91"/>
      <c r="H57" s="91"/>
      <c r="I57" s="91"/>
      <c r="J57" s="98" t="s">
        <v>108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J86</f>
        <v>0</v>
      </c>
      <c r="L59" s="33"/>
      <c r="AU59" s="18" t="s">
        <v>109</v>
      </c>
    </row>
    <row r="60" spans="2:12" s="8" customFormat="1" ht="24.95" customHeight="1">
      <c r="B60" s="100"/>
      <c r="D60" s="101" t="s">
        <v>110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" customHeight="1">
      <c r="B61" s="104"/>
      <c r="D61" s="105" t="s">
        <v>111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" customHeight="1">
      <c r="B62" s="104"/>
      <c r="D62" s="105" t="s">
        <v>112</v>
      </c>
      <c r="E62" s="106"/>
      <c r="F62" s="106"/>
      <c r="G62" s="106"/>
      <c r="H62" s="106"/>
      <c r="I62" s="106"/>
      <c r="J62" s="107">
        <f>J91</f>
        <v>0</v>
      </c>
      <c r="L62" s="104"/>
    </row>
    <row r="63" spans="2:12" s="9" customFormat="1" ht="19.9" customHeight="1">
      <c r="B63" s="104"/>
      <c r="D63" s="105" t="s">
        <v>113</v>
      </c>
      <c r="E63" s="106"/>
      <c r="F63" s="106"/>
      <c r="G63" s="106"/>
      <c r="H63" s="106"/>
      <c r="I63" s="106"/>
      <c r="J63" s="107">
        <f>J94</f>
        <v>0</v>
      </c>
      <c r="L63" s="104"/>
    </row>
    <row r="64" spans="2:12" s="9" customFormat="1" ht="19.9" customHeight="1">
      <c r="B64" s="104"/>
      <c r="D64" s="105" t="s">
        <v>114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4"/>
      <c r="D65" s="105" t="s">
        <v>115</v>
      </c>
      <c r="E65" s="106"/>
      <c r="F65" s="106"/>
      <c r="G65" s="106"/>
      <c r="H65" s="106"/>
      <c r="I65" s="106"/>
      <c r="J65" s="107">
        <f>J102</f>
        <v>0</v>
      </c>
      <c r="L65" s="104"/>
    </row>
    <row r="66" spans="2:12" s="9" customFormat="1" ht="19.9" customHeight="1">
      <c r="B66" s="104"/>
      <c r="D66" s="105" t="s">
        <v>116</v>
      </c>
      <c r="E66" s="106"/>
      <c r="F66" s="106"/>
      <c r="G66" s="106"/>
      <c r="H66" s="106"/>
      <c r="I66" s="106"/>
      <c r="J66" s="107">
        <f>J105</f>
        <v>0</v>
      </c>
      <c r="L66" s="104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117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16</v>
      </c>
      <c r="L75" s="33"/>
    </row>
    <row r="76" spans="2:12" s="1" customFormat="1" ht="16.5" customHeight="1">
      <c r="B76" s="33"/>
      <c r="E76" s="314" t="str">
        <f>E7</f>
        <v>Stavební úpravy sociálního zázemí Domova mládeže K. H. Borovského 1267, Sokolov</v>
      </c>
      <c r="F76" s="315"/>
      <c r="G76" s="315"/>
      <c r="H76" s="315"/>
      <c r="L76" s="33"/>
    </row>
    <row r="77" spans="2:12" s="1" customFormat="1" ht="12" customHeight="1">
      <c r="B77" s="33"/>
      <c r="C77" s="28" t="s">
        <v>104</v>
      </c>
      <c r="L77" s="33"/>
    </row>
    <row r="78" spans="2:12" s="1" customFormat="1" ht="16.5" customHeight="1">
      <c r="B78" s="33"/>
      <c r="E78" s="277" t="str">
        <f>E9</f>
        <v>00 - VRN</v>
      </c>
      <c r="F78" s="316"/>
      <c r="G78" s="316"/>
      <c r="H78" s="316"/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21</v>
      </c>
      <c r="F80" s="26" t="str">
        <f>F12</f>
        <v>Sokolov, K. H. Borovského 1267</v>
      </c>
      <c r="I80" s="28" t="s">
        <v>23</v>
      </c>
      <c r="J80" s="50" t="str">
        <f>IF(J12="","",J12)</f>
        <v>5. 12. 2023</v>
      </c>
      <c r="L80" s="33"/>
    </row>
    <row r="81" spans="2:12" s="1" customFormat="1" ht="6.95" customHeight="1">
      <c r="B81" s="33"/>
      <c r="L81" s="33"/>
    </row>
    <row r="82" spans="2:12" s="1" customFormat="1" ht="15.2" customHeight="1">
      <c r="B82" s="33"/>
      <c r="C82" s="28" t="s">
        <v>25</v>
      </c>
      <c r="F82" s="26" t="str">
        <f>E15</f>
        <v>Střední škola živnostenská Sokolov, p.o.</v>
      </c>
      <c r="I82" s="28" t="s">
        <v>31</v>
      </c>
      <c r="J82" s="31" t="str">
        <f>E21</f>
        <v>CENTRA STAV s.r.o.</v>
      </c>
      <c r="L82" s="33"/>
    </row>
    <row r="83" spans="2:12" s="1" customFormat="1" ht="15.2" customHeight="1">
      <c r="B83" s="33"/>
      <c r="C83" s="28" t="s">
        <v>29</v>
      </c>
      <c r="F83" s="26" t="str">
        <f>IF(E18="","",E18)</f>
        <v>Vyplň údaj</v>
      </c>
      <c r="I83" s="28" t="s">
        <v>34</v>
      </c>
      <c r="J83" s="31" t="str">
        <f>E24</f>
        <v>Michal Kubelka</v>
      </c>
      <c r="L83" s="33"/>
    </row>
    <row r="84" spans="2:12" s="1" customFormat="1" ht="10.35" customHeight="1">
      <c r="B84" s="33"/>
      <c r="L84" s="33"/>
    </row>
    <row r="85" spans="2:20" s="10" customFormat="1" ht="29.25" customHeight="1">
      <c r="B85" s="108"/>
      <c r="C85" s="109" t="s">
        <v>118</v>
      </c>
      <c r="D85" s="110" t="s">
        <v>57</v>
      </c>
      <c r="E85" s="110" t="s">
        <v>53</v>
      </c>
      <c r="F85" s="110" t="s">
        <v>54</v>
      </c>
      <c r="G85" s="110" t="s">
        <v>119</v>
      </c>
      <c r="H85" s="110" t="s">
        <v>120</v>
      </c>
      <c r="I85" s="110" t="s">
        <v>121</v>
      </c>
      <c r="J85" s="110" t="s">
        <v>108</v>
      </c>
      <c r="K85" s="111" t="s">
        <v>122</v>
      </c>
      <c r="L85" s="108"/>
      <c r="M85" s="57" t="s">
        <v>19</v>
      </c>
      <c r="N85" s="58" t="s">
        <v>42</v>
      </c>
      <c r="O85" s="58" t="s">
        <v>123</v>
      </c>
      <c r="P85" s="58" t="s">
        <v>124</v>
      </c>
      <c r="Q85" s="58" t="s">
        <v>125</v>
      </c>
      <c r="R85" s="58" t="s">
        <v>126</v>
      </c>
      <c r="S85" s="58" t="s">
        <v>127</v>
      </c>
      <c r="T85" s="59" t="s">
        <v>128</v>
      </c>
    </row>
    <row r="86" spans="2:63" s="1" customFormat="1" ht="22.9" customHeight="1">
      <c r="B86" s="33"/>
      <c r="C86" s="62" t="s">
        <v>129</v>
      </c>
      <c r="J86" s="112">
        <f>BK86</f>
        <v>0</v>
      </c>
      <c r="L86" s="33"/>
      <c r="M86" s="60"/>
      <c r="N86" s="51"/>
      <c r="O86" s="51"/>
      <c r="P86" s="113">
        <f>P87</f>
        <v>0</v>
      </c>
      <c r="Q86" s="51"/>
      <c r="R86" s="113">
        <f>R87</f>
        <v>0</v>
      </c>
      <c r="S86" s="51"/>
      <c r="T86" s="114">
        <f>T87</f>
        <v>0</v>
      </c>
      <c r="AT86" s="18" t="s">
        <v>71</v>
      </c>
      <c r="AU86" s="18" t="s">
        <v>109</v>
      </c>
      <c r="BK86" s="115">
        <f>BK87</f>
        <v>0</v>
      </c>
    </row>
    <row r="87" spans="2:63" s="11" customFormat="1" ht="25.9" customHeight="1">
      <c r="B87" s="116"/>
      <c r="D87" s="117" t="s">
        <v>71</v>
      </c>
      <c r="E87" s="118" t="s">
        <v>77</v>
      </c>
      <c r="F87" s="118" t="s">
        <v>130</v>
      </c>
      <c r="I87" s="119"/>
      <c r="J87" s="120">
        <f>BK87</f>
        <v>0</v>
      </c>
      <c r="L87" s="116"/>
      <c r="M87" s="121"/>
      <c r="P87" s="122">
        <f>P88+P91+P94+P98+P102+P105</f>
        <v>0</v>
      </c>
      <c r="R87" s="122">
        <f>R88+R91+R94+R98+R102+R105</f>
        <v>0</v>
      </c>
      <c r="T87" s="123">
        <f>T88+T91+T94+T98+T102+T105</f>
        <v>0</v>
      </c>
      <c r="AR87" s="117" t="s">
        <v>131</v>
      </c>
      <c r="AT87" s="124" t="s">
        <v>71</v>
      </c>
      <c r="AU87" s="124" t="s">
        <v>72</v>
      </c>
      <c r="AY87" s="117" t="s">
        <v>132</v>
      </c>
      <c r="BK87" s="125">
        <f>BK88+BK91+BK94+BK98+BK102+BK105</f>
        <v>0</v>
      </c>
    </row>
    <row r="88" spans="2:63" s="11" customFormat="1" ht="22.9" customHeight="1">
      <c r="B88" s="116"/>
      <c r="D88" s="117" t="s">
        <v>71</v>
      </c>
      <c r="E88" s="126" t="s">
        <v>133</v>
      </c>
      <c r="F88" s="126" t="s">
        <v>134</v>
      </c>
      <c r="I88" s="119"/>
      <c r="J88" s="127">
        <f>BK88</f>
        <v>0</v>
      </c>
      <c r="L88" s="116"/>
      <c r="M88" s="121"/>
      <c r="P88" s="122">
        <f>SUM(P89:P90)</f>
        <v>0</v>
      </c>
      <c r="R88" s="122">
        <f>SUM(R89:R90)</f>
        <v>0</v>
      </c>
      <c r="T88" s="123">
        <f>SUM(T89:T90)</f>
        <v>0</v>
      </c>
      <c r="AR88" s="117" t="s">
        <v>131</v>
      </c>
      <c r="AT88" s="124" t="s">
        <v>71</v>
      </c>
      <c r="AU88" s="124" t="s">
        <v>79</v>
      </c>
      <c r="AY88" s="117" t="s">
        <v>132</v>
      </c>
      <c r="BK88" s="125">
        <f>SUM(BK89:BK90)</f>
        <v>0</v>
      </c>
    </row>
    <row r="89" spans="2:65" s="1" customFormat="1" ht="16.5" customHeight="1">
      <c r="B89" s="33"/>
      <c r="C89" s="128" t="s">
        <v>79</v>
      </c>
      <c r="D89" s="128" t="s">
        <v>135</v>
      </c>
      <c r="E89" s="129" t="s">
        <v>136</v>
      </c>
      <c r="F89" s="130" t="s">
        <v>137</v>
      </c>
      <c r="G89" s="131" t="s">
        <v>138</v>
      </c>
      <c r="H89" s="132">
        <v>1</v>
      </c>
      <c r="I89" s="133"/>
      <c r="J89" s="134">
        <f>ROUND(I89*H89,2)</f>
        <v>0</v>
      </c>
      <c r="K89" s="130" t="s">
        <v>139</v>
      </c>
      <c r="L89" s="33"/>
      <c r="M89" s="135" t="s">
        <v>19</v>
      </c>
      <c r="N89" s="136" t="s">
        <v>43</v>
      </c>
      <c r="P89" s="137">
        <f>O89*H89</f>
        <v>0</v>
      </c>
      <c r="Q89" s="137">
        <v>0</v>
      </c>
      <c r="R89" s="137">
        <f>Q89*H89</f>
        <v>0</v>
      </c>
      <c r="S89" s="137">
        <v>0</v>
      </c>
      <c r="T89" s="138">
        <f>S89*H89</f>
        <v>0</v>
      </c>
      <c r="AR89" s="139" t="s">
        <v>140</v>
      </c>
      <c r="AT89" s="139" t="s">
        <v>135</v>
      </c>
      <c r="AU89" s="139" t="s">
        <v>81</v>
      </c>
      <c r="AY89" s="18" t="s">
        <v>132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8" t="s">
        <v>79</v>
      </c>
      <c r="BK89" s="140">
        <f>ROUND(I89*H89,2)</f>
        <v>0</v>
      </c>
      <c r="BL89" s="18" t="s">
        <v>140</v>
      </c>
      <c r="BM89" s="139" t="s">
        <v>141</v>
      </c>
    </row>
    <row r="90" spans="2:47" s="1" customFormat="1" ht="11.25">
      <c r="B90" s="33"/>
      <c r="D90" s="141" t="s">
        <v>142</v>
      </c>
      <c r="F90" s="142" t="s">
        <v>143</v>
      </c>
      <c r="I90" s="143"/>
      <c r="L90" s="33"/>
      <c r="M90" s="144"/>
      <c r="T90" s="54"/>
      <c r="AT90" s="18" t="s">
        <v>142</v>
      </c>
      <c r="AU90" s="18" t="s">
        <v>81</v>
      </c>
    </row>
    <row r="91" spans="2:63" s="11" customFormat="1" ht="22.9" customHeight="1">
      <c r="B91" s="116"/>
      <c r="D91" s="117" t="s">
        <v>71</v>
      </c>
      <c r="E91" s="126" t="s">
        <v>144</v>
      </c>
      <c r="F91" s="126" t="s">
        <v>145</v>
      </c>
      <c r="I91" s="119"/>
      <c r="J91" s="127">
        <f>BK91</f>
        <v>0</v>
      </c>
      <c r="L91" s="116"/>
      <c r="M91" s="121"/>
      <c r="P91" s="122">
        <f>SUM(P92:P93)</f>
        <v>0</v>
      </c>
      <c r="R91" s="122">
        <f>SUM(R92:R93)</f>
        <v>0</v>
      </c>
      <c r="T91" s="123">
        <f>SUM(T92:T93)</f>
        <v>0</v>
      </c>
      <c r="AR91" s="117" t="s">
        <v>131</v>
      </c>
      <c r="AT91" s="124" t="s">
        <v>71</v>
      </c>
      <c r="AU91" s="124" t="s">
        <v>79</v>
      </c>
      <c r="AY91" s="117" t="s">
        <v>132</v>
      </c>
      <c r="BK91" s="125">
        <f>SUM(BK92:BK93)</f>
        <v>0</v>
      </c>
    </row>
    <row r="92" spans="2:65" s="1" customFormat="1" ht="24.2" customHeight="1">
      <c r="B92" s="33"/>
      <c r="C92" s="128" t="s">
        <v>81</v>
      </c>
      <c r="D92" s="128" t="s">
        <v>135</v>
      </c>
      <c r="E92" s="129" t="s">
        <v>146</v>
      </c>
      <c r="F92" s="130" t="s">
        <v>147</v>
      </c>
      <c r="G92" s="131" t="s">
        <v>138</v>
      </c>
      <c r="H92" s="132">
        <v>1</v>
      </c>
      <c r="I92" s="133"/>
      <c r="J92" s="134">
        <f>ROUND(I92*H92,2)</f>
        <v>0</v>
      </c>
      <c r="K92" s="130" t="s">
        <v>19</v>
      </c>
      <c r="L92" s="33"/>
      <c r="M92" s="135" t="s">
        <v>19</v>
      </c>
      <c r="N92" s="136" t="s">
        <v>43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140</v>
      </c>
      <c r="AT92" s="139" t="s">
        <v>135</v>
      </c>
      <c r="AU92" s="139" t="s">
        <v>81</v>
      </c>
      <c r="AY92" s="18" t="s">
        <v>132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79</v>
      </c>
      <c r="BK92" s="140">
        <f>ROUND(I92*H92,2)</f>
        <v>0</v>
      </c>
      <c r="BL92" s="18" t="s">
        <v>140</v>
      </c>
      <c r="BM92" s="139" t="s">
        <v>148</v>
      </c>
    </row>
    <row r="93" spans="2:65" s="1" customFormat="1" ht="16.5" customHeight="1">
      <c r="B93" s="33"/>
      <c r="C93" s="128" t="s">
        <v>149</v>
      </c>
      <c r="D93" s="128" t="s">
        <v>135</v>
      </c>
      <c r="E93" s="129" t="s">
        <v>150</v>
      </c>
      <c r="F93" s="130" t="s">
        <v>151</v>
      </c>
      <c r="G93" s="131" t="s">
        <v>138</v>
      </c>
      <c r="H93" s="132">
        <v>1</v>
      </c>
      <c r="I93" s="133"/>
      <c r="J93" s="134">
        <f>ROUND(I93*H93,2)</f>
        <v>0</v>
      </c>
      <c r="K93" s="130" t="s">
        <v>19</v>
      </c>
      <c r="L93" s="33"/>
      <c r="M93" s="135" t="s">
        <v>19</v>
      </c>
      <c r="N93" s="136" t="s">
        <v>43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140</v>
      </c>
      <c r="AT93" s="139" t="s">
        <v>135</v>
      </c>
      <c r="AU93" s="139" t="s">
        <v>81</v>
      </c>
      <c r="AY93" s="18" t="s">
        <v>132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8" t="s">
        <v>79</v>
      </c>
      <c r="BK93" s="140">
        <f>ROUND(I93*H93,2)</f>
        <v>0</v>
      </c>
      <c r="BL93" s="18" t="s">
        <v>140</v>
      </c>
      <c r="BM93" s="139" t="s">
        <v>152</v>
      </c>
    </row>
    <row r="94" spans="2:63" s="11" customFormat="1" ht="22.9" customHeight="1">
      <c r="B94" s="116"/>
      <c r="D94" s="117" t="s">
        <v>71</v>
      </c>
      <c r="E94" s="126" t="s">
        <v>153</v>
      </c>
      <c r="F94" s="126" t="s">
        <v>154</v>
      </c>
      <c r="I94" s="119"/>
      <c r="J94" s="127">
        <f>BK94</f>
        <v>0</v>
      </c>
      <c r="L94" s="116"/>
      <c r="M94" s="121"/>
      <c r="P94" s="122">
        <f>SUM(P95:P97)</f>
        <v>0</v>
      </c>
      <c r="R94" s="122">
        <f>SUM(R95:R97)</f>
        <v>0</v>
      </c>
      <c r="T94" s="123">
        <f>SUM(T95:T97)</f>
        <v>0</v>
      </c>
      <c r="AR94" s="117" t="s">
        <v>131</v>
      </c>
      <c r="AT94" s="124" t="s">
        <v>71</v>
      </c>
      <c r="AU94" s="124" t="s">
        <v>79</v>
      </c>
      <c r="AY94" s="117" t="s">
        <v>132</v>
      </c>
      <c r="BK94" s="125">
        <f>SUM(BK95:BK97)</f>
        <v>0</v>
      </c>
    </row>
    <row r="95" spans="2:65" s="1" customFormat="1" ht="16.5" customHeight="1">
      <c r="B95" s="33"/>
      <c r="C95" s="128" t="s">
        <v>155</v>
      </c>
      <c r="D95" s="128" t="s">
        <v>135</v>
      </c>
      <c r="E95" s="129" t="s">
        <v>156</v>
      </c>
      <c r="F95" s="130" t="s">
        <v>154</v>
      </c>
      <c r="G95" s="131" t="s">
        <v>138</v>
      </c>
      <c r="H95" s="132">
        <v>1</v>
      </c>
      <c r="I95" s="133"/>
      <c r="J95" s="134">
        <f>ROUND(I95*H95,2)</f>
        <v>0</v>
      </c>
      <c r="K95" s="130" t="s">
        <v>139</v>
      </c>
      <c r="L95" s="33"/>
      <c r="M95" s="135" t="s">
        <v>19</v>
      </c>
      <c r="N95" s="136" t="s">
        <v>43</v>
      </c>
      <c r="P95" s="137">
        <f>O95*H95</f>
        <v>0</v>
      </c>
      <c r="Q95" s="137">
        <v>0</v>
      </c>
      <c r="R95" s="137">
        <f>Q95*H95</f>
        <v>0</v>
      </c>
      <c r="S95" s="137">
        <v>0</v>
      </c>
      <c r="T95" s="138">
        <f>S95*H95</f>
        <v>0</v>
      </c>
      <c r="AR95" s="139" t="s">
        <v>140</v>
      </c>
      <c r="AT95" s="139" t="s">
        <v>135</v>
      </c>
      <c r="AU95" s="139" t="s">
        <v>81</v>
      </c>
      <c r="AY95" s="18" t="s">
        <v>132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79</v>
      </c>
      <c r="BK95" s="140">
        <f>ROUND(I95*H95,2)</f>
        <v>0</v>
      </c>
      <c r="BL95" s="18" t="s">
        <v>140</v>
      </c>
      <c r="BM95" s="139" t="s">
        <v>157</v>
      </c>
    </row>
    <row r="96" spans="2:47" s="1" customFormat="1" ht="11.25">
      <c r="B96" s="33"/>
      <c r="D96" s="141" t="s">
        <v>142</v>
      </c>
      <c r="F96" s="142" t="s">
        <v>158</v>
      </c>
      <c r="I96" s="143"/>
      <c r="L96" s="33"/>
      <c r="M96" s="144"/>
      <c r="T96" s="54"/>
      <c r="AT96" s="18" t="s">
        <v>142</v>
      </c>
      <c r="AU96" s="18" t="s">
        <v>81</v>
      </c>
    </row>
    <row r="97" spans="2:65" s="1" customFormat="1" ht="16.5" customHeight="1">
      <c r="B97" s="33"/>
      <c r="C97" s="128" t="s">
        <v>131</v>
      </c>
      <c r="D97" s="128" t="s">
        <v>135</v>
      </c>
      <c r="E97" s="129" t="s">
        <v>159</v>
      </c>
      <c r="F97" s="130" t="s">
        <v>160</v>
      </c>
      <c r="G97" s="131" t="s">
        <v>138</v>
      </c>
      <c r="H97" s="132">
        <v>1</v>
      </c>
      <c r="I97" s="133"/>
      <c r="J97" s="134">
        <f>ROUND(I97*H97,2)</f>
        <v>0</v>
      </c>
      <c r="K97" s="130" t="s">
        <v>19</v>
      </c>
      <c r="L97" s="33"/>
      <c r="M97" s="135" t="s">
        <v>19</v>
      </c>
      <c r="N97" s="136" t="s">
        <v>43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140</v>
      </c>
      <c r="AT97" s="139" t="s">
        <v>135</v>
      </c>
      <c r="AU97" s="139" t="s">
        <v>81</v>
      </c>
      <c r="AY97" s="18" t="s">
        <v>132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79</v>
      </c>
      <c r="BK97" s="140">
        <f>ROUND(I97*H97,2)</f>
        <v>0</v>
      </c>
      <c r="BL97" s="18" t="s">
        <v>140</v>
      </c>
      <c r="BM97" s="139" t="s">
        <v>161</v>
      </c>
    </row>
    <row r="98" spans="2:63" s="11" customFormat="1" ht="22.9" customHeight="1">
      <c r="B98" s="116"/>
      <c r="D98" s="117" t="s">
        <v>71</v>
      </c>
      <c r="E98" s="126" t="s">
        <v>162</v>
      </c>
      <c r="F98" s="126" t="s">
        <v>163</v>
      </c>
      <c r="I98" s="119"/>
      <c r="J98" s="127">
        <f>BK98</f>
        <v>0</v>
      </c>
      <c r="L98" s="116"/>
      <c r="M98" s="121"/>
      <c r="P98" s="122">
        <f>SUM(P99:P101)</f>
        <v>0</v>
      </c>
      <c r="R98" s="122">
        <f>SUM(R99:R101)</f>
        <v>0</v>
      </c>
      <c r="T98" s="123">
        <f>SUM(T99:T101)</f>
        <v>0</v>
      </c>
      <c r="AR98" s="117" t="s">
        <v>131</v>
      </c>
      <c r="AT98" s="124" t="s">
        <v>71</v>
      </c>
      <c r="AU98" s="124" t="s">
        <v>79</v>
      </c>
      <c r="AY98" s="117" t="s">
        <v>132</v>
      </c>
      <c r="BK98" s="125">
        <f>SUM(BK99:BK101)</f>
        <v>0</v>
      </c>
    </row>
    <row r="99" spans="2:65" s="1" customFormat="1" ht="24.2" customHeight="1">
      <c r="B99" s="33"/>
      <c r="C99" s="128" t="s">
        <v>164</v>
      </c>
      <c r="D99" s="128" t="s">
        <v>135</v>
      </c>
      <c r="E99" s="129" t="s">
        <v>165</v>
      </c>
      <c r="F99" s="130" t="s">
        <v>166</v>
      </c>
      <c r="G99" s="131" t="s">
        <v>138</v>
      </c>
      <c r="H99" s="132">
        <v>1</v>
      </c>
      <c r="I99" s="133"/>
      <c r="J99" s="134">
        <f>ROUND(I99*H99,2)</f>
        <v>0</v>
      </c>
      <c r="K99" s="130" t="s">
        <v>19</v>
      </c>
      <c r="L99" s="33"/>
      <c r="M99" s="135" t="s">
        <v>19</v>
      </c>
      <c r="N99" s="136" t="s">
        <v>43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140</v>
      </c>
      <c r="AT99" s="139" t="s">
        <v>135</v>
      </c>
      <c r="AU99" s="139" t="s">
        <v>81</v>
      </c>
      <c r="AY99" s="18" t="s">
        <v>132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79</v>
      </c>
      <c r="BK99" s="140">
        <f>ROUND(I99*H99,2)</f>
        <v>0</v>
      </c>
      <c r="BL99" s="18" t="s">
        <v>140</v>
      </c>
      <c r="BM99" s="139" t="s">
        <v>167</v>
      </c>
    </row>
    <row r="100" spans="2:65" s="1" customFormat="1" ht="16.5" customHeight="1">
      <c r="B100" s="33"/>
      <c r="C100" s="128" t="s">
        <v>168</v>
      </c>
      <c r="D100" s="128" t="s">
        <v>135</v>
      </c>
      <c r="E100" s="129" t="s">
        <v>169</v>
      </c>
      <c r="F100" s="130" t="s">
        <v>170</v>
      </c>
      <c r="G100" s="131" t="s">
        <v>138</v>
      </c>
      <c r="H100" s="132">
        <v>1</v>
      </c>
      <c r="I100" s="133"/>
      <c r="J100" s="134">
        <f>ROUND(I100*H100,2)</f>
        <v>0</v>
      </c>
      <c r="K100" s="130" t="s">
        <v>139</v>
      </c>
      <c r="L100" s="33"/>
      <c r="M100" s="135" t="s">
        <v>19</v>
      </c>
      <c r="N100" s="136" t="s">
        <v>43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140</v>
      </c>
      <c r="AT100" s="139" t="s">
        <v>135</v>
      </c>
      <c r="AU100" s="139" t="s">
        <v>81</v>
      </c>
      <c r="AY100" s="18" t="s">
        <v>132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8" t="s">
        <v>79</v>
      </c>
      <c r="BK100" s="140">
        <f>ROUND(I100*H100,2)</f>
        <v>0</v>
      </c>
      <c r="BL100" s="18" t="s">
        <v>140</v>
      </c>
      <c r="BM100" s="139" t="s">
        <v>171</v>
      </c>
    </row>
    <row r="101" spans="2:47" s="1" customFormat="1" ht="11.25">
      <c r="B101" s="33"/>
      <c r="D101" s="141" t="s">
        <v>142</v>
      </c>
      <c r="F101" s="142" t="s">
        <v>172</v>
      </c>
      <c r="I101" s="143"/>
      <c r="L101" s="33"/>
      <c r="M101" s="144"/>
      <c r="T101" s="54"/>
      <c r="AT101" s="18" t="s">
        <v>142</v>
      </c>
      <c r="AU101" s="18" t="s">
        <v>81</v>
      </c>
    </row>
    <row r="102" spans="2:63" s="11" customFormat="1" ht="22.9" customHeight="1">
      <c r="B102" s="116"/>
      <c r="D102" s="117" t="s">
        <v>71</v>
      </c>
      <c r="E102" s="126" t="s">
        <v>173</v>
      </c>
      <c r="F102" s="126" t="s">
        <v>174</v>
      </c>
      <c r="I102" s="119"/>
      <c r="J102" s="127">
        <f>BK102</f>
        <v>0</v>
      </c>
      <c r="L102" s="116"/>
      <c r="M102" s="121"/>
      <c r="P102" s="122">
        <f>SUM(P103:P104)</f>
        <v>0</v>
      </c>
      <c r="R102" s="122">
        <f>SUM(R103:R104)</f>
        <v>0</v>
      </c>
      <c r="T102" s="123">
        <f>SUM(T103:T104)</f>
        <v>0</v>
      </c>
      <c r="AR102" s="117" t="s">
        <v>131</v>
      </c>
      <c r="AT102" s="124" t="s">
        <v>71</v>
      </c>
      <c r="AU102" s="124" t="s">
        <v>79</v>
      </c>
      <c r="AY102" s="117" t="s">
        <v>132</v>
      </c>
      <c r="BK102" s="125">
        <f>SUM(BK103:BK104)</f>
        <v>0</v>
      </c>
    </row>
    <row r="103" spans="2:65" s="1" customFormat="1" ht="16.5" customHeight="1">
      <c r="B103" s="33"/>
      <c r="C103" s="128" t="s">
        <v>175</v>
      </c>
      <c r="D103" s="128" t="s">
        <v>135</v>
      </c>
      <c r="E103" s="129" t="s">
        <v>176</v>
      </c>
      <c r="F103" s="130" t="s">
        <v>177</v>
      </c>
      <c r="G103" s="131" t="s">
        <v>138</v>
      </c>
      <c r="H103" s="132">
        <v>1</v>
      </c>
      <c r="I103" s="133"/>
      <c r="J103" s="134">
        <f>ROUND(I103*H103,2)</f>
        <v>0</v>
      </c>
      <c r="K103" s="130" t="s">
        <v>139</v>
      </c>
      <c r="L103" s="33"/>
      <c r="M103" s="135" t="s">
        <v>19</v>
      </c>
      <c r="N103" s="136" t="s">
        <v>43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140</v>
      </c>
      <c r="AT103" s="139" t="s">
        <v>135</v>
      </c>
      <c r="AU103" s="139" t="s">
        <v>81</v>
      </c>
      <c r="AY103" s="18" t="s">
        <v>132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79</v>
      </c>
      <c r="BK103" s="140">
        <f>ROUND(I103*H103,2)</f>
        <v>0</v>
      </c>
      <c r="BL103" s="18" t="s">
        <v>140</v>
      </c>
      <c r="BM103" s="139" t="s">
        <v>178</v>
      </c>
    </row>
    <row r="104" spans="2:47" s="1" customFormat="1" ht="11.25">
      <c r="B104" s="33"/>
      <c r="D104" s="141" t="s">
        <v>142</v>
      </c>
      <c r="F104" s="142" t="s">
        <v>179</v>
      </c>
      <c r="I104" s="143"/>
      <c r="L104" s="33"/>
      <c r="M104" s="144"/>
      <c r="T104" s="54"/>
      <c r="AT104" s="18" t="s">
        <v>142</v>
      </c>
      <c r="AU104" s="18" t="s">
        <v>81</v>
      </c>
    </row>
    <row r="105" spans="2:63" s="11" customFormat="1" ht="22.9" customHeight="1">
      <c r="B105" s="116"/>
      <c r="D105" s="117" t="s">
        <v>71</v>
      </c>
      <c r="E105" s="126" t="s">
        <v>180</v>
      </c>
      <c r="F105" s="126" t="s">
        <v>181</v>
      </c>
      <c r="I105" s="119"/>
      <c r="J105" s="127">
        <f>BK105</f>
        <v>0</v>
      </c>
      <c r="L105" s="116"/>
      <c r="M105" s="121"/>
      <c r="P105" s="122">
        <f>P106</f>
        <v>0</v>
      </c>
      <c r="R105" s="122">
        <f>R106</f>
        <v>0</v>
      </c>
      <c r="T105" s="123">
        <f>T106</f>
        <v>0</v>
      </c>
      <c r="AR105" s="117" t="s">
        <v>131</v>
      </c>
      <c r="AT105" s="124" t="s">
        <v>71</v>
      </c>
      <c r="AU105" s="124" t="s">
        <v>79</v>
      </c>
      <c r="AY105" s="117" t="s">
        <v>132</v>
      </c>
      <c r="BK105" s="125">
        <f>BK106</f>
        <v>0</v>
      </c>
    </row>
    <row r="106" spans="2:65" s="1" customFormat="1" ht="16.5" customHeight="1">
      <c r="B106" s="33"/>
      <c r="C106" s="128" t="s">
        <v>182</v>
      </c>
      <c r="D106" s="128" t="s">
        <v>135</v>
      </c>
      <c r="E106" s="129" t="s">
        <v>183</v>
      </c>
      <c r="F106" s="130" t="s">
        <v>184</v>
      </c>
      <c r="G106" s="131" t="s">
        <v>138</v>
      </c>
      <c r="H106" s="132">
        <v>1</v>
      </c>
      <c r="I106" s="133"/>
      <c r="J106" s="134">
        <f>ROUND(I106*H106,2)</f>
        <v>0</v>
      </c>
      <c r="K106" s="130" t="s">
        <v>19</v>
      </c>
      <c r="L106" s="33"/>
      <c r="M106" s="145" t="s">
        <v>19</v>
      </c>
      <c r="N106" s="146" t="s">
        <v>43</v>
      </c>
      <c r="O106" s="147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AR106" s="139" t="s">
        <v>140</v>
      </c>
      <c r="AT106" s="139" t="s">
        <v>135</v>
      </c>
      <c r="AU106" s="139" t="s">
        <v>81</v>
      </c>
      <c r="AY106" s="18" t="s">
        <v>132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79</v>
      </c>
      <c r="BK106" s="140">
        <f>ROUND(I106*H106,2)</f>
        <v>0</v>
      </c>
      <c r="BL106" s="18" t="s">
        <v>140</v>
      </c>
      <c r="BM106" s="139" t="s">
        <v>185</v>
      </c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3"/>
    </row>
  </sheetData>
  <sheetProtection algorithmName="SHA-512" hashValue="w7qWw5e2LXZvVsUAmbVcxppjdvvGmajS1jm5twULyBKsSx5XNheMgZ2PlY98YWECmY2rl/2JvGBVnSiZ2fZFfg==" saltValue="OmtOA89NSrX1cDlXts6Ht7ClMP7QEiKuw9DydJkW7fDeYzM3yXdEmeSyWFJvG6XKVkcCIPVfpealsm7ul8ehDQ==" spinCount="100000" sheet="1" objects="1" scenarios="1" formatColumns="0" formatRows="0" autoFilter="0"/>
  <autoFilter ref="C85:K10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013254000"/>
    <hyperlink ref="F96" r:id="rId2" display="https://podminky.urs.cz/item/CS_URS_2023_02/030001000"/>
    <hyperlink ref="F101" r:id="rId3" display="https://podminky.urs.cz/item/CS_URS_2023_02/045002000"/>
    <hyperlink ref="F104" r:id="rId4" display="https://podminky.urs.cz/item/CS_URS_2023_02/071103000/R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7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103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Stavební úpravy sociálního zázemí Domova mládeže K. H. Borovského 1267, Sokolov</v>
      </c>
      <c r="F7" s="315"/>
      <c r="G7" s="315"/>
      <c r="H7" s="315"/>
      <c r="L7" s="21"/>
    </row>
    <row r="8" spans="2:12" s="1" customFormat="1" ht="12" customHeight="1">
      <c r="B8" s="33"/>
      <c r="D8" s="28" t="s">
        <v>104</v>
      </c>
      <c r="L8" s="33"/>
    </row>
    <row r="9" spans="2:12" s="1" customFormat="1" ht="16.5" customHeight="1">
      <c r="B9" s="33"/>
      <c r="E9" s="277" t="s">
        <v>186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5. 12. 2023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3" t="s">
        <v>19</v>
      </c>
      <c r="F27" s="303"/>
      <c r="G27" s="303"/>
      <c r="H27" s="303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ROUND(J92,2)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ROUND((SUM(BE92:BE741)),2)</f>
        <v>0</v>
      </c>
      <c r="I33" s="90">
        <v>0.21</v>
      </c>
      <c r="J33" s="89">
        <f>ROUND(((SUM(BE92:BE741))*I33),2)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ROUND((SUM(BF92:BF741)),2)</f>
        <v>0</v>
      </c>
      <c r="I34" s="90">
        <v>0.15</v>
      </c>
      <c r="J34" s="89">
        <f>ROUND(((SUM(BF92:BF741))*I34),2)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ROUND((SUM(BG92:BG741)),2)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ROUND((SUM(BH92:BH741)),2)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ROUND((SUM(BI92:BI741)),2)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Stavební úpravy sociálního zázemí Domova mládeže K. H. Borovského 1267, Sokolov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104</v>
      </c>
      <c r="L49" s="33"/>
    </row>
    <row r="50" spans="2:12" s="1" customFormat="1" ht="16.5" customHeight="1">
      <c r="B50" s="33"/>
      <c r="E50" s="277" t="str">
        <f>E9</f>
        <v>01 - 2.NP pravá část - stavební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K. H. Borovského 1267</v>
      </c>
      <c r="I52" s="28" t="s">
        <v>23</v>
      </c>
      <c r="J52" s="50" t="str">
        <f>IF(J12="","",J12)</f>
        <v>5. 12. 2023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Střední škola živnostenská Sokolov, p.o.</v>
      </c>
      <c r="I54" s="28" t="s">
        <v>31</v>
      </c>
      <c r="J54" s="31" t="str">
        <f>E21</f>
        <v>CENTRA STAV s.r.o.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107</v>
      </c>
      <c r="D57" s="91"/>
      <c r="E57" s="91"/>
      <c r="F57" s="91"/>
      <c r="G57" s="91"/>
      <c r="H57" s="91"/>
      <c r="I57" s="91"/>
      <c r="J57" s="98" t="s">
        <v>108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J92</f>
        <v>0</v>
      </c>
      <c r="L59" s="33"/>
      <c r="AU59" s="18" t="s">
        <v>109</v>
      </c>
    </row>
    <row r="60" spans="2:12" s="8" customFormat="1" ht="24.95" customHeight="1">
      <c r="B60" s="100"/>
      <c r="D60" s="101" t="s">
        <v>187</v>
      </c>
      <c r="E60" s="102"/>
      <c r="F60" s="102"/>
      <c r="G60" s="102"/>
      <c r="H60" s="102"/>
      <c r="I60" s="102"/>
      <c r="J60" s="103">
        <f>J93</f>
        <v>0</v>
      </c>
      <c r="L60" s="100"/>
    </row>
    <row r="61" spans="2:12" s="9" customFormat="1" ht="19.9" customHeight="1">
      <c r="B61" s="104"/>
      <c r="D61" s="105" t="s">
        <v>188</v>
      </c>
      <c r="E61" s="106"/>
      <c r="F61" s="106"/>
      <c r="G61" s="106"/>
      <c r="H61" s="106"/>
      <c r="I61" s="106"/>
      <c r="J61" s="107">
        <f>J94</f>
        <v>0</v>
      </c>
      <c r="L61" s="104"/>
    </row>
    <row r="62" spans="2:12" s="9" customFormat="1" ht="19.9" customHeight="1">
      <c r="B62" s="104"/>
      <c r="D62" s="105" t="s">
        <v>189</v>
      </c>
      <c r="E62" s="106"/>
      <c r="F62" s="106"/>
      <c r="G62" s="106"/>
      <c r="H62" s="106"/>
      <c r="I62" s="106"/>
      <c r="J62" s="107">
        <f>J123</f>
        <v>0</v>
      </c>
      <c r="L62" s="104"/>
    </row>
    <row r="63" spans="2:12" s="9" customFormat="1" ht="19.9" customHeight="1">
      <c r="B63" s="104"/>
      <c r="D63" s="105" t="s">
        <v>190</v>
      </c>
      <c r="E63" s="106"/>
      <c r="F63" s="106"/>
      <c r="G63" s="106"/>
      <c r="H63" s="106"/>
      <c r="I63" s="106"/>
      <c r="J63" s="107">
        <f>J284</f>
        <v>0</v>
      </c>
      <c r="L63" s="104"/>
    </row>
    <row r="64" spans="2:12" s="9" customFormat="1" ht="19.9" customHeight="1">
      <c r="B64" s="104"/>
      <c r="D64" s="105" t="s">
        <v>191</v>
      </c>
      <c r="E64" s="106"/>
      <c r="F64" s="106"/>
      <c r="G64" s="106"/>
      <c r="H64" s="106"/>
      <c r="I64" s="106"/>
      <c r="J64" s="107">
        <f>J412</f>
        <v>0</v>
      </c>
      <c r="L64" s="104"/>
    </row>
    <row r="65" spans="2:12" s="9" customFormat="1" ht="19.9" customHeight="1">
      <c r="B65" s="104"/>
      <c r="D65" s="105" t="s">
        <v>192</v>
      </c>
      <c r="E65" s="106"/>
      <c r="F65" s="106"/>
      <c r="G65" s="106"/>
      <c r="H65" s="106"/>
      <c r="I65" s="106"/>
      <c r="J65" s="107">
        <f>J424</f>
        <v>0</v>
      </c>
      <c r="L65" s="104"/>
    </row>
    <row r="66" spans="2:12" s="8" customFormat="1" ht="24.95" customHeight="1">
      <c r="B66" s="100"/>
      <c r="D66" s="101" t="s">
        <v>193</v>
      </c>
      <c r="E66" s="102"/>
      <c r="F66" s="102"/>
      <c r="G66" s="102"/>
      <c r="H66" s="102"/>
      <c r="I66" s="102"/>
      <c r="J66" s="103">
        <f>J427</f>
        <v>0</v>
      </c>
      <c r="L66" s="100"/>
    </row>
    <row r="67" spans="2:12" s="9" customFormat="1" ht="19.9" customHeight="1">
      <c r="B67" s="104"/>
      <c r="D67" s="105" t="s">
        <v>194</v>
      </c>
      <c r="E67" s="106"/>
      <c r="F67" s="106"/>
      <c r="G67" s="106"/>
      <c r="H67" s="106"/>
      <c r="I67" s="106"/>
      <c r="J67" s="107">
        <f>J428</f>
        <v>0</v>
      </c>
      <c r="L67" s="104"/>
    </row>
    <row r="68" spans="2:12" s="9" customFormat="1" ht="19.9" customHeight="1">
      <c r="B68" s="104"/>
      <c r="D68" s="105" t="s">
        <v>195</v>
      </c>
      <c r="E68" s="106"/>
      <c r="F68" s="106"/>
      <c r="G68" s="106"/>
      <c r="H68" s="106"/>
      <c r="I68" s="106"/>
      <c r="J68" s="107">
        <f>J466</f>
        <v>0</v>
      </c>
      <c r="L68" s="104"/>
    </row>
    <row r="69" spans="2:12" s="9" customFormat="1" ht="19.9" customHeight="1">
      <c r="B69" s="104"/>
      <c r="D69" s="105" t="s">
        <v>196</v>
      </c>
      <c r="E69" s="106"/>
      <c r="F69" s="106"/>
      <c r="G69" s="106"/>
      <c r="H69" s="106"/>
      <c r="I69" s="106"/>
      <c r="J69" s="107">
        <f>J511</f>
        <v>0</v>
      </c>
      <c r="L69" s="104"/>
    </row>
    <row r="70" spans="2:12" s="9" customFormat="1" ht="19.9" customHeight="1">
      <c r="B70" s="104"/>
      <c r="D70" s="105" t="s">
        <v>197</v>
      </c>
      <c r="E70" s="106"/>
      <c r="F70" s="106"/>
      <c r="G70" s="106"/>
      <c r="H70" s="106"/>
      <c r="I70" s="106"/>
      <c r="J70" s="107">
        <f>J590</f>
        <v>0</v>
      </c>
      <c r="L70" s="104"/>
    </row>
    <row r="71" spans="2:12" s="9" customFormat="1" ht="19.9" customHeight="1">
      <c r="B71" s="104"/>
      <c r="D71" s="105" t="s">
        <v>198</v>
      </c>
      <c r="E71" s="106"/>
      <c r="F71" s="106"/>
      <c r="G71" s="106"/>
      <c r="H71" s="106"/>
      <c r="I71" s="106"/>
      <c r="J71" s="107">
        <f>J653</f>
        <v>0</v>
      </c>
      <c r="L71" s="104"/>
    </row>
    <row r="72" spans="2:12" s="9" customFormat="1" ht="19.9" customHeight="1">
      <c r="B72" s="104"/>
      <c r="D72" s="105" t="s">
        <v>199</v>
      </c>
      <c r="E72" s="106"/>
      <c r="F72" s="106"/>
      <c r="G72" s="106"/>
      <c r="H72" s="106"/>
      <c r="I72" s="106"/>
      <c r="J72" s="107">
        <f>J674</f>
        <v>0</v>
      </c>
      <c r="L72" s="104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2" t="s">
        <v>117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16</v>
      </c>
      <c r="L81" s="33"/>
    </row>
    <row r="82" spans="2:12" s="1" customFormat="1" ht="16.5" customHeight="1">
      <c r="B82" s="33"/>
      <c r="E82" s="314" t="str">
        <f>E7</f>
        <v>Stavební úpravy sociálního zázemí Domova mládeže K. H. Borovského 1267, Sokolov</v>
      </c>
      <c r="F82" s="315"/>
      <c r="G82" s="315"/>
      <c r="H82" s="315"/>
      <c r="L82" s="33"/>
    </row>
    <row r="83" spans="2:12" s="1" customFormat="1" ht="12" customHeight="1">
      <c r="B83" s="33"/>
      <c r="C83" s="28" t="s">
        <v>104</v>
      </c>
      <c r="L83" s="33"/>
    </row>
    <row r="84" spans="2:12" s="1" customFormat="1" ht="16.5" customHeight="1">
      <c r="B84" s="33"/>
      <c r="E84" s="277" t="str">
        <f>E9</f>
        <v>01 - 2.NP pravá část - stavební</v>
      </c>
      <c r="F84" s="316"/>
      <c r="G84" s="316"/>
      <c r="H84" s="316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F12</f>
        <v>Sokolov, K. H. Borovského 1267</v>
      </c>
      <c r="I86" s="28" t="s">
        <v>23</v>
      </c>
      <c r="J86" s="50" t="str">
        <f>IF(J12="","",J12)</f>
        <v>5. 12. 2023</v>
      </c>
      <c r="L86" s="33"/>
    </row>
    <row r="87" spans="2:12" s="1" customFormat="1" ht="6.95" customHeight="1">
      <c r="B87" s="33"/>
      <c r="L87" s="33"/>
    </row>
    <row r="88" spans="2:12" s="1" customFormat="1" ht="15.2" customHeight="1">
      <c r="B88" s="33"/>
      <c r="C88" s="28" t="s">
        <v>25</v>
      </c>
      <c r="F88" s="26" t="str">
        <f>E15</f>
        <v>Střední škola živnostenská Sokolov, p.o.</v>
      </c>
      <c r="I88" s="28" t="s">
        <v>31</v>
      </c>
      <c r="J88" s="31" t="str">
        <f>E21</f>
        <v>CENTRA STAV s.r.o.</v>
      </c>
      <c r="L88" s="33"/>
    </row>
    <row r="89" spans="2:12" s="1" customFormat="1" ht="15.2" customHeight="1">
      <c r="B89" s="33"/>
      <c r="C89" s="28" t="s">
        <v>29</v>
      </c>
      <c r="F89" s="26" t="str">
        <f>IF(E18="","",E18)</f>
        <v>Vyplň údaj</v>
      </c>
      <c r="I89" s="28" t="s">
        <v>34</v>
      </c>
      <c r="J89" s="31" t="str">
        <f>E24</f>
        <v>Michal Kubelka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08"/>
      <c r="C91" s="109" t="s">
        <v>118</v>
      </c>
      <c r="D91" s="110" t="s">
        <v>57</v>
      </c>
      <c r="E91" s="110" t="s">
        <v>53</v>
      </c>
      <c r="F91" s="110" t="s">
        <v>54</v>
      </c>
      <c r="G91" s="110" t="s">
        <v>119</v>
      </c>
      <c r="H91" s="110" t="s">
        <v>120</v>
      </c>
      <c r="I91" s="110" t="s">
        <v>121</v>
      </c>
      <c r="J91" s="110" t="s">
        <v>108</v>
      </c>
      <c r="K91" s="111" t="s">
        <v>122</v>
      </c>
      <c r="L91" s="108"/>
      <c r="M91" s="57" t="s">
        <v>19</v>
      </c>
      <c r="N91" s="58" t="s">
        <v>42</v>
      </c>
      <c r="O91" s="58" t="s">
        <v>123</v>
      </c>
      <c r="P91" s="58" t="s">
        <v>124</v>
      </c>
      <c r="Q91" s="58" t="s">
        <v>125</v>
      </c>
      <c r="R91" s="58" t="s">
        <v>126</v>
      </c>
      <c r="S91" s="58" t="s">
        <v>127</v>
      </c>
      <c r="T91" s="59" t="s">
        <v>128</v>
      </c>
    </row>
    <row r="92" spans="2:63" s="1" customFormat="1" ht="22.9" customHeight="1">
      <c r="B92" s="33"/>
      <c r="C92" s="62" t="s">
        <v>129</v>
      </c>
      <c r="J92" s="112">
        <f>BK92</f>
        <v>0</v>
      </c>
      <c r="L92" s="33"/>
      <c r="M92" s="60"/>
      <c r="N92" s="51"/>
      <c r="O92" s="51"/>
      <c r="P92" s="113">
        <f>P93+P427</f>
        <v>0</v>
      </c>
      <c r="Q92" s="51"/>
      <c r="R92" s="113">
        <f>R93+R427</f>
        <v>24.31416156</v>
      </c>
      <c r="S92" s="51"/>
      <c r="T92" s="114">
        <f>T93+T427</f>
        <v>26.763973019999998</v>
      </c>
      <c r="AT92" s="18" t="s">
        <v>71</v>
      </c>
      <c r="AU92" s="18" t="s">
        <v>109</v>
      </c>
      <c r="BK92" s="115">
        <f>BK93+BK427</f>
        <v>0</v>
      </c>
    </row>
    <row r="93" spans="2:63" s="11" customFormat="1" ht="25.9" customHeight="1">
      <c r="B93" s="116"/>
      <c r="D93" s="117" t="s">
        <v>71</v>
      </c>
      <c r="E93" s="118" t="s">
        <v>200</v>
      </c>
      <c r="F93" s="118" t="s">
        <v>201</v>
      </c>
      <c r="I93" s="119"/>
      <c r="J93" s="120">
        <f>BK93</f>
        <v>0</v>
      </c>
      <c r="L93" s="116"/>
      <c r="M93" s="121"/>
      <c r="P93" s="122">
        <f>P94+P123+P284+P412+P424</f>
        <v>0</v>
      </c>
      <c r="R93" s="122">
        <f>R94+R123+R284+R412+R424</f>
        <v>16.6085505</v>
      </c>
      <c r="T93" s="123">
        <f>T94+T123+T284+T412+T424</f>
        <v>25.945877999999997</v>
      </c>
      <c r="AR93" s="117" t="s">
        <v>79</v>
      </c>
      <c r="AT93" s="124" t="s">
        <v>71</v>
      </c>
      <c r="AU93" s="124" t="s">
        <v>72</v>
      </c>
      <c r="AY93" s="117" t="s">
        <v>132</v>
      </c>
      <c r="BK93" s="125">
        <f>BK94+BK123+BK284+BK412+BK424</f>
        <v>0</v>
      </c>
    </row>
    <row r="94" spans="2:63" s="11" customFormat="1" ht="22.9" customHeight="1">
      <c r="B94" s="116"/>
      <c r="D94" s="117" t="s">
        <v>71</v>
      </c>
      <c r="E94" s="126" t="s">
        <v>149</v>
      </c>
      <c r="F94" s="126" t="s">
        <v>202</v>
      </c>
      <c r="I94" s="119"/>
      <c r="J94" s="127">
        <f>BK94</f>
        <v>0</v>
      </c>
      <c r="L94" s="116"/>
      <c r="M94" s="121"/>
      <c r="P94" s="122">
        <f>SUM(P95:P122)</f>
        <v>0</v>
      </c>
      <c r="R94" s="122">
        <f>SUM(R95:R122)</f>
        <v>5.2423527</v>
      </c>
      <c r="T94" s="123">
        <f>SUM(T95:T122)</f>
        <v>0</v>
      </c>
      <c r="AR94" s="117" t="s">
        <v>79</v>
      </c>
      <c r="AT94" s="124" t="s">
        <v>71</v>
      </c>
      <c r="AU94" s="124" t="s">
        <v>79</v>
      </c>
      <c r="AY94" s="117" t="s">
        <v>132</v>
      </c>
      <c r="BK94" s="125">
        <f>SUM(BK95:BK122)</f>
        <v>0</v>
      </c>
    </row>
    <row r="95" spans="2:65" s="1" customFormat="1" ht="24.2" customHeight="1">
      <c r="B95" s="33"/>
      <c r="C95" s="128" t="s">
        <v>79</v>
      </c>
      <c r="D95" s="128" t="s">
        <v>135</v>
      </c>
      <c r="E95" s="129" t="s">
        <v>203</v>
      </c>
      <c r="F95" s="130" t="s">
        <v>204</v>
      </c>
      <c r="G95" s="131" t="s">
        <v>205</v>
      </c>
      <c r="H95" s="132">
        <v>1.21</v>
      </c>
      <c r="I95" s="133"/>
      <c r="J95" s="134">
        <f>ROUND(I95*H95,2)</f>
        <v>0</v>
      </c>
      <c r="K95" s="130" t="s">
        <v>139</v>
      </c>
      <c r="L95" s="33"/>
      <c r="M95" s="135" t="s">
        <v>19</v>
      </c>
      <c r="N95" s="136" t="s">
        <v>43</v>
      </c>
      <c r="P95" s="137">
        <f>O95*H95</f>
        <v>0</v>
      </c>
      <c r="Q95" s="137">
        <v>0.0538</v>
      </c>
      <c r="R95" s="137">
        <f>Q95*H95</f>
        <v>0.065098</v>
      </c>
      <c r="S95" s="137">
        <v>0</v>
      </c>
      <c r="T95" s="138">
        <f>S95*H95</f>
        <v>0</v>
      </c>
      <c r="AR95" s="139" t="s">
        <v>155</v>
      </c>
      <c r="AT95" s="139" t="s">
        <v>135</v>
      </c>
      <c r="AU95" s="139" t="s">
        <v>81</v>
      </c>
      <c r="AY95" s="18" t="s">
        <v>132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79</v>
      </c>
      <c r="BK95" s="140">
        <f>ROUND(I95*H95,2)</f>
        <v>0</v>
      </c>
      <c r="BL95" s="18" t="s">
        <v>155</v>
      </c>
      <c r="BM95" s="139" t="s">
        <v>206</v>
      </c>
    </row>
    <row r="96" spans="2:47" s="1" customFormat="1" ht="11.25">
      <c r="B96" s="33"/>
      <c r="D96" s="141" t="s">
        <v>142</v>
      </c>
      <c r="F96" s="142" t="s">
        <v>207</v>
      </c>
      <c r="I96" s="143"/>
      <c r="L96" s="33"/>
      <c r="M96" s="144"/>
      <c r="T96" s="54"/>
      <c r="AT96" s="18" t="s">
        <v>142</v>
      </c>
      <c r="AU96" s="18" t="s">
        <v>81</v>
      </c>
    </row>
    <row r="97" spans="2:51" s="12" customFormat="1" ht="11.25">
      <c r="B97" s="150"/>
      <c r="D97" s="151" t="s">
        <v>208</v>
      </c>
      <c r="E97" s="152" t="s">
        <v>19</v>
      </c>
      <c r="F97" s="153" t="s">
        <v>209</v>
      </c>
      <c r="H97" s="152" t="s">
        <v>19</v>
      </c>
      <c r="I97" s="154"/>
      <c r="L97" s="150"/>
      <c r="M97" s="155"/>
      <c r="T97" s="156"/>
      <c r="AT97" s="152" t="s">
        <v>208</v>
      </c>
      <c r="AU97" s="152" t="s">
        <v>81</v>
      </c>
      <c r="AV97" s="12" t="s">
        <v>79</v>
      </c>
      <c r="AW97" s="12" t="s">
        <v>33</v>
      </c>
      <c r="AX97" s="12" t="s">
        <v>72</v>
      </c>
      <c r="AY97" s="152" t="s">
        <v>132</v>
      </c>
    </row>
    <row r="98" spans="2:51" s="13" customFormat="1" ht="11.25">
      <c r="B98" s="157"/>
      <c r="D98" s="151" t="s">
        <v>208</v>
      </c>
      <c r="E98" s="158" t="s">
        <v>19</v>
      </c>
      <c r="F98" s="159" t="s">
        <v>210</v>
      </c>
      <c r="H98" s="160">
        <v>0.595</v>
      </c>
      <c r="I98" s="161"/>
      <c r="L98" s="157"/>
      <c r="M98" s="162"/>
      <c r="T98" s="163"/>
      <c r="AT98" s="158" t="s">
        <v>208</v>
      </c>
      <c r="AU98" s="158" t="s">
        <v>81</v>
      </c>
      <c r="AV98" s="13" t="s">
        <v>81</v>
      </c>
      <c r="AW98" s="13" t="s">
        <v>33</v>
      </c>
      <c r="AX98" s="13" t="s">
        <v>72</v>
      </c>
      <c r="AY98" s="158" t="s">
        <v>132</v>
      </c>
    </row>
    <row r="99" spans="2:51" s="13" customFormat="1" ht="11.25">
      <c r="B99" s="157"/>
      <c r="D99" s="151" t="s">
        <v>208</v>
      </c>
      <c r="E99" s="158" t="s">
        <v>19</v>
      </c>
      <c r="F99" s="159" t="s">
        <v>211</v>
      </c>
      <c r="H99" s="160">
        <v>0.615</v>
      </c>
      <c r="I99" s="161"/>
      <c r="L99" s="157"/>
      <c r="M99" s="162"/>
      <c r="T99" s="163"/>
      <c r="AT99" s="158" t="s">
        <v>208</v>
      </c>
      <c r="AU99" s="158" t="s">
        <v>81</v>
      </c>
      <c r="AV99" s="13" t="s">
        <v>81</v>
      </c>
      <c r="AW99" s="13" t="s">
        <v>33</v>
      </c>
      <c r="AX99" s="13" t="s">
        <v>72</v>
      </c>
      <c r="AY99" s="158" t="s">
        <v>132</v>
      </c>
    </row>
    <row r="100" spans="2:51" s="14" customFormat="1" ht="11.25">
      <c r="B100" s="164"/>
      <c r="D100" s="151" t="s">
        <v>208</v>
      </c>
      <c r="E100" s="165" t="s">
        <v>19</v>
      </c>
      <c r="F100" s="166" t="s">
        <v>212</v>
      </c>
      <c r="H100" s="167">
        <v>1.21</v>
      </c>
      <c r="I100" s="168"/>
      <c r="L100" s="164"/>
      <c r="M100" s="169"/>
      <c r="T100" s="170"/>
      <c r="AT100" s="165" t="s">
        <v>208</v>
      </c>
      <c r="AU100" s="165" t="s">
        <v>81</v>
      </c>
      <c r="AV100" s="14" t="s">
        <v>155</v>
      </c>
      <c r="AW100" s="14" t="s">
        <v>33</v>
      </c>
      <c r="AX100" s="14" t="s">
        <v>79</v>
      </c>
      <c r="AY100" s="165" t="s">
        <v>132</v>
      </c>
    </row>
    <row r="101" spans="2:65" s="1" customFormat="1" ht="24.2" customHeight="1">
      <c r="B101" s="33"/>
      <c r="C101" s="128" t="s">
        <v>81</v>
      </c>
      <c r="D101" s="128" t="s">
        <v>135</v>
      </c>
      <c r="E101" s="129" t="s">
        <v>213</v>
      </c>
      <c r="F101" s="130" t="s">
        <v>214</v>
      </c>
      <c r="G101" s="131" t="s">
        <v>205</v>
      </c>
      <c r="H101" s="132">
        <v>4.698</v>
      </c>
      <c r="I101" s="133"/>
      <c r="J101" s="134">
        <f>ROUND(I101*H101,2)</f>
        <v>0</v>
      </c>
      <c r="K101" s="130" t="s">
        <v>139</v>
      </c>
      <c r="L101" s="33"/>
      <c r="M101" s="135" t="s">
        <v>19</v>
      </c>
      <c r="N101" s="136" t="s">
        <v>43</v>
      </c>
      <c r="P101" s="137">
        <f>O101*H101</f>
        <v>0</v>
      </c>
      <c r="Q101" s="137">
        <v>0.0525</v>
      </c>
      <c r="R101" s="137">
        <f>Q101*H101</f>
        <v>0.246645</v>
      </c>
      <c r="S101" s="137">
        <v>0</v>
      </c>
      <c r="T101" s="138">
        <f>S101*H101</f>
        <v>0</v>
      </c>
      <c r="AR101" s="139" t="s">
        <v>155</v>
      </c>
      <c r="AT101" s="139" t="s">
        <v>135</v>
      </c>
      <c r="AU101" s="139" t="s">
        <v>81</v>
      </c>
      <c r="AY101" s="18" t="s">
        <v>132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79</v>
      </c>
      <c r="BK101" s="140">
        <f>ROUND(I101*H101,2)</f>
        <v>0</v>
      </c>
      <c r="BL101" s="18" t="s">
        <v>155</v>
      </c>
      <c r="BM101" s="139" t="s">
        <v>215</v>
      </c>
    </row>
    <row r="102" spans="2:47" s="1" customFormat="1" ht="11.25">
      <c r="B102" s="33"/>
      <c r="D102" s="141" t="s">
        <v>142</v>
      </c>
      <c r="F102" s="142" t="s">
        <v>216</v>
      </c>
      <c r="I102" s="143"/>
      <c r="L102" s="33"/>
      <c r="M102" s="144"/>
      <c r="T102" s="54"/>
      <c r="AT102" s="18" t="s">
        <v>142</v>
      </c>
      <c r="AU102" s="18" t="s">
        <v>81</v>
      </c>
    </row>
    <row r="103" spans="2:51" s="12" customFormat="1" ht="11.25">
      <c r="B103" s="150"/>
      <c r="D103" s="151" t="s">
        <v>208</v>
      </c>
      <c r="E103" s="152" t="s">
        <v>19</v>
      </c>
      <c r="F103" s="153" t="s">
        <v>217</v>
      </c>
      <c r="H103" s="152" t="s">
        <v>19</v>
      </c>
      <c r="I103" s="154"/>
      <c r="L103" s="150"/>
      <c r="M103" s="155"/>
      <c r="T103" s="156"/>
      <c r="AT103" s="152" t="s">
        <v>208</v>
      </c>
      <c r="AU103" s="152" t="s">
        <v>81</v>
      </c>
      <c r="AV103" s="12" t="s">
        <v>79</v>
      </c>
      <c r="AW103" s="12" t="s">
        <v>33</v>
      </c>
      <c r="AX103" s="12" t="s">
        <v>72</v>
      </c>
      <c r="AY103" s="152" t="s">
        <v>132</v>
      </c>
    </row>
    <row r="104" spans="2:51" s="13" customFormat="1" ht="11.25">
      <c r="B104" s="157"/>
      <c r="D104" s="151" t="s">
        <v>208</v>
      </c>
      <c r="E104" s="158" t="s">
        <v>19</v>
      </c>
      <c r="F104" s="159" t="s">
        <v>218</v>
      </c>
      <c r="H104" s="160">
        <v>4.698</v>
      </c>
      <c r="I104" s="161"/>
      <c r="L104" s="157"/>
      <c r="M104" s="162"/>
      <c r="T104" s="163"/>
      <c r="AT104" s="158" t="s">
        <v>208</v>
      </c>
      <c r="AU104" s="158" t="s">
        <v>81</v>
      </c>
      <c r="AV104" s="13" t="s">
        <v>81</v>
      </c>
      <c r="AW104" s="13" t="s">
        <v>33</v>
      </c>
      <c r="AX104" s="13" t="s">
        <v>79</v>
      </c>
      <c r="AY104" s="158" t="s">
        <v>132</v>
      </c>
    </row>
    <row r="105" spans="2:65" s="1" customFormat="1" ht="24.2" customHeight="1">
      <c r="B105" s="33"/>
      <c r="C105" s="128" t="s">
        <v>149</v>
      </c>
      <c r="D105" s="128" t="s">
        <v>135</v>
      </c>
      <c r="E105" s="129" t="s">
        <v>219</v>
      </c>
      <c r="F105" s="130" t="s">
        <v>220</v>
      </c>
      <c r="G105" s="131" t="s">
        <v>205</v>
      </c>
      <c r="H105" s="132">
        <v>70.77</v>
      </c>
      <c r="I105" s="133"/>
      <c r="J105" s="134">
        <f>ROUND(I105*H105,2)</f>
        <v>0</v>
      </c>
      <c r="K105" s="130" t="s">
        <v>139</v>
      </c>
      <c r="L105" s="33"/>
      <c r="M105" s="135" t="s">
        <v>19</v>
      </c>
      <c r="N105" s="136" t="s">
        <v>43</v>
      </c>
      <c r="P105" s="137">
        <f>O105*H105</f>
        <v>0</v>
      </c>
      <c r="Q105" s="137">
        <v>0.06172</v>
      </c>
      <c r="R105" s="137">
        <f>Q105*H105</f>
        <v>4.3679244</v>
      </c>
      <c r="S105" s="137">
        <v>0</v>
      </c>
      <c r="T105" s="138">
        <f>S105*H105</f>
        <v>0</v>
      </c>
      <c r="AR105" s="139" t="s">
        <v>155</v>
      </c>
      <c r="AT105" s="139" t="s">
        <v>135</v>
      </c>
      <c r="AU105" s="139" t="s">
        <v>81</v>
      </c>
      <c r="AY105" s="18" t="s">
        <v>132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79</v>
      </c>
      <c r="BK105" s="140">
        <f>ROUND(I105*H105,2)</f>
        <v>0</v>
      </c>
      <c r="BL105" s="18" t="s">
        <v>155</v>
      </c>
      <c r="BM105" s="139" t="s">
        <v>221</v>
      </c>
    </row>
    <row r="106" spans="2:47" s="1" customFormat="1" ht="11.25">
      <c r="B106" s="33"/>
      <c r="D106" s="141" t="s">
        <v>142</v>
      </c>
      <c r="F106" s="142" t="s">
        <v>222</v>
      </c>
      <c r="I106" s="143"/>
      <c r="L106" s="33"/>
      <c r="M106" s="144"/>
      <c r="T106" s="54"/>
      <c r="AT106" s="18" t="s">
        <v>142</v>
      </c>
      <c r="AU106" s="18" t="s">
        <v>81</v>
      </c>
    </row>
    <row r="107" spans="2:51" s="13" customFormat="1" ht="11.25">
      <c r="B107" s="157"/>
      <c r="D107" s="151" t="s">
        <v>208</v>
      </c>
      <c r="E107" s="158" t="s">
        <v>19</v>
      </c>
      <c r="F107" s="159" t="s">
        <v>223</v>
      </c>
      <c r="H107" s="160">
        <v>83.82</v>
      </c>
      <c r="I107" s="161"/>
      <c r="L107" s="157"/>
      <c r="M107" s="162"/>
      <c r="T107" s="163"/>
      <c r="AT107" s="158" t="s">
        <v>208</v>
      </c>
      <c r="AU107" s="158" t="s">
        <v>81</v>
      </c>
      <c r="AV107" s="13" t="s">
        <v>81</v>
      </c>
      <c r="AW107" s="13" t="s">
        <v>33</v>
      </c>
      <c r="AX107" s="13" t="s">
        <v>72</v>
      </c>
      <c r="AY107" s="158" t="s">
        <v>132</v>
      </c>
    </row>
    <row r="108" spans="2:51" s="13" customFormat="1" ht="11.25">
      <c r="B108" s="157"/>
      <c r="D108" s="151" t="s">
        <v>208</v>
      </c>
      <c r="E108" s="158" t="s">
        <v>19</v>
      </c>
      <c r="F108" s="159" t="s">
        <v>224</v>
      </c>
      <c r="H108" s="160">
        <v>-9</v>
      </c>
      <c r="I108" s="161"/>
      <c r="L108" s="157"/>
      <c r="M108" s="162"/>
      <c r="T108" s="163"/>
      <c r="AT108" s="158" t="s">
        <v>208</v>
      </c>
      <c r="AU108" s="158" t="s">
        <v>81</v>
      </c>
      <c r="AV108" s="13" t="s">
        <v>81</v>
      </c>
      <c r="AW108" s="13" t="s">
        <v>33</v>
      </c>
      <c r="AX108" s="13" t="s">
        <v>72</v>
      </c>
      <c r="AY108" s="158" t="s">
        <v>132</v>
      </c>
    </row>
    <row r="109" spans="2:51" s="13" customFormat="1" ht="11.25">
      <c r="B109" s="157"/>
      <c r="D109" s="151" t="s">
        <v>208</v>
      </c>
      <c r="E109" s="158" t="s">
        <v>19</v>
      </c>
      <c r="F109" s="159" t="s">
        <v>225</v>
      </c>
      <c r="H109" s="160">
        <v>-4.05</v>
      </c>
      <c r="I109" s="161"/>
      <c r="L109" s="157"/>
      <c r="M109" s="162"/>
      <c r="T109" s="163"/>
      <c r="AT109" s="158" t="s">
        <v>208</v>
      </c>
      <c r="AU109" s="158" t="s">
        <v>81</v>
      </c>
      <c r="AV109" s="13" t="s">
        <v>81</v>
      </c>
      <c r="AW109" s="13" t="s">
        <v>33</v>
      </c>
      <c r="AX109" s="13" t="s">
        <v>72</v>
      </c>
      <c r="AY109" s="158" t="s">
        <v>132</v>
      </c>
    </row>
    <row r="110" spans="2:51" s="14" customFormat="1" ht="11.25">
      <c r="B110" s="164"/>
      <c r="D110" s="151" t="s">
        <v>208</v>
      </c>
      <c r="E110" s="165" t="s">
        <v>19</v>
      </c>
      <c r="F110" s="166" t="s">
        <v>212</v>
      </c>
      <c r="H110" s="167">
        <v>70.77</v>
      </c>
      <c r="I110" s="168"/>
      <c r="L110" s="164"/>
      <c r="M110" s="169"/>
      <c r="T110" s="170"/>
      <c r="AT110" s="165" t="s">
        <v>208</v>
      </c>
      <c r="AU110" s="165" t="s">
        <v>81</v>
      </c>
      <c r="AV110" s="14" t="s">
        <v>155</v>
      </c>
      <c r="AW110" s="14" t="s">
        <v>33</v>
      </c>
      <c r="AX110" s="14" t="s">
        <v>79</v>
      </c>
      <c r="AY110" s="165" t="s">
        <v>132</v>
      </c>
    </row>
    <row r="111" spans="2:65" s="1" customFormat="1" ht="16.5" customHeight="1">
      <c r="B111" s="33"/>
      <c r="C111" s="128" t="s">
        <v>155</v>
      </c>
      <c r="D111" s="128" t="s">
        <v>135</v>
      </c>
      <c r="E111" s="129" t="s">
        <v>226</v>
      </c>
      <c r="F111" s="130" t="s">
        <v>227</v>
      </c>
      <c r="G111" s="131" t="s">
        <v>228</v>
      </c>
      <c r="H111" s="132">
        <v>45.65</v>
      </c>
      <c r="I111" s="133"/>
      <c r="J111" s="134">
        <f>ROUND(I111*H111,2)</f>
        <v>0</v>
      </c>
      <c r="K111" s="130" t="s">
        <v>139</v>
      </c>
      <c r="L111" s="33"/>
      <c r="M111" s="135" t="s">
        <v>19</v>
      </c>
      <c r="N111" s="136" t="s">
        <v>43</v>
      </c>
      <c r="P111" s="137">
        <f>O111*H111</f>
        <v>0</v>
      </c>
      <c r="Q111" s="137">
        <v>0.00013</v>
      </c>
      <c r="R111" s="137">
        <f>Q111*H111</f>
        <v>0.0059345</v>
      </c>
      <c r="S111" s="137">
        <v>0</v>
      </c>
      <c r="T111" s="138">
        <f>S111*H111</f>
        <v>0</v>
      </c>
      <c r="AR111" s="139" t="s">
        <v>155</v>
      </c>
      <c r="AT111" s="139" t="s">
        <v>135</v>
      </c>
      <c r="AU111" s="139" t="s">
        <v>81</v>
      </c>
      <c r="AY111" s="18" t="s">
        <v>132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79</v>
      </c>
      <c r="BK111" s="140">
        <f>ROUND(I111*H111,2)</f>
        <v>0</v>
      </c>
      <c r="BL111" s="18" t="s">
        <v>155</v>
      </c>
      <c r="BM111" s="139" t="s">
        <v>229</v>
      </c>
    </row>
    <row r="112" spans="2:47" s="1" customFormat="1" ht="11.25">
      <c r="B112" s="33"/>
      <c r="D112" s="141" t="s">
        <v>142</v>
      </c>
      <c r="F112" s="142" t="s">
        <v>230</v>
      </c>
      <c r="I112" s="143"/>
      <c r="L112" s="33"/>
      <c r="M112" s="144"/>
      <c r="T112" s="54"/>
      <c r="AT112" s="18" t="s">
        <v>142</v>
      </c>
      <c r="AU112" s="18" t="s">
        <v>81</v>
      </c>
    </row>
    <row r="113" spans="2:51" s="13" customFormat="1" ht="11.25">
      <c r="B113" s="157"/>
      <c r="D113" s="151" t="s">
        <v>208</v>
      </c>
      <c r="E113" s="158" t="s">
        <v>19</v>
      </c>
      <c r="F113" s="159" t="s">
        <v>231</v>
      </c>
      <c r="H113" s="160">
        <v>45.65</v>
      </c>
      <c r="I113" s="161"/>
      <c r="L113" s="157"/>
      <c r="M113" s="162"/>
      <c r="T113" s="163"/>
      <c r="AT113" s="158" t="s">
        <v>208</v>
      </c>
      <c r="AU113" s="158" t="s">
        <v>81</v>
      </c>
      <c r="AV113" s="13" t="s">
        <v>81</v>
      </c>
      <c r="AW113" s="13" t="s">
        <v>33</v>
      </c>
      <c r="AX113" s="13" t="s">
        <v>79</v>
      </c>
      <c r="AY113" s="158" t="s">
        <v>132</v>
      </c>
    </row>
    <row r="114" spans="2:65" s="1" customFormat="1" ht="24.2" customHeight="1">
      <c r="B114" s="33"/>
      <c r="C114" s="128" t="s">
        <v>131</v>
      </c>
      <c r="D114" s="128" t="s">
        <v>135</v>
      </c>
      <c r="E114" s="129" t="s">
        <v>232</v>
      </c>
      <c r="F114" s="130" t="s">
        <v>233</v>
      </c>
      <c r="G114" s="131" t="s">
        <v>234</v>
      </c>
      <c r="H114" s="132">
        <v>7</v>
      </c>
      <c r="I114" s="133"/>
      <c r="J114" s="134">
        <f>ROUND(I114*H114,2)</f>
        <v>0</v>
      </c>
      <c r="K114" s="130" t="s">
        <v>139</v>
      </c>
      <c r="L114" s="33"/>
      <c r="M114" s="135" t="s">
        <v>19</v>
      </c>
      <c r="N114" s="136" t="s">
        <v>43</v>
      </c>
      <c r="P114" s="137">
        <f>O114*H114</f>
        <v>0</v>
      </c>
      <c r="Q114" s="137">
        <v>0.02628</v>
      </c>
      <c r="R114" s="137">
        <f>Q114*H114</f>
        <v>0.18396</v>
      </c>
      <c r="S114" s="137">
        <v>0</v>
      </c>
      <c r="T114" s="138">
        <f>S114*H114</f>
        <v>0</v>
      </c>
      <c r="AR114" s="139" t="s">
        <v>155</v>
      </c>
      <c r="AT114" s="139" t="s">
        <v>135</v>
      </c>
      <c r="AU114" s="139" t="s">
        <v>81</v>
      </c>
      <c r="AY114" s="18" t="s">
        <v>132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79</v>
      </c>
      <c r="BK114" s="140">
        <f>ROUND(I114*H114,2)</f>
        <v>0</v>
      </c>
      <c r="BL114" s="18" t="s">
        <v>155</v>
      </c>
      <c r="BM114" s="139" t="s">
        <v>235</v>
      </c>
    </row>
    <row r="115" spans="2:47" s="1" customFormat="1" ht="11.25">
      <c r="B115" s="33"/>
      <c r="D115" s="141" t="s">
        <v>142</v>
      </c>
      <c r="F115" s="142" t="s">
        <v>236</v>
      </c>
      <c r="I115" s="143"/>
      <c r="L115" s="33"/>
      <c r="M115" s="144"/>
      <c r="T115" s="54"/>
      <c r="AT115" s="18" t="s">
        <v>142</v>
      </c>
      <c r="AU115" s="18" t="s">
        <v>81</v>
      </c>
    </row>
    <row r="116" spans="2:65" s="1" customFormat="1" ht="16.5" customHeight="1">
      <c r="B116" s="33"/>
      <c r="C116" s="128" t="s">
        <v>164</v>
      </c>
      <c r="D116" s="128" t="s">
        <v>135</v>
      </c>
      <c r="E116" s="129" t="s">
        <v>237</v>
      </c>
      <c r="F116" s="130" t="s">
        <v>238</v>
      </c>
      <c r="G116" s="131" t="s">
        <v>239</v>
      </c>
      <c r="H116" s="132">
        <v>0.087</v>
      </c>
      <c r="I116" s="133"/>
      <c r="J116" s="134">
        <f>ROUND(I116*H116,2)</f>
        <v>0</v>
      </c>
      <c r="K116" s="130" t="s">
        <v>139</v>
      </c>
      <c r="L116" s="33"/>
      <c r="M116" s="135" t="s">
        <v>19</v>
      </c>
      <c r="N116" s="136" t="s">
        <v>43</v>
      </c>
      <c r="P116" s="137">
        <f>O116*H116</f>
        <v>0</v>
      </c>
      <c r="Q116" s="137">
        <v>1.09</v>
      </c>
      <c r="R116" s="137">
        <f>Q116*H116</f>
        <v>0.09483</v>
      </c>
      <c r="S116" s="137">
        <v>0</v>
      </c>
      <c r="T116" s="138">
        <f>S116*H116</f>
        <v>0</v>
      </c>
      <c r="AR116" s="139" t="s">
        <v>155</v>
      </c>
      <c r="AT116" s="139" t="s">
        <v>135</v>
      </c>
      <c r="AU116" s="139" t="s">
        <v>81</v>
      </c>
      <c r="AY116" s="18" t="s">
        <v>132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79</v>
      </c>
      <c r="BK116" s="140">
        <f>ROUND(I116*H116,2)</f>
        <v>0</v>
      </c>
      <c r="BL116" s="18" t="s">
        <v>155</v>
      </c>
      <c r="BM116" s="139" t="s">
        <v>240</v>
      </c>
    </row>
    <row r="117" spans="2:47" s="1" customFormat="1" ht="11.25">
      <c r="B117" s="33"/>
      <c r="D117" s="141" t="s">
        <v>142</v>
      </c>
      <c r="F117" s="142" t="s">
        <v>241</v>
      </c>
      <c r="I117" s="143"/>
      <c r="L117" s="33"/>
      <c r="M117" s="144"/>
      <c r="T117" s="54"/>
      <c r="AT117" s="18" t="s">
        <v>142</v>
      </c>
      <c r="AU117" s="18" t="s">
        <v>81</v>
      </c>
    </row>
    <row r="118" spans="2:51" s="12" customFormat="1" ht="11.25">
      <c r="B118" s="150"/>
      <c r="D118" s="151" t="s">
        <v>208</v>
      </c>
      <c r="E118" s="152" t="s">
        <v>19</v>
      </c>
      <c r="F118" s="153" t="s">
        <v>242</v>
      </c>
      <c r="H118" s="152" t="s">
        <v>19</v>
      </c>
      <c r="I118" s="154"/>
      <c r="L118" s="150"/>
      <c r="M118" s="155"/>
      <c r="T118" s="156"/>
      <c r="AT118" s="152" t="s">
        <v>208</v>
      </c>
      <c r="AU118" s="152" t="s">
        <v>81</v>
      </c>
      <c r="AV118" s="12" t="s">
        <v>79</v>
      </c>
      <c r="AW118" s="12" t="s">
        <v>33</v>
      </c>
      <c r="AX118" s="12" t="s">
        <v>72</v>
      </c>
      <c r="AY118" s="152" t="s">
        <v>132</v>
      </c>
    </row>
    <row r="119" spans="2:51" s="13" customFormat="1" ht="11.25">
      <c r="B119" s="157"/>
      <c r="D119" s="151" t="s">
        <v>208</v>
      </c>
      <c r="E119" s="158" t="s">
        <v>19</v>
      </c>
      <c r="F119" s="159" t="s">
        <v>243</v>
      </c>
      <c r="H119" s="160">
        <v>0.087</v>
      </c>
      <c r="I119" s="161"/>
      <c r="L119" s="157"/>
      <c r="M119" s="162"/>
      <c r="T119" s="163"/>
      <c r="AT119" s="158" t="s">
        <v>208</v>
      </c>
      <c r="AU119" s="158" t="s">
        <v>81</v>
      </c>
      <c r="AV119" s="13" t="s">
        <v>81</v>
      </c>
      <c r="AW119" s="13" t="s">
        <v>33</v>
      </c>
      <c r="AX119" s="13" t="s">
        <v>79</v>
      </c>
      <c r="AY119" s="158" t="s">
        <v>132</v>
      </c>
    </row>
    <row r="120" spans="2:65" s="1" customFormat="1" ht="21.75" customHeight="1">
      <c r="B120" s="33"/>
      <c r="C120" s="128" t="s">
        <v>168</v>
      </c>
      <c r="D120" s="128" t="s">
        <v>135</v>
      </c>
      <c r="E120" s="129" t="s">
        <v>244</v>
      </c>
      <c r="F120" s="130" t="s">
        <v>245</v>
      </c>
      <c r="G120" s="131" t="s">
        <v>205</v>
      </c>
      <c r="H120" s="132">
        <v>1.56</v>
      </c>
      <c r="I120" s="133"/>
      <c r="J120" s="134">
        <f>ROUND(I120*H120,2)</f>
        <v>0</v>
      </c>
      <c r="K120" s="130" t="s">
        <v>139</v>
      </c>
      <c r="L120" s="33"/>
      <c r="M120" s="135" t="s">
        <v>19</v>
      </c>
      <c r="N120" s="136" t="s">
        <v>43</v>
      </c>
      <c r="P120" s="137">
        <f>O120*H120</f>
        <v>0</v>
      </c>
      <c r="Q120" s="137">
        <v>0.17818</v>
      </c>
      <c r="R120" s="137">
        <f>Q120*H120</f>
        <v>0.2779608</v>
      </c>
      <c r="S120" s="137">
        <v>0</v>
      </c>
      <c r="T120" s="138">
        <f>S120*H120</f>
        <v>0</v>
      </c>
      <c r="AR120" s="139" t="s">
        <v>155</v>
      </c>
      <c r="AT120" s="139" t="s">
        <v>135</v>
      </c>
      <c r="AU120" s="139" t="s">
        <v>81</v>
      </c>
      <c r="AY120" s="18" t="s">
        <v>132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79</v>
      </c>
      <c r="BK120" s="140">
        <f>ROUND(I120*H120,2)</f>
        <v>0</v>
      </c>
      <c r="BL120" s="18" t="s">
        <v>155</v>
      </c>
      <c r="BM120" s="139" t="s">
        <v>246</v>
      </c>
    </row>
    <row r="121" spans="2:47" s="1" customFormat="1" ht="11.25">
      <c r="B121" s="33"/>
      <c r="D121" s="141" t="s">
        <v>142</v>
      </c>
      <c r="F121" s="142" t="s">
        <v>247</v>
      </c>
      <c r="I121" s="143"/>
      <c r="L121" s="33"/>
      <c r="M121" s="144"/>
      <c r="T121" s="54"/>
      <c r="AT121" s="18" t="s">
        <v>142</v>
      </c>
      <c r="AU121" s="18" t="s">
        <v>81</v>
      </c>
    </row>
    <row r="122" spans="2:51" s="13" customFormat="1" ht="11.25">
      <c r="B122" s="157"/>
      <c r="D122" s="151" t="s">
        <v>208</v>
      </c>
      <c r="E122" s="158" t="s">
        <v>19</v>
      </c>
      <c r="F122" s="159" t="s">
        <v>248</v>
      </c>
      <c r="H122" s="160">
        <v>1.56</v>
      </c>
      <c r="I122" s="161"/>
      <c r="L122" s="157"/>
      <c r="M122" s="162"/>
      <c r="T122" s="163"/>
      <c r="AT122" s="158" t="s">
        <v>208</v>
      </c>
      <c r="AU122" s="158" t="s">
        <v>81</v>
      </c>
      <c r="AV122" s="13" t="s">
        <v>81</v>
      </c>
      <c r="AW122" s="13" t="s">
        <v>33</v>
      </c>
      <c r="AX122" s="13" t="s">
        <v>79</v>
      </c>
      <c r="AY122" s="158" t="s">
        <v>132</v>
      </c>
    </row>
    <row r="123" spans="2:63" s="11" customFormat="1" ht="22.9" customHeight="1">
      <c r="B123" s="116"/>
      <c r="D123" s="117" t="s">
        <v>71</v>
      </c>
      <c r="E123" s="126" t="s">
        <v>164</v>
      </c>
      <c r="F123" s="126" t="s">
        <v>249</v>
      </c>
      <c r="I123" s="119"/>
      <c r="J123" s="127">
        <f>BK123</f>
        <v>0</v>
      </c>
      <c r="L123" s="116"/>
      <c r="M123" s="121"/>
      <c r="P123" s="122">
        <f>SUM(P124:P283)</f>
        <v>0</v>
      </c>
      <c r="R123" s="122">
        <f>SUM(R124:R283)</f>
        <v>11.3522783</v>
      </c>
      <c r="T123" s="123">
        <f>SUM(T124:T283)</f>
        <v>0</v>
      </c>
      <c r="AR123" s="117" t="s">
        <v>79</v>
      </c>
      <c r="AT123" s="124" t="s">
        <v>71</v>
      </c>
      <c r="AU123" s="124" t="s">
        <v>79</v>
      </c>
      <c r="AY123" s="117" t="s">
        <v>132</v>
      </c>
      <c r="BK123" s="125">
        <f>SUM(BK124:BK283)</f>
        <v>0</v>
      </c>
    </row>
    <row r="124" spans="2:65" s="1" customFormat="1" ht="21.75" customHeight="1">
      <c r="B124" s="33"/>
      <c r="C124" s="128" t="s">
        <v>175</v>
      </c>
      <c r="D124" s="128" t="s">
        <v>135</v>
      </c>
      <c r="E124" s="129" t="s">
        <v>250</v>
      </c>
      <c r="F124" s="130" t="s">
        <v>251</v>
      </c>
      <c r="G124" s="131" t="s">
        <v>205</v>
      </c>
      <c r="H124" s="132">
        <v>45.99</v>
      </c>
      <c r="I124" s="133"/>
      <c r="J124" s="134">
        <f>ROUND(I124*H124,2)</f>
        <v>0</v>
      </c>
      <c r="K124" s="130" t="s">
        <v>139</v>
      </c>
      <c r="L124" s="33"/>
      <c r="M124" s="135" t="s">
        <v>19</v>
      </c>
      <c r="N124" s="136" t="s">
        <v>43</v>
      </c>
      <c r="P124" s="137">
        <f>O124*H124</f>
        <v>0</v>
      </c>
      <c r="Q124" s="137">
        <v>0</v>
      </c>
      <c r="R124" s="137">
        <f>Q124*H124</f>
        <v>0</v>
      </c>
      <c r="S124" s="137">
        <v>0</v>
      </c>
      <c r="T124" s="138">
        <f>S124*H124</f>
        <v>0</v>
      </c>
      <c r="AR124" s="139" t="s">
        <v>155</v>
      </c>
      <c r="AT124" s="139" t="s">
        <v>135</v>
      </c>
      <c r="AU124" s="139" t="s">
        <v>81</v>
      </c>
      <c r="AY124" s="18" t="s">
        <v>132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79</v>
      </c>
      <c r="BK124" s="140">
        <f>ROUND(I124*H124,2)</f>
        <v>0</v>
      </c>
      <c r="BL124" s="18" t="s">
        <v>155</v>
      </c>
      <c r="BM124" s="139" t="s">
        <v>252</v>
      </c>
    </row>
    <row r="125" spans="2:47" s="1" customFormat="1" ht="11.25">
      <c r="B125" s="33"/>
      <c r="D125" s="141" t="s">
        <v>142</v>
      </c>
      <c r="F125" s="142" t="s">
        <v>253</v>
      </c>
      <c r="I125" s="143"/>
      <c r="L125" s="33"/>
      <c r="M125" s="144"/>
      <c r="T125" s="54"/>
      <c r="AT125" s="18" t="s">
        <v>142</v>
      </c>
      <c r="AU125" s="18" t="s">
        <v>81</v>
      </c>
    </row>
    <row r="126" spans="2:51" s="12" customFormat="1" ht="11.25">
      <c r="B126" s="150"/>
      <c r="D126" s="151" t="s">
        <v>208</v>
      </c>
      <c r="E126" s="152" t="s">
        <v>19</v>
      </c>
      <c r="F126" s="153" t="s">
        <v>254</v>
      </c>
      <c r="H126" s="152" t="s">
        <v>19</v>
      </c>
      <c r="I126" s="154"/>
      <c r="L126" s="150"/>
      <c r="M126" s="155"/>
      <c r="T126" s="156"/>
      <c r="AT126" s="152" t="s">
        <v>208</v>
      </c>
      <c r="AU126" s="152" t="s">
        <v>81</v>
      </c>
      <c r="AV126" s="12" t="s">
        <v>79</v>
      </c>
      <c r="AW126" s="12" t="s">
        <v>33</v>
      </c>
      <c r="AX126" s="12" t="s">
        <v>72</v>
      </c>
      <c r="AY126" s="152" t="s">
        <v>132</v>
      </c>
    </row>
    <row r="127" spans="2:51" s="13" customFormat="1" ht="11.25">
      <c r="B127" s="157"/>
      <c r="D127" s="151" t="s">
        <v>208</v>
      </c>
      <c r="E127" s="158" t="s">
        <v>19</v>
      </c>
      <c r="F127" s="159" t="s">
        <v>255</v>
      </c>
      <c r="H127" s="160">
        <v>45.99</v>
      </c>
      <c r="I127" s="161"/>
      <c r="L127" s="157"/>
      <c r="M127" s="162"/>
      <c r="T127" s="163"/>
      <c r="AT127" s="158" t="s">
        <v>208</v>
      </c>
      <c r="AU127" s="158" t="s">
        <v>81</v>
      </c>
      <c r="AV127" s="13" t="s">
        <v>81</v>
      </c>
      <c r="AW127" s="13" t="s">
        <v>33</v>
      </c>
      <c r="AX127" s="13" t="s">
        <v>79</v>
      </c>
      <c r="AY127" s="158" t="s">
        <v>132</v>
      </c>
    </row>
    <row r="128" spans="2:65" s="1" customFormat="1" ht="24.2" customHeight="1">
      <c r="B128" s="33"/>
      <c r="C128" s="128" t="s">
        <v>182</v>
      </c>
      <c r="D128" s="128" t="s">
        <v>135</v>
      </c>
      <c r="E128" s="129" t="s">
        <v>256</v>
      </c>
      <c r="F128" s="130" t="s">
        <v>257</v>
      </c>
      <c r="G128" s="131" t="s">
        <v>205</v>
      </c>
      <c r="H128" s="132">
        <v>109.197</v>
      </c>
      <c r="I128" s="133"/>
      <c r="J128" s="134">
        <f>ROUND(I128*H128,2)</f>
        <v>0</v>
      </c>
      <c r="K128" s="130" t="s">
        <v>139</v>
      </c>
      <c r="L128" s="33"/>
      <c r="M128" s="135" t="s">
        <v>19</v>
      </c>
      <c r="N128" s="136" t="s">
        <v>43</v>
      </c>
      <c r="P128" s="137">
        <f>O128*H128</f>
        <v>0</v>
      </c>
      <c r="Q128" s="137">
        <v>0.0052</v>
      </c>
      <c r="R128" s="137">
        <f>Q128*H128</f>
        <v>0.5678244</v>
      </c>
      <c r="S128" s="137">
        <v>0</v>
      </c>
      <c r="T128" s="138">
        <f>S128*H128</f>
        <v>0</v>
      </c>
      <c r="AR128" s="139" t="s">
        <v>155</v>
      </c>
      <c r="AT128" s="139" t="s">
        <v>135</v>
      </c>
      <c r="AU128" s="139" t="s">
        <v>81</v>
      </c>
      <c r="AY128" s="18" t="s">
        <v>132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79</v>
      </c>
      <c r="BK128" s="140">
        <f>ROUND(I128*H128,2)</f>
        <v>0</v>
      </c>
      <c r="BL128" s="18" t="s">
        <v>155</v>
      </c>
      <c r="BM128" s="139" t="s">
        <v>258</v>
      </c>
    </row>
    <row r="129" spans="2:47" s="1" customFormat="1" ht="11.25">
      <c r="B129" s="33"/>
      <c r="D129" s="141" t="s">
        <v>142</v>
      </c>
      <c r="F129" s="142" t="s">
        <v>259</v>
      </c>
      <c r="I129" s="143"/>
      <c r="L129" s="33"/>
      <c r="M129" s="144"/>
      <c r="T129" s="54"/>
      <c r="AT129" s="18" t="s">
        <v>142</v>
      </c>
      <c r="AU129" s="18" t="s">
        <v>81</v>
      </c>
    </row>
    <row r="130" spans="2:51" s="12" customFormat="1" ht="11.25">
      <c r="B130" s="150"/>
      <c r="D130" s="151" t="s">
        <v>208</v>
      </c>
      <c r="E130" s="152" t="s">
        <v>19</v>
      </c>
      <c r="F130" s="153" t="s">
        <v>260</v>
      </c>
      <c r="H130" s="152" t="s">
        <v>19</v>
      </c>
      <c r="I130" s="154"/>
      <c r="L130" s="150"/>
      <c r="M130" s="155"/>
      <c r="T130" s="156"/>
      <c r="AT130" s="152" t="s">
        <v>208</v>
      </c>
      <c r="AU130" s="152" t="s">
        <v>81</v>
      </c>
      <c r="AV130" s="12" t="s">
        <v>79</v>
      </c>
      <c r="AW130" s="12" t="s">
        <v>33</v>
      </c>
      <c r="AX130" s="12" t="s">
        <v>72</v>
      </c>
      <c r="AY130" s="152" t="s">
        <v>132</v>
      </c>
    </row>
    <row r="131" spans="2:51" s="13" customFormat="1" ht="11.25">
      <c r="B131" s="157"/>
      <c r="D131" s="151" t="s">
        <v>208</v>
      </c>
      <c r="E131" s="158" t="s">
        <v>19</v>
      </c>
      <c r="F131" s="159" t="s">
        <v>261</v>
      </c>
      <c r="H131" s="160">
        <v>58.565</v>
      </c>
      <c r="I131" s="161"/>
      <c r="L131" s="157"/>
      <c r="M131" s="162"/>
      <c r="T131" s="163"/>
      <c r="AT131" s="158" t="s">
        <v>208</v>
      </c>
      <c r="AU131" s="158" t="s">
        <v>81</v>
      </c>
      <c r="AV131" s="13" t="s">
        <v>81</v>
      </c>
      <c r="AW131" s="13" t="s">
        <v>33</v>
      </c>
      <c r="AX131" s="13" t="s">
        <v>72</v>
      </c>
      <c r="AY131" s="158" t="s">
        <v>132</v>
      </c>
    </row>
    <row r="132" spans="2:51" s="13" customFormat="1" ht="11.25">
      <c r="B132" s="157"/>
      <c r="D132" s="151" t="s">
        <v>208</v>
      </c>
      <c r="E132" s="158" t="s">
        <v>19</v>
      </c>
      <c r="F132" s="159" t="s">
        <v>262</v>
      </c>
      <c r="H132" s="160">
        <v>3.55</v>
      </c>
      <c r="I132" s="161"/>
      <c r="L132" s="157"/>
      <c r="M132" s="162"/>
      <c r="T132" s="163"/>
      <c r="AT132" s="158" t="s">
        <v>208</v>
      </c>
      <c r="AU132" s="158" t="s">
        <v>81</v>
      </c>
      <c r="AV132" s="13" t="s">
        <v>81</v>
      </c>
      <c r="AW132" s="13" t="s">
        <v>33</v>
      </c>
      <c r="AX132" s="13" t="s">
        <v>72</v>
      </c>
      <c r="AY132" s="158" t="s">
        <v>132</v>
      </c>
    </row>
    <row r="133" spans="2:51" s="13" customFormat="1" ht="11.25">
      <c r="B133" s="157"/>
      <c r="D133" s="151" t="s">
        <v>208</v>
      </c>
      <c r="E133" s="158" t="s">
        <v>19</v>
      </c>
      <c r="F133" s="159" t="s">
        <v>263</v>
      </c>
      <c r="H133" s="160">
        <v>8.445</v>
      </c>
      <c r="I133" s="161"/>
      <c r="L133" s="157"/>
      <c r="M133" s="162"/>
      <c r="T133" s="163"/>
      <c r="AT133" s="158" t="s">
        <v>208</v>
      </c>
      <c r="AU133" s="158" t="s">
        <v>81</v>
      </c>
      <c r="AV133" s="13" t="s">
        <v>81</v>
      </c>
      <c r="AW133" s="13" t="s">
        <v>33</v>
      </c>
      <c r="AX133" s="13" t="s">
        <v>72</v>
      </c>
      <c r="AY133" s="158" t="s">
        <v>132</v>
      </c>
    </row>
    <row r="134" spans="2:51" s="13" customFormat="1" ht="11.25">
      <c r="B134" s="157"/>
      <c r="D134" s="151" t="s">
        <v>208</v>
      </c>
      <c r="E134" s="158" t="s">
        <v>19</v>
      </c>
      <c r="F134" s="159" t="s">
        <v>264</v>
      </c>
      <c r="H134" s="160">
        <v>1.44</v>
      </c>
      <c r="I134" s="161"/>
      <c r="L134" s="157"/>
      <c r="M134" s="162"/>
      <c r="T134" s="163"/>
      <c r="AT134" s="158" t="s">
        <v>208</v>
      </c>
      <c r="AU134" s="158" t="s">
        <v>81</v>
      </c>
      <c r="AV134" s="13" t="s">
        <v>81</v>
      </c>
      <c r="AW134" s="13" t="s">
        <v>33</v>
      </c>
      <c r="AX134" s="13" t="s">
        <v>72</v>
      </c>
      <c r="AY134" s="158" t="s">
        <v>132</v>
      </c>
    </row>
    <row r="135" spans="2:51" s="13" customFormat="1" ht="11.25">
      <c r="B135" s="157"/>
      <c r="D135" s="151" t="s">
        <v>208</v>
      </c>
      <c r="E135" s="158" t="s">
        <v>19</v>
      </c>
      <c r="F135" s="159" t="s">
        <v>265</v>
      </c>
      <c r="H135" s="160">
        <v>66.43</v>
      </c>
      <c r="I135" s="161"/>
      <c r="L135" s="157"/>
      <c r="M135" s="162"/>
      <c r="T135" s="163"/>
      <c r="AT135" s="158" t="s">
        <v>208</v>
      </c>
      <c r="AU135" s="158" t="s">
        <v>81</v>
      </c>
      <c r="AV135" s="13" t="s">
        <v>81</v>
      </c>
      <c r="AW135" s="13" t="s">
        <v>33</v>
      </c>
      <c r="AX135" s="13" t="s">
        <v>72</v>
      </c>
      <c r="AY135" s="158" t="s">
        <v>132</v>
      </c>
    </row>
    <row r="136" spans="2:51" s="13" customFormat="1" ht="11.25">
      <c r="B136" s="157"/>
      <c r="D136" s="151" t="s">
        <v>208</v>
      </c>
      <c r="E136" s="158" t="s">
        <v>19</v>
      </c>
      <c r="F136" s="159" t="s">
        <v>266</v>
      </c>
      <c r="H136" s="160">
        <v>-1.87</v>
      </c>
      <c r="I136" s="161"/>
      <c r="L136" s="157"/>
      <c r="M136" s="162"/>
      <c r="T136" s="163"/>
      <c r="AT136" s="158" t="s">
        <v>208</v>
      </c>
      <c r="AU136" s="158" t="s">
        <v>81</v>
      </c>
      <c r="AV136" s="13" t="s">
        <v>81</v>
      </c>
      <c r="AW136" s="13" t="s">
        <v>33</v>
      </c>
      <c r="AX136" s="13" t="s">
        <v>72</v>
      </c>
      <c r="AY136" s="158" t="s">
        <v>132</v>
      </c>
    </row>
    <row r="137" spans="2:51" s="13" customFormat="1" ht="11.25">
      <c r="B137" s="157"/>
      <c r="D137" s="151" t="s">
        <v>208</v>
      </c>
      <c r="E137" s="158" t="s">
        <v>19</v>
      </c>
      <c r="F137" s="159" t="s">
        <v>267</v>
      </c>
      <c r="H137" s="160">
        <v>-1.65</v>
      </c>
      <c r="I137" s="161"/>
      <c r="L137" s="157"/>
      <c r="M137" s="162"/>
      <c r="T137" s="163"/>
      <c r="AT137" s="158" t="s">
        <v>208</v>
      </c>
      <c r="AU137" s="158" t="s">
        <v>81</v>
      </c>
      <c r="AV137" s="13" t="s">
        <v>81</v>
      </c>
      <c r="AW137" s="13" t="s">
        <v>33</v>
      </c>
      <c r="AX137" s="13" t="s">
        <v>72</v>
      </c>
      <c r="AY137" s="158" t="s">
        <v>132</v>
      </c>
    </row>
    <row r="138" spans="2:51" s="13" customFormat="1" ht="11.25">
      <c r="B138" s="157"/>
      <c r="D138" s="151" t="s">
        <v>208</v>
      </c>
      <c r="E138" s="158" t="s">
        <v>19</v>
      </c>
      <c r="F138" s="159" t="s">
        <v>268</v>
      </c>
      <c r="H138" s="160">
        <v>-1.925</v>
      </c>
      <c r="I138" s="161"/>
      <c r="L138" s="157"/>
      <c r="M138" s="162"/>
      <c r="T138" s="163"/>
      <c r="AT138" s="158" t="s">
        <v>208</v>
      </c>
      <c r="AU138" s="158" t="s">
        <v>81</v>
      </c>
      <c r="AV138" s="13" t="s">
        <v>81</v>
      </c>
      <c r="AW138" s="13" t="s">
        <v>33</v>
      </c>
      <c r="AX138" s="13" t="s">
        <v>72</v>
      </c>
      <c r="AY138" s="158" t="s">
        <v>132</v>
      </c>
    </row>
    <row r="139" spans="2:51" s="13" customFormat="1" ht="11.25">
      <c r="B139" s="157"/>
      <c r="D139" s="151" t="s">
        <v>208</v>
      </c>
      <c r="E139" s="158" t="s">
        <v>19</v>
      </c>
      <c r="F139" s="159" t="s">
        <v>269</v>
      </c>
      <c r="H139" s="160">
        <v>5.04</v>
      </c>
      <c r="I139" s="161"/>
      <c r="L139" s="157"/>
      <c r="M139" s="162"/>
      <c r="T139" s="163"/>
      <c r="AT139" s="158" t="s">
        <v>208</v>
      </c>
      <c r="AU139" s="158" t="s">
        <v>81</v>
      </c>
      <c r="AV139" s="13" t="s">
        <v>81</v>
      </c>
      <c r="AW139" s="13" t="s">
        <v>33</v>
      </c>
      <c r="AX139" s="13" t="s">
        <v>72</v>
      </c>
      <c r="AY139" s="158" t="s">
        <v>132</v>
      </c>
    </row>
    <row r="140" spans="2:51" s="13" customFormat="1" ht="11.25">
      <c r="B140" s="157"/>
      <c r="D140" s="151" t="s">
        <v>208</v>
      </c>
      <c r="E140" s="158" t="s">
        <v>19</v>
      </c>
      <c r="F140" s="159" t="s">
        <v>270</v>
      </c>
      <c r="H140" s="160">
        <v>-1.353</v>
      </c>
      <c r="I140" s="161"/>
      <c r="L140" s="157"/>
      <c r="M140" s="162"/>
      <c r="T140" s="163"/>
      <c r="AT140" s="158" t="s">
        <v>208</v>
      </c>
      <c r="AU140" s="158" t="s">
        <v>81</v>
      </c>
      <c r="AV140" s="13" t="s">
        <v>81</v>
      </c>
      <c r="AW140" s="13" t="s">
        <v>33</v>
      </c>
      <c r="AX140" s="13" t="s">
        <v>72</v>
      </c>
      <c r="AY140" s="158" t="s">
        <v>132</v>
      </c>
    </row>
    <row r="141" spans="2:51" s="13" customFormat="1" ht="11.25">
      <c r="B141" s="157"/>
      <c r="D141" s="151" t="s">
        <v>208</v>
      </c>
      <c r="E141" s="158" t="s">
        <v>19</v>
      </c>
      <c r="F141" s="159" t="s">
        <v>271</v>
      </c>
      <c r="H141" s="160">
        <v>-7.38</v>
      </c>
      <c r="I141" s="161"/>
      <c r="L141" s="157"/>
      <c r="M141" s="162"/>
      <c r="T141" s="163"/>
      <c r="AT141" s="158" t="s">
        <v>208</v>
      </c>
      <c r="AU141" s="158" t="s">
        <v>81</v>
      </c>
      <c r="AV141" s="13" t="s">
        <v>81</v>
      </c>
      <c r="AW141" s="13" t="s">
        <v>33</v>
      </c>
      <c r="AX141" s="13" t="s">
        <v>72</v>
      </c>
      <c r="AY141" s="158" t="s">
        <v>132</v>
      </c>
    </row>
    <row r="142" spans="2:51" s="13" customFormat="1" ht="11.25">
      <c r="B142" s="157"/>
      <c r="D142" s="151" t="s">
        <v>208</v>
      </c>
      <c r="E142" s="158" t="s">
        <v>19</v>
      </c>
      <c r="F142" s="159" t="s">
        <v>272</v>
      </c>
      <c r="H142" s="160">
        <v>-16.2</v>
      </c>
      <c r="I142" s="161"/>
      <c r="L142" s="157"/>
      <c r="M142" s="162"/>
      <c r="T142" s="163"/>
      <c r="AT142" s="158" t="s">
        <v>208</v>
      </c>
      <c r="AU142" s="158" t="s">
        <v>81</v>
      </c>
      <c r="AV142" s="13" t="s">
        <v>81</v>
      </c>
      <c r="AW142" s="13" t="s">
        <v>33</v>
      </c>
      <c r="AX142" s="13" t="s">
        <v>72</v>
      </c>
      <c r="AY142" s="158" t="s">
        <v>132</v>
      </c>
    </row>
    <row r="143" spans="2:51" s="13" customFormat="1" ht="11.25">
      <c r="B143" s="157"/>
      <c r="D143" s="151" t="s">
        <v>208</v>
      </c>
      <c r="E143" s="158" t="s">
        <v>19</v>
      </c>
      <c r="F143" s="159" t="s">
        <v>273</v>
      </c>
      <c r="H143" s="160">
        <v>-0.82</v>
      </c>
      <c r="I143" s="161"/>
      <c r="L143" s="157"/>
      <c r="M143" s="162"/>
      <c r="T143" s="163"/>
      <c r="AT143" s="158" t="s">
        <v>208</v>
      </c>
      <c r="AU143" s="158" t="s">
        <v>81</v>
      </c>
      <c r="AV143" s="13" t="s">
        <v>81</v>
      </c>
      <c r="AW143" s="13" t="s">
        <v>33</v>
      </c>
      <c r="AX143" s="13" t="s">
        <v>72</v>
      </c>
      <c r="AY143" s="158" t="s">
        <v>132</v>
      </c>
    </row>
    <row r="144" spans="2:51" s="13" customFormat="1" ht="11.25">
      <c r="B144" s="157"/>
      <c r="D144" s="151" t="s">
        <v>208</v>
      </c>
      <c r="E144" s="158" t="s">
        <v>19</v>
      </c>
      <c r="F144" s="159" t="s">
        <v>274</v>
      </c>
      <c r="H144" s="160">
        <v>-1.64</v>
      </c>
      <c r="I144" s="161"/>
      <c r="L144" s="157"/>
      <c r="M144" s="162"/>
      <c r="T144" s="163"/>
      <c r="AT144" s="158" t="s">
        <v>208</v>
      </c>
      <c r="AU144" s="158" t="s">
        <v>81</v>
      </c>
      <c r="AV144" s="13" t="s">
        <v>81</v>
      </c>
      <c r="AW144" s="13" t="s">
        <v>33</v>
      </c>
      <c r="AX144" s="13" t="s">
        <v>72</v>
      </c>
      <c r="AY144" s="158" t="s">
        <v>132</v>
      </c>
    </row>
    <row r="145" spans="2:51" s="13" customFormat="1" ht="11.25">
      <c r="B145" s="157"/>
      <c r="D145" s="151" t="s">
        <v>208</v>
      </c>
      <c r="E145" s="158" t="s">
        <v>19</v>
      </c>
      <c r="F145" s="159" t="s">
        <v>275</v>
      </c>
      <c r="H145" s="160">
        <v>-0.615</v>
      </c>
      <c r="I145" s="161"/>
      <c r="L145" s="157"/>
      <c r="M145" s="162"/>
      <c r="T145" s="163"/>
      <c r="AT145" s="158" t="s">
        <v>208</v>
      </c>
      <c r="AU145" s="158" t="s">
        <v>81</v>
      </c>
      <c r="AV145" s="13" t="s">
        <v>81</v>
      </c>
      <c r="AW145" s="13" t="s">
        <v>33</v>
      </c>
      <c r="AX145" s="13" t="s">
        <v>72</v>
      </c>
      <c r="AY145" s="158" t="s">
        <v>132</v>
      </c>
    </row>
    <row r="146" spans="2:51" s="13" customFormat="1" ht="11.25">
      <c r="B146" s="157"/>
      <c r="D146" s="151" t="s">
        <v>208</v>
      </c>
      <c r="E146" s="158" t="s">
        <v>19</v>
      </c>
      <c r="F146" s="159" t="s">
        <v>273</v>
      </c>
      <c r="H146" s="160">
        <v>-0.82</v>
      </c>
      <c r="I146" s="161"/>
      <c r="L146" s="157"/>
      <c r="M146" s="162"/>
      <c r="T146" s="163"/>
      <c r="AT146" s="158" t="s">
        <v>208</v>
      </c>
      <c r="AU146" s="158" t="s">
        <v>81</v>
      </c>
      <c r="AV146" s="13" t="s">
        <v>81</v>
      </c>
      <c r="AW146" s="13" t="s">
        <v>33</v>
      </c>
      <c r="AX146" s="13" t="s">
        <v>72</v>
      </c>
      <c r="AY146" s="158" t="s">
        <v>132</v>
      </c>
    </row>
    <row r="147" spans="2:51" s="14" customFormat="1" ht="11.25">
      <c r="B147" s="164"/>
      <c r="D147" s="151" t="s">
        <v>208</v>
      </c>
      <c r="E147" s="165" t="s">
        <v>19</v>
      </c>
      <c r="F147" s="166" t="s">
        <v>212</v>
      </c>
      <c r="H147" s="167">
        <v>109.19699999999999</v>
      </c>
      <c r="I147" s="168"/>
      <c r="L147" s="164"/>
      <c r="M147" s="169"/>
      <c r="T147" s="170"/>
      <c r="AT147" s="165" t="s">
        <v>208</v>
      </c>
      <c r="AU147" s="165" t="s">
        <v>81</v>
      </c>
      <c r="AV147" s="14" t="s">
        <v>155</v>
      </c>
      <c r="AW147" s="14" t="s">
        <v>33</v>
      </c>
      <c r="AX147" s="14" t="s">
        <v>79</v>
      </c>
      <c r="AY147" s="165" t="s">
        <v>132</v>
      </c>
    </row>
    <row r="148" spans="2:65" s="1" customFormat="1" ht="16.5" customHeight="1">
      <c r="B148" s="33"/>
      <c r="C148" s="128" t="s">
        <v>276</v>
      </c>
      <c r="D148" s="128" t="s">
        <v>135</v>
      </c>
      <c r="E148" s="129" t="s">
        <v>277</v>
      </c>
      <c r="F148" s="130" t="s">
        <v>278</v>
      </c>
      <c r="G148" s="131" t="s">
        <v>205</v>
      </c>
      <c r="H148" s="132">
        <v>3.57</v>
      </c>
      <c r="I148" s="133"/>
      <c r="J148" s="134">
        <f>ROUND(I148*H148,2)</f>
        <v>0</v>
      </c>
      <c r="K148" s="130" t="s">
        <v>139</v>
      </c>
      <c r="L148" s="33"/>
      <c r="M148" s="135" t="s">
        <v>19</v>
      </c>
      <c r="N148" s="136" t="s">
        <v>43</v>
      </c>
      <c r="P148" s="137">
        <f>O148*H148</f>
        <v>0</v>
      </c>
      <c r="Q148" s="137">
        <v>0.0382</v>
      </c>
      <c r="R148" s="137">
        <f>Q148*H148</f>
        <v>0.136374</v>
      </c>
      <c r="S148" s="137">
        <v>0</v>
      </c>
      <c r="T148" s="138">
        <f>S148*H148</f>
        <v>0</v>
      </c>
      <c r="AR148" s="139" t="s">
        <v>155</v>
      </c>
      <c r="AT148" s="139" t="s">
        <v>135</v>
      </c>
      <c r="AU148" s="139" t="s">
        <v>81</v>
      </c>
      <c r="AY148" s="18" t="s">
        <v>132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79</v>
      </c>
      <c r="BK148" s="140">
        <f>ROUND(I148*H148,2)</f>
        <v>0</v>
      </c>
      <c r="BL148" s="18" t="s">
        <v>155</v>
      </c>
      <c r="BM148" s="139" t="s">
        <v>279</v>
      </c>
    </row>
    <row r="149" spans="2:47" s="1" customFormat="1" ht="11.25">
      <c r="B149" s="33"/>
      <c r="D149" s="141" t="s">
        <v>142</v>
      </c>
      <c r="F149" s="142" t="s">
        <v>280</v>
      </c>
      <c r="I149" s="143"/>
      <c r="L149" s="33"/>
      <c r="M149" s="144"/>
      <c r="T149" s="54"/>
      <c r="AT149" s="18" t="s">
        <v>142</v>
      </c>
      <c r="AU149" s="18" t="s">
        <v>81</v>
      </c>
    </row>
    <row r="150" spans="2:51" s="12" customFormat="1" ht="11.25">
      <c r="B150" s="150"/>
      <c r="D150" s="151" t="s">
        <v>208</v>
      </c>
      <c r="E150" s="152" t="s">
        <v>19</v>
      </c>
      <c r="F150" s="153" t="s">
        <v>281</v>
      </c>
      <c r="H150" s="152" t="s">
        <v>19</v>
      </c>
      <c r="I150" s="154"/>
      <c r="L150" s="150"/>
      <c r="M150" s="155"/>
      <c r="T150" s="156"/>
      <c r="AT150" s="152" t="s">
        <v>208</v>
      </c>
      <c r="AU150" s="152" t="s">
        <v>81</v>
      </c>
      <c r="AV150" s="12" t="s">
        <v>79</v>
      </c>
      <c r="AW150" s="12" t="s">
        <v>33</v>
      </c>
      <c r="AX150" s="12" t="s">
        <v>72</v>
      </c>
      <c r="AY150" s="152" t="s">
        <v>132</v>
      </c>
    </row>
    <row r="151" spans="2:51" s="13" customFormat="1" ht="11.25">
      <c r="B151" s="157"/>
      <c r="D151" s="151" t="s">
        <v>208</v>
      </c>
      <c r="E151" s="158" t="s">
        <v>19</v>
      </c>
      <c r="F151" s="159" t="s">
        <v>282</v>
      </c>
      <c r="H151" s="160">
        <v>0.495</v>
      </c>
      <c r="I151" s="161"/>
      <c r="L151" s="157"/>
      <c r="M151" s="162"/>
      <c r="T151" s="163"/>
      <c r="AT151" s="158" t="s">
        <v>208</v>
      </c>
      <c r="AU151" s="158" t="s">
        <v>81</v>
      </c>
      <c r="AV151" s="13" t="s">
        <v>81</v>
      </c>
      <c r="AW151" s="13" t="s">
        <v>33</v>
      </c>
      <c r="AX151" s="13" t="s">
        <v>72</v>
      </c>
      <c r="AY151" s="158" t="s">
        <v>132</v>
      </c>
    </row>
    <row r="152" spans="2:51" s="13" customFormat="1" ht="11.25">
      <c r="B152" s="157"/>
      <c r="D152" s="151" t="s">
        <v>208</v>
      </c>
      <c r="E152" s="158" t="s">
        <v>19</v>
      </c>
      <c r="F152" s="159" t="s">
        <v>283</v>
      </c>
      <c r="H152" s="160">
        <v>1.32</v>
      </c>
      <c r="I152" s="161"/>
      <c r="L152" s="157"/>
      <c r="M152" s="162"/>
      <c r="T152" s="163"/>
      <c r="AT152" s="158" t="s">
        <v>208</v>
      </c>
      <c r="AU152" s="158" t="s">
        <v>81</v>
      </c>
      <c r="AV152" s="13" t="s">
        <v>81</v>
      </c>
      <c r="AW152" s="13" t="s">
        <v>33</v>
      </c>
      <c r="AX152" s="13" t="s">
        <v>72</v>
      </c>
      <c r="AY152" s="158" t="s">
        <v>132</v>
      </c>
    </row>
    <row r="153" spans="2:51" s="13" customFormat="1" ht="11.25">
      <c r="B153" s="157"/>
      <c r="D153" s="151" t="s">
        <v>208</v>
      </c>
      <c r="E153" s="158" t="s">
        <v>19</v>
      </c>
      <c r="F153" s="159" t="s">
        <v>284</v>
      </c>
      <c r="H153" s="160">
        <v>0.585</v>
      </c>
      <c r="I153" s="161"/>
      <c r="L153" s="157"/>
      <c r="M153" s="162"/>
      <c r="T153" s="163"/>
      <c r="AT153" s="158" t="s">
        <v>208</v>
      </c>
      <c r="AU153" s="158" t="s">
        <v>81</v>
      </c>
      <c r="AV153" s="13" t="s">
        <v>81</v>
      </c>
      <c r="AW153" s="13" t="s">
        <v>33</v>
      </c>
      <c r="AX153" s="13" t="s">
        <v>72</v>
      </c>
      <c r="AY153" s="158" t="s">
        <v>132</v>
      </c>
    </row>
    <row r="154" spans="2:51" s="13" customFormat="1" ht="11.25">
      <c r="B154" s="157"/>
      <c r="D154" s="151" t="s">
        <v>208</v>
      </c>
      <c r="E154" s="158" t="s">
        <v>19</v>
      </c>
      <c r="F154" s="159" t="s">
        <v>285</v>
      </c>
      <c r="H154" s="160">
        <v>1.17</v>
      </c>
      <c r="I154" s="161"/>
      <c r="L154" s="157"/>
      <c r="M154" s="162"/>
      <c r="T154" s="163"/>
      <c r="AT154" s="158" t="s">
        <v>208</v>
      </c>
      <c r="AU154" s="158" t="s">
        <v>81</v>
      </c>
      <c r="AV154" s="13" t="s">
        <v>81</v>
      </c>
      <c r="AW154" s="13" t="s">
        <v>33</v>
      </c>
      <c r="AX154" s="13" t="s">
        <v>72</v>
      </c>
      <c r="AY154" s="158" t="s">
        <v>132</v>
      </c>
    </row>
    <row r="155" spans="2:51" s="14" customFormat="1" ht="11.25">
      <c r="B155" s="164"/>
      <c r="D155" s="151" t="s">
        <v>208</v>
      </c>
      <c r="E155" s="165" t="s">
        <v>19</v>
      </c>
      <c r="F155" s="166" t="s">
        <v>212</v>
      </c>
      <c r="H155" s="167">
        <v>3.57</v>
      </c>
      <c r="I155" s="168"/>
      <c r="L155" s="164"/>
      <c r="M155" s="169"/>
      <c r="T155" s="170"/>
      <c r="AT155" s="165" t="s">
        <v>208</v>
      </c>
      <c r="AU155" s="165" t="s">
        <v>81</v>
      </c>
      <c r="AV155" s="14" t="s">
        <v>155</v>
      </c>
      <c r="AW155" s="14" t="s">
        <v>33</v>
      </c>
      <c r="AX155" s="14" t="s">
        <v>79</v>
      </c>
      <c r="AY155" s="165" t="s">
        <v>132</v>
      </c>
    </row>
    <row r="156" spans="2:65" s="1" customFormat="1" ht="21.75" customHeight="1">
      <c r="B156" s="33"/>
      <c r="C156" s="128" t="s">
        <v>286</v>
      </c>
      <c r="D156" s="128" t="s">
        <v>135</v>
      </c>
      <c r="E156" s="129" t="s">
        <v>287</v>
      </c>
      <c r="F156" s="130" t="s">
        <v>288</v>
      </c>
      <c r="G156" s="131" t="s">
        <v>205</v>
      </c>
      <c r="H156" s="132">
        <v>44.095</v>
      </c>
      <c r="I156" s="133"/>
      <c r="J156" s="134">
        <f>ROUND(I156*H156,2)</f>
        <v>0</v>
      </c>
      <c r="K156" s="130" t="s">
        <v>139</v>
      </c>
      <c r="L156" s="33"/>
      <c r="M156" s="135" t="s">
        <v>19</v>
      </c>
      <c r="N156" s="136" t="s">
        <v>43</v>
      </c>
      <c r="P156" s="137">
        <f>O156*H156</f>
        <v>0</v>
      </c>
      <c r="Q156" s="137">
        <v>0.00735</v>
      </c>
      <c r="R156" s="137">
        <f>Q156*H156</f>
        <v>0.32409825</v>
      </c>
      <c r="S156" s="137">
        <v>0</v>
      </c>
      <c r="T156" s="138">
        <f>S156*H156</f>
        <v>0</v>
      </c>
      <c r="AR156" s="139" t="s">
        <v>155</v>
      </c>
      <c r="AT156" s="139" t="s">
        <v>135</v>
      </c>
      <c r="AU156" s="139" t="s">
        <v>81</v>
      </c>
      <c r="AY156" s="18" t="s">
        <v>132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79</v>
      </c>
      <c r="BK156" s="140">
        <f>ROUND(I156*H156,2)</f>
        <v>0</v>
      </c>
      <c r="BL156" s="18" t="s">
        <v>155</v>
      </c>
      <c r="BM156" s="139" t="s">
        <v>289</v>
      </c>
    </row>
    <row r="157" spans="2:47" s="1" customFormat="1" ht="11.25">
      <c r="B157" s="33"/>
      <c r="D157" s="141" t="s">
        <v>142</v>
      </c>
      <c r="F157" s="142" t="s">
        <v>290</v>
      </c>
      <c r="I157" s="143"/>
      <c r="L157" s="33"/>
      <c r="M157" s="144"/>
      <c r="T157" s="54"/>
      <c r="AT157" s="18" t="s">
        <v>142</v>
      </c>
      <c r="AU157" s="18" t="s">
        <v>81</v>
      </c>
    </row>
    <row r="158" spans="2:51" s="12" customFormat="1" ht="11.25">
      <c r="B158" s="150"/>
      <c r="D158" s="151" t="s">
        <v>208</v>
      </c>
      <c r="E158" s="152" t="s">
        <v>19</v>
      </c>
      <c r="F158" s="153" t="s">
        <v>291</v>
      </c>
      <c r="H158" s="152" t="s">
        <v>19</v>
      </c>
      <c r="I158" s="154"/>
      <c r="L158" s="150"/>
      <c r="M158" s="155"/>
      <c r="T158" s="156"/>
      <c r="AT158" s="152" t="s">
        <v>208</v>
      </c>
      <c r="AU158" s="152" t="s">
        <v>81</v>
      </c>
      <c r="AV158" s="12" t="s">
        <v>79</v>
      </c>
      <c r="AW158" s="12" t="s">
        <v>33</v>
      </c>
      <c r="AX158" s="12" t="s">
        <v>72</v>
      </c>
      <c r="AY158" s="152" t="s">
        <v>132</v>
      </c>
    </row>
    <row r="159" spans="2:51" s="13" customFormat="1" ht="11.25">
      <c r="B159" s="157"/>
      <c r="D159" s="151" t="s">
        <v>208</v>
      </c>
      <c r="E159" s="158" t="s">
        <v>19</v>
      </c>
      <c r="F159" s="159" t="s">
        <v>292</v>
      </c>
      <c r="H159" s="160">
        <v>5.68</v>
      </c>
      <c r="I159" s="161"/>
      <c r="L159" s="157"/>
      <c r="M159" s="162"/>
      <c r="T159" s="163"/>
      <c r="AT159" s="158" t="s">
        <v>208</v>
      </c>
      <c r="AU159" s="158" t="s">
        <v>81</v>
      </c>
      <c r="AV159" s="13" t="s">
        <v>81</v>
      </c>
      <c r="AW159" s="13" t="s">
        <v>33</v>
      </c>
      <c r="AX159" s="13" t="s">
        <v>72</v>
      </c>
      <c r="AY159" s="158" t="s">
        <v>132</v>
      </c>
    </row>
    <row r="160" spans="2:51" s="13" customFormat="1" ht="11.25">
      <c r="B160" s="157"/>
      <c r="D160" s="151" t="s">
        <v>208</v>
      </c>
      <c r="E160" s="158" t="s">
        <v>19</v>
      </c>
      <c r="F160" s="159" t="s">
        <v>293</v>
      </c>
      <c r="H160" s="160">
        <v>-0.22</v>
      </c>
      <c r="I160" s="161"/>
      <c r="L160" s="157"/>
      <c r="M160" s="162"/>
      <c r="T160" s="163"/>
      <c r="AT160" s="158" t="s">
        <v>208</v>
      </c>
      <c r="AU160" s="158" t="s">
        <v>81</v>
      </c>
      <c r="AV160" s="13" t="s">
        <v>81</v>
      </c>
      <c r="AW160" s="13" t="s">
        <v>33</v>
      </c>
      <c r="AX160" s="13" t="s">
        <v>72</v>
      </c>
      <c r="AY160" s="158" t="s">
        <v>132</v>
      </c>
    </row>
    <row r="161" spans="2:51" s="13" customFormat="1" ht="11.25">
      <c r="B161" s="157"/>
      <c r="D161" s="151" t="s">
        <v>208</v>
      </c>
      <c r="E161" s="158" t="s">
        <v>19</v>
      </c>
      <c r="F161" s="159" t="s">
        <v>294</v>
      </c>
      <c r="H161" s="160">
        <v>21.15</v>
      </c>
      <c r="I161" s="161"/>
      <c r="L161" s="157"/>
      <c r="M161" s="162"/>
      <c r="T161" s="163"/>
      <c r="AT161" s="158" t="s">
        <v>208</v>
      </c>
      <c r="AU161" s="158" t="s">
        <v>81</v>
      </c>
      <c r="AV161" s="13" t="s">
        <v>81</v>
      </c>
      <c r="AW161" s="13" t="s">
        <v>33</v>
      </c>
      <c r="AX161" s="13" t="s">
        <v>72</v>
      </c>
      <c r="AY161" s="158" t="s">
        <v>132</v>
      </c>
    </row>
    <row r="162" spans="2:51" s="13" customFormat="1" ht="11.25">
      <c r="B162" s="157"/>
      <c r="D162" s="151" t="s">
        <v>208</v>
      </c>
      <c r="E162" s="158" t="s">
        <v>19</v>
      </c>
      <c r="F162" s="159" t="s">
        <v>295</v>
      </c>
      <c r="H162" s="160">
        <v>-2.75</v>
      </c>
      <c r="I162" s="161"/>
      <c r="L162" s="157"/>
      <c r="M162" s="162"/>
      <c r="T162" s="163"/>
      <c r="AT162" s="158" t="s">
        <v>208</v>
      </c>
      <c r="AU162" s="158" t="s">
        <v>81</v>
      </c>
      <c r="AV162" s="13" t="s">
        <v>81</v>
      </c>
      <c r="AW162" s="13" t="s">
        <v>33</v>
      </c>
      <c r="AX162" s="13" t="s">
        <v>72</v>
      </c>
      <c r="AY162" s="158" t="s">
        <v>132</v>
      </c>
    </row>
    <row r="163" spans="2:51" s="13" customFormat="1" ht="11.25">
      <c r="B163" s="157"/>
      <c r="D163" s="151" t="s">
        <v>208</v>
      </c>
      <c r="E163" s="158" t="s">
        <v>19</v>
      </c>
      <c r="F163" s="159" t="s">
        <v>296</v>
      </c>
      <c r="H163" s="160">
        <v>6.16</v>
      </c>
      <c r="I163" s="161"/>
      <c r="L163" s="157"/>
      <c r="M163" s="162"/>
      <c r="T163" s="163"/>
      <c r="AT163" s="158" t="s">
        <v>208</v>
      </c>
      <c r="AU163" s="158" t="s">
        <v>81</v>
      </c>
      <c r="AV163" s="13" t="s">
        <v>81</v>
      </c>
      <c r="AW163" s="13" t="s">
        <v>33</v>
      </c>
      <c r="AX163" s="13" t="s">
        <v>72</v>
      </c>
      <c r="AY163" s="158" t="s">
        <v>132</v>
      </c>
    </row>
    <row r="164" spans="2:51" s="13" customFormat="1" ht="11.25">
      <c r="B164" s="157"/>
      <c r="D164" s="151" t="s">
        <v>208</v>
      </c>
      <c r="E164" s="158" t="s">
        <v>19</v>
      </c>
      <c r="F164" s="159" t="s">
        <v>297</v>
      </c>
      <c r="H164" s="160">
        <v>0.16</v>
      </c>
      <c r="I164" s="161"/>
      <c r="L164" s="157"/>
      <c r="M164" s="162"/>
      <c r="T164" s="163"/>
      <c r="AT164" s="158" t="s">
        <v>208</v>
      </c>
      <c r="AU164" s="158" t="s">
        <v>81</v>
      </c>
      <c r="AV164" s="13" t="s">
        <v>81</v>
      </c>
      <c r="AW164" s="13" t="s">
        <v>33</v>
      </c>
      <c r="AX164" s="13" t="s">
        <v>72</v>
      </c>
      <c r="AY164" s="158" t="s">
        <v>132</v>
      </c>
    </row>
    <row r="165" spans="2:51" s="13" customFormat="1" ht="11.25">
      <c r="B165" s="157"/>
      <c r="D165" s="151" t="s">
        <v>208</v>
      </c>
      <c r="E165" s="158" t="s">
        <v>19</v>
      </c>
      <c r="F165" s="159" t="s">
        <v>298</v>
      </c>
      <c r="H165" s="160">
        <v>2.1</v>
      </c>
      <c r="I165" s="161"/>
      <c r="L165" s="157"/>
      <c r="M165" s="162"/>
      <c r="T165" s="163"/>
      <c r="AT165" s="158" t="s">
        <v>208</v>
      </c>
      <c r="AU165" s="158" t="s">
        <v>81</v>
      </c>
      <c r="AV165" s="13" t="s">
        <v>81</v>
      </c>
      <c r="AW165" s="13" t="s">
        <v>33</v>
      </c>
      <c r="AX165" s="13" t="s">
        <v>72</v>
      </c>
      <c r="AY165" s="158" t="s">
        <v>132</v>
      </c>
    </row>
    <row r="166" spans="2:51" s="12" customFormat="1" ht="11.25">
      <c r="B166" s="150"/>
      <c r="D166" s="151" t="s">
        <v>208</v>
      </c>
      <c r="E166" s="152" t="s">
        <v>19</v>
      </c>
      <c r="F166" s="153" t="s">
        <v>209</v>
      </c>
      <c r="H166" s="152" t="s">
        <v>19</v>
      </c>
      <c r="I166" s="154"/>
      <c r="L166" s="150"/>
      <c r="M166" s="155"/>
      <c r="T166" s="156"/>
      <c r="AT166" s="152" t="s">
        <v>208</v>
      </c>
      <c r="AU166" s="152" t="s">
        <v>81</v>
      </c>
      <c r="AV166" s="12" t="s">
        <v>79</v>
      </c>
      <c r="AW166" s="12" t="s">
        <v>33</v>
      </c>
      <c r="AX166" s="12" t="s">
        <v>72</v>
      </c>
      <c r="AY166" s="152" t="s">
        <v>132</v>
      </c>
    </row>
    <row r="167" spans="2:51" s="13" customFormat="1" ht="11.25">
      <c r="B167" s="157"/>
      <c r="D167" s="151" t="s">
        <v>208</v>
      </c>
      <c r="E167" s="158" t="s">
        <v>19</v>
      </c>
      <c r="F167" s="159" t="s">
        <v>299</v>
      </c>
      <c r="H167" s="160">
        <v>1.189</v>
      </c>
      <c r="I167" s="161"/>
      <c r="L167" s="157"/>
      <c r="M167" s="162"/>
      <c r="T167" s="163"/>
      <c r="AT167" s="158" t="s">
        <v>208</v>
      </c>
      <c r="AU167" s="158" t="s">
        <v>81</v>
      </c>
      <c r="AV167" s="13" t="s">
        <v>81</v>
      </c>
      <c r="AW167" s="13" t="s">
        <v>33</v>
      </c>
      <c r="AX167" s="13" t="s">
        <v>72</v>
      </c>
      <c r="AY167" s="158" t="s">
        <v>132</v>
      </c>
    </row>
    <row r="168" spans="2:51" s="13" customFormat="1" ht="11.25">
      <c r="B168" s="157"/>
      <c r="D168" s="151" t="s">
        <v>208</v>
      </c>
      <c r="E168" s="158" t="s">
        <v>19</v>
      </c>
      <c r="F168" s="159" t="s">
        <v>300</v>
      </c>
      <c r="H168" s="160">
        <v>1.23</v>
      </c>
      <c r="I168" s="161"/>
      <c r="L168" s="157"/>
      <c r="M168" s="162"/>
      <c r="T168" s="163"/>
      <c r="AT168" s="158" t="s">
        <v>208</v>
      </c>
      <c r="AU168" s="158" t="s">
        <v>81</v>
      </c>
      <c r="AV168" s="13" t="s">
        <v>81</v>
      </c>
      <c r="AW168" s="13" t="s">
        <v>33</v>
      </c>
      <c r="AX168" s="13" t="s">
        <v>72</v>
      </c>
      <c r="AY168" s="158" t="s">
        <v>132</v>
      </c>
    </row>
    <row r="169" spans="2:51" s="12" customFormat="1" ht="11.25">
      <c r="B169" s="150"/>
      <c r="D169" s="151" t="s">
        <v>208</v>
      </c>
      <c r="E169" s="152" t="s">
        <v>19</v>
      </c>
      <c r="F169" s="153" t="s">
        <v>217</v>
      </c>
      <c r="H169" s="152" t="s">
        <v>19</v>
      </c>
      <c r="I169" s="154"/>
      <c r="L169" s="150"/>
      <c r="M169" s="155"/>
      <c r="T169" s="156"/>
      <c r="AT169" s="152" t="s">
        <v>208</v>
      </c>
      <c r="AU169" s="152" t="s">
        <v>81</v>
      </c>
      <c r="AV169" s="12" t="s">
        <v>79</v>
      </c>
      <c r="AW169" s="12" t="s">
        <v>33</v>
      </c>
      <c r="AX169" s="12" t="s">
        <v>72</v>
      </c>
      <c r="AY169" s="152" t="s">
        <v>132</v>
      </c>
    </row>
    <row r="170" spans="2:51" s="13" customFormat="1" ht="11.25">
      <c r="B170" s="157"/>
      <c r="D170" s="151" t="s">
        <v>208</v>
      </c>
      <c r="E170" s="158" t="s">
        <v>19</v>
      </c>
      <c r="F170" s="159" t="s">
        <v>301</v>
      </c>
      <c r="H170" s="160">
        <v>9.396</v>
      </c>
      <c r="I170" s="161"/>
      <c r="L170" s="157"/>
      <c r="M170" s="162"/>
      <c r="T170" s="163"/>
      <c r="AT170" s="158" t="s">
        <v>208</v>
      </c>
      <c r="AU170" s="158" t="s">
        <v>81</v>
      </c>
      <c r="AV170" s="13" t="s">
        <v>81</v>
      </c>
      <c r="AW170" s="13" t="s">
        <v>33</v>
      </c>
      <c r="AX170" s="13" t="s">
        <v>72</v>
      </c>
      <c r="AY170" s="158" t="s">
        <v>132</v>
      </c>
    </row>
    <row r="171" spans="2:51" s="14" customFormat="1" ht="11.25">
      <c r="B171" s="164"/>
      <c r="D171" s="151" t="s">
        <v>208</v>
      </c>
      <c r="E171" s="165" t="s">
        <v>19</v>
      </c>
      <c r="F171" s="166" t="s">
        <v>212</v>
      </c>
      <c r="H171" s="167">
        <v>44.095</v>
      </c>
      <c r="I171" s="168"/>
      <c r="L171" s="164"/>
      <c r="M171" s="169"/>
      <c r="T171" s="170"/>
      <c r="AT171" s="165" t="s">
        <v>208</v>
      </c>
      <c r="AU171" s="165" t="s">
        <v>81</v>
      </c>
      <c r="AV171" s="14" t="s">
        <v>155</v>
      </c>
      <c r="AW171" s="14" t="s">
        <v>33</v>
      </c>
      <c r="AX171" s="14" t="s">
        <v>79</v>
      </c>
      <c r="AY171" s="165" t="s">
        <v>132</v>
      </c>
    </row>
    <row r="172" spans="2:65" s="1" customFormat="1" ht="24.2" customHeight="1">
      <c r="B172" s="33"/>
      <c r="C172" s="128" t="s">
        <v>302</v>
      </c>
      <c r="D172" s="128" t="s">
        <v>135</v>
      </c>
      <c r="E172" s="129" t="s">
        <v>303</v>
      </c>
      <c r="F172" s="130" t="s">
        <v>304</v>
      </c>
      <c r="G172" s="131" t="s">
        <v>205</v>
      </c>
      <c r="H172" s="132">
        <v>44.095</v>
      </c>
      <c r="I172" s="133"/>
      <c r="J172" s="134">
        <f>ROUND(I172*H172,2)</f>
        <v>0</v>
      </c>
      <c r="K172" s="130" t="s">
        <v>139</v>
      </c>
      <c r="L172" s="33"/>
      <c r="M172" s="135" t="s">
        <v>19</v>
      </c>
      <c r="N172" s="136" t="s">
        <v>43</v>
      </c>
      <c r="P172" s="137">
        <f>O172*H172</f>
        <v>0</v>
      </c>
      <c r="Q172" s="137">
        <v>0.0154</v>
      </c>
      <c r="R172" s="137">
        <f>Q172*H172</f>
        <v>0.679063</v>
      </c>
      <c r="S172" s="137">
        <v>0</v>
      </c>
      <c r="T172" s="138">
        <f>S172*H172</f>
        <v>0</v>
      </c>
      <c r="AR172" s="139" t="s">
        <v>155</v>
      </c>
      <c r="AT172" s="139" t="s">
        <v>135</v>
      </c>
      <c r="AU172" s="139" t="s">
        <v>81</v>
      </c>
      <c r="AY172" s="18" t="s">
        <v>132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79</v>
      </c>
      <c r="BK172" s="140">
        <f>ROUND(I172*H172,2)</f>
        <v>0</v>
      </c>
      <c r="BL172" s="18" t="s">
        <v>155</v>
      </c>
      <c r="BM172" s="139" t="s">
        <v>305</v>
      </c>
    </row>
    <row r="173" spans="2:47" s="1" customFormat="1" ht="11.25">
      <c r="B173" s="33"/>
      <c r="D173" s="141" t="s">
        <v>142</v>
      </c>
      <c r="F173" s="142" t="s">
        <v>306</v>
      </c>
      <c r="I173" s="143"/>
      <c r="L173" s="33"/>
      <c r="M173" s="144"/>
      <c r="T173" s="54"/>
      <c r="AT173" s="18" t="s">
        <v>142</v>
      </c>
      <c r="AU173" s="18" t="s">
        <v>81</v>
      </c>
    </row>
    <row r="174" spans="2:65" s="1" customFormat="1" ht="24.2" customHeight="1">
      <c r="B174" s="33"/>
      <c r="C174" s="128" t="s">
        <v>307</v>
      </c>
      <c r="D174" s="128" t="s">
        <v>135</v>
      </c>
      <c r="E174" s="129" t="s">
        <v>308</v>
      </c>
      <c r="F174" s="130" t="s">
        <v>309</v>
      </c>
      <c r="G174" s="131" t="s">
        <v>205</v>
      </c>
      <c r="H174" s="132">
        <v>88.19</v>
      </c>
      <c r="I174" s="133"/>
      <c r="J174" s="134">
        <f>ROUND(I174*H174,2)</f>
        <v>0</v>
      </c>
      <c r="K174" s="130" t="s">
        <v>139</v>
      </c>
      <c r="L174" s="33"/>
      <c r="M174" s="135" t="s">
        <v>19</v>
      </c>
      <c r="N174" s="136" t="s">
        <v>43</v>
      </c>
      <c r="P174" s="137">
        <f>O174*H174</f>
        <v>0</v>
      </c>
      <c r="Q174" s="137">
        <v>0.0079</v>
      </c>
      <c r="R174" s="137">
        <f>Q174*H174</f>
        <v>0.696701</v>
      </c>
      <c r="S174" s="137">
        <v>0</v>
      </c>
      <c r="T174" s="138">
        <f>S174*H174</f>
        <v>0</v>
      </c>
      <c r="AR174" s="139" t="s">
        <v>155</v>
      </c>
      <c r="AT174" s="139" t="s">
        <v>135</v>
      </c>
      <c r="AU174" s="139" t="s">
        <v>81</v>
      </c>
      <c r="AY174" s="18" t="s">
        <v>132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8" t="s">
        <v>79</v>
      </c>
      <c r="BK174" s="140">
        <f>ROUND(I174*H174,2)</f>
        <v>0</v>
      </c>
      <c r="BL174" s="18" t="s">
        <v>155</v>
      </c>
      <c r="BM174" s="139" t="s">
        <v>310</v>
      </c>
    </row>
    <row r="175" spans="2:47" s="1" customFormat="1" ht="11.25">
      <c r="B175" s="33"/>
      <c r="D175" s="141" t="s">
        <v>142</v>
      </c>
      <c r="F175" s="142" t="s">
        <v>311</v>
      </c>
      <c r="I175" s="143"/>
      <c r="L175" s="33"/>
      <c r="M175" s="144"/>
      <c r="T175" s="54"/>
      <c r="AT175" s="18" t="s">
        <v>142</v>
      </c>
      <c r="AU175" s="18" t="s">
        <v>81</v>
      </c>
    </row>
    <row r="176" spans="2:51" s="13" customFormat="1" ht="11.25">
      <c r="B176" s="157"/>
      <c r="D176" s="151" t="s">
        <v>208</v>
      </c>
      <c r="E176" s="158" t="s">
        <v>19</v>
      </c>
      <c r="F176" s="159" t="s">
        <v>312</v>
      </c>
      <c r="H176" s="160">
        <v>88.19</v>
      </c>
      <c r="I176" s="161"/>
      <c r="L176" s="157"/>
      <c r="M176" s="162"/>
      <c r="T176" s="163"/>
      <c r="AT176" s="158" t="s">
        <v>208</v>
      </c>
      <c r="AU176" s="158" t="s">
        <v>81</v>
      </c>
      <c r="AV176" s="13" t="s">
        <v>81</v>
      </c>
      <c r="AW176" s="13" t="s">
        <v>33</v>
      </c>
      <c r="AX176" s="13" t="s">
        <v>79</v>
      </c>
      <c r="AY176" s="158" t="s">
        <v>132</v>
      </c>
    </row>
    <row r="177" spans="2:65" s="1" customFormat="1" ht="16.5" customHeight="1">
      <c r="B177" s="33"/>
      <c r="C177" s="128" t="s">
        <v>313</v>
      </c>
      <c r="D177" s="128" t="s">
        <v>135</v>
      </c>
      <c r="E177" s="129" t="s">
        <v>314</v>
      </c>
      <c r="F177" s="130" t="s">
        <v>315</v>
      </c>
      <c r="G177" s="131" t="s">
        <v>205</v>
      </c>
      <c r="H177" s="132">
        <v>440.456</v>
      </c>
      <c r="I177" s="133"/>
      <c r="J177" s="134">
        <f>ROUND(I177*H177,2)</f>
        <v>0</v>
      </c>
      <c r="K177" s="130" t="s">
        <v>139</v>
      </c>
      <c r="L177" s="33"/>
      <c r="M177" s="135" t="s">
        <v>19</v>
      </c>
      <c r="N177" s="136" t="s">
        <v>43</v>
      </c>
      <c r="P177" s="137">
        <f>O177*H177</f>
        <v>0</v>
      </c>
      <c r="Q177" s="137">
        <v>0.00026</v>
      </c>
      <c r="R177" s="137">
        <f>Q177*H177</f>
        <v>0.11451855999999999</v>
      </c>
      <c r="S177" s="137">
        <v>0</v>
      </c>
      <c r="T177" s="138">
        <f>S177*H177</f>
        <v>0</v>
      </c>
      <c r="AR177" s="139" t="s">
        <v>155</v>
      </c>
      <c r="AT177" s="139" t="s">
        <v>135</v>
      </c>
      <c r="AU177" s="139" t="s">
        <v>81</v>
      </c>
      <c r="AY177" s="18" t="s">
        <v>132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8" t="s">
        <v>79</v>
      </c>
      <c r="BK177" s="140">
        <f>ROUND(I177*H177,2)</f>
        <v>0</v>
      </c>
      <c r="BL177" s="18" t="s">
        <v>155</v>
      </c>
      <c r="BM177" s="139" t="s">
        <v>316</v>
      </c>
    </row>
    <row r="178" spans="2:47" s="1" customFormat="1" ht="11.25">
      <c r="B178" s="33"/>
      <c r="D178" s="141" t="s">
        <v>142</v>
      </c>
      <c r="F178" s="142" t="s">
        <v>317</v>
      </c>
      <c r="I178" s="143"/>
      <c r="L178" s="33"/>
      <c r="M178" s="144"/>
      <c r="T178" s="54"/>
      <c r="AT178" s="18" t="s">
        <v>142</v>
      </c>
      <c r="AU178" s="18" t="s">
        <v>81</v>
      </c>
    </row>
    <row r="179" spans="2:51" s="12" customFormat="1" ht="11.25">
      <c r="B179" s="150"/>
      <c r="D179" s="151" t="s">
        <v>208</v>
      </c>
      <c r="E179" s="152" t="s">
        <v>19</v>
      </c>
      <c r="F179" s="153" t="s">
        <v>318</v>
      </c>
      <c r="H179" s="152" t="s">
        <v>19</v>
      </c>
      <c r="I179" s="154"/>
      <c r="L179" s="150"/>
      <c r="M179" s="155"/>
      <c r="T179" s="156"/>
      <c r="AT179" s="152" t="s">
        <v>208</v>
      </c>
      <c r="AU179" s="152" t="s">
        <v>81</v>
      </c>
      <c r="AV179" s="12" t="s">
        <v>79</v>
      </c>
      <c r="AW179" s="12" t="s">
        <v>33</v>
      </c>
      <c r="AX179" s="12" t="s">
        <v>72</v>
      </c>
      <c r="AY179" s="152" t="s">
        <v>132</v>
      </c>
    </row>
    <row r="180" spans="2:51" s="13" customFormat="1" ht="22.5">
      <c r="B180" s="157"/>
      <c r="D180" s="151" t="s">
        <v>208</v>
      </c>
      <c r="E180" s="158" t="s">
        <v>19</v>
      </c>
      <c r="F180" s="159" t="s">
        <v>319</v>
      </c>
      <c r="H180" s="160">
        <v>188.5</v>
      </c>
      <c r="I180" s="161"/>
      <c r="L180" s="157"/>
      <c r="M180" s="162"/>
      <c r="T180" s="163"/>
      <c r="AT180" s="158" t="s">
        <v>208</v>
      </c>
      <c r="AU180" s="158" t="s">
        <v>81</v>
      </c>
      <c r="AV180" s="13" t="s">
        <v>81</v>
      </c>
      <c r="AW180" s="13" t="s">
        <v>33</v>
      </c>
      <c r="AX180" s="13" t="s">
        <v>72</v>
      </c>
      <c r="AY180" s="158" t="s">
        <v>132</v>
      </c>
    </row>
    <row r="181" spans="2:51" s="13" customFormat="1" ht="11.25">
      <c r="B181" s="157"/>
      <c r="D181" s="151" t="s">
        <v>208</v>
      </c>
      <c r="E181" s="158" t="s">
        <v>19</v>
      </c>
      <c r="F181" s="159" t="s">
        <v>320</v>
      </c>
      <c r="H181" s="160">
        <v>154.7</v>
      </c>
      <c r="I181" s="161"/>
      <c r="L181" s="157"/>
      <c r="M181" s="162"/>
      <c r="T181" s="163"/>
      <c r="AT181" s="158" t="s">
        <v>208</v>
      </c>
      <c r="AU181" s="158" t="s">
        <v>81</v>
      </c>
      <c r="AV181" s="13" t="s">
        <v>81</v>
      </c>
      <c r="AW181" s="13" t="s">
        <v>33</v>
      </c>
      <c r="AX181" s="13" t="s">
        <v>72</v>
      </c>
      <c r="AY181" s="158" t="s">
        <v>132</v>
      </c>
    </row>
    <row r="182" spans="2:51" s="13" customFormat="1" ht="11.25">
      <c r="B182" s="157"/>
      <c r="D182" s="151" t="s">
        <v>208</v>
      </c>
      <c r="E182" s="158" t="s">
        <v>19</v>
      </c>
      <c r="F182" s="159" t="s">
        <v>321</v>
      </c>
      <c r="H182" s="160">
        <v>-8.415</v>
      </c>
      <c r="I182" s="161"/>
      <c r="L182" s="157"/>
      <c r="M182" s="162"/>
      <c r="T182" s="163"/>
      <c r="AT182" s="158" t="s">
        <v>208</v>
      </c>
      <c r="AU182" s="158" t="s">
        <v>81</v>
      </c>
      <c r="AV182" s="13" t="s">
        <v>81</v>
      </c>
      <c r="AW182" s="13" t="s">
        <v>33</v>
      </c>
      <c r="AX182" s="13" t="s">
        <v>72</v>
      </c>
      <c r="AY182" s="158" t="s">
        <v>132</v>
      </c>
    </row>
    <row r="183" spans="2:51" s="13" customFormat="1" ht="11.25">
      <c r="B183" s="157"/>
      <c r="D183" s="151" t="s">
        <v>208</v>
      </c>
      <c r="E183" s="158" t="s">
        <v>19</v>
      </c>
      <c r="F183" s="159" t="s">
        <v>269</v>
      </c>
      <c r="H183" s="160">
        <v>5.04</v>
      </c>
      <c r="I183" s="161"/>
      <c r="L183" s="157"/>
      <c r="M183" s="162"/>
      <c r="T183" s="163"/>
      <c r="AT183" s="158" t="s">
        <v>208</v>
      </c>
      <c r="AU183" s="158" t="s">
        <v>81</v>
      </c>
      <c r="AV183" s="13" t="s">
        <v>81</v>
      </c>
      <c r="AW183" s="13" t="s">
        <v>33</v>
      </c>
      <c r="AX183" s="13" t="s">
        <v>72</v>
      </c>
      <c r="AY183" s="158" t="s">
        <v>132</v>
      </c>
    </row>
    <row r="184" spans="2:51" s="13" customFormat="1" ht="11.25">
      <c r="B184" s="157"/>
      <c r="D184" s="151" t="s">
        <v>208</v>
      </c>
      <c r="E184" s="158" t="s">
        <v>19</v>
      </c>
      <c r="F184" s="159" t="s">
        <v>322</v>
      </c>
      <c r="H184" s="160">
        <v>-19.2</v>
      </c>
      <c r="I184" s="161"/>
      <c r="L184" s="157"/>
      <c r="M184" s="162"/>
      <c r="T184" s="163"/>
      <c r="AT184" s="158" t="s">
        <v>208</v>
      </c>
      <c r="AU184" s="158" t="s">
        <v>81</v>
      </c>
      <c r="AV184" s="13" t="s">
        <v>81</v>
      </c>
      <c r="AW184" s="13" t="s">
        <v>33</v>
      </c>
      <c r="AX184" s="13" t="s">
        <v>72</v>
      </c>
      <c r="AY184" s="158" t="s">
        <v>132</v>
      </c>
    </row>
    <row r="185" spans="2:51" s="13" customFormat="1" ht="11.25">
      <c r="B185" s="157"/>
      <c r="D185" s="151" t="s">
        <v>208</v>
      </c>
      <c r="E185" s="158" t="s">
        <v>19</v>
      </c>
      <c r="F185" s="159" t="s">
        <v>323</v>
      </c>
      <c r="H185" s="160">
        <v>-32.4</v>
      </c>
      <c r="I185" s="161"/>
      <c r="L185" s="157"/>
      <c r="M185" s="162"/>
      <c r="T185" s="163"/>
      <c r="AT185" s="158" t="s">
        <v>208</v>
      </c>
      <c r="AU185" s="158" t="s">
        <v>81</v>
      </c>
      <c r="AV185" s="13" t="s">
        <v>81</v>
      </c>
      <c r="AW185" s="13" t="s">
        <v>33</v>
      </c>
      <c r="AX185" s="13" t="s">
        <v>72</v>
      </c>
      <c r="AY185" s="158" t="s">
        <v>132</v>
      </c>
    </row>
    <row r="186" spans="2:51" s="15" customFormat="1" ht="11.25">
      <c r="B186" s="171"/>
      <c r="D186" s="151" t="s">
        <v>208</v>
      </c>
      <c r="E186" s="172" t="s">
        <v>19</v>
      </c>
      <c r="F186" s="173" t="s">
        <v>324</v>
      </c>
      <c r="H186" s="174">
        <v>288.225</v>
      </c>
      <c r="I186" s="175"/>
      <c r="L186" s="171"/>
      <c r="M186" s="176"/>
      <c r="T186" s="177"/>
      <c r="AT186" s="172" t="s">
        <v>208</v>
      </c>
      <c r="AU186" s="172" t="s">
        <v>81</v>
      </c>
      <c r="AV186" s="15" t="s">
        <v>149</v>
      </c>
      <c r="AW186" s="15" t="s">
        <v>33</v>
      </c>
      <c r="AX186" s="15" t="s">
        <v>72</v>
      </c>
      <c r="AY186" s="172" t="s">
        <v>132</v>
      </c>
    </row>
    <row r="187" spans="2:51" s="12" customFormat="1" ht="11.25">
      <c r="B187" s="150"/>
      <c r="D187" s="151" t="s">
        <v>208</v>
      </c>
      <c r="E187" s="152" t="s">
        <v>19</v>
      </c>
      <c r="F187" s="153" t="s">
        <v>325</v>
      </c>
      <c r="H187" s="152" t="s">
        <v>19</v>
      </c>
      <c r="I187" s="154"/>
      <c r="L187" s="150"/>
      <c r="M187" s="155"/>
      <c r="T187" s="156"/>
      <c r="AT187" s="152" t="s">
        <v>208</v>
      </c>
      <c r="AU187" s="152" t="s">
        <v>81</v>
      </c>
      <c r="AV187" s="12" t="s">
        <v>79</v>
      </c>
      <c r="AW187" s="12" t="s">
        <v>33</v>
      </c>
      <c r="AX187" s="12" t="s">
        <v>72</v>
      </c>
      <c r="AY187" s="152" t="s">
        <v>132</v>
      </c>
    </row>
    <row r="188" spans="2:51" s="13" customFormat="1" ht="22.5">
      <c r="B188" s="157"/>
      <c r="D188" s="151" t="s">
        <v>208</v>
      </c>
      <c r="E188" s="158" t="s">
        <v>19</v>
      </c>
      <c r="F188" s="159" t="s">
        <v>326</v>
      </c>
      <c r="H188" s="160">
        <v>30.576</v>
      </c>
      <c r="I188" s="161"/>
      <c r="L188" s="157"/>
      <c r="M188" s="162"/>
      <c r="T188" s="163"/>
      <c r="AT188" s="158" t="s">
        <v>208</v>
      </c>
      <c r="AU188" s="158" t="s">
        <v>81</v>
      </c>
      <c r="AV188" s="13" t="s">
        <v>81</v>
      </c>
      <c r="AW188" s="13" t="s">
        <v>33</v>
      </c>
      <c r="AX188" s="13" t="s">
        <v>72</v>
      </c>
      <c r="AY188" s="158" t="s">
        <v>132</v>
      </c>
    </row>
    <row r="189" spans="2:51" s="13" customFormat="1" ht="11.25">
      <c r="B189" s="157"/>
      <c r="D189" s="151" t="s">
        <v>208</v>
      </c>
      <c r="E189" s="158" t="s">
        <v>19</v>
      </c>
      <c r="F189" s="159" t="s">
        <v>327</v>
      </c>
      <c r="H189" s="160">
        <v>17.892</v>
      </c>
      <c r="I189" s="161"/>
      <c r="L189" s="157"/>
      <c r="M189" s="162"/>
      <c r="T189" s="163"/>
      <c r="AT189" s="158" t="s">
        <v>208</v>
      </c>
      <c r="AU189" s="158" t="s">
        <v>81</v>
      </c>
      <c r="AV189" s="13" t="s">
        <v>81</v>
      </c>
      <c r="AW189" s="13" t="s">
        <v>33</v>
      </c>
      <c r="AX189" s="13" t="s">
        <v>72</v>
      </c>
      <c r="AY189" s="158" t="s">
        <v>132</v>
      </c>
    </row>
    <row r="190" spans="2:51" s="13" customFormat="1" ht="11.25">
      <c r="B190" s="157"/>
      <c r="D190" s="151" t="s">
        <v>208</v>
      </c>
      <c r="E190" s="158" t="s">
        <v>19</v>
      </c>
      <c r="F190" s="159" t="s">
        <v>328</v>
      </c>
      <c r="H190" s="160">
        <v>136.838</v>
      </c>
      <c r="I190" s="161"/>
      <c r="L190" s="157"/>
      <c r="M190" s="162"/>
      <c r="T190" s="163"/>
      <c r="AT190" s="158" t="s">
        <v>208</v>
      </c>
      <c r="AU190" s="158" t="s">
        <v>81</v>
      </c>
      <c r="AV190" s="13" t="s">
        <v>81</v>
      </c>
      <c r="AW190" s="13" t="s">
        <v>33</v>
      </c>
      <c r="AX190" s="13" t="s">
        <v>72</v>
      </c>
      <c r="AY190" s="158" t="s">
        <v>132</v>
      </c>
    </row>
    <row r="191" spans="2:51" s="13" customFormat="1" ht="11.25">
      <c r="B191" s="157"/>
      <c r="D191" s="151" t="s">
        <v>208</v>
      </c>
      <c r="E191" s="158" t="s">
        <v>19</v>
      </c>
      <c r="F191" s="159" t="s">
        <v>329</v>
      </c>
      <c r="H191" s="160">
        <v>-2.31</v>
      </c>
      <c r="I191" s="161"/>
      <c r="L191" s="157"/>
      <c r="M191" s="162"/>
      <c r="T191" s="163"/>
      <c r="AT191" s="158" t="s">
        <v>208</v>
      </c>
      <c r="AU191" s="158" t="s">
        <v>81</v>
      </c>
      <c r="AV191" s="13" t="s">
        <v>81</v>
      </c>
      <c r="AW191" s="13" t="s">
        <v>33</v>
      </c>
      <c r="AX191" s="13" t="s">
        <v>72</v>
      </c>
      <c r="AY191" s="158" t="s">
        <v>132</v>
      </c>
    </row>
    <row r="192" spans="2:51" s="13" customFormat="1" ht="11.25">
      <c r="B192" s="157"/>
      <c r="D192" s="151" t="s">
        <v>208</v>
      </c>
      <c r="E192" s="158" t="s">
        <v>19</v>
      </c>
      <c r="F192" s="159" t="s">
        <v>330</v>
      </c>
      <c r="H192" s="160">
        <v>-2.805</v>
      </c>
      <c r="I192" s="161"/>
      <c r="L192" s="157"/>
      <c r="M192" s="162"/>
      <c r="T192" s="163"/>
      <c r="AT192" s="158" t="s">
        <v>208</v>
      </c>
      <c r="AU192" s="158" t="s">
        <v>81</v>
      </c>
      <c r="AV192" s="13" t="s">
        <v>81</v>
      </c>
      <c r="AW192" s="13" t="s">
        <v>33</v>
      </c>
      <c r="AX192" s="13" t="s">
        <v>72</v>
      </c>
      <c r="AY192" s="158" t="s">
        <v>132</v>
      </c>
    </row>
    <row r="193" spans="2:51" s="13" customFormat="1" ht="11.25">
      <c r="B193" s="157"/>
      <c r="D193" s="151" t="s">
        <v>208</v>
      </c>
      <c r="E193" s="158" t="s">
        <v>19</v>
      </c>
      <c r="F193" s="159" t="s">
        <v>269</v>
      </c>
      <c r="H193" s="160">
        <v>5.04</v>
      </c>
      <c r="I193" s="161"/>
      <c r="L193" s="157"/>
      <c r="M193" s="162"/>
      <c r="T193" s="163"/>
      <c r="AT193" s="158" t="s">
        <v>208</v>
      </c>
      <c r="AU193" s="158" t="s">
        <v>81</v>
      </c>
      <c r="AV193" s="13" t="s">
        <v>81</v>
      </c>
      <c r="AW193" s="13" t="s">
        <v>33</v>
      </c>
      <c r="AX193" s="13" t="s">
        <v>72</v>
      </c>
      <c r="AY193" s="158" t="s">
        <v>132</v>
      </c>
    </row>
    <row r="194" spans="2:51" s="13" customFormat="1" ht="11.25">
      <c r="B194" s="157"/>
      <c r="D194" s="151" t="s">
        <v>208</v>
      </c>
      <c r="E194" s="158" t="s">
        <v>19</v>
      </c>
      <c r="F194" s="159" t="s">
        <v>331</v>
      </c>
      <c r="H194" s="160">
        <v>-23.4</v>
      </c>
      <c r="I194" s="161"/>
      <c r="L194" s="157"/>
      <c r="M194" s="162"/>
      <c r="T194" s="163"/>
      <c r="AT194" s="158" t="s">
        <v>208</v>
      </c>
      <c r="AU194" s="158" t="s">
        <v>81</v>
      </c>
      <c r="AV194" s="13" t="s">
        <v>81</v>
      </c>
      <c r="AW194" s="13" t="s">
        <v>33</v>
      </c>
      <c r="AX194" s="13" t="s">
        <v>72</v>
      </c>
      <c r="AY194" s="158" t="s">
        <v>132</v>
      </c>
    </row>
    <row r="195" spans="2:51" s="13" customFormat="1" ht="11.25">
      <c r="B195" s="157"/>
      <c r="D195" s="151" t="s">
        <v>208</v>
      </c>
      <c r="E195" s="158" t="s">
        <v>19</v>
      </c>
      <c r="F195" s="159" t="s">
        <v>332</v>
      </c>
      <c r="H195" s="160">
        <v>-9.6</v>
      </c>
      <c r="I195" s="161"/>
      <c r="L195" s="157"/>
      <c r="M195" s="162"/>
      <c r="T195" s="163"/>
      <c r="AT195" s="158" t="s">
        <v>208</v>
      </c>
      <c r="AU195" s="158" t="s">
        <v>81</v>
      </c>
      <c r="AV195" s="13" t="s">
        <v>81</v>
      </c>
      <c r="AW195" s="13" t="s">
        <v>33</v>
      </c>
      <c r="AX195" s="13" t="s">
        <v>72</v>
      </c>
      <c r="AY195" s="158" t="s">
        <v>132</v>
      </c>
    </row>
    <row r="196" spans="2:51" s="15" customFormat="1" ht="11.25">
      <c r="B196" s="171"/>
      <c r="D196" s="151" t="s">
        <v>208</v>
      </c>
      <c r="E196" s="172" t="s">
        <v>19</v>
      </c>
      <c r="F196" s="173" t="s">
        <v>324</v>
      </c>
      <c r="H196" s="174">
        <v>152.23099999999997</v>
      </c>
      <c r="I196" s="175"/>
      <c r="L196" s="171"/>
      <c r="M196" s="176"/>
      <c r="T196" s="177"/>
      <c r="AT196" s="172" t="s">
        <v>208</v>
      </c>
      <c r="AU196" s="172" t="s">
        <v>81</v>
      </c>
      <c r="AV196" s="15" t="s">
        <v>149</v>
      </c>
      <c r="AW196" s="15" t="s">
        <v>33</v>
      </c>
      <c r="AX196" s="15" t="s">
        <v>72</v>
      </c>
      <c r="AY196" s="172" t="s">
        <v>132</v>
      </c>
    </row>
    <row r="197" spans="2:51" s="14" customFormat="1" ht="11.25">
      <c r="B197" s="164"/>
      <c r="D197" s="151" t="s">
        <v>208</v>
      </c>
      <c r="E197" s="165" t="s">
        <v>19</v>
      </c>
      <c r="F197" s="166" t="s">
        <v>212</v>
      </c>
      <c r="H197" s="167">
        <v>440.4560000000001</v>
      </c>
      <c r="I197" s="168"/>
      <c r="L197" s="164"/>
      <c r="M197" s="169"/>
      <c r="T197" s="170"/>
      <c r="AT197" s="165" t="s">
        <v>208</v>
      </c>
      <c r="AU197" s="165" t="s">
        <v>81</v>
      </c>
      <c r="AV197" s="14" t="s">
        <v>155</v>
      </c>
      <c r="AW197" s="14" t="s">
        <v>33</v>
      </c>
      <c r="AX197" s="14" t="s">
        <v>79</v>
      </c>
      <c r="AY197" s="165" t="s">
        <v>132</v>
      </c>
    </row>
    <row r="198" spans="2:65" s="1" customFormat="1" ht="24.2" customHeight="1">
      <c r="B198" s="33"/>
      <c r="C198" s="128" t="s">
        <v>8</v>
      </c>
      <c r="D198" s="128" t="s">
        <v>135</v>
      </c>
      <c r="E198" s="129" t="s">
        <v>333</v>
      </c>
      <c r="F198" s="130" t="s">
        <v>334</v>
      </c>
      <c r="G198" s="131" t="s">
        <v>205</v>
      </c>
      <c r="H198" s="132">
        <v>294.825</v>
      </c>
      <c r="I198" s="133"/>
      <c r="J198" s="134">
        <f>ROUND(I198*H198,2)</f>
        <v>0</v>
      </c>
      <c r="K198" s="130" t="s">
        <v>139</v>
      </c>
      <c r="L198" s="33"/>
      <c r="M198" s="135" t="s">
        <v>19</v>
      </c>
      <c r="N198" s="136" t="s">
        <v>43</v>
      </c>
      <c r="P198" s="137">
        <f>O198*H198</f>
        <v>0</v>
      </c>
      <c r="Q198" s="137">
        <v>0.00438</v>
      </c>
      <c r="R198" s="137">
        <f>Q198*H198</f>
        <v>1.2913335</v>
      </c>
      <c r="S198" s="137">
        <v>0</v>
      </c>
      <c r="T198" s="138">
        <f>S198*H198</f>
        <v>0</v>
      </c>
      <c r="AR198" s="139" t="s">
        <v>155</v>
      </c>
      <c r="AT198" s="139" t="s">
        <v>135</v>
      </c>
      <c r="AU198" s="139" t="s">
        <v>81</v>
      </c>
      <c r="AY198" s="18" t="s">
        <v>132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8" t="s">
        <v>79</v>
      </c>
      <c r="BK198" s="140">
        <f>ROUND(I198*H198,2)</f>
        <v>0</v>
      </c>
      <c r="BL198" s="18" t="s">
        <v>155</v>
      </c>
      <c r="BM198" s="139" t="s">
        <v>335</v>
      </c>
    </row>
    <row r="199" spans="2:47" s="1" customFormat="1" ht="11.25">
      <c r="B199" s="33"/>
      <c r="D199" s="141" t="s">
        <v>142</v>
      </c>
      <c r="F199" s="142" t="s">
        <v>336</v>
      </c>
      <c r="I199" s="143"/>
      <c r="L199" s="33"/>
      <c r="M199" s="144"/>
      <c r="T199" s="54"/>
      <c r="AT199" s="18" t="s">
        <v>142</v>
      </c>
      <c r="AU199" s="18" t="s">
        <v>81</v>
      </c>
    </row>
    <row r="200" spans="2:51" s="13" customFormat="1" ht="22.5">
      <c r="B200" s="157"/>
      <c r="D200" s="151" t="s">
        <v>208</v>
      </c>
      <c r="E200" s="158" t="s">
        <v>19</v>
      </c>
      <c r="F200" s="159" t="s">
        <v>337</v>
      </c>
      <c r="H200" s="160">
        <v>192.125</v>
      </c>
      <c r="I200" s="161"/>
      <c r="L200" s="157"/>
      <c r="M200" s="162"/>
      <c r="T200" s="163"/>
      <c r="AT200" s="158" t="s">
        <v>208</v>
      </c>
      <c r="AU200" s="158" t="s">
        <v>81</v>
      </c>
      <c r="AV200" s="13" t="s">
        <v>81</v>
      </c>
      <c r="AW200" s="13" t="s">
        <v>33</v>
      </c>
      <c r="AX200" s="13" t="s">
        <v>72</v>
      </c>
      <c r="AY200" s="158" t="s">
        <v>132</v>
      </c>
    </row>
    <row r="201" spans="2:51" s="13" customFormat="1" ht="11.25">
      <c r="B201" s="157"/>
      <c r="D201" s="151" t="s">
        <v>208</v>
      </c>
      <c r="E201" s="158" t="s">
        <v>19</v>
      </c>
      <c r="F201" s="159" t="s">
        <v>338</v>
      </c>
      <c r="H201" s="160">
        <v>157.675</v>
      </c>
      <c r="I201" s="161"/>
      <c r="L201" s="157"/>
      <c r="M201" s="162"/>
      <c r="T201" s="163"/>
      <c r="AT201" s="158" t="s">
        <v>208</v>
      </c>
      <c r="AU201" s="158" t="s">
        <v>81</v>
      </c>
      <c r="AV201" s="13" t="s">
        <v>81</v>
      </c>
      <c r="AW201" s="13" t="s">
        <v>33</v>
      </c>
      <c r="AX201" s="13" t="s">
        <v>72</v>
      </c>
      <c r="AY201" s="158" t="s">
        <v>132</v>
      </c>
    </row>
    <row r="202" spans="2:51" s="13" customFormat="1" ht="11.25">
      <c r="B202" s="157"/>
      <c r="D202" s="151" t="s">
        <v>208</v>
      </c>
      <c r="E202" s="158" t="s">
        <v>19</v>
      </c>
      <c r="F202" s="159" t="s">
        <v>321</v>
      </c>
      <c r="H202" s="160">
        <v>-8.415</v>
      </c>
      <c r="I202" s="161"/>
      <c r="L202" s="157"/>
      <c r="M202" s="162"/>
      <c r="T202" s="163"/>
      <c r="AT202" s="158" t="s">
        <v>208</v>
      </c>
      <c r="AU202" s="158" t="s">
        <v>81</v>
      </c>
      <c r="AV202" s="13" t="s">
        <v>81</v>
      </c>
      <c r="AW202" s="13" t="s">
        <v>33</v>
      </c>
      <c r="AX202" s="13" t="s">
        <v>72</v>
      </c>
      <c r="AY202" s="158" t="s">
        <v>132</v>
      </c>
    </row>
    <row r="203" spans="2:51" s="13" customFormat="1" ht="11.25">
      <c r="B203" s="157"/>
      <c r="D203" s="151" t="s">
        <v>208</v>
      </c>
      <c r="E203" s="158" t="s">
        <v>19</v>
      </c>
      <c r="F203" s="159" t="s">
        <v>269</v>
      </c>
      <c r="H203" s="160">
        <v>5.04</v>
      </c>
      <c r="I203" s="161"/>
      <c r="L203" s="157"/>
      <c r="M203" s="162"/>
      <c r="T203" s="163"/>
      <c r="AT203" s="158" t="s">
        <v>208</v>
      </c>
      <c r="AU203" s="158" t="s">
        <v>81</v>
      </c>
      <c r="AV203" s="13" t="s">
        <v>81</v>
      </c>
      <c r="AW203" s="13" t="s">
        <v>33</v>
      </c>
      <c r="AX203" s="13" t="s">
        <v>72</v>
      </c>
      <c r="AY203" s="158" t="s">
        <v>132</v>
      </c>
    </row>
    <row r="204" spans="2:51" s="13" customFormat="1" ht="11.25">
      <c r="B204" s="157"/>
      <c r="D204" s="151" t="s">
        <v>208</v>
      </c>
      <c r="E204" s="158" t="s">
        <v>19</v>
      </c>
      <c r="F204" s="159" t="s">
        <v>322</v>
      </c>
      <c r="H204" s="160">
        <v>-19.2</v>
      </c>
      <c r="I204" s="161"/>
      <c r="L204" s="157"/>
      <c r="M204" s="162"/>
      <c r="T204" s="163"/>
      <c r="AT204" s="158" t="s">
        <v>208</v>
      </c>
      <c r="AU204" s="158" t="s">
        <v>81</v>
      </c>
      <c r="AV204" s="13" t="s">
        <v>81</v>
      </c>
      <c r="AW204" s="13" t="s">
        <v>33</v>
      </c>
      <c r="AX204" s="13" t="s">
        <v>72</v>
      </c>
      <c r="AY204" s="158" t="s">
        <v>132</v>
      </c>
    </row>
    <row r="205" spans="2:51" s="13" customFormat="1" ht="11.25">
      <c r="B205" s="157"/>
      <c r="D205" s="151" t="s">
        <v>208</v>
      </c>
      <c r="E205" s="158" t="s">
        <v>19</v>
      </c>
      <c r="F205" s="159" t="s">
        <v>323</v>
      </c>
      <c r="H205" s="160">
        <v>-32.4</v>
      </c>
      <c r="I205" s="161"/>
      <c r="L205" s="157"/>
      <c r="M205" s="162"/>
      <c r="T205" s="163"/>
      <c r="AT205" s="158" t="s">
        <v>208</v>
      </c>
      <c r="AU205" s="158" t="s">
        <v>81</v>
      </c>
      <c r="AV205" s="13" t="s">
        <v>81</v>
      </c>
      <c r="AW205" s="13" t="s">
        <v>33</v>
      </c>
      <c r="AX205" s="13" t="s">
        <v>72</v>
      </c>
      <c r="AY205" s="158" t="s">
        <v>132</v>
      </c>
    </row>
    <row r="206" spans="2:51" s="14" customFormat="1" ht="11.25">
      <c r="B206" s="164"/>
      <c r="D206" s="151" t="s">
        <v>208</v>
      </c>
      <c r="E206" s="165" t="s">
        <v>19</v>
      </c>
      <c r="F206" s="166" t="s">
        <v>212</v>
      </c>
      <c r="H206" s="167">
        <v>294.82500000000005</v>
      </c>
      <c r="I206" s="168"/>
      <c r="L206" s="164"/>
      <c r="M206" s="169"/>
      <c r="T206" s="170"/>
      <c r="AT206" s="165" t="s">
        <v>208</v>
      </c>
      <c r="AU206" s="165" t="s">
        <v>81</v>
      </c>
      <c r="AV206" s="14" t="s">
        <v>155</v>
      </c>
      <c r="AW206" s="14" t="s">
        <v>33</v>
      </c>
      <c r="AX206" s="14" t="s">
        <v>79</v>
      </c>
      <c r="AY206" s="165" t="s">
        <v>132</v>
      </c>
    </row>
    <row r="207" spans="2:65" s="1" customFormat="1" ht="24.2" customHeight="1">
      <c r="B207" s="33"/>
      <c r="C207" s="128" t="s">
        <v>339</v>
      </c>
      <c r="D207" s="128" t="s">
        <v>135</v>
      </c>
      <c r="E207" s="129" t="s">
        <v>340</v>
      </c>
      <c r="F207" s="130" t="s">
        <v>341</v>
      </c>
      <c r="G207" s="131" t="s">
        <v>228</v>
      </c>
      <c r="H207" s="132">
        <v>65.15</v>
      </c>
      <c r="I207" s="133"/>
      <c r="J207" s="134">
        <f>ROUND(I207*H207,2)</f>
        <v>0</v>
      </c>
      <c r="K207" s="130" t="s">
        <v>139</v>
      </c>
      <c r="L207" s="33"/>
      <c r="M207" s="135" t="s">
        <v>19</v>
      </c>
      <c r="N207" s="136" t="s">
        <v>43</v>
      </c>
      <c r="P207" s="137">
        <f>O207*H207</f>
        <v>0</v>
      </c>
      <c r="Q207" s="137">
        <v>0</v>
      </c>
      <c r="R207" s="137">
        <f>Q207*H207</f>
        <v>0</v>
      </c>
      <c r="S207" s="137">
        <v>0</v>
      </c>
      <c r="T207" s="138">
        <f>S207*H207</f>
        <v>0</v>
      </c>
      <c r="AR207" s="139" t="s">
        <v>155</v>
      </c>
      <c r="AT207" s="139" t="s">
        <v>135</v>
      </c>
      <c r="AU207" s="139" t="s">
        <v>81</v>
      </c>
      <c r="AY207" s="18" t="s">
        <v>132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8" t="s">
        <v>79</v>
      </c>
      <c r="BK207" s="140">
        <f>ROUND(I207*H207,2)</f>
        <v>0</v>
      </c>
      <c r="BL207" s="18" t="s">
        <v>155</v>
      </c>
      <c r="BM207" s="139" t="s">
        <v>342</v>
      </c>
    </row>
    <row r="208" spans="2:47" s="1" customFormat="1" ht="11.25">
      <c r="B208" s="33"/>
      <c r="D208" s="141" t="s">
        <v>142</v>
      </c>
      <c r="F208" s="142" t="s">
        <v>343</v>
      </c>
      <c r="I208" s="143"/>
      <c r="L208" s="33"/>
      <c r="M208" s="144"/>
      <c r="T208" s="54"/>
      <c r="AT208" s="18" t="s">
        <v>142</v>
      </c>
      <c r="AU208" s="18" t="s">
        <v>81</v>
      </c>
    </row>
    <row r="209" spans="2:51" s="13" customFormat="1" ht="11.25">
      <c r="B209" s="157"/>
      <c r="D209" s="151" t="s">
        <v>208</v>
      </c>
      <c r="E209" s="158" t="s">
        <v>19</v>
      </c>
      <c r="F209" s="159" t="s">
        <v>344</v>
      </c>
      <c r="H209" s="160">
        <v>65.15</v>
      </c>
      <c r="I209" s="161"/>
      <c r="L209" s="157"/>
      <c r="M209" s="162"/>
      <c r="T209" s="163"/>
      <c r="AT209" s="158" t="s">
        <v>208</v>
      </c>
      <c r="AU209" s="158" t="s">
        <v>81</v>
      </c>
      <c r="AV209" s="13" t="s">
        <v>81</v>
      </c>
      <c r="AW209" s="13" t="s">
        <v>33</v>
      </c>
      <c r="AX209" s="13" t="s">
        <v>79</v>
      </c>
      <c r="AY209" s="158" t="s">
        <v>132</v>
      </c>
    </row>
    <row r="210" spans="2:65" s="1" customFormat="1" ht="16.5" customHeight="1">
      <c r="B210" s="33"/>
      <c r="C210" s="178" t="s">
        <v>345</v>
      </c>
      <c r="D210" s="178" t="s">
        <v>346</v>
      </c>
      <c r="E210" s="179" t="s">
        <v>347</v>
      </c>
      <c r="F210" s="180" t="s">
        <v>348</v>
      </c>
      <c r="G210" s="181" t="s">
        <v>228</v>
      </c>
      <c r="H210" s="182">
        <v>74.923</v>
      </c>
      <c r="I210" s="183"/>
      <c r="J210" s="184">
        <f>ROUND(I210*H210,2)</f>
        <v>0</v>
      </c>
      <c r="K210" s="180" t="s">
        <v>139</v>
      </c>
      <c r="L210" s="185"/>
      <c r="M210" s="186" t="s">
        <v>19</v>
      </c>
      <c r="N210" s="187" t="s">
        <v>43</v>
      </c>
      <c r="P210" s="137">
        <f>O210*H210</f>
        <v>0</v>
      </c>
      <c r="Q210" s="137">
        <v>3E-05</v>
      </c>
      <c r="R210" s="137">
        <f>Q210*H210</f>
        <v>0.00224769</v>
      </c>
      <c r="S210" s="137">
        <v>0</v>
      </c>
      <c r="T210" s="138">
        <f>S210*H210</f>
        <v>0</v>
      </c>
      <c r="AR210" s="139" t="s">
        <v>175</v>
      </c>
      <c r="AT210" s="139" t="s">
        <v>346</v>
      </c>
      <c r="AU210" s="139" t="s">
        <v>81</v>
      </c>
      <c r="AY210" s="18" t="s">
        <v>132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8" t="s">
        <v>79</v>
      </c>
      <c r="BK210" s="140">
        <f>ROUND(I210*H210,2)</f>
        <v>0</v>
      </c>
      <c r="BL210" s="18" t="s">
        <v>155</v>
      </c>
      <c r="BM210" s="139" t="s">
        <v>349</v>
      </c>
    </row>
    <row r="211" spans="2:51" s="13" customFormat="1" ht="11.25">
      <c r="B211" s="157"/>
      <c r="D211" s="151" t="s">
        <v>208</v>
      </c>
      <c r="F211" s="159" t="s">
        <v>350</v>
      </c>
      <c r="H211" s="160">
        <v>74.923</v>
      </c>
      <c r="I211" s="161"/>
      <c r="L211" s="157"/>
      <c r="M211" s="162"/>
      <c r="T211" s="163"/>
      <c r="AT211" s="158" t="s">
        <v>208</v>
      </c>
      <c r="AU211" s="158" t="s">
        <v>81</v>
      </c>
      <c r="AV211" s="13" t="s">
        <v>81</v>
      </c>
      <c r="AW211" s="13" t="s">
        <v>4</v>
      </c>
      <c r="AX211" s="13" t="s">
        <v>79</v>
      </c>
      <c r="AY211" s="158" t="s">
        <v>132</v>
      </c>
    </row>
    <row r="212" spans="2:65" s="1" customFormat="1" ht="16.5" customHeight="1">
      <c r="B212" s="33"/>
      <c r="C212" s="128" t="s">
        <v>351</v>
      </c>
      <c r="D212" s="128" t="s">
        <v>135</v>
      </c>
      <c r="E212" s="129" t="s">
        <v>352</v>
      </c>
      <c r="F212" s="130" t="s">
        <v>353</v>
      </c>
      <c r="G212" s="131" t="s">
        <v>205</v>
      </c>
      <c r="H212" s="132">
        <v>152.231</v>
      </c>
      <c r="I212" s="133"/>
      <c r="J212" s="134">
        <f>ROUND(I212*H212,2)</f>
        <v>0</v>
      </c>
      <c r="K212" s="130" t="s">
        <v>139</v>
      </c>
      <c r="L212" s="33"/>
      <c r="M212" s="135" t="s">
        <v>19</v>
      </c>
      <c r="N212" s="136" t="s">
        <v>43</v>
      </c>
      <c r="P212" s="137">
        <f>O212*H212</f>
        <v>0</v>
      </c>
      <c r="Q212" s="137">
        <v>0.004</v>
      </c>
      <c r="R212" s="137">
        <f>Q212*H212</f>
        <v>0.608924</v>
      </c>
      <c r="S212" s="137">
        <v>0</v>
      </c>
      <c r="T212" s="138">
        <f>S212*H212</f>
        <v>0</v>
      </c>
      <c r="AR212" s="139" t="s">
        <v>155</v>
      </c>
      <c r="AT212" s="139" t="s">
        <v>135</v>
      </c>
      <c r="AU212" s="139" t="s">
        <v>81</v>
      </c>
      <c r="AY212" s="18" t="s">
        <v>132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8" t="s">
        <v>79</v>
      </c>
      <c r="BK212" s="140">
        <f>ROUND(I212*H212,2)</f>
        <v>0</v>
      </c>
      <c r="BL212" s="18" t="s">
        <v>155</v>
      </c>
      <c r="BM212" s="139" t="s">
        <v>354</v>
      </c>
    </row>
    <row r="213" spans="2:47" s="1" customFormat="1" ht="11.25">
      <c r="B213" s="33"/>
      <c r="D213" s="141" t="s">
        <v>142</v>
      </c>
      <c r="F213" s="142" t="s">
        <v>355</v>
      </c>
      <c r="I213" s="143"/>
      <c r="L213" s="33"/>
      <c r="M213" s="144"/>
      <c r="T213" s="54"/>
      <c r="AT213" s="18" t="s">
        <v>142</v>
      </c>
      <c r="AU213" s="18" t="s">
        <v>81</v>
      </c>
    </row>
    <row r="214" spans="2:51" s="13" customFormat="1" ht="22.5">
      <c r="B214" s="157"/>
      <c r="D214" s="151" t="s">
        <v>208</v>
      </c>
      <c r="E214" s="158" t="s">
        <v>19</v>
      </c>
      <c r="F214" s="159" t="s">
        <v>326</v>
      </c>
      <c r="H214" s="160">
        <v>30.576</v>
      </c>
      <c r="I214" s="161"/>
      <c r="L214" s="157"/>
      <c r="M214" s="162"/>
      <c r="T214" s="163"/>
      <c r="AT214" s="158" t="s">
        <v>208</v>
      </c>
      <c r="AU214" s="158" t="s">
        <v>81</v>
      </c>
      <c r="AV214" s="13" t="s">
        <v>81</v>
      </c>
      <c r="AW214" s="13" t="s">
        <v>33</v>
      </c>
      <c r="AX214" s="13" t="s">
        <v>72</v>
      </c>
      <c r="AY214" s="158" t="s">
        <v>132</v>
      </c>
    </row>
    <row r="215" spans="2:51" s="13" customFormat="1" ht="11.25">
      <c r="B215" s="157"/>
      <c r="D215" s="151" t="s">
        <v>208</v>
      </c>
      <c r="E215" s="158" t="s">
        <v>19</v>
      </c>
      <c r="F215" s="159" t="s">
        <v>327</v>
      </c>
      <c r="H215" s="160">
        <v>17.892</v>
      </c>
      <c r="I215" s="161"/>
      <c r="L215" s="157"/>
      <c r="M215" s="162"/>
      <c r="T215" s="163"/>
      <c r="AT215" s="158" t="s">
        <v>208</v>
      </c>
      <c r="AU215" s="158" t="s">
        <v>81</v>
      </c>
      <c r="AV215" s="13" t="s">
        <v>81</v>
      </c>
      <c r="AW215" s="13" t="s">
        <v>33</v>
      </c>
      <c r="AX215" s="13" t="s">
        <v>72</v>
      </c>
      <c r="AY215" s="158" t="s">
        <v>132</v>
      </c>
    </row>
    <row r="216" spans="2:51" s="13" customFormat="1" ht="11.25">
      <c r="B216" s="157"/>
      <c r="D216" s="151" t="s">
        <v>208</v>
      </c>
      <c r="E216" s="158" t="s">
        <v>19</v>
      </c>
      <c r="F216" s="159" t="s">
        <v>328</v>
      </c>
      <c r="H216" s="160">
        <v>136.838</v>
      </c>
      <c r="I216" s="161"/>
      <c r="L216" s="157"/>
      <c r="M216" s="162"/>
      <c r="T216" s="163"/>
      <c r="AT216" s="158" t="s">
        <v>208</v>
      </c>
      <c r="AU216" s="158" t="s">
        <v>81</v>
      </c>
      <c r="AV216" s="13" t="s">
        <v>81</v>
      </c>
      <c r="AW216" s="13" t="s">
        <v>33</v>
      </c>
      <c r="AX216" s="13" t="s">
        <v>72</v>
      </c>
      <c r="AY216" s="158" t="s">
        <v>132</v>
      </c>
    </row>
    <row r="217" spans="2:51" s="13" customFormat="1" ht="11.25">
      <c r="B217" s="157"/>
      <c r="D217" s="151" t="s">
        <v>208</v>
      </c>
      <c r="E217" s="158" t="s">
        <v>19</v>
      </c>
      <c r="F217" s="159" t="s">
        <v>329</v>
      </c>
      <c r="H217" s="160">
        <v>-2.31</v>
      </c>
      <c r="I217" s="161"/>
      <c r="L217" s="157"/>
      <c r="M217" s="162"/>
      <c r="T217" s="163"/>
      <c r="AT217" s="158" t="s">
        <v>208</v>
      </c>
      <c r="AU217" s="158" t="s">
        <v>81</v>
      </c>
      <c r="AV217" s="13" t="s">
        <v>81</v>
      </c>
      <c r="AW217" s="13" t="s">
        <v>33</v>
      </c>
      <c r="AX217" s="13" t="s">
        <v>72</v>
      </c>
      <c r="AY217" s="158" t="s">
        <v>132</v>
      </c>
    </row>
    <row r="218" spans="2:51" s="13" customFormat="1" ht="11.25">
      <c r="B218" s="157"/>
      <c r="D218" s="151" t="s">
        <v>208</v>
      </c>
      <c r="E218" s="158" t="s">
        <v>19</v>
      </c>
      <c r="F218" s="159" t="s">
        <v>330</v>
      </c>
      <c r="H218" s="160">
        <v>-2.805</v>
      </c>
      <c r="I218" s="161"/>
      <c r="L218" s="157"/>
      <c r="M218" s="162"/>
      <c r="T218" s="163"/>
      <c r="AT218" s="158" t="s">
        <v>208</v>
      </c>
      <c r="AU218" s="158" t="s">
        <v>81</v>
      </c>
      <c r="AV218" s="13" t="s">
        <v>81</v>
      </c>
      <c r="AW218" s="13" t="s">
        <v>33</v>
      </c>
      <c r="AX218" s="13" t="s">
        <v>72</v>
      </c>
      <c r="AY218" s="158" t="s">
        <v>132</v>
      </c>
    </row>
    <row r="219" spans="2:51" s="13" customFormat="1" ht="11.25">
      <c r="B219" s="157"/>
      <c r="D219" s="151" t="s">
        <v>208</v>
      </c>
      <c r="E219" s="158" t="s">
        <v>19</v>
      </c>
      <c r="F219" s="159" t="s">
        <v>269</v>
      </c>
      <c r="H219" s="160">
        <v>5.04</v>
      </c>
      <c r="I219" s="161"/>
      <c r="L219" s="157"/>
      <c r="M219" s="162"/>
      <c r="T219" s="163"/>
      <c r="AT219" s="158" t="s">
        <v>208</v>
      </c>
      <c r="AU219" s="158" t="s">
        <v>81</v>
      </c>
      <c r="AV219" s="13" t="s">
        <v>81</v>
      </c>
      <c r="AW219" s="13" t="s">
        <v>33</v>
      </c>
      <c r="AX219" s="13" t="s">
        <v>72</v>
      </c>
      <c r="AY219" s="158" t="s">
        <v>132</v>
      </c>
    </row>
    <row r="220" spans="2:51" s="13" customFormat="1" ht="11.25">
      <c r="B220" s="157"/>
      <c r="D220" s="151" t="s">
        <v>208</v>
      </c>
      <c r="E220" s="158" t="s">
        <v>19</v>
      </c>
      <c r="F220" s="159" t="s">
        <v>331</v>
      </c>
      <c r="H220" s="160">
        <v>-23.4</v>
      </c>
      <c r="I220" s="161"/>
      <c r="L220" s="157"/>
      <c r="M220" s="162"/>
      <c r="T220" s="163"/>
      <c r="AT220" s="158" t="s">
        <v>208</v>
      </c>
      <c r="AU220" s="158" t="s">
        <v>81</v>
      </c>
      <c r="AV220" s="13" t="s">
        <v>81</v>
      </c>
      <c r="AW220" s="13" t="s">
        <v>33</v>
      </c>
      <c r="AX220" s="13" t="s">
        <v>72</v>
      </c>
      <c r="AY220" s="158" t="s">
        <v>132</v>
      </c>
    </row>
    <row r="221" spans="2:51" s="13" customFormat="1" ht="11.25">
      <c r="B221" s="157"/>
      <c r="D221" s="151" t="s">
        <v>208</v>
      </c>
      <c r="E221" s="158" t="s">
        <v>19</v>
      </c>
      <c r="F221" s="159" t="s">
        <v>332</v>
      </c>
      <c r="H221" s="160">
        <v>-9.6</v>
      </c>
      <c r="I221" s="161"/>
      <c r="L221" s="157"/>
      <c r="M221" s="162"/>
      <c r="T221" s="163"/>
      <c r="AT221" s="158" t="s">
        <v>208</v>
      </c>
      <c r="AU221" s="158" t="s">
        <v>81</v>
      </c>
      <c r="AV221" s="13" t="s">
        <v>81</v>
      </c>
      <c r="AW221" s="13" t="s">
        <v>33</v>
      </c>
      <c r="AX221" s="13" t="s">
        <v>72</v>
      </c>
      <c r="AY221" s="158" t="s">
        <v>132</v>
      </c>
    </row>
    <row r="222" spans="2:51" s="14" customFormat="1" ht="11.25">
      <c r="B222" s="164"/>
      <c r="D222" s="151" t="s">
        <v>208</v>
      </c>
      <c r="E222" s="165" t="s">
        <v>19</v>
      </c>
      <c r="F222" s="166" t="s">
        <v>212</v>
      </c>
      <c r="H222" s="167">
        <v>152.23099999999997</v>
      </c>
      <c r="I222" s="168"/>
      <c r="L222" s="164"/>
      <c r="M222" s="169"/>
      <c r="T222" s="170"/>
      <c r="AT222" s="165" t="s">
        <v>208</v>
      </c>
      <c r="AU222" s="165" t="s">
        <v>81</v>
      </c>
      <c r="AV222" s="14" t="s">
        <v>155</v>
      </c>
      <c r="AW222" s="14" t="s">
        <v>33</v>
      </c>
      <c r="AX222" s="14" t="s">
        <v>79</v>
      </c>
      <c r="AY222" s="165" t="s">
        <v>132</v>
      </c>
    </row>
    <row r="223" spans="2:65" s="1" customFormat="1" ht="16.5" customHeight="1">
      <c r="B223" s="33"/>
      <c r="C223" s="128" t="s">
        <v>356</v>
      </c>
      <c r="D223" s="128" t="s">
        <v>135</v>
      </c>
      <c r="E223" s="129" t="s">
        <v>357</v>
      </c>
      <c r="F223" s="130" t="s">
        <v>358</v>
      </c>
      <c r="G223" s="131" t="s">
        <v>205</v>
      </c>
      <c r="H223" s="132">
        <v>55.333</v>
      </c>
      <c r="I223" s="133"/>
      <c r="J223" s="134">
        <f>ROUND(I223*H223,2)</f>
        <v>0</v>
      </c>
      <c r="K223" s="130" t="s">
        <v>139</v>
      </c>
      <c r="L223" s="33"/>
      <c r="M223" s="135" t="s">
        <v>19</v>
      </c>
      <c r="N223" s="136" t="s">
        <v>43</v>
      </c>
      <c r="P223" s="137">
        <f>O223*H223</f>
        <v>0</v>
      </c>
      <c r="Q223" s="137">
        <v>0.1117</v>
      </c>
      <c r="R223" s="137">
        <f>Q223*H223</f>
        <v>6.1806961</v>
      </c>
      <c r="S223" s="137">
        <v>0</v>
      </c>
      <c r="T223" s="138">
        <f>S223*H223</f>
        <v>0</v>
      </c>
      <c r="AR223" s="139" t="s">
        <v>155</v>
      </c>
      <c r="AT223" s="139" t="s">
        <v>135</v>
      </c>
      <c r="AU223" s="139" t="s">
        <v>81</v>
      </c>
      <c r="AY223" s="18" t="s">
        <v>132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8" t="s">
        <v>79</v>
      </c>
      <c r="BK223" s="140">
        <f>ROUND(I223*H223,2)</f>
        <v>0</v>
      </c>
      <c r="BL223" s="18" t="s">
        <v>155</v>
      </c>
      <c r="BM223" s="139" t="s">
        <v>359</v>
      </c>
    </row>
    <row r="224" spans="2:47" s="1" customFormat="1" ht="11.25">
      <c r="B224" s="33"/>
      <c r="D224" s="141" t="s">
        <v>142</v>
      </c>
      <c r="F224" s="142" t="s">
        <v>360</v>
      </c>
      <c r="I224" s="143"/>
      <c r="L224" s="33"/>
      <c r="M224" s="144"/>
      <c r="T224" s="54"/>
      <c r="AT224" s="18" t="s">
        <v>142</v>
      </c>
      <c r="AU224" s="18" t="s">
        <v>81</v>
      </c>
    </row>
    <row r="225" spans="2:51" s="13" customFormat="1" ht="11.25">
      <c r="B225" s="157"/>
      <c r="D225" s="151" t="s">
        <v>208</v>
      </c>
      <c r="E225" s="158" t="s">
        <v>19</v>
      </c>
      <c r="F225" s="159" t="s">
        <v>361</v>
      </c>
      <c r="H225" s="160">
        <v>4.95</v>
      </c>
      <c r="I225" s="161"/>
      <c r="L225" s="157"/>
      <c r="M225" s="162"/>
      <c r="T225" s="163"/>
      <c r="AT225" s="158" t="s">
        <v>208</v>
      </c>
      <c r="AU225" s="158" t="s">
        <v>81</v>
      </c>
      <c r="AV225" s="13" t="s">
        <v>81</v>
      </c>
      <c r="AW225" s="13" t="s">
        <v>33</v>
      </c>
      <c r="AX225" s="13" t="s">
        <v>72</v>
      </c>
      <c r="AY225" s="158" t="s">
        <v>132</v>
      </c>
    </row>
    <row r="226" spans="2:51" s="13" customFormat="1" ht="11.25">
      <c r="B226" s="157"/>
      <c r="D226" s="151" t="s">
        <v>208</v>
      </c>
      <c r="E226" s="158" t="s">
        <v>19</v>
      </c>
      <c r="F226" s="159" t="s">
        <v>362</v>
      </c>
      <c r="H226" s="160">
        <v>6.3</v>
      </c>
      <c r="I226" s="161"/>
      <c r="L226" s="157"/>
      <c r="M226" s="162"/>
      <c r="T226" s="163"/>
      <c r="AT226" s="158" t="s">
        <v>208</v>
      </c>
      <c r="AU226" s="158" t="s">
        <v>81</v>
      </c>
      <c r="AV226" s="13" t="s">
        <v>81</v>
      </c>
      <c r="AW226" s="13" t="s">
        <v>33</v>
      </c>
      <c r="AX226" s="13" t="s">
        <v>72</v>
      </c>
      <c r="AY226" s="158" t="s">
        <v>132</v>
      </c>
    </row>
    <row r="227" spans="2:51" s="13" customFormat="1" ht="11.25">
      <c r="B227" s="157"/>
      <c r="D227" s="151" t="s">
        <v>208</v>
      </c>
      <c r="E227" s="158" t="s">
        <v>19</v>
      </c>
      <c r="F227" s="159" t="s">
        <v>363</v>
      </c>
      <c r="H227" s="160">
        <v>3.63</v>
      </c>
      <c r="I227" s="161"/>
      <c r="L227" s="157"/>
      <c r="M227" s="162"/>
      <c r="T227" s="163"/>
      <c r="AT227" s="158" t="s">
        <v>208</v>
      </c>
      <c r="AU227" s="158" t="s">
        <v>81</v>
      </c>
      <c r="AV227" s="13" t="s">
        <v>81</v>
      </c>
      <c r="AW227" s="13" t="s">
        <v>33</v>
      </c>
      <c r="AX227" s="13" t="s">
        <v>72</v>
      </c>
      <c r="AY227" s="158" t="s">
        <v>132</v>
      </c>
    </row>
    <row r="228" spans="2:51" s="13" customFormat="1" ht="11.25">
      <c r="B228" s="157"/>
      <c r="D228" s="151" t="s">
        <v>208</v>
      </c>
      <c r="E228" s="158" t="s">
        <v>19</v>
      </c>
      <c r="F228" s="159" t="s">
        <v>364</v>
      </c>
      <c r="H228" s="160">
        <v>1.235</v>
      </c>
      <c r="I228" s="161"/>
      <c r="L228" s="157"/>
      <c r="M228" s="162"/>
      <c r="T228" s="163"/>
      <c r="AT228" s="158" t="s">
        <v>208</v>
      </c>
      <c r="AU228" s="158" t="s">
        <v>81</v>
      </c>
      <c r="AV228" s="13" t="s">
        <v>81</v>
      </c>
      <c r="AW228" s="13" t="s">
        <v>33</v>
      </c>
      <c r="AX228" s="13" t="s">
        <v>72</v>
      </c>
      <c r="AY228" s="158" t="s">
        <v>132</v>
      </c>
    </row>
    <row r="229" spans="2:51" s="13" customFormat="1" ht="11.25">
      <c r="B229" s="157"/>
      <c r="D229" s="151" t="s">
        <v>208</v>
      </c>
      <c r="E229" s="158" t="s">
        <v>19</v>
      </c>
      <c r="F229" s="159" t="s">
        <v>365</v>
      </c>
      <c r="H229" s="160">
        <v>5.25</v>
      </c>
      <c r="I229" s="161"/>
      <c r="L229" s="157"/>
      <c r="M229" s="162"/>
      <c r="T229" s="163"/>
      <c r="AT229" s="158" t="s">
        <v>208</v>
      </c>
      <c r="AU229" s="158" t="s">
        <v>81</v>
      </c>
      <c r="AV229" s="13" t="s">
        <v>81</v>
      </c>
      <c r="AW229" s="13" t="s">
        <v>33</v>
      </c>
      <c r="AX229" s="13" t="s">
        <v>72</v>
      </c>
      <c r="AY229" s="158" t="s">
        <v>132</v>
      </c>
    </row>
    <row r="230" spans="2:51" s="13" customFormat="1" ht="11.25">
      <c r="B230" s="157"/>
      <c r="D230" s="151" t="s">
        <v>208</v>
      </c>
      <c r="E230" s="158" t="s">
        <v>19</v>
      </c>
      <c r="F230" s="159" t="s">
        <v>366</v>
      </c>
      <c r="H230" s="160">
        <v>4.095</v>
      </c>
      <c r="I230" s="161"/>
      <c r="L230" s="157"/>
      <c r="M230" s="162"/>
      <c r="T230" s="163"/>
      <c r="AT230" s="158" t="s">
        <v>208</v>
      </c>
      <c r="AU230" s="158" t="s">
        <v>81</v>
      </c>
      <c r="AV230" s="13" t="s">
        <v>81</v>
      </c>
      <c r="AW230" s="13" t="s">
        <v>33</v>
      </c>
      <c r="AX230" s="13" t="s">
        <v>72</v>
      </c>
      <c r="AY230" s="158" t="s">
        <v>132</v>
      </c>
    </row>
    <row r="231" spans="2:51" s="13" customFormat="1" ht="11.25">
      <c r="B231" s="157"/>
      <c r="D231" s="151" t="s">
        <v>208</v>
      </c>
      <c r="E231" s="158" t="s">
        <v>19</v>
      </c>
      <c r="F231" s="159" t="s">
        <v>367</v>
      </c>
      <c r="H231" s="160">
        <v>0.3</v>
      </c>
      <c r="I231" s="161"/>
      <c r="L231" s="157"/>
      <c r="M231" s="162"/>
      <c r="T231" s="163"/>
      <c r="AT231" s="158" t="s">
        <v>208</v>
      </c>
      <c r="AU231" s="158" t="s">
        <v>81</v>
      </c>
      <c r="AV231" s="13" t="s">
        <v>81</v>
      </c>
      <c r="AW231" s="13" t="s">
        <v>33</v>
      </c>
      <c r="AX231" s="13" t="s">
        <v>72</v>
      </c>
      <c r="AY231" s="158" t="s">
        <v>132</v>
      </c>
    </row>
    <row r="232" spans="2:51" s="13" customFormat="1" ht="11.25">
      <c r="B232" s="157"/>
      <c r="D232" s="151" t="s">
        <v>208</v>
      </c>
      <c r="E232" s="158" t="s">
        <v>19</v>
      </c>
      <c r="F232" s="159" t="s">
        <v>368</v>
      </c>
      <c r="H232" s="160">
        <v>0.398</v>
      </c>
      <c r="I232" s="161"/>
      <c r="L232" s="157"/>
      <c r="M232" s="162"/>
      <c r="T232" s="163"/>
      <c r="AT232" s="158" t="s">
        <v>208</v>
      </c>
      <c r="AU232" s="158" t="s">
        <v>81</v>
      </c>
      <c r="AV232" s="13" t="s">
        <v>81</v>
      </c>
      <c r="AW232" s="13" t="s">
        <v>33</v>
      </c>
      <c r="AX232" s="13" t="s">
        <v>72</v>
      </c>
      <c r="AY232" s="158" t="s">
        <v>132</v>
      </c>
    </row>
    <row r="233" spans="2:51" s="13" customFormat="1" ht="11.25">
      <c r="B233" s="157"/>
      <c r="D233" s="151" t="s">
        <v>208</v>
      </c>
      <c r="E233" s="158" t="s">
        <v>19</v>
      </c>
      <c r="F233" s="159" t="s">
        <v>369</v>
      </c>
      <c r="H233" s="160">
        <v>0.58</v>
      </c>
      <c r="I233" s="161"/>
      <c r="L233" s="157"/>
      <c r="M233" s="162"/>
      <c r="T233" s="163"/>
      <c r="AT233" s="158" t="s">
        <v>208</v>
      </c>
      <c r="AU233" s="158" t="s">
        <v>81</v>
      </c>
      <c r="AV233" s="13" t="s">
        <v>81</v>
      </c>
      <c r="AW233" s="13" t="s">
        <v>33</v>
      </c>
      <c r="AX233" s="13" t="s">
        <v>72</v>
      </c>
      <c r="AY233" s="158" t="s">
        <v>132</v>
      </c>
    </row>
    <row r="234" spans="2:51" s="13" customFormat="1" ht="11.25">
      <c r="B234" s="157"/>
      <c r="D234" s="151" t="s">
        <v>208</v>
      </c>
      <c r="E234" s="158" t="s">
        <v>19</v>
      </c>
      <c r="F234" s="159" t="s">
        <v>370</v>
      </c>
      <c r="H234" s="160">
        <v>3.2</v>
      </c>
      <c r="I234" s="161"/>
      <c r="L234" s="157"/>
      <c r="M234" s="162"/>
      <c r="T234" s="163"/>
      <c r="AT234" s="158" t="s">
        <v>208</v>
      </c>
      <c r="AU234" s="158" t="s">
        <v>81</v>
      </c>
      <c r="AV234" s="13" t="s">
        <v>81</v>
      </c>
      <c r="AW234" s="13" t="s">
        <v>33</v>
      </c>
      <c r="AX234" s="13" t="s">
        <v>72</v>
      </c>
      <c r="AY234" s="158" t="s">
        <v>132</v>
      </c>
    </row>
    <row r="235" spans="2:51" s="13" customFormat="1" ht="11.25">
      <c r="B235" s="157"/>
      <c r="D235" s="151" t="s">
        <v>208</v>
      </c>
      <c r="E235" s="158" t="s">
        <v>19</v>
      </c>
      <c r="F235" s="159" t="s">
        <v>371</v>
      </c>
      <c r="H235" s="160">
        <v>1.218</v>
      </c>
      <c r="I235" s="161"/>
      <c r="L235" s="157"/>
      <c r="M235" s="162"/>
      <c r="T235" s="163"/>
      <c r="AT235" s="158" t="s">
        <v>208</v>
      </c>
      <c r="AU235" s="158" t="s">
        <v>81</v>
      </c>
      <c r="AV235" s="13" t="s">
        <v>81</v>
      </c>
      <c r="AW235" s="13" t="s">
        <v>33</v>
      </c>
      <c r="AX235" s="13" t="s">
        <v>72</v>
      </c>
      <c r="AY235" s="158" t="s">
        <v>132</v>
      </c>
    </row>
    <row r="236" spans="2:51" s="13" customFormat="1" ht="11.25">
      <c r="B236" s="157"/>
      <c r="D236" s="151" t="s">
        <v>208</v>
      </c>
      <c r="E236" s="158" t="s">
        <v>19</v>
      </c>
      <c r="F236" s="159" t="s">
        <v>372</v>
      </c>
      <c r="H236" s="160">
        <v>1.76</v>
      </c>
      <c r="I236" s="161"/>
      <c r="L236" s="157"/>
      <c r="M236" s="162"/>
      <c r="T236" s="163"/>
      <c r="AT236" s="158" t="s">
        <v>208</v>
      </c>
      <c r="AU236" s="158" t="s">
        <v>81</v>
      </c>
      <c r="AV236" s="13" t="s">
        <v>81</v>
      </c>
      <c r="AW236" s="13" t="s">
        <v>33</v>
      </c>
      <c r="AX236" s="13" t="s">
        <v>72</v>
      </c>
      <c r="AY236" s="158" t="s">
        <v>132</v>
      </c>
    </row>
    <row r="237" spans="2:51" s="13" customFormat="1" ht="11.25">
      <c r="B237" s="157"/>
      <c r="D237" s="151" t="s">
        <v>208</v>
      </c>
      <c r="E237" s="158" t="s">
        <v>19</v>
      </c>
      <c r="F237" s="159" t="s">
        <v>373</v>
      </c>
      <c r="H237" s="160">
        <v>4.004</v>
      </c>
      <c r="I237" s="161"/>
      <c r="L237" s="157"/>
      <c r="M237" s="162"/>
      <c r="T237" s="163"/>
      <c r="AT237" s="158" t="s">
        <v>208</v>
      </c>
      <c r="AU237" s="158" t="s">
        <v>81</v>
      </c>
      <c r="AV237" s="13" t="s">
        <v>81</v>
      </c>
      <c r="AW237" s="13" t="s">
        <v>33</v>
      </c>
      <c r="AX237" s="13" t="s">
        <v>72</v>
      </c>
      <c r="AY237" s="158" t="s">
        <v>132</v>
      </c>
    </row>
    <row r="238" spans="2:51" s="13" customFormat="1" ht="11.25">
      <c r="B238" s="157"/>
      <c r="D238" s="151" t="s">
        <v>208</v>
      </c>
      <c r="E238" s="158" t="s">
        <v>19</v>
      </c>
      <c r="F238" s="159" t="s">
        <v>374</v>
      </c>
      <c r="H238" s="160">
        <v>4.29</v>
      </c>
      <c r="I238" s="161"/>
      <c r="L238" s="157"/>
      <c r="M238" s="162"/>
      <c r="T238" s="163"/>
      <c r="AT238" s="158" t="s">
        <v>208</v>
      </c>
      <c r="AU238" s="158" t="s">
        <v>81</v>
      </c>
      <c r="AV238" s="13" t="s">
        <v>81</v>
      </c>
      <c r="AW238" s="13" t="s">
        <v>33</v>
      </c>
      <c r="AX238" s="13" t="s">
        <v>72</v>
      </c>
      <c r="AY238" s="158" t="s">
        <v>132</v>
      </c>
    </row>
    <row r="239" spans="2:51" s="13" customFormat="1" ht="11.25">
      <c r="B239" s="157"/>
      <c r="D239" s="151" t="s">
        <v>208</v>
      </c>
      <c r="E239" s="158" t="s">
        <v>19</v>
      </c>
      <c r="F239" s="159" t="s">
        <v>375</v>
      </c>
      <c r="H239" s="160">
        <v>-0.1</v>
      </c>
      <c r="I239" s="161"/>
      <c r="L239" s="157"/>
      <c r="M239" s="162"/>
      <c r="T239" s="163"/>
      <c r="AT239" s="158" t="s">
        <v>208</v>
      </c>
      <c r="AU239" s="158" t="s">
        <v>81</v>
      </c>
      <c r="AV239" s="13" t="s">
        <v>81</v>
      </c>
      <c r="AW239" s="13" t="s">
        <v>33</v>
      </c>
      <c r="AX239" s="13" t="s">
        <v>72</v>
      </c>
      <c r="AY239" s="158" t="s">
        <v>132</v>
      </c>
    </row>
    <row r="240" spans="2:51" s="13" customFormat="1" ht="11.25">
      <c r="B240" s="157"/>
      <c r="D240" s="151" t="s">
        <v>208</v>
      </c>
      <c r="E240" s="158" t="s">
        <v>19</v>
      </c>
      <c r="F240" s="159" t="s">
        <v>376</v>
      </c>
      <c r="H240" s="160">
        <v>6.633</v>
      </c>
      <c r="I240" s="161"/>
      <c r="L240" s="157"/>
      <c r="M240" s="162"/>
      <c r="T240" s="163"/>
      <c r="AT240" s="158" t="s">
        <v>208</v>
      </c>
      <c r="AU240" s="158" t="s">
        <v>81</v>
      </c>
      <c r="AV240" s="13" t="s">
        <v>81</v>
      </c>
      <c r="AW240" s="13" t="s">
        <v>33</v>
      </c>
      <c r="AX240" s="13" t="s">
        <v>72</v>
      </c>
      <c r="AY240" s="158" t="s">
        <v>132</v>
      </c>
    </row>
    <row r="241" spans="2:51" s="13" customFormat="1" ht="11.25">
      <c r="B241" s="157"/>
      <c r="D241" s="151" t="s">
        <v>208</v>
      </c>
      <c r="E241" s="158" t="s">
        <v>19</v>
      </c>
      <c r="F241" s="159" t="s">
        <v>377</v>
      </c>
      <c r="H241" s="160">
        <v>2.34</v>
      </c>
      <c r="I241" s="161"/>
      <c r="L241" s="157"/>
      <c r="M241" s="162"/>
      <c r="T241" s="163"/>
      <c r="AT241" s="158" t="s">
        <v>208</v>
      </c>
      <c r="AU241" s="158" t="s">
        <v>81</v>
      </c>
      <c r="AV241" s="13" t="s">
        <v>81</v>
      </c>
      <c r="AW241" s="13" t="s">
        <v>33</v>
      </c>
      <c r="AX241" s="13" t="s">
        <v>72</v>
      </c>
      <c r="AY241" s="158" t="s">
        <v>132</v>
      </c>
    </row>
    <row r="242" spans="2:51" s="13" customFormat="1" ht="11.25">
      <c r="B242" s="157"/>
      <c r="D242" s="151" t="s">
        <v>208</v>
      </c>
      <c r="E242" s="158" t="s">
        <v>19</v>
      </c>
      <c r="F242" s="159" t="s">
        <v>365</v>
      </c>
      <c r="H242" s="160">
        <v>5.25</v>
      </c>
      <c r="I242" s="161"/>
      <c r="L242" s="157"/>
      <c r="M242" s="162"/>
      <c r="T242" s="163"/>
      <c r="AT242" s="158" t="s">
        <v>208</v>
      </c>
      <c r="AU242" s="158" t="s">
        <v>81</v>
      </c>
      <c r="AV242" s="13" t="s">
        <v>81</v>
      </c>
      <c r="AW242" s="13" t="s">
        <v>33</v>
      </c>
      <c r="AX242" s="13" t="s">
        <v>72</v>
      </c>
      <c r="AY242" s="158" t="s">
        <v>132</v>
      </c>
    </row>
    <row r="243" spans="2:51" s="14" customFormat="1" ht="11.25">
      <c r="B243" s="164"/>
      <c r="D243" s="151" t="s">
        <v>208</v>
      </c>
      <c r="E243" s="165" t="s">
        <v>19</v>
      </c>
      <c r="F243" s="166" t="s">
        <v>212</v>
      </c>
      <c r="H243" s="167">
        <v>55.333</v>
      </c>
      <c r="I243" s="168"/>
      <c r="L243" s="164"/>
      <c r="M243" s="169"/>
      <c r="T243" s="170"/>
      <c r="AT243" s="165" t="s">
        <v>208</v>
      </c>
      <c r="AU243" s="165" t="s">
        <v>81</v>
      </c>
      <c r="AV243" s="14" t="s">
        <v>155</v>
      </c>
      <c r="AW243" s="14" t="s">
        <v>33</v>
      </c>
      <c r="AX243" s="14" t="s">
        <v>79</v>
      </c>
      <c r="AY243" s="165" t="s">
        <v>132</v>
      </c>
    </row>
    <row r="244" spans="2:65" s="1" customFormat="1" ht="24.2" customHeight="1">
      <c r="B244" s="33"/>
      <c r="C244" s="128" t="s">
        <v>378</v>
      </c>
      <c r="D244" s="128" t="s">
        <v>135</v>
      </c>
      <c r="E244" s="129" t="s">
        <v>379</v>
      </c>
      <c r="F244" s="130" t="s">
        <v>380</v>
      </c>
      <c r="G244" s="131" t="s">
        <v>228</v>
      </c>
      <c r="H244" s="132">
        <v>91.16</v>
      </c>
      <c r="I244" s="133"/>
      <c r="J244" s="134">
        <f>ROUND(I244*H244,2)</f>
        <v>0</v>
      </c>
      <c r="K244" s="130" t="s">
        <v>139</v>
      </c>
      <c r="L244" s="33"/>
      <c r="M244" s="135" t="s">
        <v>19</v>
      </c>
      <c r="N244" s="136" t="s">
        <v>43</v>
      </c>
      <c r="P244" s="137">
        <f>O244*H244</f>
        <v>0</v>
      </c>
      <c r="Q244" s="137">
        <v>2E-05</v>
      </c>
      <c r="R244" s="137">
        <f>Q244*H244</f>
        <v>0.0018232</v>
      </c>
      <c r="S244" s="137">
        <v>0</v>
      </c>
      <c r="T244" s="138">
        <f>S244*H244</f>
        <v>0</v>
      </c>
      <c r="AR244" s="139" t="s">
        <v>155</v>
      </c>
      <c r="AT244" s="139" t="s">
        <v>135</v>
      </c>
      <c r="AU244" s="139" t="s">
        <v>81</v>
      </c>
      <c r="AY244" s="18" t="s">
        <v>132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8" t="s">
        <v>79</v>
      </c>
      <c r="BK244" s="140">
        <f>ROUND(I244*H244,2)</f>
        <v>0</v>
      </c>
      <c r="BL244" s="18" t="s">
        <v>155</v>
      </c>
      <c r="BM244" s="139" t="s">
        <v>381</v>
      </c>
    </row>
    <row r="245" spans="2:47" s="1" customFormat="1" ht="11.25">
      <c r="B245" s="33"/>
      <c r="D245" s="141" t="s">
        <v>142</v>
      </c>
      <c r="F245" s="142" t="s">
        <v>382</v>
      </c>
      <c r="I245" s="143"/>
      <c r="L245" s="33"/>
      <c r="M245" s="144"/>
      <c r="T245" s="54"/>
      <c r="AT245" s="18" t="s">
        <v>142</v>
      </c>
      <c r="AU245" s="18" t="s">
        <v>81</v>
      </c>
    </row>
    <row r="246" spans="2:51" s="13" customFormat="1" ht="22.5">
      <c r="B246" s="157"/>
      <c r="D246" s="151" t="s">
        <v>208</v>
      </c>
      <c r="E246" s="158" t="s">
        <v>19</v>
      </c>
      <c r="F246" s="159" t="s">
        <v>383</v>
      </c>
      <c r="H246" s="160">
        <v>39.8</v>
      </c>
      <c r="I246" s="161"/>
      <c r="L246" s="157"/>
      <c r="M246" s="162"/>
      <c r="T246" s="163"/>
      <c r="AT246" s="158" t="s">
        <v>208</v>
      </c>
      <c r="AU246" s="158" t="s">
        <v>81</v>
      </c>
      <c r="AV246" s="13" t="s">
        <v>81</v>
      </c>
      <c r="AW246" s="13" t="s">
        <v>33</v>
      </c>
      <c r="AX246" s="13" t="s">
        <v>72</v>
      </c>
      <c r="AY246" s="158" t="s">
        <v>132</v>
      </c>
    </row>
    <row r="247" spans="2:51" s="13" customFormat="1" ht="11.25">
      <c r="B247" s="157"/>
      <c r="D247" s="151" t="s">
        <v>208</v>
      </c>
      <c r="E247" s="158" t="s">
        <v>19</v>
      </c>
      <c r="F247" s="159" t="s">
        <v>384</v>
      </c>
      <c r="H247" s="160">
        <v>34.51</v>
      </c>
      <c r="I247" s="161"/>
      <c r="L247" s="157"/>
      <c r="M247" s="162"/>
      <c r="T247" s="163"/>
      <c r="AT247" s="158" t="s">
        <v>208</v>
      </c>
      <c r="AU247" s="158" t="s">
        <v>81</v>
      </c>
      <c r="AV247" s="13" t="s">
        <v>81</v>
      </c>
      <c r="AW247" s="13" t="s">
        <v>33</v>
      </c>
      <c r="AX247" s="13" t="s">
        <v>72</v>
      </c>
      <c r="AY247" s="158" t="s">
        <v>132</v>
      </c>
    </row>
    <row r="248" spans="2:51" s="13" customFormat="1" ht="11.25">
      <c r="B248" s="157"/>
      <c r="D248" s="151" t="s">
        <v>208</v>
      </c>
      <c r="E248" s="158" t="s">
        <v>19</v>
      </c>
      <c r="F248" s="159" t="s">
        <v>385</v>
      </c>
      <c r="H248" s="160">
        <v>16.85</v>
      </c>
      <c r="I248" s="161"/>
      <c r="L248" s="157"/>
      <c r="M248" s="162"/>
      <c r="T248" s="163"/>
      <c r="AT248" s="158" t="s">
        <v>208</v>
      </c>
      <c r="AU248" s="158" t="s">
        <v>81</v>
      </c>
      <c r="AV248" s="13" t="s">
        <v>81</v>
      </c>
      <c r="AW248" s="13" t="s">
        <v>33</v>
      </c>
      <c r="AX248" s="13" t="s">
        <v>72</v>
      </c>
      <c r="AY248" s="158" t="s">
        <v>132</v>
      </c>
    </row>
    <row r="249" spans="2:51" s="14" customFormat="1" ht="11.25">
      <c r="B249" s="164"/>
      <c r="D249" s="151" t="s">
        <v>208</v>
      </c>
      <c r="E249" s="165" t="s">
        <v>19</v>
      </c>
      <c r="F249" s="166" t="s">
        <v>212</v>
      </c>
      <c r="H249" s="167">
        <v>91.16</v>
      </c>
      <c r="I249" s="168"/>
      <c r="L249" s="164"/>
      <c r="M249" s="169"/>
      <c r="T249" s="170"/>
      <c r="AT249" s="165" t="s">
        <v>208</v>
      </c>
      <c r="AU249" s="165" t="s">
        <v>81</v>
      </c>
      <c r="AV249" s="14" t="s">
        <v>155</v>
      </c>
      <c r="AW249" s="14" t="s">
        <v>33</v>
      </c>
      <c r="AX249" s="14" t="s">
        <v>79</v>
      </c>
      <c r="AY249" s="165" t="s">
        <v>132</v>
      </c>
    </row>
    <row r="250" spans="2:65" s="1" customFormat="1" ht="21.75" customHeight="1">
      <c r="B250" s="33"/>
      <c r="C250" s="128" t="s">
        <v>7</v>
      </c>
      <c r="D250" s="128" t="s">
        <v>135</v>
      </c>
      <c r="E250" s="129" t="s">
        <v>386</v>
      </c>
      <c r="F250" s="130" t="s">
        <v>387</v>
      </c>
      <c r="G250" s="131" t="s">
        <v>205</v>
      </c>
      <c r="H250" s="132">
        <v>50.923</v>
      </c>
      <c r="I250" s="133"/>
      <c r="J250" s="134">
        <f>ROUND(I250*H250,2)</f>
        <v>0</v>
      </c>
      <c r="K250" s="130" t="s">
        <v>19</v>
      </c>
      <c r="L250" s="33"/>
      <c r="M250" s="135" t="s">
        <v>19</v>
      </c>
      <c r="N250" s="136" t="s">
        <v>43</v>
      </c>
      <c r="P250" s="137">
        <f>O250*H250</f>
        <v>0</v>
      </c>
      <c r="Q250" s="137">
        <v>0.0102</v>
      </c>
      <c r="R250" s="137">
        <f>Q250*H250</f>
        <v>0.5194146000000001</v>
      </c>
      <c r="S250" s="137">
        <v>0</v>
      </c>
      <c r="T250" s="138">
        <f>S250*H250</f>
        <v>0</v>
      </c>
      <c r="AR250" s="139" t="s">
        <v>155</v>
      </c>
      <c r="AT250" s="139" t="s">
        <v>135</v>
      </c>
      <c r="AU250" s="139" t="s">
        <v>81</v>
      </c>
      <c r="AY250" s="18" t="s">
        <v>132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8" t="s">
        <v>79</v>
      </c>
      <c r="BK250" s="140">
        <f>ROUND(I250*H250,2)</f>
        <v>0</v>
      </c>
      <c r="BL250" s="18" t="s">
        <v>155</v>
      </c>
      <c r="BM250" s="139" t="s">
        <v>388</v>
      </c>
    </row>
    <row r="251" spans="2:51" s="13" customFormat="1" ht="11.25">
      <c r="B251" s="157"/>
      <c r="D251" s="151" t="s">
        <v>208</v>
      </c>
      <c r="E251" s="158" t="s">
        <v>19</v>
      </c>
      <c r="F251" s="159" t="s">
        <v>389</v>
      </c>
      <c r="H251" s="160">
        <v>1.43</v>
      </c>
      <c r="I251" s="161"/>
      <c r="L251" s="157"/>
      <c r="M251" s="162"/>
      <c r="T251" s="163"/>
      <c r="AT251" s="158" t="s">
        <v>208</v>
      </c>
      <c r="AU251" s="158" t="s">
        <v>81</v>
      </c>
      <c r="AV251" s="13" t="s">
        <v>81</v>
      </c>
      <c r="AW251" s="13" t="s">
        <v>33</v>
      </c>
      <c r="AX251" s="13" t="s">
        <v>72</v>
      </c>
      <c r="AY251" s="158" t="s">
        <v>132</v>
      </c>
    </row>
    <row r="252" spans="2:51" s="13" customFormat="1" ht="11.25">
      <c r="B252" s="157"/>
      <c r="D252" s="151" t="s">
        <v>208</v>
      </c>
      <c r="E252" s="158" t="s">
        <v>19</v>
      </c>
      <c r="F252" s="159" t="s">
        <v>389</v>
      </c>
      <c r="H252" s="160">
        <v>1.43</v>
      </c>
      <c r="I252" s="161"/>
      <c r="L252" s="157"/>
      <c r="M252" s="162"/>
      <c r="T252" s="163"/>
      <c r="AT252" s="158" t="s">
        <v>208</v>
      </c>
      <c r="AU252" s="158" t="s">
        <v>81</v>
      </c>
      <c r="AV252" s="13" t="s">
        <v>81</v>
      </c>
      <c r="AW252" s="13" t="s">
        <v>33</v>
      </c>
      <c r="AX252" s="13" t="s">
        <v>72</v>
      </c>
      <c r="AY252" s="158" t="s">
        <v>132</v>
      </c>
    </row>
    <row r="253" spans="2:51" s="13" customFormat="1" ht="11.25">
      <c r="B253" s="157"/>
      <c r="D253" s="151" t="s">
        <v>208</v>
      </c>
      <c r="E253" s="158" t="s">
        <v>19</v>
      </c>
      <c r="F253" s="159" t="s">
        <v>389</v>
      </c>
      <c r="H253" s="160">
        <v>1.43</v>
      </c>
      <c r="I253" s="161"/>
      <c r="L253" s="157"/>
      <c r="M253" s="162"/>
      <c r="T253" s="163"/>
      <c r="AT253" s="158" t="s">
        <v>208</v>
      </c>
      <c r="AU253" s="158" t="s">
        <v>81</v>
      </c>
      <c r="AV253" s="13" t="s">
        <v>81</v>
      </c>
      <c r="AW253" s="13" t="s">
        <v>33</v>
      </c>
      <c r="AX253" s="13" t="s">
        <v>72</v>
      </c>
      <c r="AY253" s="158" t="s">
        <v>132</v>
      </c>
    </row>
    <row r="254" spans="2:51" s="13" customFormat="1" ht="11.25">
      <c r="B254" s="157"/>
      <c r="D254" s="151" t="s">
        <v>208</v>
      </c>
      <c r="E254" s="158" t="s">
        <v>19</v>
      </c>
      <c r="F254" s="159" t="s">
        <v>390</v>
      </c>
      <c r="H254" s="160">
        <v>-0.098</v>
      </c>
      <c r="I254" s="161"/>
      <c r="L254" s="157"/>
      <c r="M254" s="162"/>
      <c r="T254" s="163"/>
      <c r="AT254" s="158" t="s">
        <v>208</v>
      </c>
      <c r="AU254" s="158" t="s">
        <v>81</v>
      </c>
      <c r="AV254" s="13" t="s">
        <v>81</v>
      </c>
      <c r="AW254" s="13" t="s">
        <v>33</v>
      </c>
      <c r="AX254" s="13" t="s">
        <v>72</v>
      </c>
      <c r="AY254" s="158" t="s">
        <v>132</v>
      </c>
    </row>
    <row r="255" spans="2:51" s="13" customFormat="1" ht="11.25">
      <c r="B255" s="157"/>
      <c r="D255" s="151" t="s">
        <v>208</v>
      </c>
      <c r="E255" s="158" t="s">
        <v>19</v>
      </c>
      <c r="F255" s="159" t="s">
        <v>362</v>
      </c>
      <c r="H255" s="160">
        <v>6.3</v>
      </c>
      <c r="I255" s="161"/>
      <c r="L255" s="157"/>
      <c r="M255" s="162"/>
      <c r="T255" s="163"/>
      <c r="AT255" s="158" t="s">
        <v>208</v>
      </c>
      <c r="AU255" s="158" t="s">
        <v>81</v>
      </c>
      <c r="AV255" s="13" t="s">
        <v>81</v>
      </c>
      <c r="AW255" s="13" t="s">
        <v>33</v>
      </c>
      <c r="AX255" s="13" t="s">
        <v>72</v>
      </c>
      <c r="AY255" s="158" t="s">
        <v>132</v>
      </c>
    </row>
    <row r="256" spans="2:51" s="13" customFormat="1" ht="11.25">
      <c r="B256" s="157"/>
      <c r="D256" s="151" t="s">
        <v>208</v>
      </c>
      <c r="E256" s="158" t="s">
        <v>19</v>
      </c>
      <c r="F256" s="159" t="s">
        <v>391</v>
      </c>
      <c r="H256" s="160">
        <v>-0.063</v>
      </c>
      <c r="I256" s="161"/>
      <c r="L256" s="157"/>
      <c r="M256" s="162"/>
      <c r="T256" s="163"/>
      <c r="AT256" s="158" t="s">
        <v>208</v>
      </c>
      <c r="AU256" s="158" t="s">
        <v>81</v>
      </c>
      <c r="AV256" s="13" t="s">
        <v>81</v>
      </c>
      <c r="AW256" s="13" t="s">
        <v>33</v>
      </c>
      <c r="AX256" s="13" t="s">
        <v>72</v>
      </c>
      <c r="AY256" s="158" t="s">
        <v>132</v>
      </c>
    </row>
    <row r="257" spans="2:51" s="13" customFormat="1" ht="11.25">
      <c r="B257" s="157"/>
      <c r="D257" s="151" t="s">
        <v>208</v>
      </c>
      <c r="E257" s="158" t="s">
        <v>19</v>
      </c>
      <c r="F257" s="159" t="s">
        <v>365</v>
      </c>
      <c r="H257" s="160">
        <v>5.25</v>
      </c>
      <c r="I257" s="161"/>
      <c r="L257" s="157"/>
      <c r="M257" s="162"/>
      <c r="T257" s="163"/>
      <c r="AT257" s="158" t="s">
        <v>208</v>
      </c>
      <c r="AU257" s="158" t="s">
        <v>81</v>
      </c>
      <c r="AV257" s="13" t="s">
        <v>81</v>
      </c>
      <c r="AW257" s="13" t="s">
        <v>33</v>
      </c>
      <c r="AX257" s="13" t="s">
        <v>72</v>
      </c>
      <c r="AY257" s="158" t="s">
        <v>132</v>
      </c>
    </row>
    <row r="258" spans="2:51" s="13" customFormat="1" ht="11.25">
      <c r="B258" s="157"/>
      <c r="D258" s="151" t="s">
        <v>208</v>
      </c>
      <c r="E258" s="158" t="s">
        <v>19</v>
      </c>
      <c r="F258" s="159" t="s">
        <v>392</v>
      </c>
      <c r="H258" s="160">
        <v>1.235</v>
      </c>
      <c r="I258" s="161"/>
      <c r="L258" s="157"/>
      <c r="M258" s="162"/>
      <c r="T258" s="163"/>
      <c r="AT258" s="158" t="s">
        <v>208</v>
      </c>
      <c r="AU258" s="158" t="s">
        <v>81</v>
      </c>
      <c r="AV258" s="13" t="s">
        <v>81</v>
      </c>
      <c r="AW258" s="13" t="s">
        <v>33</v>
      </c>
      <c r="AX258" s="13" t="s">
        <v>72</v>
      </c>
      <c r="AY258" s="158" t="s">
        <v>132</v>
      </c>
    </row>
    <row r="259" spans="2:51" s="13" customFormat="1" ht="11.25">
      <c r="B259" s="157"/>
      <c r="D259" s="151" t="s">
        <v>208</v>
      </c>
      <c r="E259" s="158" t="s">
        <v>19</v>
      </c>
      <c r="F259" s="159" t="s">
        <v>393</v>
      </c>
      <c r="H259" s="160">
        <v>1.1</v>
      </c>
      <c r="I259" s="161"/>
      <c r="L259" s="157"/>
      <c r="M259" s="162"/>
      <c r="T259" s="163"/>
      <c r="AT259" s="158" t="s">
        <v>208</v>
      </c>
      <c r="AU259" s="158" t="s">
        <v>81</v>
      </c>
      <c r="AV259" s="13" t="s">
        <v>81</v>
      </c>
      <c r="AW259" s="13" t="s">
        <v>33</v>
      </c>
      <c r="AX259" s="13" t="s">
        <v>72</v>
      </c>
      <c r="AY259" s="158" t="s">
        <v>132</v>
      </c>
    </row>
    <row r="260" spans="2:51" s="13" customFormat="1" ht="11.25">
      <c r="B260" s="157"/>
      <c r="D260" s="151" t="s">
        <v>208</v>
      </c>
      <c r="E260" s="158" t="s">
        <v>19</v>
      </c>
      <c r="F260" s="159" t="s">
        <v>394</v>
      </c>
      <c r="H260" s="160">
        <v>4.095</v>
      </c>
      <c r="I260" s="161"/>
      <c r="L260" s="157"/>
      <c r="M260" s="162"/>
      <c r="T260" s="163"/>
      <c r="AT260" s="158" t="s">
        <v>208</v>
      </c>
      <c r="AU260" s="158" t="s">
        <v>81</v>
      </c>
      <c r="AV260" s="13" t="s">
        <v>81</v>
      </c>
      <c r="AW260" s="13" t="s">
        <v>33</v>
      </c>
      <c r="AX260" s="13" t="s">
        <v>72</v>
      </c>
      <c r="AY260" s="158" t="s">
        <v>132</v>
      </c>
    </row>
    <row r="261" spans="2:51" s="13" customFormat="1" ht="11.25">
      <c r="B261" s="157"/>
      <c r="D261" s="151" t="s">
        <v>208</v>
      </c>
      <c r="E261" s="158" t="s">
        <v>19</v>
      </c>
      <c r="F261" s="159" t="s">
        <v>367</v>
      </c>
      <c r="H261" s="160">
        <v>0.3</v>
      </c>
      <c r="I261" s="161"/>
      <c r="L261" s="157"/>
      <c r="M261" s="162"/>
      <c r="T261" s="163"/>
      <c r="AT261" s="158" t="s">
        <v>208</v>
      </c>
      <c r="AU261" s="158" t="s">
        <v>81</v>
      </c>
      <c r="AV261" s="13" t="s">
        <v>81</v>
      </c>
      <c r="AW261" s="13" t="s">
        <v>33</v>
      </c>
      <c r="AX261" s="13" t="s">
        <v>72</v>
      </c>
      <c r="AY261" s="158" t="s">
        <v>132</v>
      </c>
    </row>
    <row r="262" spans="2:51" s="13" customFormat="1" ht="11.25">
      <c r="B262" s="157"/>
      <c r="D262" s="151" t="s">
        <v>208</v>
      </c>
      <c r="E262" s="158" t="s">
        <v>19</v>
      </c>
      <c r="F262" s="159" t="s">
        <v>395</v>
      </c>
      <c r="H262" s="160">
        <v>-0.3</v>
      </c>
      <c r="I262" s="161"/>
      <c r="L262" s="157"/>
      <c r="M262" s="162"/>
      <c r="T262" s="163"/>
      <c r="AT262" s="158" t="s">
        <v>208</v>
      </c>
      <c r="AU262" s="158" t="s">
        <v>81</v>
      </c>
      <c r="AV262" s="13" t="s">
        <v>81</v>
      </c>
      <c r="AW262" s="13" t="s">
        <v>33</v>
      </c>
      <c r="AX262" s="13" t="s">
        <v>72</v>
      </c>
      <c r="AY262" s="158" t="s">
        <v>132</v>
      </c>
    </row>
    <row r="263" spans="2:51" s="13" customFormat="1" ht="11.25">
      <c r="B263" s="157"/>
      <c r="D263" s="151" t="s">
        <v>208</v>
      </c>
      <c r="E263" s="158" t="s">
        <v>19</v>
      </c>
      <c r="F263" s="159" t="s">
        <v>396</v>
      </c>
      <c r="H263" s="160">
        <v>1.4</v>
      </c>
      <c r="I263" s="161"/>
      <c r="L263" s="157"/>
      <c r="M263" s="162"/>
      <c r="T263" s="163"/>
      <c r="AT263" s="158" t="s">
        <v>208</v>
      </c>
      <c r="AU263" s="158" t="s">
        <v>81</v>
      </c>
      <c r="AV263" s="13" t="s">
        <v>81</v>
      </c>
      <c r="AW263" s="13" t="s">
        <v>33</v>
      </c>
      <c r="AX263" s="13" t="s">
        <v>72</v>
      </c>
      <c r="AY263" s="158" t="s">
        <v>132</v>
      </c>
    </row>
    <row r="264" spans="2:51" s="13" customFormat="1" ht="11.25">
      <c r="B264" s="157"/>
      <c r="D264" s="151" t="s">
        <v>208</v>
      </c>
      <c r="E264" s="158" t="s">
        <v>19</v>
      </c>
      <c r="F264" s="159" t="s">
        <v>396</v>
      </c>
      <c r="H264" s="160">
        <v>1.4</v>
      </c>
      <c r="I264" s="161"/>
      <c r="L264" s="157"/>
      <c r="M264" s="162"/>
      <c r="T264" s="163"/>
      <c r="AT264" s="158" t="s">
        <v>208</v>
      </c>
      <c r="AU264" s="158" t="s">
        <v>81</v>
      </c>
      <c r="AV264" s="13" t="s">
        <v>81</v>
      </c>
      <c r="AW264" s="13" t="s">
        <v>33</v>
      </c>
      <c r="AX264" s="13" t="s">
        <v>72</v>
      </c>
      <c r="AY264" s="158" t="s">
        <v>132</v>
      </c>
    </row>
    <row r="265" spans="2:51" s="13" customFormat="1" ht="11.25">
      <c r="B265" s="157"/>
      <c r="D265" s="151" t="s">
        <v>208</v>
      </c>
      <c r="E265" s="158" t="s">
        <v>19</v>
      </c>
      <c r="F265" s="159" t="s">
        <v>397</v>
      </c>
      <c r="H265" s="160">
        <v>2.898</v>
      </c>
      <c r="I265" s="161"/>
      <c r="L265" s="157"/>
      <c r="M265" s="162"/>
      <c r="T265" s="163"/>
      <c r="AT265" s="158" t="s">
        <v>208</v>
      </c>
      <c r="AU265" s="158" t="s">
        <v>81</v>
      </c>
      <c r="AV265" s="13" t="s">
        <v>81</v>
      </c>
      <c r="AW265" s="13" t="s">
        <v>33</v>
      </c>
      <c r="AX265" s="13" t="s">
        <v>72</v>
      </c>
      <c r="AY265" s="158" t="s">
        <v>132</v>
      </c>
    </row>
    <row r="266" spans="2:51" s="13" customFormat="1" ht="11.25">
      <c r="B266" s="157"/>
      <c r="D266" s="151" t="s">
        <v>208</v>
      </c>
      <c r="E266" s="158" t="s">
        <v>19</v>
      </c>
      <c r="F266" s="159" t="s">
        <v>398</v>
      </c>
      <c r="H266" s="160">
        <v>0.08</v>
      </c>
      <c r="I266" s="161"/>
      <c r="L266" s="157"/>
      <c r="M266" s="162"/>
      <c r="T266" s="163"/>
      <c r="AT266" s="158" t="s">
        <v>208</v>
      </c>
      <c r="AU266" s="158" t="s">
        <v>81</v>
      </c>
      <c r="AV266" s="13" t="s">
        <v>81</v>
      </c>
      <c r="AW266" s="13" t="s">
        <v>33</v>
      </c>
      <c r="AX266" s="13" t="s">
        <v>72</v>
      </c>
      <c r="AY266" s="158" t="s">
        <v>132</v>
      </c>
    </row>
    <row r="267" spans="2:51" s="13" customFormat="1" ht="11.25">
      <c r="B267" s="157"/>
      <c r="D267" s="151" t="s">
        <v>208</v>
      </c>
      <c r="E267" s="158" t="s">
        <v>19</v>
      </c>
      <c r="F267" s="159" t="s">
        <v>373</v>
      </c>
      <c r="H267" s="160">
        <v>4.004</v>
      </c>
      <c r="I267" s="161"/>
      <c r="L267" s="157"/>
      <c r="M267" s="162"/>
      <c r="T267" s="163"/>
      <c r="AT267" s="158" t="s">
        <v>208</v>
      </c>
      <c r="AU267" s="158" t="s">
        <v>81</v>
      </c>
      <c r="AV267" s="13" t="s">
        <v>81</v>
      </c>
      <c r="AW267" s="13" t="s">
        <v>33</v>
      </c>
      <c r="AX267" s="13" t="s">
        <v>72</v>
      </c>
      <c r="AY267" s="158" t="s">
        <v>132</v>
      </c>
    </row>
    <row r="268" spans="2:51" s="13" customFormat="1" ht="11.25">
      <c r="B268" s="157"/>
      <c r="D268" s="151" t="s">
        <v>208</v>
      </c>
      <c r="E268" s="158" t="s">
        <v>19</v>
      </c>
      <c r="F268" s="159" t="s">
        <v>399</v>
      </c>
      <c r="H268" s="160">
        <v>7.97</v>
      </c>
      <c r="I268" s="161"/>
      <c r="L268" s="157"/>
      <c r="M268" s="162"/>
      <c r="T268" s="163"/>
      <c r="AT268" s="158" t="s">
        <v>208</v>
      </c>
      <c r="AU268" s="158" t="s">
        <v>81</v>
      </c>
      <c r="AV268" s="13" t="s">
        <v>81</v>
      </c>
      <c r="AW268" s="13" t="s">
        <v>33</v>
      </c>
      <c r="AX268" s="13" t="s">
        <v>72</v>
      </c>
      <c r="AY268" s="158" t="s">
        <v>132</v>
      </c>
    </row>
    <row r="269" spans="2:51" s="13" customFormat="1" ht="11.25">
      <c r="B269" s="157"/>
      <c r="D269" s="151" t="s">
        <v>208</v>
      </c>
      <c r="E269" s="158" t="s">
        <v>19</v>
      </c>
      <c r="F269" s="159" t="s">
        <v>375</v>
      </c>
      <c r="H269" s="160">
        <v>-0.1</v>
      </c>
      <c r="I269" s="161"/>
      <c r="L269" s="157"/>
      <c r="M269" s="162"/>
      <c r="T269" s="163"/>
      <c r="AT269" s="158" t="s">
        <v>208</v>
      </c>
      <c r="AU269" s="158" t="s">
        <v>81</v>
      </c>
      <c r="AV269" s="13" t="s">
        <v>81</v>
      </c>
      <c r="AW269" s="13" t="s">
        <v>33</v>
      </c>
      <c r="AX269" s="13" t="s">
        <v>72</v>
      </c>
      <c r="AY269" s="158" t="s">
        <v>132</v>
      </c>
    </row>
    <row r="270" spans="2:51" s="13" customFormat="1" ht="11.25">
      <c r="B270" s="157"/>
      <c r="D270" s="151" t="s">
        <v>208</v>
      </c>
      <c r="E270" s="158" t="s">
        <v>19</v>
      </c>
      <c r="F270" s="159" t="s">
        <v>400</v>
      </c>
      <c r="H270" s="160">
        <v>2.653</v>
      </c>
      <c r="I270" s="161"/>
      <c r="L270" s="157"/>
      <c r="M270" s="162"/>
      <c r="T270" s="163"/>
      <c r="AT270" s="158" t="s">
        <v>208</v>
      </c>
      <c r="AU270" s="158" t="s">
        <v>81</v>
      </c>
      <c r="AV270" s="13" t="s">
        <v>81</v>
      </c>
      <c r="AW270" s="13" t="s">
        <v>33</v>
      </c>
      <c r="AX270" s="13" t="s">
        <v>72</v>
      </c>
      <c r="AY270" s="158" t="s">
        <v>132</v>
      </c>
    </row>
    <row r="271" spans="2:51" s="13" customFormat="1" ht="11.25">
      <c r="B271" s="157"/>
      <c r="D271" s="151" t="s">
        <v>208</v>
      </c>
      <c r="E271" s="158" t="s">
        <v>19</v>
      </c>
      <c r="F271" s="159" t="s">
        <v>391</v>
      </c>
      <c r="H271" s="160">
        <v>-0.063</v>
      </c>
      <c r="I271" s="161"/>
      <c r="L271" s="157"/>
      <c r="M271" s="162"/>
      <c r="T271" s="163"/>
      <c r="AT271" s="158" t="s">
        <v>208</v>
      </c>
      <c r="AU271" s="158" t="s">
        <v>81</v>
      </c>
      <c r="AV271" s="13" t="s">
        <v>81</v>
      </c>
      <c r="AW271" s="13" t="s">
        <v>33</v>
      </c>
      <c r="AX271" s="13" t="s">
        <v>72</v>
      </c>
      <c r="AY271" s="158" t="s">
        <v>132</v>
      </c>
    </row>
    <row r="272" spans="2:51" s="13" customFormat="1" ht="11.25">
      <c r="B272" s="157"/>
      <c r="D272" s="151" t="s">
        <v>208</v>
      </c>
      <c r="E272" s="158" t="s">
        <v>19</v>
      </c>
      <c r="F272" s="159" t="s">
        <v>377</v>
      </c>
      <c r="H272" s="160">
        <v>2.34</v>
      </c>
      <c r="I272" s="161"/>
      <c r="L272" s="157"/>
      <c r="M272" s="162"/>
      <c r="T272" s="163"/>
      <c r="AT272" s="158" t="s">
        <v>208</v>
      </c>
      <c r="AU272" s="158" t="s">
        <v>81</v>
      </c>
      <c r="AV272" s="13" t="s">
        <v>81</v>
      </c>
      <c r="AW272" s="13" t="s">
        <v>33</v>
      </c>
      <c r="AX272" s="13" t="s">
        <v>72</v>
      </c>
      <c r="AY272" s="158" t="s">
        <v>132</v>
      </c>
    </row>
    <row r="273" spans="2:51" s="13" customFormat="1" ht="11.25">
      <c r="B273" s="157"/>
      <c r="D273" s="151" t="s">
        <v>208</v>
      </c>
      <c r="E273" s="158" t="s">
        <v>19</v>
      </c>
      <c r="F273" s="159" t="s">
        <v>391</v>
      </c>
      <c r="H273" s="160">
        <v>-0.063</v>
      </c>
      <c r="I273" s="161"/>
      <c r="L273" s="157"/>
      <c r="M273" s="162"/>
      <c r="T273" s="163"/>
      <c r="AT273" s="158" t="s">
        <v>208</v>
      </c>
      <c r="AU273" s="158" t="s">
        <v>81</v>
      </c>
      <c r="AV273" s="13" t="s">
        <v>81</v>
      </c>
      <c r="AW273" s="13" t="s">
        <v>33</v>
      </c>
      <c r="AX273" s="13" t="s">
        <v>72</v>
      </c>
      <c r="AY273" s="158" t="s">
        <v>132</v>
      </c>
    </row>
    <row r="274" spans="2:51" s="13" customFormat="1" ht="11.25">
      <c r="B274" s="157"/>
      <c r="D274" s="151" t="s">
        <v>208</v>
      </c>
      <c r="E274" s="158" t="s">
        <v>19</v>
      </c>
      <c r="F274" s="159" t="s">
        <v>365</v>
      </c>
      <c r="H274" s="160">
        <v>5.25</v>
      </c>
      <c r="I274" s="161"/>
      <c r="L274" s="157"/>
      <c r="M274" s="162"/>
      <c r="T274" s="163"/>
      <c r="AT274" s="158" t="s">
        <v>208</v>
      </c>
      <c r="AU274" s="158" t="s">
        <v>81</v>
      </c>
      <c r="AV274" s="13" t="s">
        <v>81</v>
      </c>
      <c r="AW274" s="13" t="s">
        <v>33</v>
      </c>
      <c r="AX274" s="13" t="s">
        <v>72</v>
      </c>
      <c r="AY274" s="158" t="s">
        <v>132</v>
      </c>
    </row>
    <row r="275" spans="2:51" s="13" customFormat="1" ht="11.25">
      <c r="B275" s="157"/>
      <c r="D275" s="151" t="s">
        <v>208</v>
      </c>
      <c r="E275" s="158" t="s">
        <v>19</v>
      </c>
      <c r="F275" s="159" t="s">
        <v>401</v>
      </c>
      <c r="H275" s="160">
        <v>0.465</v>
      </c>
      <c r="I275" s="161"/>
      <c r="L275" s="157"/>
      <c r="M275" s="162"/>
      <c r="T275" s="163"/>
      <c r="AT275" s="158" t="s">
        <v>208</v>
      </c>
      <c r="AU275" s="158" t="s">
        <v>81</v>
      </c>
      <c r="AV275" s="13" t="s">
        <v>81</v>
      </c>
      <c r="AW275" s="13" t="s">
        <v>33</v>
      </c>
      <c r="AX275" s="13" t="s">
        <v>72</v>
      </c>
      <c r="AY275" s="158" t="s">
        <v>132</v>
      </c>
    </row>
    <row r="276" spans="2:51" s="13" customFormat="1" ht="11.25">
      <c r="B276" s="157"/>
      <c r="D276" s="151" t="s">
        <v>208</v>
      </c>
      <c r="E276" s="158" t="s">
        <v>19</v>
      </c>
      <c r="F276" s="159" t="s">
        <v>402</v>
      </c>
      <c r="H276" s="160">
        <v>0.58</v>
      </c>
      <c r="I276" s="161"/>
      <c r="L276" s="157"/>
      <c r="M276" s="162"/>
      <c r="T276" s="163"/>
      <c r="AT276" s="158" t="s">
        <v>208</v>
      </c>
      <c r="AU276" s="158" t="s">
        <v>81</v>
      </c>
      <c r="AV276" s="13" t="s">
        <v>81</v>
      </c>
      <c r="AW276" s="13" t="s">
        <v>33</v>
      </c>
      <c r="AX276" s="13" t="s">
        <v>72</v>
      </c>
      <c r="AY276" s="158" t="s">
        <v>132</v>
      </c>
    </row>
    <row r="277" spans="2:51" s="14" customFormat="1" ht="11.25">
      <c r="B277" s="164"/>
      <c r="D277" s="151" t="s">
        <v>208</v>
      </c>
      <c r="E277" s="165" t="s">
        <v>19</v>
      </c>
      <c r="F277" s="166" t="s">
        <v>212</v>
      </c>
      <c r="H277" s="167">
        <v>50.92299999999999</v>
      </c>
      <c r="I277" s="168"/>
      <c r="L277" s="164"/>
      <c r="M277" s="169"/>
      <c r="T277" s="170"/>
      <c r="AT277" s="165" t="s">
        <v>208</v>
      </c>
      <c r="AU277" s="165" t="s">
        <v>81</v>
      </c>
      <c r="AV277" s="14" t="s">
        <v>155</v>
      </c>
      <c r="AW277" s="14" t="s">
        <v>33</v>
      </c>
      <c r="AX277" s="14" t="s">
        <v>79</v>
      </c>
      <c r="AY277" s="165" t="s">
        <v>132</v>
      </c>
    </row>
    <row r="278" spans="2:65" s="1" customFormat="1" ht="24.2" customHeight="1">
      <c r="B278" s="33"/>
      <c r="C278" s="128" t="s">
        <v>403</v>
      </c>
      <c r="D278" s="128" t="s">
        <v>135</v>
      </c>
      <c r="E278" s="129" t="s">
        <v>404</v>
      </c>
      <c r="F278" s="130" t="s">
        <v>405</v>
      </c>
      <c r="G278" s="131" t="s">
        <v>234</v>
      </c>
      <c r="H278" s="132">
        <v>7</v>
      </c>
      <c r="I278" s="133"/>
      <c r="J278" s="134">
        <f>ROUND(I278*H278,2)</f>
        <v>0</v>
      </c>
      <c r="K278" s="130" t="s">
        <v>139</v>
      </c>
      <c r="L278" s="33"/>
      <c r="M278" s="135" t="s">
        <v>19</v>
      </c>
      <c r="N278" s="136" t="s">
        <v>43</v>
      </c>
      <c r="P278" s="137">
        <f>O278*H278</f>
        <v>0</v>
      </c>
      <c r="Q278" s="137">
        <v>0.01777</v>
      </c>
      <c r="R278" s="137">
        <f>Q278*H278</f>
        <v>0.12439</v>
      </c>
      <c r="S278" s="137">
        <v>0</v>
      </c>
      <c r="T278" s="138">
        <f>S278*H278</f>
        <v>0</v>
      </c>
      <c r="AR278" s="139" t="s">
        <v>155</v>
      </c>
      <c r="AT278" s="139" t="s">
        <v>135</v>
      </c>
      <c r="AU278" s="139" t="s">
        <v>81</v>
      </c>
      <c r="AY278" s="18" t="s">
        <v>132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8" t="s">
        <v>79</v>
      </c>
      <c r="BK278" s="140">
        <f>ROUND(I278*H278,2)</f>
        <v>0</v>
      </c>
      <c r="BL278" s="18" t="s">
        <v>155</v>
      </c>
      <c r="BM278" s="139" t="s">
        <v>406</v>
      </c>
    </row>
    <row r="279" spans="2:47" s="1" customFormat="1" ht="11.25">
      <c r="B279" s="33"/>
      <c r="D279" s="141" t="s">
        <v>142</v>
      </c>
      <c r="F279" s="142" t="s">
        <v>407</v>
      </c>
      <c r="I279" s="143"/>
      <c r="L279" s="33"/>
      <c r="M279" s="144"/>
      <c r="T279" s="54"/>
      <c r="AT279" s="18" t="s">
        <v>142</v>
      </c>
      <c r="AU279" s="18" t="s">
        <v>81</v>
      </c>
    </row>
    <row r="280" spans="2:51" s="12" customFormat="1" ht="11.25">
      <c r="B280" s="150"/>
      <c r="D280" s="151" t="s">
        <v>208</v>
      </c>
      <c r="E280" s="152" t="s">
        <v>19</v>
      </c>
      <c r="F280" s="153" t="s">
        <v>408</v>
      </c>
      <c r="H280" s="152" t="s">
        <v>19</v>
      </c>
      <c r="I280" s="154"/>
      <c r="L280" s="150"/>
      <c r="M280" s="155"/>
      <c r="T280" s="156"/>
      <c r="AT280" s="152" t="s">
        <v>208</v>
      </c>
      <c r="AU280" s="152" t="s">
        <v>81</v>
      </c>
      <c r="AV280" s="12" t="s">
        <v>79</v>
      </c>
      <c r="AW280" s="12" t="s">
        <v>33</v>
      </c>
      <c r="AX280" s="12" t="s">
        <v>72</v>
      </c>
      <c r="AY280" s="152" t="s">
        <v>132</v>
      </c>
    </row>
    <row r="281" spans="2:51" s="13" customFormat="1" ht="11.25">
      <c r="B281" s="157"/>
      <c r="D281" s="151" t="s">
        <v>208</v>
      </c>
      <c r="E281" s="158" t="s">
        <v>19</v>
      </c>
      <c r="F281" s="159" t="s">
        <v>168</v>
      </c>
      <c r="H281" s="160">
        <v>7</v>
      </c>
      <c r="I281" s="161"/>
      <c r="L281" s="157"/>
      <c r="M281" s="162"/>
      <c r="T281" s="163"/>
      <c r="AT281" s="158" t="s">
        <v>208</v>
      </c>
      <c r="AU281" s="158" t="s">
        <v>81</v>
      </c>
      <c r="AV281" s="13" t="s">
        <v>81</v>
      </c>
      <c r="AW281" s="13" t="s">
        <v>33</v>
      </c>
      <c r="AX281" s="13" t="s">
        <v>79</v>
      </c>
      <c r="AY281" s="158" t="s">
        <v>132</v>
      </c>
    </row>
    <row r="282" spans="2:65" s="1" customFormat="1" ht="16.5" customHeight="1">
      <c r="B282" s="33"/>
      <c r="C282" s="178" t="s">
        <v>409</v>
      </c>
      <c r="D282" s="178" t="s">
        <v>346</v>
      </c>
      <c r="E282" s="179" t="s">
        <v>410</v>
      </c>
      <c r="F282" s="180" t="s">
        <v>411</v>
      </c>
      <c r="G282" s="181" t="s">
        <v>234</v>
      </c>
      <c r="H282" s="182">
        <v>5</v>
      </c>
      <c r="I282" s="183"/>
      <c r="J282" s="184">
        <f>ROUND(I282*H282,2)</f>
        <v>0</v>
      </c>
      <c r="K282" s="180" t="s">
        <v>139</v>
      </c>
      <c r="L282" s="185"/>
      <c r="M282" s="186" t="s">
        <v>19</v>
      </c>
      <c r="N282" s="187" t="s">
        <v>43</v>
      </c>
      <c r="P282" s="137">
        <f>O282*H282</f>
        <v>0</v>
      </c>
      <c r="Q282" s="137">
        <v>0.01489</v>
      </c>
      <c r="R282" s="137">
        <f>Q282*H282</f>
        <v>0.07445</v>
      </c>
      <c r="S282" s="137">
        <v>0</v>
      </c>
      <c r="T282" s="138">
        <f>S282*H282</f>
        <v>0</v>
      </c>
      <c r="AR282" s="139" t="s">
        <v>175</v>
      </c>
      <c r="AT282" s="139" t="s">
        <v>346</v>
      </c>
      <c r="AU282" s="139" t="s">
        <v>81</v>
      </c>
      <c r="AY282" s="18" t="s">
        <v>132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8" t="s">
        <v>79</v>
      </c>
      <c r="BK282" s="140">
        <f>ROUND(I282*H282,2)</f>
        <v>0</v>
      </c>
      <c r="BL282" s="18" t="s">
        <v>155</v>
      </c>
      <c r="BM282" s="139" t="s">
        <v>412</v>
      </c>
    </row>
    <row r="283" spans="2:65" s="1" customFormat="1" ht="16.5" customHeight="1">
      <c r="B283" s="33"/>
      <c r="C283" s="178" t="s">
        <v>413</v>
      </c>
      <c r="D283" s="178" t="s">
        <v>346</v>
      </c>
      <c r="E283" s="179" t="s">
        <v>414</v>
      </c>
      <c r="F283" s="180" t="s">
        <v>415</v>
      </c>
      <c r="G283" s="181" t="s">
        <v>234</v>
      </c>
      <c r="H283" s="182">
        <v>2</v>
      </c>
      <c r="I283" s="183"/>
      <c r="J283" s="184">
        <f>ROUND(I283*H283,2)</f>
        <v>0</v>
      </c>
      <c r="K283" s="180" t="s">
        <v>139</v>
      </c>
      <c r="L283" s="185"/>
      <c r="M283" s="186" t="s">
        <v>19</v>
      </c>
      <c r="N283" s="187" t="s">
        <v>43</v>
      </c>
      <c r="P283" s="137">
        <f>O283*H283</f>
        <v>0</v>
      </c>
      <c r="Q283" s="137">
        <v>0.01521</v>
      </c>
      <c r="R283" s="137">
        <f>Q283*H283</f>
        <v>0.03042</v>
      </c>
      <c r="S283" s="137">
        <v>0</v>
      </c>
      <c r="T283" s="138">
        <f>S283*H283</f>
        <v>0</v>
      </c>
      <c r="AR283" s="139" t="s">
        <v>175</v>
      </c>
      <c r="AT283" s="139" t="s">
        <v>346</v>
      </c>
      <c r="AU283" s="139" t="s">
        <v>81</v>
      </c>
      <c r="AY283" s="18" t="s">
        <v>132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8" t="s">
        <v>79</v>
      </c>
      <c r="BK283" s="140">
        <f>ROUND(I283*H283,2)</f>
        <v>0</v>
      </c>
      <c r="BL283" s="18" t="s">
        <v>155</v>
      </c>
      <c r="BM283" s="139" t="s">
        <v>416</v>
      </c>
    </row>
    <row r="284" spans="2:63" s="11" customFormat="1" ht="22.9" customHeight="1">
      <c r="B284" s="116"/>
      <c r="D284" s="117" t="s">
        <v>71</v>
      </c>
      <c r="E284" s="126" t="s">
        <v>182</v>
      </c>
      <c r="F284" s="126" t="s">
        <v>417</v>
      </c>
      <c r="I284" s="119"/>
      <c r="J284" s="127">
        <f>BK284</f>
        <v>0</v>
      </c>
      <c r="L284" s="116"/>
      <c r="M284" s="121"/>
      <c r="P284" s="122">
        <f>SUM(P285:P411)</f>
        <v>0</v>
      </c>
      <c r="R284" s="122">
        <f>SUM(R285:R411)</f>
        <v>0.013919499999999998</v>
      </c>
      <c r="T284" s="123">
        <f>SUM(T285:T411)</f>
        <v>25.945877999999997</v>
      </c>
      <c r="AR284" s="117" t="s">
        <v>79</v>
      </c>
      <c r="AT284" s="124" t="s">
        <v>71</v>
      </c>
      <c r="AU284" s="124" t="s">
        <v>79</v>
      </c>
      <c r="AY284" s="117" t="s">
        <v>132</v>
      </c>
      <c r="BK284" s="125">
        <f>SUM(BK285:BK411)</f>
        <v>0</v>
      </c>
    </row>
    <row r="285" spans="2:65" s="1" customFormat="1" ht="16.5" customHeight="1">
      <c r="B285" s="33"/>
      <c r="C285" s="128" t="s">
        <v>418</v>
      </c>
      <c r="D285" s="128" t="s">
        <v>135</v>
      </c>
      <c r="E285" s="129" t="s">
        <v>419</v>
      </c>
      <c r="F285" s="130" t="s">
        <v>420</v>
      </c>
      <c r="G285" s="131" t="s">
        <v>205</v>
      </c>
      <c r="H285" s="132">
        <v>4.698</v>
      </c>
      <c r="I285" s="133"/>
      <c r="J285" s="134">
        <f>ROUND(I285*H285,2)</f>
        <v>0</v>
      </c>
      <c r="K285" s="130" t="s">
        <v>139</v>
      </c>
      <c r="L285" s="33"/>
      <c r="M285" s="135" t="s">
        <v>19</v>
      </c>
      <c r="N285" s="136" t="s">
        <v>43</v>
      </c>
      <c r="P285" s="137">
        <f>O285*H285</f>
        <v>0</v>
      </c>
      <c r="Q285" s="137">
        <v>0</v>
      </c>
      <c r="R285" s="137">
        <f>Q285*H285</f>
        <v>0</v>
      </c>
      <c r="S285" s="137">
        <v>0.055</v>
      </c>
      <c r="T285" s="138">
        <f>S285*H285</f>
        <v>0.25839</v>
      </c>
      <c r="AR285" s="139" t="s">
        <v>155</v>
      </c>
      <c r="AT285" s="139" t="s">
        <v>135</v>
      </c>
      <c r="AU285" s="139" t="s">
        <v>81</v>
      </c>
      <c r="AY285" s="18" t="s">
        <v>132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8" t="s">
        <v>79</v>
      </c>
      <c r="BK285" s="140">
        <f>ROUND(I285*H285,2)</f>
        <v>0</v>
      </c>
      <c r="BL285" s="18" t="s">
        <v>155</v>
      </c>
      <c r="BM285" s="139" t="s">
        <v>421</v>
      </c>
    </row>
    <row r="286" spans="2:47" s="1" customFormat="1" ht="11.25">
      <c r="B286" s="33"/>
      <c r="D286" s="141" t="s">
        <v>142</v>
      </c>
      <c r="F286" s="142" t="s">
        <v>422</v>
      </c>
      <c r="I286" s="143"/>
      <c r="L286" s="33"/>
      <c r="M286" s="144"/>
      <c r="T286" s="54"/>
      <c r="AT286" s="18" t="s">
        <v>142</v>
      </c>
      <c r="AU286" s="18" t="s">
        <v>81</v>
      </c>
    </row>
    <row r="287" spans="2:51" s="12" customFormat="1" ht="11.25">
      <c r="B287" s="150"/>
      <c r="D287" s="151" t="s">
        <v>208</v>
      </c>
      <c r="E287" s="152" t="s">
        <v>19</v>
      </c>
      <c r="F287" s="153" t="s">
        <v>423</v>
      </c>
      <c r="H287" s="152" t="s">
        <v>19</v>
      </c>
      <c r="I287" s="154"/>
      <c r="L287" s="150"/>
      <c r="M287" s="155"/>
      <c r="T287" s="156"/>
      <c r="AT287" s="152" t="s">
        <v>208</v>
      </c>
      <c r="AU287" s="152" t="s">
        <v>81</v>
      </c>
      <c r="AV287" s="12" t="s">
        <v>79</v>
      </c>
      <c r="AW287" s="12" t="s">
        <v>33</v>
      </c>
      <c r="AX287" s="12" t="s">
        <v>72</v>
      </c>
      <c r="AY287" s="152" t="s">
        <v>132</v>
      </c>
    </row>
    <row r="288" spans="2:51" s="13" customFormat="1" ht="11.25">
      <c r="B288" s="157"/>
      <c r="D288" s="151" t="s">
        <v>208</v>
      </c>
      <c r="E288" s="158" t="s">
        <v>19</v>
      </c>
      <c r="F288" s="159" t="s">
        <v>218</v>
      </c>
      <c r="H288" s="160">
        <v>4.698</v>
      </c>
      <c r="I288" s="161"/>
      <c r="L288" s="157"/>
      <c r="M288" s="162"/>
      <c r="T288" s="163"/>
      <c r="AT288" s="158" t="s">
        <v>208</v>
      </c>
      <c r="AU288" s="158" t="s">
        <v>81</v>
      </c>
      <c r="AV288" s="13" t="s">
        <v>81</v>
      </c>
      <c r="AW288" s="13" t="s">
        <v>33</v>
      </c>
      <c r="AX288" s="13" t="s">
        <v>79</v>
      </c>
      <c r="AY288" s="158" t="s">
        <v>132</v>
      </c>
    </row>
    <row r="289" spans="2:65" s="1" customFormat="1" ht="24.2" customHeight="1">
      <c r="B289" s="33"/>
      <c r="C289" s="128" t="s">
        <v>424</v>
      </c>
      <c r="D289" s="128" t="s">
        <v>135</v>
      </c>
      <c r="E289" s="129" t="s">
        <v>425</v>
      </c>
      <c r="F289" s="130" t="s">
        <v>426</v>
      </c>
      <c r="G289" s="131" t="s">
        <v>205</v>
      </c>
      <c r="H289" s="132">
        <v>79.625</v>
      </c>
      <c r="I289" s="133"/>
      <c r="J289" s="134">
        <f>ROUND(I289*H289,2)</f>
        <v>0</v>
      </c>
      <c r="K289" s="130" t="s">
        <v>139</v>
      </c>
      <c r="L289" s="33"/>
      <c r="M289" s="135" t="s">
        <v>19</v>
      </c>
      <c r="N289" s="136" t="s">
        <v>43</v>
      </c>
      <c r="P289" s="137">
        <f>O289*H289</f>
        <v>0</v>
      </c>
      <c r="Q289" s="137">
        <v>0</v>
      </c>
      <c r="R289" s="137">
        <f>Q289*H289</f>
        <v>0</v>
      </c>
      <c r="S289" s="137">
        <v>0.068</v>
      </c>
      <c r="T289" s="138">
        <f>S289*H289</f>
        <v>5.4145</v>
      </c>
      <c r="AR289" s="139" t="s">
        <v>155</v>
      </c>
      <c r="AT289" s="139" t="s">
        <v>135</v>
      </c>
      <c r="AU289" s="139" t="s">
        <v>81</v>
      </c>
      <c r="AY289" s="18" t="s">
        <v>132</v>
      </c>
      <c r="BE289" s="140">
        <f>IF(N289="základní",J289,0)</f>
        <v>0</v>
      </c>
      <c r="BF289" s="140">
        <f>IF(N289="snížená",J289,0)</f>
        <v>0</v>
      </c>
      <c r="BG289" s="140">
        <f>IF(N289="zákl. přenesená",J289,0)</f>
        <v>0</v>
      </c>
      <c r="BH289" s="140">
        <f>IF(N289="sníž. přenesená",J289,0)</f>
        <v>0</v>
      </c>
      <c r="BI289" s="140">
        <f>IF(N289="nulová",J289,0)</f>
        <v>0</v>
      </c>
      <c r="BJ289" s="18" t="s">
        <v>79</v>
      </c>
      <c r="BK289" s="140">
        <f>ROUND(I289*H289,2)</f>
        <v>0</v>
      </c>
      <c r="BL289" s="18" t="s">
        <v>155</v>
      </c>
      <c r="BM289" s="139" t="s">
        <v>427</v>
      </c>
    </row>
    <row r="290" spans="2:47" s="1" customFormat="1" ht="11.25">
      <c r="B290" s="33"/>
      <c r="D290" s="141" t="s">
        <v>142</v>
      </c>
      <c r="F290" s="142" t="s">
        <v>428</v>
      </c>
      <c r="I290" s="143"/>
      <c r="L290" s="33"/>
      <c r="M290" s="144"/>
      <c r="T290" s="54"/>
      <c r="AT290" s="18" t="s">
        <v>142</v>
      </c>
      <c r="AU290" s="18" t="s">
        <v>81</v>
      </c>
    </row>
    <row r="291" spans="2:51" s="13" customFormat="1" ht="11.25">
      <c r="B291" s="157"/>
      <c r="D291" s="151" t="s">
        <v>208</v>
      </c>
      <c r="E291" s="158" t="s">
        <v>19</v>
      </c>
      <c r="F291" s="159" t="s">
        <v>298</v>
      </c>
      <c r="H291" s="160">
        <v>2.1</v>
      </c>
      <c r="I291" s="161"/>
      <c r="L291" s="157"/>
      <c r="M291" s="162"/>
      <c r="T291" s="163"/>
      <c r="AT291" s="158" t="s">
        <v>208</v>
      </c>
      <c r="AU291" s="158" t="s">
        <v>81</v>
      </c>
      <c r="AV291" s="13" t="s">
        <v>81</v>
      </c>
      <c r="AW291" s="13" t="s">
        <v>33</v>
      </c>
      <c r="AX291" s="13" t="s">
        <v>72</v>
      </c>
      <c r="AY291" s="158" t="s">
        <v>132</v>
      </c>
    </row>
    <row r="292" spans="2:51" s="13" customFormat="1" ht="11.25">
      <c r="B292" s="157"/>
      <c r="D292" s="151" t="s">
        <v>208</v>
      </c>
      <c r="E292" s="158" t="s">
        <v>19</v>
      </c>
      <c r="F292" s="159" t="s">
        <v>429</v>
      </c>
      <c r="H292" s="160">
        <v>26.84</v>
      </c>
      <c r="I292" s="161"/>
      <c r="L292" s="157"/>
      <c r="M292" s="162"/>
      <c r="T292" s="163"/>
      <c r="AT292" s="158" t="s">
        <v>208</v>
      </c>
      <c r="AU292" s="158" t="s">
        <v>81</v>
      </c>
      <c r="AV292" s="13" t="s">
        <v>81</v>
      </c>
      <c r="AW292" s="13" t="s">
        <v>33</v>
      </c>
      <c r="AX292" s="13" t="s">
        <v>72</v>
      </c>
      <c r="AY292" s="158" t="s">
        <v>132</v>
      </c>
    </row>
    <row r="293" spans="2:51" s="13" customFormat="1" ht="11.25">
      <c r="B293" s="157"/>
      <c r="D293" s="151" t="s">
        <v>208</v>
      </c>
      <c r="E293" s="158" t="s">
        <v>19</v>
      </c>
      <c r="F293" s="159" t="s">
        <v>430</v>
      </c>
      <c r="H293" s="160">
        <v>25.55</v>
      </c>
      <c r="I293" s="161"/>
      <c r="L293" s="157"/>
      <c r="M293" s="162"/>
      <c r="T293" s="163"/>
      <c r="AT293" s="158" t="s">
        <v>208</v>
      </c>
      <c r="AU293" s="158" t="s">
        <v>81</v>
      </c>
      <c r="AV293" s="13" t="s">
        <v>81</v>
      </c>
      <c r="AW293" s="13" t="s">
        <v>33</v>
      </c>
      <c r="AX293" s="13" t="s">
        <v>72</v>
      </c>
      <c r="AY293" s="158" t="s">
        <v>132</v>
      </c>
    </row>
    <row r="294" spans="2:51" s="13" customFormat="1" ht="11.25">
      <c r="B294" s="157"/>
      <c r="D294" s="151" t="s">
        <v>208</v>
      </c>
      <c r="E294" s="158" t="s">
        <v>19</v>
      </c>
      <c r="F294" s="159" t="s">
        <v>431</v>
      </c>
      <c r="H294" s="160">
        <v>28.105</v>
      </c>
      <c r="I294" s="161"/>
      <c r="L294" s="157"/>
      <c r="M294" s="162"/>
      <c r="T294" s="163"/>
      <c r="AT294" s="158" t="s">
        <v>208</v>
      </c>
      <c r="AU294" s="158" t="s">
        <v>81</v>
      </c>
      <c r="AV294" s="13" t="s">
        <v>81</v>
      </c>
      <c r="AW294" s="13" t="s">
        <v>33</v>
      </c>
      <c r="AX294" s="13" t="s">
        <v>72</v>
      </c>
      <c r="AY294" s="158" t="s">
        <v>132</v>
      </c>
    </row>
    <row r="295" spans="2:51" s="13" customFormat="1" ht="11.25">
      <c r="B295" s="157"/>
      <c r="D295" s="151" t="s">
        <v>208</v>
      </c>
      <c r="E295" s="158" t="s">
        <v>19</v>
      </c>
      <c r="F295" s="159" t="s">
        <v>293</v>
      </c>
      <c r="H295" s="160">
        <v>-0.22</v>
      </c>
      <c r="I295" s="161"/>
      <c r="L295" s="157"/>
      <c r="M295" s="162"/>
      <c r="T295" s="163"/>
      <c r="AT295" s="158" t="s">
        <v>208</v>
      </c>
      <c r="AU295" s="158" t="s">
        <v>81</v>
      </c>
      <c r="AV295" s="13" t="s">
        <v>81</v>
      </c>
      <c r="AW295" s="13" t="s">
        <v>33</v>
      </c>
      <c r="AX295" s="13" t="s">
        <v>72</v>
      </c>
      <c r="AY295" s="158" t="s">
        <v>132</v>
      </c>
    </row>
    <row r="296" spans="2:51" s="13" customFormat="1" ht="11.25">
      <c r="B296" s="157"/>
      <c r="D296" s="151" t="s">
        <v>208</v>
      </c>
      <c r="E296" s="158" t="s">
        <v>19</v>
      </c>
      <c r="F296" s="159" t="s">
        <v>295</v>
      </c>
      <c r="H296" s="160">
        <v>-2.75</v>
      </c>
      <c r="I296" s="161"/>
      <c r="L296" s="157"/>
      <c r="M296" s="162"/>
      <c r="T296" s="163"/>
      <c r="AT296" s="158" t="s">
        <v>208</v>
      </c>
      <c r="AU296" s="158" t="s">
        <v>81</v>
      </c>
      <c r="AV296" s="13" t="s">
        <v>81</v>
      </c>
      <c r="AW296" s="13" t="s">
        <v>33</v>
      </c>
      <c r="AX296" s="13" t="s">
        <v>72</v>
      </c>
      <c r="AY296" s="158" t="s">
        <v>132</v>
      </c>
    </row>
    <row r="297" spans="2:51" s="14" customFormat="1" ht="11.25">
      <c r="B297" s="164"/>
      <c r="D297" s="151" t="s">
        <v>208</v>
      </c>
      <c r="E297" s="165" t="s">
        <v>19</v>
      </c>
      <c r="F297" s="166" t="s">
        <v>212</v>
      </c>
      <c r="H297" s="167">
        <v>79.625</v>
      </c>
      <c r="I297" s="168"/>
      <c r="L297" s="164"/>
      <c r="M297" s="169"/>
      <c r="T297" s="170"/>
      <c r="AT297" s="165" t="s">
        <v>208</v>
      </c>
      <c r="AU297" s="165" t="s">
        <v>81</v>
      </c>
      <c r="AV297" s="14" t="s">
        <v>155</v>
      </c>
      <c r="AW297" s="14" t="s">
        <v>33</v>
      </c>
      <c r="AX297" s="14" t="s">
        <v>79</v>
      </c>
      <c r="AY297" s="165" t="s">
        <v>132</v>
      </c>
    </row>
    <row r="298" spans="2:65" s="1" customFormat="1" ht="24.2" customHeight="1">
      <c r="B298" s="33"/>
      <c r="C298" s="128" t="s">
        <v>432</v>
      </c>
      <c r="D298" s="128" t="s">
        <v>135</v>
      </c>
      <c r="E298" s="129" t="s">
        <v>433</v>
      </c>
      <c r="F298" s="130" t="s">
        <v>434</v>
      </c>
      <c r="G298" s="131" t="s">
        <v>205</v>
      </c>
      <c r="H298" s="132">
        <v>50.96</v>
      </c>
      <c r="I298" s="133"/>
      <c r="J298" s="134">
        <f>ROUND(I298*H298,2)</f>
        <v>0</v>
      </c>
      <c r="K298" s="130" t="s">
        <v>139</v>
      </c>
      <c r="L298" s="33"/>
      <c r="M298" s="135" t="s">
        <v>19</v>
      </c>
      <c r="N298" s="136" t="s">
        <v>43</v>
      </c>
      <c r="P298" s="137">
        <f>O298*H298</f>
        <v>0</v>
      </c>
      <c r="Q298" s="137">
        <v>0</v>
      </c>
      <c r="R298" s="137">
        <f>Q298*H298</f>
        <v>0</v>
      </c>
      <c r="S298" s="137">
        <v>0.131</v>
      </c>
      <c r="T298" s="138">
        <f>S298*H298</f>
        <v>6.67576</v>
      </c>
      <c r="AR298" s="139" t="s">
        <v>155</v>
      </c>
      <c r="AT298" s="139" t="s">
        <v>135</v>
      </c>
      <c r="AU298" s="139" t="s">
        <v>81</v>
      </c>
      <c r="AY298" s="18" t="s">
        <v>132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8" t="s">
        <v>79</v>
      </c>
      <c r="BK298" s="140">
        <f>ROUND(I298*H298,2)</f>
        <v>0</v>
      </c>
      <c r="BL298" s="18" t="s">
        <v>155</v>
      </c>
      <c r="BM298" s="139" t="s">
        <v>435</v>
      </c>
    </row>
    <row r="299" spans="2:47" s="1" customFormat="1" ht="11.25">
      <c r="B299" s="33"/>
      <c r="D299" s="141" t="s">
        <v>142</v>
      </c>
      <c r="F299" s="142" t="s">
        <v>436</v>
      </c>
      <c r="I299" s="143"/>
      <c r="L299" s="33"/>
      <c r="M299" s="144"/>
      <c r="T299" s="54"/>
      <c r="AT299" s="18" t="s">
        <v>142</v>
      </c>
      <c r="AU299" s="18" t="s">
        <v>81</v>
      </c>
    </row>
    <row r="300" spans="2:51" s="13" customFormat="1" ht="11.25">
      <c r="B300" s="157"/>
      <c r="D300" s="151" t="s">
        <v>208</v>
      </c>
      <c r="E300" s="158" t="s">
        <v>19</v>
      </c>
      <c r="F300" s="159" t="s">
        <v>437</v>
      </c>
      <c r="H300" s="160">
        <v>29.535</v>
      </c>
      <c r="I300" s="161"/>
      <c r="L300" s="157"/>
      <c r="M300" s="162"/>
      <c r="T300" s="163"/>
      <c r="AT300" s="158" t="s">
        <v>208</v>
      </c>
      <c r="AU300" s="158" t="s">
        <v>81</v>
      </c>
      <c r="AV300" s="13" t="s">
        <v>81</v>
      </c>
      <c r="AW300" s="13" t="s">
        <v>33</v>
      </c>
      <c r="AX300" s="13" t="s">
        <v>72</v>
      </c>
      <c r="AY300" s="158" t="s">
        <v>132</v>
      </c>
    </row>
    <row r="301" spans="2:51" s="13" customFormat="1" ht="11.25">
      <c r="B301" s="157"/>
      <c r="D301" s="151" t="s">
        <v>208</v>
      </c>
      <c r="E301" s="158" t="s">
        <v>19</v>
      </c>
      <c r="F301" s="159" t="s">
        <v>438</v>
      </c>
      <c r="H301" s="160">
        <v>-5.6</v>
      </c>
      <c r="I301" s="161"/>
      <c r="L301" s="157"/>
      <c r="M301" s="162"/>
      <c r="T301" s="163"/>
      <c r="AT301" s="158" t="s">
        <v>208</v>
      </c>
      <c r="AU301" s="158" t="s">
        <v>81</v>
      </c>
      <c r="AV301" s="13" t="s">
        <v>81</v>
      </c>
      <c r="AW301" s="13" t="s">
        <v>33</v>
      </c>
      <c r="AX301" s="13" t="s">
        <v>72</v>
      </c>
      <c r="AY301" s="158" t="s">
        <v>132</v>
      </c>
    </row>
    <row r="302" spans="2:51" s="13" customFormat="1" ht="11.25">
      <c r="B302" s="157"/>
      <c r="D302" s="151" t="s">
        <v>208</v>
      </c>
      <c r="E302" s="158" t="s">
        <v>19</v>
      </c>
      <c r="F302" s="159" t="s">
        <v>439</v>
      </c>
      <c r="H302" s="160">
        <v>26.065</v>
      </c>
      <c r="I302" s="161"/>
      <c r="L302" s="157"/>
      <c r="M302" s="162"/>
      <c r="T302" s="163"/>
      <c r="AT302" s="158" t="s">
        <v>208</v>
      </c>
      <c r="AU302" s="158" t="s">
        <v>81</v>
      </c>
      <c r="AV302" s="13" t="s">
        <v>81</v>
      </c>
      <c r="AW302" s="13" t="s">
        <v>33</v>
      </c>
      <c r="AX302" s="13" t="s">
        <v>72</v>
      </c>
      <c r="AY302" s="158" t="s">
        <v>132</v>
      </c>
    </row>
    <row r="303" spans="2:51" s="13" customFormat="1" ht="11.25">
      <c r="B303" s="157"/>
      <c r="D303" s="151" t="s">
        <v>208</v>
      </c>
      <c r="E303" s="158" t="s">
        <v>19</v>
      </c>
      <c r="F303" s="159" t="s">
        <v>440</v>
      </c>
      <c r="H303" s="160">
        <v>0.96</v>
      </c>
      <c r="I303" s="161"/>
      <c r="L303" s="157"/>
      <c r="M303" s="162"/>
      <c r="T303" s="163"/>
      <c r="AT303" s="158" t="s">
        <v>208</v>
      </c>
      <c r="AU303" s="158" t="s">
        <v>81</v>
      </c>
      <c r="AV303" s="13" t="s">
        <v>81</v>
      </c>
      <c r="AW303" s="13" t="s">
        <v>33</v>
      </c>
      <c r="AX303" s="13" t="s">
        <v>72</v>
      </c>
      <c r="AY303" s="158" t="s">
        <v>132</v>
      </c>
    </row>
    <row r="304" spans="2:51" s="14" customFormat="1" ht="11.25">
      <c r="B304" s="164"/>
      <c r="D304" s="151" t="s">
        <v>208</v>
      </c>
      <c r="E304" s="165" t="s">
        <v>19</v>
      </c>
      <c r="F304" s="166" t="s">
        <v>212</v>
      </c>
      <c r="H304" s="167">
        <v>50.96</v>
      </c>
      <c r="I304" s="168"/>
      <c r="L304" s="164"/>
      <c r="M304" s="169"/>
      <c r="T304" s="170"/>
      <c r="AT304" s="165" t="s">
        <v>208</v>
      </c>
      <c r="AU304" s="165" t="s">
        <v>81</v>
      </c>
      <c r="AV304" s="14" t="s">
        <v>155</v>
      </c>
      <c r="AW304" s="14" t="s">
        <v>33</v>
      </c>
      <c r="AX304" s="14" t="s">
        <v>79</v>
      </c>
      <c r="AY304" s="165" t="s">
        <v>132</v>
      </c>
    </row>
    <row r="305" spans="2:65" s="1" customFormat="1" ht="24.2" customHeight="1">
      <c r="B305" s="33"/>
      <c r="C305" s="128" t="s">
        <v>441</v>
      </c>
      <c r="D305" s="128" t="s">
        <v>135</v>
      </c>
      <c r="E305" s="129" t="s">
        <v>442</v>
      </c>
      <c r="F305" s="130" t="s">
        <v>443</v>
      </c>
      <c r="G305" s="131" t="s">
        <v>205</v>
      </c>
      <c r="H305" s="132">
        <v>12.92</v>
      </c>
      <c r="I305" s="133"/>
      <c r="J305" s="134">
        <f>ROUND(I305*H305,2)</f>
        <v>0</v>
      </c>
      <c r="K305" s="130" t="s">
        <v>139</v>
      </c>
      <c r="L305" s="33"/>
      <c r="M305" s="135" t="s">
        <v>19</v>
      </c>
      <c r="N305" s="136" t="s">
        <v>43</v>
      </c>
      <c r="P305" s="137">
        <f>O305*H305</f>
        <v>0</v>
      </c>
      <c r="Q305" s="137">
        <v>0</v>
      </c>
      <c r="R305" s="137">
        <f>Q305*H305</f>
        <v>0</v>
      </c>
      <c r="S305" s="137">
        <v>0.261</v>
      </c>
      <c r="T305" s="138">
        <f>S305*H305</f>
        <v>3.3721200000000002</v>
      </c>
      <c r="AR305" s="139" t="s">
        <v>155</v>
      </c>
      <c r="AT305" s="139" t="s">
        <v>135</v>
      </c>
      <c r="AU305" s="139" t="s">
        <v>81</v>
      </c>
      <c r="AY305" s="18" t="s">
        <v>132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8" t="s">
        <v>79</v>
      </c>
      <c r="BK305" s="140">
        <f>ROUND(I305*H305,2)</f>
        <v>0</v>
      </c>
      <c r="BL305" s="18" t="s">
        <v>155</v>
      </c>
      <c r="BM305" s="139" t="s">
        <v>444</v>
      </c>
    </row>
    <row r="306" spans="2:47" s="1" customFormat="1" ht="11.25">
      <c r="B306" s="33"/>
      <c r="D306" s="141" t="s">
        <v>142</v>
      </c>
      <c r="F306" s="142" t="s">
        <v>445</v>
      </c>
      <c r="I306" s="143"/>
      <c r="L306" s="33"/>
      <c r="M306" s="144"/>
      <c r="T306" s="54"/>
      <c r="AT306" s="18" t="s">
        <v>142</v>
      </c>
      <c r="AU306" s="18" t="s">
        <v>81</v>
      </c>
    </row>
    <row r="307" spans="2:51" s="13" customFormat="1" ht="11.25">
      <c r="B307" s="157"/>
      <c r="D307" s="151" t="s">
        <v>208</v>
      </c>
      <c r="E307" s="158" t="s">
        <v>19</v>
      </c>
      <c r="F307" s="159" t="s">
        <v>446</v>
      </c>
      <c r="H307" s="160">
        <v>16.12</v>
      </c>
      <c r="I307" s="161"/>
      <c r="L307" s="157"/>
      <c r="M307" s="162"/>
      <c r="T307" s="163"/>
      <c r="AT307" s="158" t="s">
        <v>208</v>
      </c>
      <c r="AU307" s="158" t="s">
        <v>81</v>
      </c>
      <c r="AV307" s="13" t="s">
        <v>81</v>
      </c>
      <c r="AW307" s="13" t="s">
        <v>33</v>
      </c>
      <c r="AX307" s="13" t="s">
        <v>72</v>
      </c>
      <c r="AY307" s="158" t="s">
        <v>132</v>
      </c>
    </row>
    <row r="308" spans="2:51" s="13" customFormat="1" ht="11.25">
      <c r="B308" s="157"/>
      <c r="D308" s="151" t="s">
        <v>208</v>
      </c>
      <c r="E308" s="158" t="s">
        <v>19</v>
      </c>
      <c r="F308" s="159" t="s">
        <v>447</v>
      </c>
      <c r="H308" s="160">
        <v>-3.2</v>
      </c>
      <c r="I308" s="161"/>
      <c r="L308" s="157"/>
      <c r="M308" s="162"/>
      <c r="T308" s="163"/>
      <c r="AT308" s="158" t="s">
        <v>208</v>
      </c>
      <c r="AU308" s="158" t="s">
        <v>81</v>
      </c>
      <c r="AV308" s="13" t="s">
        <v>81</v>
      </c>
      <c r="AW308" s="13" t="s">
        <v>33</v>
      </c>
      <c r="AX308" s="13" t="s">
        <v>72</v>
      </c>
      <c r="AY308" s="158" t="s">
        <v>132</v>
      </c>
    </row>
    <row r="309" spans="2:51" s="14" customFormat="1" ht="11.25">
      <c r="B309" s="164"/>
      <c r="D309" s="151" t="s">
        <v>208</v>
      </c>
      <c r="E309" s="165" t="s">
        <v>19</v>
      </c>
      <c r="F309" s="166" t="s">
        <v>212</v>
      </c>
      <c r="H309" s="167">
        <v>12.920000000000002</v>
      </c>
      <c r="I309" s="168"/>
      <c r="L309" s="164"/>
      <c r="M309" s="169"/>
      <c r="T309" s="170"/>
      <c r="AT309" s="165" t="s">
        <v>208</v>
      </c>
      <c r="AU309" s="165" t="s">
        <v>81</v>
      </c>
      <c r="AV309" s="14" t="s">
        <v>155</v>
      </c>
      <c r="AW309" s="14" t="s">
        <v>33</v>
      </c>
      <c r="AX309" s="14" t="s">
        <v>79</v>
      </c>
      <c r="AY309" s="165" t="s">
        <v>132</v>
      </c>
    </row>
    <row r="310" spans="2:65" s="1" customFormat="1" ht="24.2" customHeight="1">
      <c r="B310" s="33"/>
      <c r="C310" s="128" t="s">
        <v>448</v>
      </c>
      <c r="D310" s="128" t="s">
        <v>135</v>
      </c>
      <c r="E310" s="129" t="s">
        <v>449</v>
      </c>
      <c r="F310" s="130" t="s">
        <v>450</v>
      </c>
      <c r="G310" s="131" t="s">
        <v>205</v>
      </c>
      <c r="H310" s="132">
        <v>51.922</v>
      </c>
      <c r="I310" s="133"/>
      <c r="J310" s="134">
        <f>ROUND(I310*H310,2)</f>
        <v>0</v>
      </c>
      <c r="K310" s="130" t="s">
        <v>139</v>
      </c>
      <c r="L310" s="33"/>
      <c r="M310" s="135" t="s">
        <v>19</v>
      </c>
      <c r="N310" s="136" t="s">
        <v>43</v>
      </c>
      <c r="P310" s="137">
        <f>O310*H310</f>
        <v>0</v>
      </c>
      <c r="Q310" s="137">
        <v>0</v>
      </c>
      <c r="R310" s="137">
        <f>Q310*H310</f>
        <v>0</v>
      </c>
      <c r="S310" s="137">
        <v>0.035</v>
      </c>
      <c r="T310" s="138">
        <f>S310*H310</f>
        <v>1.8172700000000002</v>
      </c>
      <c r="AR310" s="139" t="s">
        <v>155</v>
      </c>
      <c r="AT310" s="139" t="s">
        <v>135</v>
      </c>
      <c r="AU310" s="139" t="s">
        <v>81</v>
      </c>
      <c r="AY310" s="18" t="s">
        <v>132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8" t="s">
        <v>79</v>
      </c>
      <c r="BK310" s="140">
        <f>ROUND(I310*H310,2)</f>
        <v>0</v>
      </c>
      <c r="BL310" s="18" t="s">
        <v>155</v>
      </c>
      <c r="BM310" s="139" t="s">
        <v>451</v>
      </c>
    </row>
    <row r="311" spans="2:47" s="1" customFormat="1" ht="11.25">
      <c r="B311" s="33"/>
      <c r="D311" s="141" t="s">
        <v>142</v>
      </c>
      <c r="F311" s="142" t="s">
        <v>452</v>
      </c>
      <c r="I311" s="143"/>
      <c r="L311" s="33"/>
      <c r="M311" s="144"/>
      <c r="T311" s="54"/>
      <c r="AT311" s="18" t="s">
        <v>142</v>
      </c>
      <c r="AU311" s="18" t="s">
        <v>81</v>
      </c>
    </row>
    <row r="312" spans="2:51" s="13" customFormat="1" ht="11.25">
      <c r="B312" s="157"/>
      <c r="D312" s="151" t="s">
        <v>208</v>
      </c>
      <c r="E312" s="158" t="s">
        <v>19</v>
      </c>
      <c r="F312" s="159" t="s">
        <v>453</v>
      </c>
      <c r="H312" s="160">
        <v>1.182</v>
      </c>
      <c r="I312" s="161"/>
      <c r="L312" s="157"/>
      <c r="M312" s="162"/>
      <c r="T312" s="163"/>
      <c r="AT312" s="158" t="s">
        <v>208</v>
      </c>
      <c r="AU312" s="158" t="s">
        <v>81</v>
      </c>
      <c r="AV312" s="13" t="s">
        <v>81</v>
      </c>
      <c r="AW312" s="13" t="s">
        <v>33</v>
      </c>
      <c r="AX312" s="13" t="s">
        <v>72</v>
      </c>
      <c r="AY312" s="158" t="s">
        <v>132</v>
      </c>
    </row>
    <row r="313" spans="2:51" s="13" customFormat="1" ht="11.25">
      <c r="B313" s="157"/>
      <c r="D313" s="151" t="s">
        <v>208</v>
      </c>
      <c r="E313" s="158" t="s">
        <v>19</v>
      </c>
      <c r="F313" s="159" t="s">
        <v>454</v>
      </c>
      <c r="H313" s="160">
        <v>3.567</v>
      </c>
      <c r="I313" s="161"/>
      <c r="L313" s="157"/>
      <c r="M313" s="162"/>
      <c r="T313" s="163"/>
      <c r="AT313" s="158" t="s">
        <v>208</v>
      </c>
      <c r="AU313" s="158" t="s">
        <v>81</v>
      </c>
      <c r="AV313" s="13" t="s">
        <v>81</v>
      </c>
      <c r="AW313" s="13" t="s">
        <v>33</v>
      </c>
      <c r="AX313" s="13" t="s">
        <v>72</v>
      </c>
      <c r="AY313" s="158" t="s">
        <v>132</v>
      </c>
    </row>
    <row r="314" spans="2:51" s="13" customFormat="1" ht="11.25">
      <c r="B314" s="157"/>
      <c r="D314" s="151" t="s">
        <v>208</v>
      </c>
      <c r="E314" s="158" t="s">
        <v>19</v>
      </c>
      <c r="F314" s="159" t="s">
        <v>455</v>
      </c>
      <c r="H314" s="160">
        <v>0.21</v>
      </c>
      <c r="I314" s="161"/>
      <c r="L314" s="157"/>
      <c r="M314" s="162"/>
      <c r="T314" s="163"/>
      <c r="AT314" s="158" t="s">
        <v>208</v>
      </c>
      <c r="AU314" s="158" t="s">
        <v>81</v>
      </c>
      <c r="AV314" s="13" t="s">
        <v>81</v>
      </c>
      <c r="AW314" s="13" t="s">
        <v>33</v>
      </c>
      <c r="AX314" s="13" t="s">
        <v>72</v>
      </c>
      <c r="AY314" s="158" t="s">
        <v>132</v>
      </c>
    </row>
    <row r="315" spans="2:51" s="13" customFormat="1" ht="11.25">
      <c r="B315" s="157"/>
      <c r="D315" s="151" t="s">
        <v>208</v>
      </c>
      <c r="E315" s="158" t="s">
        <v>19</v>
      </c>
      <c r="F315" s="159" t="s">
        <v>362</v>
      </c>
      <c r="H315" s="160">
        <v>6.3</v>
      </c>
      <c r="I315" s="161"/>
      <c r="L315" s="157"/>
      <c r="M315" s="162"/>
      <c r="T315" s="163"/>
      <c r="AT315" s="158" t="s">
        <v>208</v>
      </c>
      <c r="AU315" s="158" t="s">
        <v>81</v>
      </c>
      <c r="AV315" s="13" t="s">
        <v>81</v>
      </c>
      <c r="AW315" s="13" t="s">
        <v>33</v>
      </c>
      <c r="AX315" s="13" t="s">
        <v>72</v>
      </c>
      <c r="AY315" s="158" t="s">
        <v>132</v>
      </c>
    </row>
    <row r="316" spans="2:51" s="13" customFormat="1" ht="11.25">
      <c r="B316" s="157"/>
      <c r="D316" s="151" t="s">
        <v>208</v>
      </c>
      <c r="E316" s="158" t="s">
        <v>19</v>
      </c>
      <c r="F316" s="159" t="s">
        <v>456</v>
      </c>
      <c r="H316" s="160">
        <v>0.12</v>
      </c>
      <c r="I316" s="161"/>
      <c r="L316" s="157"/>
      <c r="M316" s="162"/>
      <c r="T316" s="163"/>
      <c r="AT316" s="158" t="s">
        <v>208</v>
      </c>
      <c r="AU316" s="158" t="s">
        <v>81</v>
      </c>
      <c r="AV316" s="13" t="s">
        <v>81</v>
      </c>
      <c r="AW316" s="13" t="s">
        <v>33</v>
      </c>
      <c r="AX316" s="13" t="s">
        <v>72</v>
      </c>
      <c r="AY316" s="158" t="s">
        <v>132</v>
      </c>
    </row>
    <row r="317" spans="2:51" s="13" customFormat="1" ht="11.25">
      <c r="B317" s="157"/>
      <c r="D317" s="151" t="s">
        <v>208</v>
      </c>
      <c r="E317" s="158" t="s">
        <v>19</v>
      </c>
      <c r="F317" s="159" t="s">
        <v>457</v>
      </c>
      <c r="H317" s="160">
        <v>2.84</v>
      </c>
      <c r="I317" s="161"/>
      <c r="L317" s="157"/>
      <c r="M317" s="162"/>
      <c r="T317" s="163"/>
      <c r="AT317" s="158" t="s">
        <v>208</v>
      </c>
      <c r="AU317" s="158" t="s">
        <v>81</v>
      </c>
      <c r="AV317" s="13" t="s">
        <v>81</v>
      </c>
      <c r="AW317" s="13" t="s">
        <v>33</v>
      </c>
      <c r="AX317" s="13" t="s">
        <v>72</v>
      </c>
      <c r="AY317" s="158" t="s">
        <v>132</v>
      </c>
    </row>
    <row r="318" spans="2:51" s="13" customFormat="1" ht="11.25">
      <c r="B318" s="157"/>
      <c r="D318" s="151" t="s">
        <v>208</v>
      </c>
      <c r="E318" s="158" t="s">
        <v>19</v>
      </c>
      <c r="F318" s="159" t="s">
        <v>456</v>
      </c>
      <c r="H318" s="160">
        <v>0.12</v>
      </c>
      <c r="I318" s="161"/>
      <c r="L318" s="157"/>
      <c r="M318" s="162"/>
      <c r="T318" s="163"/>
      <c r="AT318" s="158" t="s">
        <v>208</v>
      </c>
      <c r="AU318" s="158" t="s">
        <v>81</v>
      </c>
      <c r="AV318" s="13" t="s">
        <v>81</v>
      </c>
      <c r="AW318" s="13" t="s">
        <v>33</v>
      </c>
      <c r="AX318" s="13" t="s">
        <v>72</v>
      </c>
      <c r="AY318" s="158" t="s">
        <v>132</v>
      </c>
    </row>
    <row r="319" spans="2:51" s="13" customFormat="1" ht="11.25">
      <c r="B319" s="157"/>
      <c r="D319" s="151" t="s">
        <v>208</v>
      </c>
      <c r="E319" s="158" t="s">
        <v>19</v>
      </c>
      <c r="F319" s="159" t="s">
        <v>458</v>
      </c>
      <c r="H319" s="160">
        <v>2.6</v>
      </c>
      <c r="I319" s="161"/>
      <c r="L319" s="157"/>
      <c r="M319" s="162"/>
      <c r="T319" s="163"/>
      <c r="AT319" s="158" t="s">
        <v>208</v>
      </c>
      <c r="AU319" s="158" t="s">
        <v>81</v>
      </c>
      <c r="AV319" s="13" t="s">
        <v>81</v>
      </c>
      <c r="AW319" s="13" t="s">
        <v>33</v>
      </c>
      <c r="AX319" s="13" t="s">
        <v>72</v>
      </c>
      <c r="AY319" s="158" t="s">
        <v>132</v>
      </c>
    </row>
    <row r="320" spans="2:51" s="13" customFormat="1" ht="11.25">
      <c r="B320" s="157"/>
      <c r="D320" s="151" t="s">
        <v>208</v>
      </c>
      <c r="E320" s="158" t="s">
        <v>19</v>
      </c>
      <c r="F320" s="159" t="s">
        <v>459</v>
      </c>
      <c r="H320" s="160">
        <v>0.068</v>
      </c>
      <c r="I320" s="161"/>
      <c r="L320" s="157"/>
      <c r="M320" s="162"/>
      <c r="T320" s="163"/>
      <c r="AT320" s="158" t="s">
        <v>208</v>
      </c>
      <c r="AU320" s="158" t="s">
        <v>81</v>
      </c>
      <c r="AV320" s="13" t="s">
        <v>81</v>
      </c>
      <c r="AW320" s="13" t="s">
        <v>33</v>
      </c>
      <c r="AX320" s="13" t="s">
        <v>72</v>
      </c>
      <c r="AY320" s="158" t="s">
        <v>132</v>
      </c>
    </row>
    <row r="321" spans="2:51" s="13" customFormat="1" ht="11.25">
      <c r="B321" s="157"/>
      <c r="D321" s="151" t="s">
        <v>208</v>
      </c>
      <c r="E321" s="158" t="s">
        <v>19</v>
      </c>
      <c r="F321" s="159" t="s">
        <v>456</v>
      </c>
      <c r="H321" s="160">
        <v>0.12</v>
      </c>
      <c r="I321" s="161"/>
      <c r="L321" s="157"/>
      <c r="M321" s="162"/>
      <c r="T321" s="163"/>
      <c r="AT321" s="158" t="s">
        <v>208</v>
      </c>
      <c r="AU321" s="158" t="s">
        <v>81</v>
      </c>
      <c r="AV321" s="13" t="s">
        <v>81</v>
      </c>
      <c r="AW321" s="13" t="s">
        <v>33</v>
      </c>
      <c r="AX321" s="13" t="s">
        <v>72</v>
      </c>
      <c r="AY321" s="158" t="s">
        <v>132</v>
      </c>
    </row>
    <row r="322" spans="2:51" s="13" customFormat="1" ht="11.25">
      <c r="B322" s="157"/>
      <c r="D322" s="151" t="s">
        <v>208</v>
      </c>
      <c r="E322" s="158" t="s">
        <v>19</v>
      </c>
      <c r="F322" s="159" t="s">
        <v>460</v>
      </c>
      <c r="H322" s="160">
        <v>12.66</v>
      </c>
      <c r="I322" s="161"/>
      <c r="L322" s="157"/>
      <c r="M322" s="162"/>
      <c r="T322" s="163"/>
      <c r="AT322" s="158" t="s">
        <v>208</v>
      </c>
      <c r="AU322" s="158" t="s">
        <v>81</v>
      </c>
      <c r="AV322" s="13" t="s">
        <v>81</v>
      </c>
      <c r="AW322" s="13" t="s">
        <v>33</v>
      </c>
      <c r="AX322" s="13" t="s">
        <v>72</v>
      </c>
      <c r="AY322" s="158" t="s">
        <v>132</v>
      </c>
    </row>
    <row r="323" spans="2:51" s="13" customFormat="1" ht="11.25">
      <c r="B323" s="157"/>
      <c r="D323" s="151" t="s">
        <v>208</v>
      </c>
      <c r="E323" s="158" t="s">
        <v>19</v>
      </c>
      <c r="F323" s="159" t="s">
        <v>461</v>
      </c>
      <c r="H323" s="160">
        <v>1.43</v>
      </c>
      <c r="I323" s="161"/>
      <c r="L323" s="157"/>
      <c r="M323" s="162"/>
      <c r="T323" s="163"/>
      <c r="AT323" s="158" t="s">
        <v>208</v>
      </c>
      <c r="AU323" s="158" t="s">
        <v>81</v>
      </c>
      <c r="AV323" s="13" t="s">
        <v>81</v>
      </c>
      <c r="AW323" s="13" t="s">
        <v>33</v>
      </c>
      <c r="AX323" s="13" t="s">
        <v>72</v>
      </c>
      <c r="AY323" s="158" t="s">
        <v>132</v>
      </c>
    </row>
    <row r="324" spans="2:51" s="13" customFormat="1" ht="11.25">
      <c r="B324" s="157"/>
      <c r="D324" s="151" t="s">
        <v>208</v>
      </c>
      <c r="E324" s="158" t="s">
        <v>19</v>
      </c>
      <c r="F324" s="159" t="s">
        <v>462</v>
      </c>
      <c r="H324" s="160">
        <v>3.6</v>
      </c>
      <c r="I324" s="161"/>
      <c r="L324" s="157"/>
      <c r="M324" s="162"/>
      <c r="T324" s="163"/>
      <c r="AT324" s="158" t="s">
        <v>208</v>
      </c>
      <c r="AU324" s="158" t="s">
        <v>81</v>
      </c>
      <c r="AV324" s="13" t="s">
        <v>81</v>
      </c>
      <c r="AW324" s="13" t="s">
        <v>33</v>
      </c>
      <c r="AX324" s="13" t="s">
        <v>72</v>
      </c>
      <c r="AY324" s="158" t="s">
        <v>132</v>
      </c>
    </row>
    <row r="325" spans="2:51" s="13" customFormat="1" ht="11.25">
      <c r="B325" s="157"/>
      <c r="D325" s="151" t="s">
        <v>208</v>
      </c>
      <c r="E325" s="158" t="s">
        <v>19</v>
      </c>
      <c r="F325" s="159" t="s">
        <v>463</v>
      </c>
      <c r="H325" s="160">
        <v>0.24</v>
      </c>
      <c r="I325" s="161"/>
      <c r="L325" s="157"/>
      <c r="M325" s="162"/>
      <c r="T325" s="163"/>
      <c r="AT325" s="158" t="s">
        <v>208</v>
      </c>
      <c r="AU325" s="158" t="s">
        <v>81</v>
      </c>
      <c r="AV325" s="13" t="s">
        <v>81</v>
      </c>
      <c r="AW325" s="13" t="s">
        <v>33</v>
      </c>
      <c r="AX325" s="13" t="s">
        <v>72</v>
      </c>
      <c r="AY325" s="158" t="s">
        <v>132</v>
      </c>
    </row>
    <row r="326" spans="2:51" s="13" customFormat="1" ht="11.25">
      <c r="B326" s="157"/>
      <c r="D326" s="151" t="s">
        <v>208</v>
      </c>
      <c r="E326" s="158" t="s">
        <v>19</v>
      </c>
      <c r="F326" s="159" t="s">
        <v>464</v>
      </c>
      <c r="H326" s="160">
        <v>0.108</v>
      </c>
      <c r="I326" s="161"/>
      <c r="L326" s="157"/>
      <c r="M326" s="162"/>
      <c r="T326" s="163"/>
      <c r="AT326" s="158" t="s">
        <v>208</v>
      </c>
      <c r="AU326" s="158" t="s">
        <v>81</v>
      </c>
      <c r="AV326" s="13" t="s">
        <v>81</v>
      </c>
      <c r="AW326" s="13" t="s">
        <v>33</v>
      </c>
      <c r="AX326" s="13" t="s">
        <v>72</v>
      </c>
      <c r="AY326" s="158" t="s">
        <v>132</v>
      </c>
    </row>
    <row r="327" spans="2:51" s="13" customFormat="1" ht="11.25">
      <c r="B327" s="157"/>
      <c r="D327" s="151" t="s">
        <v>208</v>
      </c>
      <c r="E327" s="158" t="s">
        <v>19</v>
      </c>
      <c r="F327" s="159" t="s">
        <v>465</v>
      </c>
      <c r="H327" s="160">
        <v>4.25</v>
      </c>
      <c r="I327" s="161"/>
      <c r="L327" s="157"/>
      <c r="M327" s="162"/>
      <c r="T327" s="163"/>
      <c r="AT327" s="158" t="s">
        <v>208</v>
      </c>
      <c r="AU327" s="158" t="s">
        <v>81</v>
      </c>
      <c r="AV327" s="13" t="s">
        <v>81</v>
      </c>
      <c r="AW327" s="13" t="s">
        <v>33</v>
      </c>
      <c r="AX327" s="13" t="s">
        <v>72</v>
      </c>
      <c r="AY327" s="158" t="s">
        <v>132</v>
      </c>
    </row>
    <row r="328" spans="2:51" s="13" customFormat="1" ht="11.25">
      <c r="B328" s="157"/>
      <c r="D328" s="151" t="s">
        <v>208</v>
      </c>
      <c r="E328" s="158" t="s">
        <v>19</v>
      </c>
      <c r="F328" s="159" t="s">
        <v>466</v>
      </c>
      <c r="H328" s="160">
        <v>0.07</v>
      </c>
      <c r="I328" s="161"/>
      <c r="L328" s="157"/>
      <c r="M328" s="162"/>
      <c r="T328" s="163"/>
      <c r="AT328" s="158" t="s">
        <v>208</v>
      </c>
      <c r="AU328" s="158" t="s">
        <v>81</v>
      </c>
      <c r="AV328" s="13" t="s">
        <v>81</v>
      </c>
      <c r="AW328" s="13" t="s">
        <v>33</v>
      </c>
      <c r="AX328" s="13" t="s">
        <v>72</v>
      </c>
      <c r="AY328" s="158" t="s">
        <v>132</v>
      </c>
    </row>
    <row r="329" spans="2:51" s="13" customFormat="1" ht="11.25">
      <c r="B329" s="157"/>
      <c r="D329" s="151" t="s">
        <v>208</v>
      </c>
      <c r="E329" s="158" t="s">
        <v>19</v>
      </c>
      <c r="F329" s="159" t="s">
        <v>467</v>
      </c>
      <c r="H329" s="160">
        <v>1.53</v>
      </c>
      <c r="I329" s="161"/>
      <c r="L329" s="157"/>
      <c r="M329" s="162"/>
      <c r="T329" s="163"/>
      <c r="AT329" s="158" t="s">
        <v>208</v>
      </c>
      <c r="AU329" s="158" t="s">
        <v>81</v>
      </c>
      <c r="AV329" s="13" t="s">
        <v>81</v>
      </c>
      <c r="AW329" s="13" t="s">
        <v>33</v>
      </c>
      <c r="AX329" s="13" t="s">
        <v>72</v>
      </c>
      <c r="AY329" s="158" t="s">
        <v>132</v>
      </c>
    </row>
    <row r="330" spans="2:51" s="13" customFormat="1" ht="11.25">
      <c r="B330" s="157"/>
      <c r="D330" s="151" t="s">
        <v>208</v>
      </c>
      <c r="E330" s="158" t="s">
        <v>19</v>
      </c>
      <c r="F330" s="159" t="s">
        <v>468</v>
      </c>
      <c r="H330" s="160">
        <v>2.588</v>
      </c>
      <c r="I330" s="161"/>
      <c r="L330" s="157"/>
      <c r="M330" s="162"/>
      <c r="T330" s="163"/>
      <c r="AT330" s="158" t="s">
        <v>208</v>
      </c>
      <c r="AU330" s="158" t="s">
        <v>81</v>
      </c>
      <c r="AV330" s="13" t="s">
        <v>81</v>
      </c>
      <c r="AW330" s="13" t="s">
        <v>33</v>
      </c>
      <c r="AX330" s="13" t="s">
        <v>72</v>
      </c>
      <c r="AY330" s="158" t="s">
        <v>132</v>
      </c>
    </row>
    <row r="331" spans="2:51" s="13" customFormat="1" ht="11.25">
      <c r="B331" s="157"/>
      <c r="D331" s="151" t="s">
        <v>208</v>
      </c>
      <c r="E331" s="158" t="s">
        <v>19</v>
      </c>
      <c r="F331" s="159" t="s">
        <v>459</v>
      </c>
      <c r="H331" s="160">
        <v>0.068</v>
      </c>
      <c r="I331" s="161"/>
      <c r="L331" s="157"/>
      <c r="M331" s="162"/>
      <c r="T331" s="163"/>
      <c r="AT331" s="158" t="s">
        <v>208</v>
      </c>
      <c r="AU331" s="158" t="s">
        <v>81</v>
      </c>
      <c r="AV331" s="13" t="s">
        <v>81</v>
      </c>
      <c r="AW331" s="13" t="s">
        <v>33</v>
      </c>
      <c r="AX331" s="13" t="s">
        <v>72</v>
      </c>
      <c r="AY331" s="158" t="s">
        <v>132</v>
      </c>
    </row>
    <row r="332" spans="2:51" s="13" customFormat="1" ht="11.25">
      <c r="B332" s="157"/>
      <c r="D332" s="151" t="s">
        <v>208</v>
      </c>
      <c r="E332" s="158" t="s">
        <v>19</v>
      </c>
      <c r="F332" s="159" t="s">
        <v>469</v>
      </c>
      <c r="H332" s="160">
        <v>2.933</v>
      </c>
      <c r="I332" s="161"/>
      <c r="L332" s="157"/>
      <c r="M332" s="162"/>
      <c r="T332" s="163"/>
      <c r="AT332" s="158" t="s">
        <v>208</v>
      </c>
      <c r="AU332" s="158" t="s">
        <v>81</v>
      </c>
      <c r="AV332" s="13" t="s">
        <v>81</v>
      </c>
      <c r="AW332" s="13" t="s">
        <v>33</v>
      </c>
      <c r="AX332" s="13" t="s">
        <v>72</v>
      </c>
      <c r="AY332" s="158" t="s">
        <v>132</v>
      </c>
    </row>
    <row r="333" spans="2:51" s="13" customFormat="1" ht="11.25">
      <c r="B333" s="157"/>
      <c r="D333" s="151" t="s">
        <v>208</v>
      </c>
      <c r="E333" s="158" t="s">
        <v>19</v>
      </c>
      <c r="F333" s="159" t="s">
        <v>459</v>
      </c>
      <c r="H333" s="160">
        <v>0.068</v>
      </c>
      <c r="I333" s="161"/>
      <c r="L333" s="157"/>
      <c r="M333" s="162"/>
      <c r="T333" s="163"/>
      <c r="AT333" s="158" t="s">
        <v>208</v>
      </c>
      <c r="AU333" s="158" t="s">
        <v>81</v>
      </c>
      <c r="AV333" s="13" t="s">
        <v>81</v>
      </c>
      <c r="AW333" s="13" t="s">
        <v>33</v>
      </c>
      <c r="AX333" s="13" t="s">
        <v>72</v>
      </c>
      <c r="AY333" s="158" t="s">
        <v>132</v>
      </c>
    </row>
    <row r="334" spans="2:51" s="13" customFormat="1" ht="11.25">
      <c r="B334" s="157"/>
      <c r="D334" s="151" t="s">
        <v>208</v>
      </c>
      <c r="E334" s="158" t="s">
        <v>19</v>
      </c>
      <c r="F334" s="159" t="s">
        <v>365</v>
      </c>
      <c r="H334" s="160">
        <v>5.25</v>
      </c>
      <c r="I334" s="161"/>
      <c r="L334" s="157"/>
      <c r="M334" s="162"/>
      <c r="T334" s="163"/>
      <c r="AT334" s="158" t="s">
        <v>208</v>
      </c>
      <c r="AU334" s="158" t="s">
        <v>81</v>
      </c>
      <c r="AV334" s="13" t="s">
        <v>81</v>
      </c>
      <c r="AW334" s="13" t="s">
        <v>33</v>
      </c>
      <c r="AX334" s="13" t="s">
        <v>72</v>
      </c>
      <c r="AY334" s="158" t="s">
        <v>132</v>
      </c>
    </row>
    <row r="335" spans="2:51" s="14" customFormat="1" ht="11.25">
      <c r="B335" s="164"/>
      <c r="D335" s="151" t="s">
        <v>208</v>
      </c>
      <c r="E335" s="165" t="s">
        <v>19</v>
      </c>
      <c r="F335" s="166" t="s">
        <v>212</v>
      </c>
      <c r="H335" s="167">
        <v>51.922</v>
      </c>
      <c r="I335" s="168"/>
      <c r="L335" s="164"/>
      <c r="M335" s="169"/>
      <c r="T335" s="170"/>
      <c r="AT335" s="165" t="s">
        <v>208</v>
      </c>
      <c r="AU335" s="165" t="s">
        <v>81</v>
      </c>
      <c r="AV335" s="14" t="s">
        <v>155</v>
      </c>
      <c r="AW335" s="14" t="s">
        <v>33</v>
      </c>
      <c r="AX335" s="14" t="s">
        <v>79</v>
      </c>
      <c r="AY335" s="165" t="s">
        <v>132</v>
      </c>
    </row>
    <row r="336" spans="2:65" s="1" customFormat="1" ht="16.5" customHeight="1">
      <c r="B336" s="33"/>
      <c r="C336" s="128" t="s">
        <v>470</v>
      </c>
      <c r="D336" s="128" t="s">
        <v>135</v>
      </c>
      <c r="E336" s="129" t="s">
        <v>471</v>
      </c>
      <c r="F336" s="130" t="s">
        <v>472</v>
      </c>
      <c r="G336" s="131" t="s">
        <v>228</v>
      </c>
      <c r="H336" s="132">
        <v>52.125</v>
      </c>
      <c r="I336" s="133"/>
      <c r="J336" s="134">
        <f>ROUND(I336*H336,2)</f>
        <v>0</v>
      </c>
      <c r="K336" s="130" t="s">
        <v>139</v>
      </c>
      <c r="L336" s="33"/>
      <c r="M336" s="135" t="s">
        <v>19</v>
      </c>
      <c r="N336" s="136" t="s">
        <v>43</v>
      </c>
      <c r="P336" s="137">
        <f>O336*H336</f>
        <v>0</v>
      </c>
      <c r="Q336" s="137">
        <v>0</v>
      </c>
      <c r="R336" s="137">
        <f>Q336*H336</f>
        <v>0</v>
      </c>
      <c r="S336" s="137">
        <v>0.009</v>
      </c>
      <c r="T336" s="138">
        <f>S336*H336</f>
        <v>0.46912499999999996</v>
      </c>
      <c r="AR336" s="139" t="s">
        <v>155</v>
      </c>
      <c r="AT336" s="139" t="s">
        <v>135</v>
      </c>
      <c r="AU336" s="139" t="s">
        <v>81</v>
      </c>
      <c r="AY336" s="18" t="s">
        <v>132</v>
      </c>
      <c r="BE336" s="140">
        <f>IF(N336="základní",J336,0)</f>
        <v>0</v>
      </c>
      <c r="BF336" s="140">
        <f>IF(N336="snížená",J336,0)</f>
        <v>0</v>
      </c>
      <c r="BG336" s="140">
        <f>IF(N336="zákl. přenesená",J336,0)</f>
        <v>0</v>
      </c>
      <c r="BH336" s="140">
        <f>IF(N336="sníž. přenesená",J336,0)</f>
        <v>0</v>
      </c>
      <c r="BI336" s="140">
        <f>IF(N336="nulová",J336,0)</f>
        <v>0</v>
      </c>
      <c r="BJ336" s="18" t="s">
        <v>79</v>
      </c>
      <c r="BK336" s="140">
        <f>ROUND(I336*H336,2)</f>
        <v>0</v>
      </c>
      <c r="BL336" s="18" t="s">
        <v>155</v>
      </c>
      <c r="BM336" s="139" t="s">
        <v>473</v>
      </c>
    </row>
    <row r="337" spans="2:47" s="1" customFormat="1" ht="11.25">
      <c r="B337" s="33"/>
      <c r="D337" s="141" t="s">
        <v>142</v>
      </c>
      <c r="F337" s="142" t="s">
        <v>474</v>
      </c>
      <c r="I337" s="143"/>
      <c r="L337" s="33"/>
      <c r="M337" s="144"/>
      <c r="T337" s="54"/>
      <c r="AT337" s="18" t="s">
        <v>142</v>
      </c>
      <c r="AU337" s="18" t="s">
        <v>81</v>
      </c>
    </row>
    <row r="338" spans="2:51" s="13" customFormat="1" ht="22.5">
      <c r="B338" s="157"/>
      <c r="D338" s="151" t="s">
        <v>208</v>
      </c>
      <c r="E338" s="158" t="s">
        <v>19</v>
      </c>
      <c r="F338" s="159" t="s">
        <v>475</v>
      </c>
      <c r="H338" s="160">
        <v>31.075</v>
      </c>
      <c r="I338" s="161"/>
      <c r="L338" s="157"/>
      <c r="M338" s="162"/>
      <c r="T338" s="163"/>
      <c r="AT338" s="158" t="s">
        <v>208</v>
      </c>
      <c r="AU338" s="158" t="s">
        <v>81</v>
      </c>
      <c r="AV338" s="13" t="s">
        <v>81</v>
      </c>
      <c r="AW338" s="13" t="s">
        <v>33</v>
      </c>
      <c r="AX338" s="13" t="s">
        <v>72</v>
      </c>
      <c r="AY338" s="158" t="s">
        <v>132</v>
      </c>
    </row>
    <row r="339" spans="2:51" s="13" customFormat="1" ht="11.25">
      <c r="B339" s="157"/>
      <c r="D339" s="151" t="s">
        <v>208</v>
      </c>
      <c r="E339" s="158" t="s">
        <v>19</v>
      </c>
      <c r="F339" s="159" t="s">
        <v>476</v>
      </c>
      <c r="H339" s="160">
        <v>21.05</v>
      </c>
      <c r="I339" s="161"/>
      <c r="L339" s="157"/>
      <c r="M339" s="162"/>
      <c r="T339" s="163"/>
      <c r="AT339" s="158" t="s">
        <v>208</v>
      </c>
      <c r="AU339" s="158" t="s">
        <v>81</v>
      </c>
      <c r="AV339" s="13" t="s">
        <v>81</v>
      </c>
      <c r="AW339" s="13" t="s">
        <v>33</v>
      </c>
      <c r="AX339" s="13" t="s">
        <v>72</v>
      </c>
      <c r="AY339" s="158" t="s">
        <v>132</v>
      </c>
    </row>
    <row r="340" spans="2:51" s="14" customFormat="1" ht="11.25">
      <c r="B340" s="164"/>
      <c r="D340" s="151" t="s">
        <v>208</v>
      </c>
      <c r="E340" s="165" t="s">
        <v>19</v>
      </c>
      <c r="F340" s="166" t="s">
        <v>212</v>
      </c>
      <c r="H340" s="167">
        <v>52.125</v>
      </c>
      <c r="I340" s="168"/>
      <c r="L340" s="164"/>
      <c r="M340" s="169"/>
      <c r="T340" s="170"/>
      <c r="AT340" s="165" t="s">
        <v>208</v>
      </c>
      <c r="AU340" s="165" t="s">
        <v>81</v>
      </c>
      <c r="AV340" s="14" t="s">
        <v>155</v>
      </c>
      <c r="AW340" s="14" t="s">
        <v>33</v>
      </c>
      <c r="AX340" s="14" t="s">
        <v>79</v>
      </c>
      <c r="AY340" s="165" t="s">
        <v>132</v>
      </c>
    </row>
    <row r="341" spans="2:65" s="1" customFormat="1" ht="16.5" customHeight="1">
      <c r="B341" s="33"/>
      <c r="C341" s="128" t="s">
        <v>477</v>
      </c>
      <c r="D341" s="128" t="s">
        <v>135</v>
      </c>
      <c r="E341" s="129" t="s">
        <v>478</v>
      </c>
      <c r="F341" s="130" t="s">
        <v>479</v>
      </c>
      <c r="G341" s="131" t="s">
        <v>205</v>
      </c>
      <c r="H341" s="132">
        <v>51.922</v>
      </c>
      <c r="I341" s="133"/>
      <c r="J341" s="134">
        <f>ROUND(I341*H341,2)</f>
        <v>0</v>
      </c>
      <c r="K341" s="130" t="s">
        <v>139</v>
      </c>
      <c r="L341" s="33"/>
      <c r="M341" s="135" t="s">
        <v>19</v>
      </c>
      <c r="N341" s="136" t="s">
        <v>43</v>
      </c>
      <c r="P341" s="137">
        <f>O341*H341</f>
        <v>0</v>
      </c>
      <c r="Q341" s="137">
        <v>0</v>
      </c>
      <c r="R341" s="137">
        <f>Q341*H341</f>
        <v>0</v>
      </c>
      <c r="S341" s="137">
        <v>0.09</v>
      </c>
      <c r="T341" s="138">
        <f>S341*H341</f>
        <v>4.67298</v>
      </c>
      <c r="AR341" s="139" t="s">
        <v>155</v>
      </c>
      <c r="AT341" s="139" t="s">
        <v>135</v>
      </c>
      <c r="AU341" s="139" t="s">
        <v>81</v>
      </c>
      <c r="AY341" s="18" t="s">
        <v>132</v>
      </c>
      <c r="BE341" s="140">
        <f>IF(N341="základní",J341,0)</f>
        <v>0</v>
      </c>
      <c r="BF341" s="140">
        <f>IF(N341="snížená",J341,0)</f>
        <v>0</v>
      </c>
      <c r="BG341" s="140">
        <f>IF(N341="zákl. přenesená",J341,0)</f>
        <v>0</v>
      </c>
      <c r="BH341" s="140">
        <f>IF(N341="sníž. přenesená",J341,0)</f>
        <v>0</v>
      </c>
      <c r="BI341" s="140">
        <f>IF(N341="nulová",J341,0)</f>
        <v>0</v>
      </c>
      <c r="BJ341" s="18" t="s">
        <v>79</v>
      </c>
      <c r="BK341" s="140">
        <f>ROUND(I341*H341,2)</f>
        <v>0</v>
      </c>
      <c r="BL341" s="18" t="s">
        <v>155</v>
      </c>
      <c r="BM341" s="139" t="s">
        <v>480</v>
      </c>
    </row>
    <row r="342" spans="2:47" s="1" customFormat="1" ht="11.25">
      <c r="B342" s="33"/>
      <c r="D342" s="141" t="s">
        <v>142</v>
      </c>
      <c r="F342" s="142" t="s">
        <v>481</v>
      </c>
      <c r="I342" s="143"/>
      <c r="L342" s="33"/>
      <c r="M342" s="144"/>
      <c r="T342" s="54"/>
      <c r="AT342" s="18" t="s">
        <v>142</v>
      </c>
      <c r="AU342" s="18" t="s">
        <v>81</v>
      </c>
    </row>
    <row r="343" spans="2:51" s="13" customFormat="1" ht="11.25">
      <c r="B343" s="157"/>
      <c r="D343" s="151" t="s">
        <v>208</v>
      </c>
      <c r="E343" s="158" t="s">
        <v>19</v>
      </c>
      <c r="F343" s="159" t="s">
        <v>453</v>
      </c>
      <c r="H343" s="160">
        <v>1.182</v>
      </c>
      <c r="I343" s="161"/>
      <c r="L343" s="157"/>
      <c r="M343" s="162"/>
      <c r="T343" s="163"/>
      <c r="AT343" s="158" t="s">
        <v>208</v>
      </c>
      <c r="AU343" s="158" t="s">
        <v>81</v>
      </c>
      <c r="AV343" s="13" t="s">
        <v>81</v>
      </c>
      <c r="AW343" s="13" t="s">
        <v>33</v>
      </c>
      <c r="AX343" s="13" t="s">
        <v>72</v>
      </c>
      <c r="AY343" s="158" t="s">
        <v>132</v>
      </c>
    </row>
    <row r="344" spans="2:51" s="13" customFormat="1" ht="11.25">
      <c r="B344" s="157"/>
      <c r="D344" s="151" t="s">
        <v>208</v>
      </c>
      <c r="E344" s="158" t="s">
        <v>19</v>
      </c>
      <c r="F344" s="159" t="s">
        <v>454</v>
      </c>
      <c r="H344" s="160">
        <v>3.567</v>
      </c>
      <c r="I344" s="161"/>
      <c r="L344" s="157"/>
      <c r="M344" s="162"/>
      <c r="T344" s="163"/>
      <c r="AT344" s="158" t="s">
        <v>208</v>
      </c>
      <c r="AU344" s="158" t="s">
        <v>81</v>
      </c>
      <c r="AV344" s="13" t="s">
        <v>81</v>
      </c>
      <c r="AW344" s="13" t="s">
        <v>33</v>
      </c>
      <c r="AX344" s="13" t="s">
        <v>72</v>
      </c>
      <c r="AY344" s="158" t="s">
        <v>132</v>
      </c>
    </row>
    <row r="345" spans="2:51" s="13" customFormat="1" ht="11.25">
      <c r="B345" s="157"/>
      <c r="D345" s="151" t="s">
        <v>208</v>
      </c>
      <c r="E345" s="158" t="s">
        <v>19</v>
      </c>
      <c r="F345" s="159" t="s">
        <v>455</v>
      </c>
      <c r="H345" s="160">
        <v>0.21</v>
      </c>
      <c r="I345" s="161"/>
      <c r="L345" s="157"/>
      <c r="M345" s="162"/>
      <c r="T345" s="163"/>
      <c r="AT345" s="158" t="s">
        <v>208</v>
      </c>
      <c r="AU345" s="158" t="s">
        <v>81</v>
      </c>
      <c r="AV345" s="13" t="s">
        <v>81</v>
      </c>
      <c r="AW345" s="13" t="s">
        <v>33</v>
      </c>
      <c r="AX345" s="13" t="s">
        <v>72</v>
      </c>
      <c r="AY345" s="158" t="s">
        <v>132</v>
      </c>
    </row>
    <row r="346" spans="2:51" s="13" customFormat="1" ht="11.25">
      <c r="B346" s="157"/>
      <c r="D346" s="151" t="s">
        <v>208</v>
      </c>
      <c r="E346" s="158" t="s">
        <v>19</v>
      </c>
      <c r="F346" s="159" t="s">
        <v>362</v>
      </c>
      <c r="H346" s="160">
        <v>6.3</v>
      </c>
      <c r="I346" s="161"/>
      <c r="L346" s="157"/>
      <c r="M346" s="162"/>
      <c r="T346" s="163"/>
      <c r="AT346" s="158" t="s">
        <v>208</v>
      </c>
      <c r="AU346" s="158" t="s">
        <v>81</v>
      </c>
      <c r="AV346" s="13" t="s">
        <v>81</v>
      </c>
      <c r="AW346" s="13" t="s">
        <v>33</v>
      </c>
      <c r="AX346" s="13" t="s">
        <v>72</v>
      </c>
      <c r="AY346" s="158" t="s">
        <v>132</v>
      </c>
    </row>
    <row r="347" spans="2:51" s="13" customFormat="1" ht="11.25">
      <c r="B347" s="157"/>
      <c r="D347" s="151" t="s">
        <v>208</v>
      </c>
      <c r="E347" s="158" t="s">
        <v>19</v>
      </c>
      <c r="F347" s="159" t="s">
        <v>456</v>
      </c>
      <c r="H347" s="160">
        <v>0.12</v>
      </c>
      <c r="I347" s="161"/>
      <c r="L347" s="157"/>
      <c r="M347" s="162"/>
      <c r="T347" s="163"/>
      <c r="AT347" s="158" t="s">
        <v>208</v>
      </c>
      <c r="AU347" s="158" t="s">
        <v>81</v>
      </c>
      <c r="AV347" s="13" t="s">
        <v>81</v>
      </c>
      <c r="AW347" s="13" t="s">
        <v>33</v>
      </c>
      <c r="AX347" s="13" t="s">
        <v>72</v>
      </c>
      <c r="AY347" s="158" t="s">
        <v>132</v>
      </c>
    </row>
    <row r="348" spans="2:51" s="13" customFormat="1" ht="11.25">
      <c r="B348" s="157"/>
      <c r="D348" s="151" t="s">
        <v>208</v>
      </c>
      <c r="E348" s="158" t="s">
        <v>19</v>
      </c>
      <c r="F348" s="159" t="s">
        <v>457</v>
      </c>
      <c r="H348" s="160">
        <v>2.84</v>
      </c>
      <c r="I348" s="161"/>
      <c r="L348" s="157"/>
      <c r="M348" s="162"/>
      <c r="T348" s="163"/>
      <c r="AT348" s="158" t="s">
        <v>208</v>
      </c>
      <c r="AU348" s="158" t="s">
        <v>81</v>
      </c>
      <c r="AV348" s="13" t="s">
        <v>81</v>
      </c>
      <c r="AW348" s="13" t="s">
        <v>33</v>
      </c>
      <c r="AX348" s="13" t="s">
        <v>72</v>
      </c>
      <c r="AY348" s="158" t="s">
        <v>132</v>
      </c>
    </row>
    <row r="349" spans="2:51" s="13" customFormat="1" ht="11.25">
      <c r="B349" s="157"/>
      <c r="D349" s="151" t="s">
        <v>208</v>
      </c>
      <c r="E349" s="158" t="s">
        <v>19</v>
      </c>
      <c r="F349" s="159" t="s">
        <v>456</v>
      </c>
      <c r="H349" s="160">
        <v>0.12</v>
      </c>
      <c r="I349" s="161"/>
      <c r="L349" s="157"/>
      <c r="M349" s="162"/>
      <c r="T349" s="163"/>
      <c r="AT349" s="158" t="s">
        <v>208</v>
      </c>
      <c r="AU349" s="158" t="s">
        <v>81</v>
      </c>
      <c r="AV349" s="13" t="s">
        <v>81</v>
      </c>
      <c r="AW349" s="13" t="s">
        <v>33</v>
      </c>
      <c r="AX349" s="13" t="s">
        <v>72</v>
      </c>
      <c r="AY349" s="158" t="s">
        <v>132</v>
      </c>
    </row>
    <row r="350" spans="2:51" s="13" customFormat="1" ht="11.25">
      <c r="B350" s="157"/>
      <c r="D350" s="151" t="s">
        <v>208</v>
      </c>
      <c r="E350" s="158" t="s">
        <v>19</v>
      </c>
      <c r="F350" s="159" t="s">
        <v>458</v>
      </c>
      <c r="H350" s="160">
        <v>2.6</v>
      </c>
      <c r="I350" s="161"/>
      <c r="L350" s="157"/>
      <c r="M350" s="162"/>
      <c r="T350" s="163"/>
      <c r="AT350" s="158" t="s">
        <v>208</v>
      </c>
      <c r="AU350" s="158" t="s">
        <v>81</v>
      </c>
      <c r="AV350" s="13" t="s">
        <v>81</v>
      </c>
      <c r="AW350" s="13" t="s">
        <v>33</v>
      </c>
      <c r="AX350" s="13" t="s">
        <v>72</v>
      </c>
      <c r="AY350" s="158" t="s">
        <v>132</v>
      </c>
    </row>
    <row r="351" spans="2:51" s="13" customFormat="1" ht="11.25">
      <c r="B351" s="157"/>
      <c r="D351" s="151" t="s">
        <v>208</v>
      </c>
      <c r="E351" s="158" t="s">
        <v>19</v>
      </c>
      <c r="F351" s="159" t="s">
        <v>459</v>
      </c>
      <c r="H351" s="160">
        <v>0.068</v>
      </c>
      <c r="I351" s="161"/>
      <c r="L351" s="157"/>
      <c r="M351" s="162"/>
      <c r="T351" s="163"/>
      <c r="AT351" s="158" t="s">
        <v>208</v>
      </c>
      <c r="AU351" s="158" t="s">
        <v>81</v>
      </c>
      <c r="AV351" s="13" t="s">
        <v>81</v>
      </c>
      <c r="AW351" s="13" t="s">
        <v>33</v>
      </c>
      <c r="AX351" s="13" t="s">
        <v>72</v>
      </c>
      <c r="AY351" s="158" t="s">
        <v>132</v>
      </c>
    </row>
    <row r="352" spans="2:51" s="13" customFormat="1" ht="11.25">
      <c r="B352" s="157"/>
      <c r="D352" s="151" t="s">
        <v>208</v>
      </c>
      <c r="E352" s="158" t="s">
        <v>19</v>
      </c>
      <c r="F352" s="159" t="s">
        <v>456</v>
      </c>
      <c r="H352" s="160">
        <v>0.12</v>
      </c>
      <c r="I352" s="161"/>
      <c r="L352" s="157"/>
      <c r="M352" s="162"/>
      <c r="T352" s="163"/>
      <c r="AT352" s="158" t="s">
        <v>208</v>
      </c>
      <c r="AU352" s="158" t="s">
        <v>81</v>
      </c>
      <c r="AV352" s="13" t="s">
        <v>81</v>
      </c>
      <c r="AW352" s="13" t="s">
        <v>33</v>
      </c>
      <c r="AX352" s="13" t="s">
        <v>72</v>
      </c>
      <c r="AY352" s="158" t="s">
        <v>132</v>
      </c>
    </row>
    <row r="353" spans="2:51" s="13" customFormat="1" ht="11.25">
      <c r="B353" s="157"/>
      <c r="D353" s="151" t="s">
        <v>208</v>
      </c>
      <c r="E353" s="158" t="s">
        <v>19</v>
      </c>
      <c r="F353" s="159" t="s">
        <v>460</v>
      </c>
      <c r="H353" s="160">
        <v>12.66</v>
      </c>
      <c r="I353" s="161"/>
      <c r="L353" s="157"/>
      <c r="M353" s="162"/>
      <c r="T353" s="163"/>
      <c r="AT353" s="158" t="s">
        <v>208</v>
      </c>
      <c r="AU353" s="158" t="s">
        <v>81</v>
      </c>
      <c r="AV353" s="13" t="s">
        <v>81</v>
      </c>
      <c r="AW353" s="13" t="s">
        <v>33</v>
      </c>
      <c r="AX353" s="13" t="s">
        <v>72</v>
      </c>
      <c r="AY353" s="158" t="s">
        <v>132</v>
      </c>
    </row>
    <row r="354" spans="2:51" s="13" customFormat="1" ht="11.25">
      <c r="B354" s="157"/>
      <c r="D354" s="151" t="s">
        <v>208</v>
      </c>
      <c r="E354" s="158" t="s">
        <v>19</v>
      </c>
      <c r="F354" s="159" t="s">
        <v>461</v>
      </c>
      <c r="H354" s="160">
        <v>1.43</v>
      </c>
      <c r="I354" s="161"/>
      <c r="L354" s="157"/>
      <c r="M354" s="162"/>
      <c r="T354" s="163"/>
      <c r="AT354" s="158" t="s">
        <v>208</v>
      </c>
      <c r="AU354" s="158" t="s">
        <v>81</v>
      </c>
      <c r="AV354" s="13" t="s">
        <v>81</v>
      </c>
      <c r="AW354" s="13" t="s">
        <v>33</v>
      </c>
      <c r="AX354" s="13" t="s">
        <v>72</v>
      </c>
      <c r="AY354" s="158" t="s">
        <v>132</v>
      </c>
    </row>
    <row r="355" spans="2:51" s="13" customFormat="1" ht="11.25">
      <c r="B355" s="157"/>
      <c r="D355" s="151" t="s">
        <v>208</v>
      </c>
      <c r="E355" s="158" t="s">
        <v>19</v>
      </c>
      <c r="F355" s="159" t="s">
        <v>462</v>
      </c>
      <c r="H355" s="160">
        <v>3.6</v>
      </c>
      <c r="I355" s="161"/>
      <c r="L355" s="157"/>
      <c r="M355" s="162"/>
      <c r="T355" s="163"/>
      <c r="AT355" s="158" t="s">
        <v>208</v>
      </c>
      <c r="AU355" s="158" t="s">
        <v>81</v>
      </c>
      <c r="AV355" s="13" t="s">
        <v>81</v>
      </c>
      <c r="AW355" s="13" t="s">
        <v>33</v>
      </c>
      <c r="AX355" s="13" t="s">
        <v>72</v>
      </c>
      <c r="AY355" s="158" t="s">
        <v>132</v>
      </c>
    </row>
    <row r="356" spans="2:51" s="13" customFormat="1" ht="11.25">
      <c r="B356" s="157"/>
      <c r="D356" s="151" t="s">
        <v>208</v>
      </c>
      <c r="E356" s="158" t="s">
        <v>19</v>
      </c>
      <c r="F356" s="159" t="s">
        <v>463</v>
      </c>
      <c r="H356" s="160">
        <v>0.24</v>
      </c>
      <c r="I356" s="161"/>
      <c r="L356" s="157"/>
      <c r="M356" s="162"/>
      <c r="T356" s="163"/>
      <c r="AT356" s="158" t="s">
        <v>208</v>
      </c>
      <c r="AU356" s="158" t="s">
        <v>81</v>
      </c>
      <c r="AV356" s="13" t="s">
        <v>81</v>
      </c>
      <c r="AW356" s="13" t="s">
        <v>33</v>
      </c>
      <c r="AX356" s="13" t="s">
        <v>72</v>
      </c>
      <c r="AY356" s="158" t="s">
        <v>132</v>
      </c>
    </row>
    <row r="357" spans="2:51" s="13" customFormat="1" ht="11.25">
      <c r="B357" s="157"/>
      <c r="D357" s="151" t="s">
        <v>208</v>
      </c>
      <c r="E357" s="158" t="s">
        <v>19</v>
      </c>
      <c r="F357" s="159" t="s">
        <v>464</v>
      </c>
      <c r="H357" s="160">
        <v>0.108</v>
      </c>
      <c r="I357" s="161"/>
      <c r="L357" s="157"/>
      <c r="M357" s="162"/>
      <c r="T357" s="163"/>
      <c r="AT357" s="158" t="s">
        <v>208</v>
      </c>
      <c r="AU357" s="158" t="s">
        <v>81</v>
      </c>
      <c r="AV357" s="13" t="s">
        <v>81</v>
      </c>
      <c r="AW357" s="13" t="s">
        <v>33</v>
      </c>
      <c r="AX357" s="13" t="s">
        <v>72</v>
      </c>
      <c r="AY357" s="158" t="s">
        <v>132</v>
      </c>
    </row>
    <row r="358" spans="2:51" s="13" customFormat="1" ht="11.25">
      <c r="B358" s="157"/>
      <c r="D358" s="151" t="s">
        <v>208</v>
      </c>
      <c r="E358" s="158" t="s">
        <v>19</v>
      </c>
      <c r="F358" s="159" t="s">
        <v>465</v>
      </c>
      <c r="H358" s="160">
        <v>4.25</v>
      </c>
      <c r="I358" s="161"/>
      <c r="L358" s="157"/>
      <c r="M358" s="162"/>
      <c r="T358" s="163"/>
      <c r="AT358" s="158" t="s">
        <v>208</v>
      </c>
      <c r="AU358" s="158" t="s">
        <v>81</v>
      </c>
      <c r="AV358" s="13" t="s">
        <v>81</v>
      </c>
      <c r="AW358" s="13" t="s">
        <v>33</v>
      </c>
      <c r="AX358" s="13" t="s">
        <v>72</v>
      </c>
      <c r="AY358" s="158" t="s">
        <v>132</v>
      </c>
    </row>
    <row r="359" spans="2:51" s="13" customFormat="1" ht="11.25">
      <c r="B359" s="157"/>
      <c r="D359" s="151" t="s">
        <v>208</v>
      </c>
      <c r="E359" s="158" t="s">
        <v>19</v>
      </c>
      <c r="F359" s="159" t="s">
        <v>466</v>
      </c>
      <c r="H359" s="160">
        <v>0.07</v>
      </c>
      <c r="I359" s="161"/>
      <c r="L359" s="157"/>
      <c r="M359" s="162"/>
      <c r="T359" s="163"/>
      <c r="AT359" s="158" t="s">
        <v>208</v>
      </c>
      <c r="AU359" s="158" t="s">
        <v>81</v>
      </c>
      <c r="AV359" s="13" t="s">
        <v>81</v>
      </c>
      <c r="AW359" s="13" t="s">
        <v>33</v>
      </c>
      <c r="AX359" s="13" t="s">
        <v>72</v>
      </c>
      <c r="AY359" s="158" t="s">
        <v>132</v>
      </c>
    </row>
    <row r="360" spans="2:51" s="13" customFormat="1" ht="11.25">
      <c r="B360" s="157"/>
      <c r="D360" s="151" t="s">
        <v>208</v>
      </c>
      <c r="E360" s="158" t="s">
        <v>19</v>
      </c>
      <c r="F360" s="159" t="s">
        <v>467</v>
      </c>
      <c r="H360" s="160">
        <v>1.53</v>
      </c>
      <c r="I360" s="161"/>
      <c r="L360" s="157"/>
      <c r="M360" s="162"/>
      <c r="T360" s="163"/>
      <c r="AT360" s="158" t="s">
        <v>208</v>
      </c>
      <c r="AU360" s="158" t="s">
        <v>81</v>
      </c>
      <c r="AV360" s="13" t="s">
        <v>81</v>
      </c>
      <c r="AW360" s="13" t="s">
        <v>33</v>
      </c>
      <c r="AX360" s="13" t="s">
        <v>72</v>
      </c>
      <c r="AY360" s="158" t="s">
        <v>132</v>
      </c>
    </row>
    <row r="361" spans="2:51" s="13" customFormat="1" ht="11.25">
      <c r="B361" s="157"/>
      <c r="D361" s="151" t="s">
        <v>208</v>
      </c>
      <c r="E361" s="158" t="s">
        <v>19</v>
      </c>
      <c r="F361" s="159" t="s">
        <v>468</v>
      </c>
      <c r="H361" s="160">
        <v>2.588</v>
      </c>
      <c r="I361" s="161"/>
      <c r="L361" s="157"/>
      <c r="M361" s="162"/>
      <c r="T361" s="163"/>
      <c r="AT361" s="158" t="s">
        <v>208</v>
      </c>
      <c r="AU361" s="158" t="s">
        <v>81</v>
      </c>
      <c r="AV361" s="13" t="s">
        <v>81</v>
      </c>
      <c r="AW361" s="13" t="s">
        <v>33</v>
      </c>
      <c r="AX361" s="13" t="s">
        <v>72</v>
      </c>
      <c r="AY361" s="158" t="s">
        <v>132</v>
      </c>
    </row>
    <row r="362" spans="2:51" s="13" customFormat="1" ht="11.25">
      <c r="B362" s="157"/>
      <c r="D362" s="151" t="s">
        <v>208</v>
      </c>
      <c r="E362" s="158" t="s">
        <v>19</v>
      </c>
      <c r="F362" s="159" t="s">
        <v>459</v>
      </c>
      <c r="H362" s="160">
        <v>0.068</v>
      </c>
      <c r="I362" s="161"/>
      <c r="L362" s="157"/>
      <c r="M362" s="162"/>
      <c r="T362" s="163"/>
      <c r="AT362" s="158" t="s">
        <v>208</v>
      </c>
      <c r="AU362" s="158" t="s">
        <v>81</v>
      </c>
      <c r="AV362" s="13" t="s">
        <v>81</v>
      </c>
      <c r="AW362" s="13" t="s">
        <v>33</v>
      </c>
      <c r="AX362" s="13" t="s">
        <v>72</v>
      </c>
      <c r="AY362" s="158" t="s">
        <v>132</v>
      </c>
    </row>
    <row r="363" spans="2:51" s="13" customFormat="1" ht="11.25">
      <c r="B363" s="157"/>
      <c r="D363" s="151" t="s">
        <v>208</v>
      </c>
      <c r="E363" s="158" t="s">
        <v>19</v>
      </c>
      <c r="F363" s="159" t="s">
        <v>469</v>
      </c>
      <c r="H363" s="160">
        <v>2.933</v>
      </c>
      <c r="I363" s="161"/>
      <c r="L363" s="157"/>
      <c r="M363" s="162"/>
      <c r="T363" s="163"/>
      <c r="AT363" s="158" t="s">
        <v>208</v>
      </c>
      <c r="AU363" s="158" t="s">
        <v>81</v>
      </c>
      <c r="AV363" s="13" t="s">
        <v>81</v>
      </c>
      <c r="AW363" s="13" t="s">
        <v>33</v>
      </c>
      <c r="AX363" s="13" t="s">
        <v>72</v>
      </c>
      <c r="AY363" s="158" t="s">
        <v>132</v>
      </c>
    </row>
    <row r="364" spans="2:51" s="13" customFormat="1" ht="11.25">
      <c r="B364" s="157"/>
      <c r="D364" s="151" t="s">
        <v>208</v>
      </c>
      <c r="E364" s="158" t="s">
        <v>19</v>
      </c>
      <c r="F364" s="159" t="s">
        <v>459</v>
      </c>
      <c r="H364" s="160">
        <v>0.068</v>
      </c>
      <c r="I364" s="161"/>
      <c r="L364" s="157"/>
      <c r="M364" s="162"/>
      <c r="T364" s="163"/>
      <c r="AT364" s="158" t="s">
        <v>208</v>
      </c>
      <c r="AU364" s="158" t="s">
        <v>81</v>
      </c>
      <c r="AV364" s="13" t="s">
        <v>81</v>
      </c>
      <c r="AW364" s="13" t="s">
        <v>33</v>
      </c>
      <c r="AX364" s="13" t="s">
        <v>72</v>
      </c>
      <c r="AY364" s="158" t="s">
        <v>132</v>
      </c>
    </row>
    <row r="365" spans="2:51" s="13" customFormat="1" ht="11.25">
      <c r="B365" s="157"/>
      <c r="D365" s="151" t="s">
        <v>208</v>
      </c>
      <c r="E365" s="158" t="s">
        <v>19</v>
      </c>
      <c r="F365" s="159" t="s">
        <v>365</v>
      </c>
      <c r="H365" s="160">
        <v>5.25</v>
      </c>
      <c r="I365" s="161"/>
      <c r="L365" s="157"/>
      <c r="M365" s="162"/>
      <c r="T365" s="163"/>
      <c r="AT365" s="158" t="s">
        <v>208</v>
      </c>
      <c r="AU365" s="158" t="s">
        <v>81</v>
      </c>
      <c r="AV365" s="13" t="s">
        <v>81</v>
      </c>
      <c r="AW365" s="13" t="s">
        <v>33</v>
      </c>
      <c r="AX365" s="13" t="s">
        <v>72</v>
      </c>
      <c r="AY365" s="158" t="s">
        <v>132</v>
      </c>
    </row>
    <row r="366" spans="2:51" s="14" customFormat="1" ht="11.25">
      <c r="B366" s="164"/>
      <c r="D366" s="151" t="s">
        <v>208</v>
      </c>
      <c r="E366" s="165" t="s">
        <v>19</v>
      </c>
      <c r="F366" s="166" t="s">
        <v>212</v>
      </c>
      <c r="H366" s="167">
        <v>51.922</v>
      </c>
      <c r="I366" s="168"/>
      <c r="L366" s="164"/>
      <c r="M366" s="169"/>
      <c r="T366" s="170"/>
      <c r="AT366" s="165" t="s">
        <v>208</v>
      </c>
      <c r="AU366" s="165" t="s">
        <v>81</v>
      </c>
      <c r="AV366" s="14" t="s">
        <v>155</v>
      </c>
      <c r="AW366" s="14" t="s">
        <v>33</v>
      </c>
      <c r="AX366" s="14" t="s">
        <v>79</v>
      </c>
      <c r="AY366" s="165" t="s">
        <v>132</v>
      </c>
    </row>
    <row r="367" spans="2:65" s="1" customFormat="1" ht="24.2" customHeight="1">
      <c r="B367" s="33"/>
      <c r="C367" s="128" t="s">
        <v>482</v>
      </c>
      <c r="D367" s="128" t="s">
        <v>135</v>
      </c>
      <c r="E367" s="129" t="s">
        <v>483</v>
      </c>
      <c r="F367" s="130" t="s">
        <v>484</v>
      </c>
      <c r="G367" s="131" t="s">
        <v>205</v>
      </c>
      <c r="H367" s="132">
        <v>17.2</v>
      </c>
      <c r="I367" s="133"/>
      <c r="J367" s="134">
        <f>ROUND(I367*H367,2)</f>
        <v>0</v>
      </c>
      <c r="K367" s="130" t="s">
        <v>139</v>
      </c>
      <c r="L367" s="33"/>
      <c r="M367" s="135" t="s">
        <v>19</v>
      </c>
      <c r="N367" s="136" t="s">
        <v>43</v>
      </c>
      <c r="P367" s="137">
        <f>O367*H367</f>
        <v>0</v>
      </c>
      <c r="Q367" s="137">
        <v>0</v>
      </c>
      <c r="R367" s="137">
        <f>Q367*H367</f>
        <v>0</v>
      </c>
      <c r="S367" s="137">
        <v>0.076</v>
      </c>
      <c r="T367" s="138">
        <f>S367*H367</f>
        <v>1.3072</v>
      </c>
      <c r="AR367" s="139" t="s">
        <v>155</v>
      </c>
      <c r="AT367" s="139" t="s">
        <v>135</v>
      </c>
      <c r="AU367" s="139" t="s">
        <v>81</v>
      </c>
      <c r="AY367" s="18" t="s">
        <v>132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8" t="s">
        <v>79</v>
      </c>
      <c r="BK367" s="140">
        <f>ROUND(I367*H367,2)</f>
        <v>0</v>
      </c>
      <c r="BL367" s="18" t="s">
        <v>155</v>
      </c>
      <c r="BM367" s="139" t="s">
        <v>485</v>
      </c>
    </row>
    <row r="368" spans="2:47" s="1" customFormat="1" ht="11.25">
      <c r="B368" s="33"/>
      <c r="D368" s="141" t="s">
        <v>142</v>
      </c>
      <c r="F368" s="142" t="s">
        <v>486</v>
      </c>
      <c r="I368" s="143"/>
      <c r="L368" s="33"/>
      <c r="M368" s="144"/>
      <c r="T368" s="54"/>
      <c r="AT368" s="18" t="s">
        <v>142</v>
      </c>
      <c r="AU368" s="18" t="s">
        <v>81</v>
      </c>
    </row>
    <row r="369" spans="2:51" s="13" customFormat="1" ht="11.25">
      <c r="B369" s="157"/>
      <c r="D369" s="151" t="s">
        <v>208</v>
      </c>
      <c r="E369" s="158" t="s">
        <v>19</v>
      </c>
      <c r="F369" s="159" t="s">
        <v>487</v>
      </c>
      <c r="H369" s="160">
        <v>4.8</v>
      </c>
      <c r="I369" s="161"/>
      <c r="L369" s="157"/>
      <c r="M369" s="162"/>
      <c r="T369" s="163"/>
      <c r="AT369" s="158" t="s">
        <v>208</v>
      </c>
      <c r="AU369" s="158" t="s">
        <v>81</v>
      </c>
      <c r="AV369" s="13" t="s">
        <v>81</v>
      </c>
      <c r="AW369" s="13" t="s">
        <v>33</v>
      </c>
      <c r="AX369" s="13" t="s">
        <v>72</v>
      </c>
      <c r="AY369" s="158" t="s">
        <v>132</v>
      </c>
    </row>
    <row r="370" spans="2:51" s="13" customFormat="1" ht="11.25">
      <c r="B370" s="157"/>
      <c r="D370" s="151" t="s">
        <v>208</v>
      </c>
      <c r="E370" s="158" t="s">
        <v>19</v>
      </c>
      <c r="F370" s="159" t="s">
        <v>488</v>
      </c>
      <c r="H370" s="160">
        <v>2.8</v>
      </c>
      <c r="I370" s="161"/>
      <c r="L370" s="157"/>
      <c r="M370" s="162"/>
      <c r="T370" s="163"/>
      <c r="AT370" s="158" t="s">
        <v>208</v>
      </c>
      <c r="AU370" s="158" t="s">
        <v>81</v>
      </c>
      <c r="AV370" s="13" t="s">
        <v>81</v>
      </c>
      <c r="AW370" s="13" t="s">
        <v>33</v>
      </c>
      <c r="AX370" s="13" t="s">
        <v>72</v>
      </c>
      <c r="AY370" s="158" t="s">
        <v>132</v>
      </c>
    </row>
    <row r="371" spans="2:51" s="13" customFormat="1" ht="11.25">
      <c r="B371" s="157"/>
      <c r="D371" s="151" t="s">
        <v>208</v>
      </c>
      <c r="E371" s="158" t="s">
        <v>19</v>
      </c>
      <c r="F371" s="159" t="s">
        <v>489</v>
      </c>
      <c r="H371" s="160">
        <v>9.6</v>
      </c>
      <c r="I371" s="161"/>
      <c r="L371" s="157"/>
      <c r="M371" s="162"/>
      <c r="T371" s="163"/>
      <c r="AT371" s="158" t="s">
        <v>208</v>
      </c>
      <c r="AU371" s="158" t="s">
        <v>81</v>
      </c>
      <c r="AV371" s="13" t="s">
        <v>81</v>
      </c>
      <c r="AW371" s="13" t="s">
        <v>33</v>
      </c>
      <c r="AX371" s="13" t="s">
        <v>72</v>
      </c>
      <c r="AY371" s="158" t="s">
        <v>132</v>
      </c>
    </row>
    <row r="372" spans="2:51" s="14" customFormat="1" ht="11.25">
      <c r="B372" s="164"/>
      <c r="D372" s="151" t="s">
        <v>208</v>
      </c>
      <c r="E372" s="165" t="s">
        <v>19</v>
      </c>
      <c r="F372" s="166" t="s">
        <v>212</v>
      </c>
      <c r="H372" s="167">
        <v>17.2</v>
      </c>
      <c r="I372" s="168"/>
      <c r="L372" s="164"/>
      <c r="M372" s="169"/>
      <c r="T372" s="170"/>
      <c r="AT372" s="165" t="s">
        <v>208</v>
      </c>
      <c r="AU372" s="165" t="s">
        <v>81</v>
      </c>
      <c r="AV372" s="14" t="s">
        <v>155</v>
      </c>
      <c r="AW372" s="14" t="s">
        <v>33</v>
      </c>
      <c r="AX372" s="14" t="s">
        <v>79</v>
      </c>
      <c r="AY372" s="165" t="s">
        <v>132</v>
      </c>
    </row>
    <row r="373" spans="2:65" s="1" customFormat="1" ht="24.2" customHeight="1">
      <c r="B373" s="33"/>
      <c r="C373" s="128" t="s">
        <v>490</v>
      </c>
      <c r="D373" s="128" t="s">
        <v>135</v>
      </c>
      <c r="E373" s="129" t="s">
        <v>491</v>
      </c>
      <c r="F373" s="130" t="s">
        <v>492</v>
      </c>
      <c r="G373" s="131" t="s">
        <v>205</v>
      </c>
      <c r="H373" s="132">
        <v>1.435</v>
      </c>
      <c r="I373" s="133"/>
      <c r="J373" s="134">
        <f>ROUND(I373*H373,2)</f>
        <v>0</v>
      </c>
      <c r="K373" s="130" t="s">
        <v>139</v>
      </c>
      <c r="L373" s="33"/>
      <c r="M373" s="135" t="s">
        <v>19</v>
      </c>
      <c r="N373" s="136" t="s">
        <v>43</v>
      </c>
      <c r="P373" s="137">
        <f>O373*H373</f>
        <v>0</v>
      </c>
      <c r="Q373" s="137">
        <v>0</v>
      </c>
      <c r="R373" s="137">
        <f>Q373*H373</f>
        <v>0</v>
      </c>
      <c r="S373" s="137">
        <v>0.187</v>
      </c>
      <c r="T373" s="138">
        <f>S373*H373</f>
        <v>0.268345</v>
      </c>
      <c r="AR373" s="139" t="s">
        <v>155</v>
      </c>
      <c r="AT373" s="139" t="s">
        <v>135</v>
      </c>
      <c r="AU373" s="139" t="s">
        <v>81</v>
      </c>
      <c r="AY373" s="18" t="s">
        <v>132</v>
      </c>
      <c r="BE373" s="140">
        <f>IF(N373="základní",J373,0)</f>
        <v>0</v>
      </c>
      <c r="BF373" s="140">
        <f>IF(N373="snížená",J373,0)</f>
        <v>0</v>
      </c>
      <c r="BG373" s="140">
        <f>IF(N373="zákl. přenesená",J373,0)</f>
        <v>0</v>
      </c>
      <c r="BH373" s="140">
        <f>IF(N373="sníž. přenesená",J373,0)</f>
        <v>0</v>
      </c>
      <c r="BI373" s="140">
        <f>IF(N373="nulová",J373,0)</f>
        <v>0</v>
      </c>
      <c r="BJ373" s="18" t="s">
        <v>79</v>
      </c>
      <c r="BK373" s="140">
        <f>ROUND(I373*H373,2)</f>
        <v>0</v>
      </c>
      <c r="BL373" s="18" t="s">
        <v>155</v>
      </c>
      <c r="BM373" s="139" t="s">
        <v>493</v>
      </c>
    </row>
    <row r="374" spans="2:47" s="1" customFormat="1" ht="11.25">
      <c r="B374" s="33"/>
      <c r="D374" s="141" t="s">
        <v>142</v>
      </c>
      <c r="F374" s="142" t="s">
        <v>494</v>
      </c>
      <c r="I374" s="143"/>
      <c r="L374" s="33"/>
      <c r="M374" s="144"/>
      <c r="T374" s="54"/>
      <c r="AT374" s="18" t="s">
        <v>142</v>
      </c>
      <c r="AU374" s="18" t="s">
        <v>81</v>
      </c>
    </row>
    <row r="375" spans="2:51" s="13" customFormat="1" ht="11.25">
      <c r="B375" s="157"/>
      <c r="D375" s="151" t="s">
        <v>208</v>
      </c>
      <c r="E375" s="158" t="s">
        <v>19</v>
      </c>
      <c r="F375" s="159" t="s">
        <v>211</v>
      </c>
      <c r="H375" s="160">
        <v>0.615</v>
      </c>
      <c r="I375" s="161"/>
      <c r="L375" s="157"/>
      <c r="M375" s="162"/>
      <c r="T375" s="163"/>
      <c r="AT375" s="158" t="s">
        <v>208</v>
      </c>
      <c r="AU375" s="158" t="s">
        <v>81</v>
      </c>
      <c r="AV375" s="13" t="s">
        <v>81</v>
      </c>
      <c r="AW375" s="13" t="s">
        <v>33</v>
      </c>
      <c r="AX375" s="13" t="s">
        <v>72</v>
      </c>
      <c r="AY375" s="158" t="s">
        <v>132</v>
      </c>
    </row>
    <row r="376" spans="2:51" s="13" customFormat="1" ht="11.25">
      <c r="B376" s="157"/>
      <c r="D376" s="151" t="s">
        <v>208</v>
      </c>
      <c r="E376" s="158" t="s">
        <v>19</v>
      </c>
      <c r="F376" s="159" t="s">
        <v>495</v>
      </c>
      <c r="H376" s="160">
        <v>0.82</v>
      </c>
      <c r="I376" s="161"/>
      <c r="L376" s="157"/>
      <c r="M376" s="162"/>
      <c r="T376" s="163"/>
      <c r="AT376" s="158" t="s">
        <v>208</v>
      </c>
      <c r="AU376" s="158" t="s">
        <v>81</v>
      </c>
      <c r="AV376" s="13" t="s">
        <v>81</v>
      </c>
      <c r="AW376" s="13" t="s">
        <v>33</v>
      </c>
      <c r="AX376" s="13" t="s">
        <v>72</v>
      </c>
      <c r="AY376" s="158" t="s">
        <v>132</v>
      </c>
    </row>
    <row r="377" spans="2:51" s="14" customFormat="1" ht="11.25">
      <c r="B377" s="164"/>
      <c r="D377" s="151" t="s">
        <v>208</v>
      </c>
      <c r="E377" s="165" t="s">
        <v>19</v>
      </c>
      <c r="F377" s="166" t="s">
        <v>212</v>
      </c>
      <c r="H377" s="167">
        <v>1.435</v>
      </c>
      <c r="I377" s="168"/>
      <c r="L377" s="164"/>
      <c r="M377" s="169"/>
      <c r="T377" s="170"/>
      <c r="AT377" s="165" t="s">
        <v>208</v>
      </c>
      <c r="AU377" s="165" t="s">
        <v>81</v>
      </c>
      <c r="AV377" s="14" t="s">
        <v>155</v>
      </c>
      <c r="AW377" s="14" t="s">
        <v>33</v>
      </c>
      <c r="AX377" s="14" t="s">
        <v>79</v>
      </c>
      <c r="AY377" s="165" t="s">
        <v>132</v>
      </c>
    </row>
    <row r="378" spans="2:65" s="1" customFormat="1" ht="24.2" customHeight="1">
      <c r="B378" s="33"/>
      <c r="C378" s="128" t="s">
        <v>496</v>
      </c>
      <c r="D378" s="128" t="s">
        <v>135</v>
      </c>
      <c r="E378" s="129" t="s">
        <v>497</v>
      </c>
      <c r="F378" s="130" t="s">
        <v>498</v>
      </c>
      <c r="G378" s="131" t="s">
        <v>205</v>
      </c>
      <c r="H378" s="132">
        <v>5.33</v>
      </c>
      <c r="I378" s="133"/>
      <c r="J378" s="134">
        <f>ROUND(I378*H378,2)</f>
        <v>0</v>
      </c>
      <c r="K378" s="130" t="s">
        <v>139</v>
      </c>
      <c r="L378" s="33"/>
      <c r="M378" s="135" t="s">
        <v>19</v>
      </c>
      <c r="N378" s="136" t="s">
        <v>43</v>
      </c>
      <c r="P378" s="137">
        <f>O378*H378</f>
        <v>0</v>
      </c>
      <c r="Q378" s="137">
        <v>0</v>
      </c>
      <c r="R378" s="137">
        <f>Q378*H378</f>
        <v>0</v>
      </c>
      <c r="S378" s="137">
        <v>0.18</v>
      </c>
      <c r="T378" s="138">
        <f>S378*H378</f>
        <v>0.9594</v>
      </c>
      <c r="AR378" s="139" t="s">
        <v>155</v>
      </c>
      <c r="AT378" s="139" t="s">
        <v>135</v>
      </c>
      <c r="AU378" s="139" t="s">
        <v>81</v>
      </c>
      <c r="AY378" s="18" t="s">
        <v>132</v>
      </c>
      <c r="BE378" s="140">
        <f>IF(N378="základní",J378,0)</f>
        <v>0</v>
      </c>
      <c r="BF378" s="140">
        <f>IF(N378="snížená",J378,0)</f>
        <v>0</v>
      </c>
      <c r="BG378" s="140">
        <f>IF(N378="zákl. přenesená",J378,0)</f>
        <v>0</v>
      </c>
      <c r="BH378" s="140">
        <f>IF(N378="sníž. přenesená",J378,0)</f>
        <v>0</v>
      </c>
      <c r="BI378" s="140">
        <f>IF(N378="nulová",J378,0)</f>
        <v>0</v>
      </c>
      <c r="BJ378" s="18" t="s">
        <v>79</v>
      </c>
      <c r="BK378" s="140">
        <f>ROUND(I378*H378,2)</f>
        <v>0</v>
      </c>
      <c r="BL378" s="18" t="s">
        <v>155</v>
      </c>
      <c r="BM378" s="139" t="s">
        <v>499</v>
      </c>
    </row>
    <row r="379" spans="2:47" s="1" customFormat="1" ht="11.25">
      <c r="B379" s="33"/>
      <c r="D379" s="141" t="s">
        <v>142</v>
      </c>
      <c r="F379" s="142" t="s">
        <v>500</v>
      </c>
      <c r="I379" s="143"/>
      <c r="L379" s="33"/>
      <c r="M379" s="144"/>
      <c r="T379" s="54"/>
      <c r="AT379" s="18" t="s">
        <v>142</v>
      </c>
      <c r="AU379" s="18" t="s">
        <v>81</v>
      </c>
    </row>
    <row r="380" spans="2:51" s="13" customFormat="1" ht="11.25">
      <c r="B380" s="157"/>
      <c r="D380" s="151" t="s">
        <v>208</v>
      </c>
      <c r="E380" s="158" t="s">
        <v>19</v>
      </c>
      <c r="F380" s="159" t="s">
        <v>501</v>
      </c>
      <c r="H380" s="160">
        <v>1.64</v>
      </c>
      <c r="I380" s="161"/>
      <c r="L380" s="157"/>
      <c r="M380" s="162"/>
      <c r="T380" s="163"/>
      <c r="AT380" s="158" t="s">
        <v>208</v>
      </c>
      <c r="AU380" s="158" t="s">
        <v>81</v>
      </c>
      <c r="AV380" s="13" t="s">
        <v>81</v>
      </c>
      <c r="AW380" s="13" t="s">
        <v>33</v>
      </c>
      <c r="AX380" s="13" t="s">
        <v>72</v>
      </c>
      <c r="AY380" s="158" t="s">
        <v>132</v>
      </c>
    </row>
    <row r="381" spans="2:51" s="13" customFormat="1" ht="11.25">
      <c r="B381" s="157"/>
      <c r="D381" s="151" t="s">
        <v>208</v>
      </c>
      <c r="E381" s="158" t="s">
        <v>19</v>
      </c>
      <c r="F381" s="159" t="s">
        <v>502</v>
      </c>
      <c r="H381" s="160">
        <v>3.69</v>
      </c>
      <c r="I381" s="161"/>
      <c r="L381" s="157"/>
      <c r="M381" s="162"/>
      <c r="T381" s="163"/>
      <c r="AT381" s="158" t="s">
        <v>208</v>
      </c>
      <c r="AU381" s="158" t="s">
        <v>81</v>
      </c>
      <c r="AV381" s="13" t="s">
        <v>81</v>
      </c>
      <c r="AW381" s="13" t="s">
        <v>33</v>
      </c>
      <c r="AX381" s="13" t="s">
        <v>72</v>
      </c>
      <c r="AY381" s="158" t="s">
        <v>132</v>
      </c>
    </row>
    <row r="382" spans="2:51" s="14" customFormat="1" ht="11.25">
      <c r="B382" s="164"/>
      <c r="D382" s="151" t="s">
        <v>208</v>
      </c>
      <c r="E382" s="165" t="s">
        <v>19</v>
      </c>
      <c r="F382" s="166" t="s">
        <v>212</v>
      </c>
      <c r="H382" s="167">
        <v>5.33</v>
      </c>
      <c r="I382" s="168"/>
      <c r="L382" s="164"/>
      <c r="M382" s="169"/>
      <c r="T382" s="170"/>
      <c r="AT382" s="165" t="s">
        <v>208</v>
      </c>
      <c r="AU382" s="165" t="s">
        <v>81</v>
      </c>
      <c r="AV382" s="14" t="s">
        <v>155</v>
      </c>
      <c r="AW382" s="14" t="s">
        <v>33</v>
      </c>
      <c r="AX382" s="14" t="s">
        <v>79</v>
      </c>
      <c r="AY382" s="165" t="s">
        <v>132</v>
      </c>
    </row>
    <row r="383" spans="2:65" s="1" customFormat="1" ht="24.2" customHeight="1">
      <c r="B383" s="33"/>
      <c r="C383" s="128" t="s">
        <v>503</v>
      </c>
      <c r="D383" s="128" t="s">
        <v>135</v>
      </c>
      <c r="E383" s="129" t="s">
        <v>504</v>
      </c>
      <c r="F383" s="130" t="s">
        <v>505</v>
      </c>
      <c r="G383" s="131" t="s">
        <v>228</v>
      </c>
      <c r="H383" s="132">
        <v>7</v>
      </c>
      <c r="I383" s="133"/>
      <c r="J383" s="134">
        <f>ROUND(I383*H383,2)</f>
        <v>0</v>
      </c>
      <c r="K383" s="130" t="s">
        <v>139</v>
      </c>
      <c r="L383" s="33"/>
      <c r="M383" s="135" t="s">
        <v>19</v>
      </c>
      <c r="N383" s="136" t="s">
        <v>43</v>
      </c>
      <c r="P383" s="137">
        <f>O383*H383</f>
        <v>0</v>
      </c>
      <c r="Q383" s="137">
        <v>0</v>
      </c>
      <c r="R383" s="137">
        <f>Q383*H383</f>
        <v>0</v>
      </c>
      <c r="S383" s="137">
        <v>0.042</v>
      </c>
      <c r="T383" s="138">
        <f>S383*H383</f>
        <v>0.29400000000000004</v>
      </c>
      <c r="AR383" s="139" t="s">
        <v>155</v>
      </c>
      <c r="AT383" s="139" t="s">
        <v>135</v>
      </c>
      <c r="AU383" s="139" t="s">
        <v>81</v>
      </c>
      <c r="AY383" s="18" t="s">
        <v>132</v>
      </c>
      <c r="BE383" s="140">
        <f>IF(N383="základní",J383,0)</f>
        <v>0</v>
      </c>
      <c r="BF383" s="140">
        <f>IF(N383="snížená",J383,0)</f>
        <v>0</v>
      </c>
      <c r="BG383" s="140">
        <f>IF(N383="zákl. přenesená",J383,0)</f>
        <v>0</v>
      </c>
      <c r="BH383" s="140">
        <f>IF(N383="sníž. přenesená",J383,0)</f>
        <v>0</v>
      </c>
      <c r="BI383" s="140">
        <f>IF(N383="nulová",J383,0)</f>
        <v>0</v>
      </c>
      <c r="BJ383" s="18" t="s">
        <v>79</v>
      </c>
      <c r="BK383" s="140">
        <f>ROUND(I383*H383,2)</f>
        <v>0</v>
      </c>
      <c r="BL383" s="18" t="s">
        <v>155</v>
      </c>
      <c r="BM383" s="139" t="s">
        <v>506</v>
      </c>
    </row>
    <row r="384" spans="2:47" s="1" customFormat="1" ht="11.25">
      <c r="B384" s="33"/>
      <c r="D384" s="141" t="s">
        <v>142</v>
      </c>
      <c r="F384" s="142" t="s">
        <v>507</v>
      </c>
      <c r="I384" s="143"/>
      <c r="L384" s="33"/>
      <c r="M384" s="144"/>
      <c r="T384" s="54"/>
      <c r="AT384" s="18" t="s">
        <v>142</v>
      </c>
      <c r="AU384" s="18" t="s">
        <v>81</v>
      </c>
    </row>
    <row r="385" spans="2:51" s="13" customFormat="1" ht="11.25">
      <c r="B385" s="157"/>
      <c r="D385" s="151" t="s">
        <v>208</v>
      </c>
      <c r="E385" s="158" t="s">
        <v>19</v>
      </c>
      <c r="F385" s="159" t="s">
        <v>508</v>
      </c>
      <c r="H385" s="160">
        <v>7</v>
      </c>
      <c r="I385" s="161"/>
      <c r="L385" s="157"/>
      <c r="M385" s="162"/>
      <c r="T385" s="163"/>
      <c r="AT385" s="158" t="s">
        <v>208</v>
      </c>
      <c r="AU385" s="158" t="s">
        <v>81</v>
      </c>
      <c r="AV385" s="13" t="s">
        <v>81</v>
      </c>
      <c r="AW385" s="13" t="s">
        <v>33</v>
      </c>
      <c r="AX385" s="13" t="s">
        <v>79</v>
      </c>
      <c r="AY385" s="158" t="s">
        <v>132</v>
      </c>
    </row>
    <row r="386" spans="2:65" s="1" customFormat="1" ht="24.2" customHeight="1">
      <c r="B386" s="33"/>
      <c r="C386" s="128" t="s">
        <v>509</v>
      </c>
      <c r="D386" s="128" t="s">
        <v>135</v>
      </c>
      <c r="E386" s="129" t="s">
        <v>510</v>
      </c>
      <c r="F386" s="130" t="s">
        <v>511</v>
      </c>
      <c r="G386" s="131" t="s">
        <v>205</v>
      </c>
      <c r="H386" s="132">
        <v>109.197</v>
      </c>
      <c r="I386" s="133"/>
      <c r="J386" s="134">
        <f>ROUND(I386*H386,2)</f>
        <v>0</v>
      </c>
      <c r="K386" s="130" t="s">
        <v>139</v>
      </c>
      <c r="L386" s="33"/>
      <c r="M386" s="135" t="s">
        <v>19</v>
      </c>
      <c r="N386" s="136" t="s">
        <v>43</v>
      </c>
      <c r="P386" s="137">
        <f>O386*H386</f>
        <v>0</v>
      </c>
      <c r="Q386" s="137">
        <v>0</v>
      </c>
      <c r="R386" s="137">
        <f>Q386*H386</f>
        <v>0</v>
      </c>
      <c r="S386" s="137">
        <v>0.004</v>
      </c>
      <c r="T386" s="138">
        <f>S386*H386</f>
        <v>0.436788</v>
      </c>
      <c r="AR386" s="139" t="s">
        <v>155</v>
      </c>
      <c r="AT386" s="139" t="s">
        <v>135</v>
      </c>
      <c r="AU386" s="139" t="s">
        <v>81</v>
      </c>
      <c r="AY386" s="18" t="s">
        <v>132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8" t="s">
        <v>79</v>
      </c>
      <c r="BK386" s="140">
        <f>ROUND(I386*H386,2)</f>
        <v>0</v>
      </c>
      <c r="BL386" s="18" t="s">
        <v>155</v>
      </c>
      <c r="BM386" s="139" t="s">
        <v>512</v>
      </c>
    </row>
    <row r="387" spans="2:47" s="1" customFormat="1" ht="11.25">
      <c r="B387" s="33"/>
      <c r="D387" s="141" t="s">
        <v>142</v>
      </c>
      <c r="F387" s="142" t="s">
        <v>513</v>
      </c>
      <c r="I387" s="143"/>
      <c r="L387" s="33"/>
      <c r="M387" s="144"/>
      <c r="T387" s="54"/>
      <c r="AT387" s="18" t="s">
        <v>142</v>
      </c>
      <c r="AU387" s="18" t="s">
        <v>81</v>
      </c>
    </row>
    <row r="388" spans="2:51" s="12" customFormat="1" ht="11.25">
      <c r="B388" s="150"/>
      <c r="D388" s="151" t="s">
        <v>208</v>
      </c>
      <c r="E388" s="152" t="s">
        <v>19</v>
      </c>
      <c r="F388" s="153" t="s">
        <v>260</v>
      </c>
      <c r="H388" s="152" t="s">
        <v>19</v>
      </c>
      <c r="I388" s="154"/>
      <c r="L388" s="150"/>
      <c r="M388" s="155"/>
      <c r="T388" s="156"/>
      <c r="AT388" s="152" t="s">
        <v>208</v>
      </c>
      <c r="AU388" s="152" t="s">
        <v>81</v>
      </c>
      <c r="AV388" s="12" t="s">
        <v>79</v>
      </c>
      <c r="AW388" s="12" t="s">
        <v>33</v>
      </c>
      <c r="AX388" s="12" t="s">
        <v>72</v>
      </c>
      <c r="AY388" s="152" t="s">
        <v>132</v>
      </c>
    </row>
    <row r="389" spans="2:51" s="13" customFormat="1" ht="11.25">
      <c r="B389" s="157"/>
      <c r="D389" s="151" t="s">
        <v>208</v>
      </c>
      <c r="E389" s="158" t="s">
        <v>19</v>
      </c>
      <c r="F389" s="159" t="s">
        <v>261</v>
      </c>
      <c r="H389" s="160">
        <v>58.565</v>
      </c>
      <c r="I389" s="161"/>
      <c r="L389" s="157"/>
      <c r="M389" s="162"/>
      <c r="T389" s="163"/>
      <c r="AT389" s="158" t="s">
        <v>208</v>
      </c>
      <c r="AU389" s="158" t="s">
        <v>81</v>
      </c>
      <c r="AV389" s="13" t="s">
        <v>81</v>
      </c>
      <c r="AW389" s="13" t="s">
        <v>33</v>
      </c>
      <c r="AX389" s="13" t="s">
        <v>72</v>
      </c>
      <c r="AY389" s="158" t="s">
        <v>132</v>
      </c>
    </row>
    <row r="390" spans="2:51" s="13" customFormat="1" ht="11.25">
      <c r="B390" s="157"/>
      <c r="D390" s="151" t="s">
        <v>208</v>
      </c>
      <c r="E390" s="158" t="s">
        <v>19</v>
      </c>
      <c r="F390" s="159" t="s">
        <v>262</v>
      </c>
      <c r="H390" s="160">
        <v>3.55</v>
      </c>
      <c r="I390" s="161"/>
      <c r="L390" s="157"/>
      <c r="M390" s="162"/>
      <c r="T390" s="163"/>
      <c r="AT390" s="158" t="s">
        <v>208</v>
      </c>
      <c r="AU390" s="158" t="s">
        <v>81</v>
      </c>
      <c r="AV390" s="13" t="s">
        <v>81</v>
      </c>
      <c r="AW390" s="13" t="s">
        <v>33</v>
      </c>
      <c r="AX390" s="13" t="s">
        <v>72</v>
      </c>
      <c r="AY390" s="158" t="s">
        <v>132</v>
      </c>
    </row>
    <row r="391" spans="2:51" s="13" customFormat="1" ht="11.25">
      <c r="B391" s="157"/>
      <c r="D391" s="151" t="s">
        <v>208</v>
      </c>
      <c r="E391" s="158" t="s">
        <v>19</v>
      </c>
      <c r="F391" s="159" t="s">
        <v>263</v>
      </c>
      <c r="H391" s="160">
        <v>8.445</v>
      </c>
      <c r="I391" s="161"/>
      <c r="L391" s="157"/>
      <c r="M391" s="162"/>
      <c r="T391" s="163"/>
      <c r="AT391" s="158" t="s">
        <v>208</v>
      </c>
      <c r="AU391" s="158" t="s">
        <v>81</v>
      </c>
      <c r="AV391" s="13" t="s">
        <v>81</v>
      </c>
      <c r="AW391" s="13" t="s">
        <v>33</v>
      </c>
      <c r="AX391" s="13" t="s">
        <v>72</v>
      </c>
      <c r="AY391" s="158" t="s">
        <v>132</v>
      </c>
    </row>
    <row r="392" spans="2:51" s="13" customFormat="1" ht="11.25">
      <c r="B392" s="157"/>
      <c r="D392" s="151" t="s">
        <v>208</v>
      </c>
      <c r="E392" s="158" t="s">
        <v>19</v>
      </c>
      <c r="F392" s="159" t="s">
        <v>264</v>
      </c>
      <c r="H392" s="160">
        <v>1.44</v>
      </c>
      <c r="I392" s="161"/>
      <c r="L392" s="157"/>
      <c r="M392" s="162"/>
      <c r="T392" s="163"/>
      <c r="AT392" s="158" t="s">
        <v>208</v>
      </c>
      <c r="AU392" s="158" t="s">
        <v>81</v>
      </c>
      <c r="AV392" s="13" t="s">
        <v>81</v>
      </c>
      <c r="AW392" s="13" t="s">
        <v>33</v>
      </c>
      <c r="AX392" s="13" t="s">
        <v>72</v>
      </c>
      <c r="AY392" s="158" t="s">
        <v>132</v>
      </c>
    </row>
    <row r="393" spans="2:51" s="13" customFormat="1" ht="11.25">
      <c r="B393" s="157"/>
      <c r="D393" s="151" t="s">
        <v>208</v>
      </c>
      <c r="E393" s="158" t="s">
        <v>19</v>
      </c>
      <c r="F393" s="159" t="s">
        <v>265</v>
      </c>
      <c r="H393" s="160">
        <v>66.43</v>
      </c>
      <c r="I393" s="161"/>
      <c r="L393" s="157"/>
      <c r="M393" s="162"/>
      <c r="T393" s="163"/>
      <c r="AT393" s="158" t="s">
        <v>208</v>
      </c>
      <c r="AU393" s="158" t="s">
        <v>81</v>
      </c>
      <c r="AV393" s="13" t="s">
        <v>81</v>
      </c>
      <c r="AW393" s="13" t="s">
        <v>33</v>
      </c>
      <c r="AX393" s="13" t="s">
        <v>72</v>
      </c>
      <c r="AY393" s="158" t="s">
        <v>132</v>
      </c>
    </row>
    <row r="394" spans="2:51" s="13" customFormat="1" ht="11.25">
      <c r="B394" s="157"/>
      <c r="D394" s="151" t="s">
        <v>208</v>
      </c>
      <c r="E394" s="158" t="s">
        <v>19</v>
      </c>
      <c r="F394" s="159" t="s">
        <v>266</v>
      </c>
      <c r="H394" s="160">
        <v>-1.87</v>
      </c>
      <c r="I394" s="161"/>
      <c r="L394" s="157"/>
      <c r="M394" s="162"/>
      <c r="T394" s="163"/>
      <c r="AT394" s="158" t="s">
        <v>208</v>
      </c>
      <c r="AU394" s="158" t="s">
        <v>81</v>
      </c>
      <c r="AV394" s="13" t="s">
        <v>81</v>
      </c>
      <c r="AW394" s="13" t="s">
        <v>33</v>
      </c>
      <c r="AX394" s="13" t="s">
        <v>72</v>
      </c>
      <c r="AY394" s="158" t="s">
        <v>132</v>
      </c>
    </row>
    <row r="395" spans="2:51" s="13" customFormat="1" ht="11.25">
      <c r="B395" s="157"/>
      <c r="D395" s="151" t="s">
        <v>208</v>
      </c>
      <c r="E395" s="158" t="s">
        <v>19</v>
      </c>
      <c r="F395" s="159" t="s">
        <v>267</v>
      </c>
      <c r="H395" s="160">
        <v>-1.65</v>
      </c>
      <c r="I395" s="161"/>
      <c r="L395" s="157"/>
      <c r="M395" s="162"/>
      <c r="T395" s="163"/>
      <c r="AT395" s="158" t="s">
        <v>208</v>
      </c>
      <c r="AU395" s="158" t="s">
        <v>81</v>
      </c>
      <c r="AV395" s="13" t="s">
        <v>81</v>
      </c>
      <c r="AW395" s="13" t="s">
        <v>33</v>
      </c>
      <c r="AX395" s="13" t="s">
        <v>72</v>
      </c>
      <c r="AY395" s="158" t="s">
        <v>132</v>
      </c>
    </row>
    <row r="396" spans="2:51" s="13" customFormat="1" ht="11.25">
      <c r="B396" s="157"/>
      <c r="D396" s="151" t="s">
        <v>208</v>
      </c>
      <c r="E396" s="158" t="s">
        <v>19</v>
      </c>
      <c r="F396" s="159" t="s">
        <v>268</v>
      </c>
      <c r="H396" s="160">
        <v>-1.925</v>
      </c>
      <c r="I396" s="161"/>
      <c r="L396" s="157"/>
      <c r="M396" s="162"/>
      <c r="T396" s="163"/>
      <c r="AT396" s="158" t="s">
        <v>208</v>
      </c>
      <c r="AU396" s="158" t="s">
        <v>81</v>
      </c>
      <c r="AV396" s="13" t="s">
        <v>81</v>
      </c>
      <c r="AW396" s="13" t="s">
        <v>33</v>
      </c>
      <c r="AX396" s="13" t="s">
        <v>72</v>
      </c>
      <c r="AY396" s="158" t="s">
        <v>132</v>
      </c>
    </row>
    <row r="397" spans="2:51" s="13" customFormat="1" ht="11.25">
      <c r="B397" s="157"/>
      <c r="D397" s="151" t="s">
        <v>208</v>
      </c>
      <c r="E397" s="158" t="s">
        <v>19</v>
      </c>
      <c r="F397" s="159" t="s">
        <v>269</v>
      </c>
      <c r="H397" s="160">
        <v>5.04</v>
      </c>
      <c r="I397" s="161"/>
      <c r="L397" s="157"/>
      <c r="M397" s="162"/>
      <c r="T397" s="163"/>
      <c r="AT397" s="158" t="s">
        <v>208</v>
      </c>
      <c r="AU397" s="158" t="s">
        <v>81</v>
      </c>
      <c r="AV397" s="13" t="s">
        <v>81</v>
      </c>
      <c r="AW397" s="13" t="s">
        <v>33</v>
      </c>
      <c r="AX397" s="13" t="s">
        <v>72</v>
      </c>
      <c r="AY397" s="158" t="s">
        <v>132</v>
      </c>
    </row>
    <row r="398" spans="2:51" s="13" customFormat="1" ht="11.25">
      <c r="B398" s="157"/>
      <c r="D398" s="151" t="s">
        <v>208</v>
      </c>
      <c r="E398" s="158" t="s">
        <v>19</v>
      </c>
      <c r="F398" s="159" t="s">
        <v>270</v>
      </c>
      <c r="H398" s="160">
        <v>-1.353</v>
      </c>
      <c r="I398" s="161"/>
      <c r="L398" s="157"/>
      <c r="M398" s="162"/>
      <c r="T398" s="163"/>
      <c r="AT398" s="158" t="s">
        <v>208</v>
      </c>
      <c r="AU398" s="158" t="s">
        <v>81</v>
      </c>
      <c r="AV398" s="13" t="s">
        <v>81</v>
      </c>
      <c r="AW398" s="13" t="s">
        <v>33</v>
      </c>
      <c r="AX398" s="13" t="s">
        <v>72</v>
      </c>
      <c r="AY398" s="158" t="s">
        <v>132</v>
      </c>
    </row>
    <row r="399" spans="2:51" s="13" customFormat="1" ht="11.25">
      <c r="B399" s="157"/>
      <c r="D399" s="151" t="s">
        <v>208</v>
      </c>
      <c r="E399" s="158" t="s">
        <v>19</v>
      </c>
      <c r="F399" s="159" t="s">
        <v>271</v>
      </c>
      <c r="H399" s="160">
        <v>-7.38</v>
      </c>
      <c r="I399" s="161"/>
      <c r="L399" s="157"/>
      <c r="M399" s="162"/>
      <c r="T399" s="163"/>
      <c r="AT399" s="158" t="s">
        <v>208</v>
      </c>
      <c r="AU399" s="158" t="s">
        <v>81</v>
      </c>
      <c r="AV399" s="13" t="s">
        <v>81</v>
      </c>
      <c r="AW399" s="13" t="s">
        <v>33</v>
      </c>
      <c r="AX399" s="13" t="s">
        <v>72</v>
      </c>
      <c r="AY399" s="158" t="s">
        <v>132</v>
      </c>
    </row>
    <row r="400" spans="2:51" s="13" customFormat="1" ht="11.25">
      <c r="B400" s="157"/>
      <c r="D400" s="151" t="s">
        <v>208</v>
      </c>
      <c r="E400" s="158" t="s">
        <v>19</v>
      </c>
      <c r="F400" s="159" t="s">
        <v>272</v>
      </c>
      <c r="H400" s="160">
        <v>-16.2</v>
      </c>
      <c r="I400" s="161"/>
      <c r="L400" s="157"/>
      <c r="M400" s="162"/>
      <c r="T400" s="163"/>
      <c r="AT400" s="158" t="s">
        <v>208</v>
      </c>
      <c r="AU400" s="158" t="s">
        <v>81</v>
      </c>
      <c r="AV400" s="13" t="s">
        <v>81</v>
      </c>
      <c r="AW400" s="13" t="s">
        <v>33</v>
      </c>
      <c r="AX400" s="13" t="s">
        <v>72</v>
      </c>
      <c r="AY400" s="158" t="s">
        <v>132</v>
      </c>
    </row>
    <row r="401" spans="2:51" s="13" customFormat="1" ht="11.25">
      <c r="B401" s="157"/>
      <c r="D401" s="151" t="s">
        <v>208</v>
      </c>
      <c r="E401" s="158" t="s">
        <v>19</v>
      </c>
      <c r="F401" s="159" t="s">
        <v>273</v>
      </c>
      <c r="H401" s="160">
        <v>-0.82</v>
      </c>
      <c r="I401" s="161"/>
      <c r="L401" s="157"/>
      <c r="M401" s="162"/>
      <c r="T401" s="163"/>
      <c r="AT401" s="158" t="s">
        <v>208</v>
      </c>
      <c r="AU401" s="158" t="s">
        <v>81</v>
      </c>
      <c r="AV401" s="13" t="s">
        <v>81</v>
      </c>
      <c r="AW401" s="13" t="s">
        <v>33</v>
      </c>
      <c r="AX401" s="13" t="s">
        <v>72</v>
      </c>
      <c r="AY401" s="158" t="s">
        <v>132</v>
      </c>
    </row>
    <row r="402" spans="2:51" s="13" customFormat="1" ht="11.25">
      <c r="B402" s="157"/>
      <c r="D402" s="151" t="s">
        <v>208</v>
      </c>
      <c r="E402" s="158" t="s">
        <v>19</v>
      </c>
      <c r="F402" s="159" t="s">
        <v>274</v>
      </c>
      <c r="H402" s="160">
        <v>-1.64</v>
      </c>
      <c r="I402" s="161"/>
      <c r="L402" s="157"/>
      <c r="M402" s="162"/>
      <c r="T402" s="163"/>
      <c r="AT402" s="158" t="s">
        <v>208</v>
      </c>
      <c r="AU402" s="158" t="s">
        <v>81</v>
      </c>
      <c r="AV402" s="13" t="s">
        <v>81</v>
      </c>
      <c r="AW402" s="13" t="s">
        <v>33</v>
      </c>
      <c r="AX402" s="13" t="s">
        <v>72</v>
      </c>
      <c r="AY402" s="158" t="s">
        <v>132</v>
      </c>
    </row>
    <row r="403" spans="2:51" s="13" customFormat="1" ht="11.25">
      <c r="B403" s="157"/>
      <c r="D403" s="151" t="s">
        <v>208</v>
      </c>
      <c r="E403" s="158" t="s">
        <v>19</v>
      </c>
      <c r="F403" s="159" t="s">
        <v>275</v>
      </c>
      <c r="H403" s="160">
        <v>-0.615</v>
      </c>
      <c r="I403" s="161"/>
      <c r="L403" s="157"/>
      <c r="M403" s="162"/>
      <c r="T403" s="163"/>
      <c r="AT403" s="158" t="s">
        <v>208</v>
      </c>
      <c r="AU403" s="158" t="s">
        <v>81</v>
      </c>
      <c r="AV403" s="13" t="s">
        <v>81</v>
      </c>
      <c r="AW403" s="13" t="s">
        <v>33</v>
      </c>
      <c r="AX403" s="13" t="s">
        <v>72</v>
      </c>
      <c r="AY403" s="158" t="s">
        <v>132</v>
      </c>
    </row>
    <row r="404" spans="2:51" s="13" customFormat="1" ht="11.25">
      <c r="B404" s="157"/>
      <c r="D404" s="151" t="s">
        <v>208</v>
      </c>
      <c r="E404" s="158" t="s">
        <v>19</v>
      </c>
      <c r="F404" s="159" t="s">
        <v>273</v>
      </c>
      <c r="H404" s="160">
        <v>-0.82</v>
      </c>
      <c r="I404" s="161"/>
      <c r="L404" s="157"/>
      <c r="M404" s="162"/>
      <c r="T404" s="163"/>
      <c r="AT404" s="158" t="s">
        <v>208</v>
      </c>
      <c r="AU404" s="158" t="s">
        <v>81</v>
      </c>
      <c r="AV404" s="13" t="s">
        <v>81</v>
      </c>
      <c r="AW404" s="13" t="s">
        <v>33</v>
      </c>
      <c r="AX404" s="13" t="s">
        <v>72</v>
      </c>
      <c r="AY404" s="158" t="s">
        <v>132</v>
      </c>
    </row>
    <row r="405" spans="2:51" s="14" customFormat="1" ht="11.25">
      <c r="B405" s="164"/>
      <c r="D405" s="151" t="s">
        <v>208</v>
      </c>
      <c r="E405" s="165" t="s">
        <v>19</v>
      </c>
      <c r="F405" s="166" t="s">
        <v>212</v>
      </c>
      <c r="H405" s="167">
        <v>109.19699999999999</v>
      </c>
      <c r="I405" s="168"/>
      <c r="L405" s="164"/>
      <c r="M405" s="169"/>
      <c r="T405" s="170"/>
      <c r="AT405" s="165" t="s">
        <v>208</v>
      </c>
      <c r="AU405" s="165" t="s">
        <v>81</v>
      </c>
      <c r="AV405" s="14" t="s">
        <v>155</v>
      </c>
      <c r="AW405" s="14" t="s">
        <v>33</v>
      </c>
      <c r="AX405" s="14" t="s">
        <v>79</v>
      </c>
      <c r="AY405" s="165" t="s">
        <v>132</v>
      </c>
    </row>
    <row r="406" spans="2:65" s="1" customFormat="1" ht="24.2" customHeight="1">
      <c r="B406" s="33"/>
      <c r="C406" s="128" t="s">
        <v>514</v>
      </c>
      <c r="D406" s="128" t="s">
        <v>135</v>
      </c>
      <c r="E406" s="129" t="s">
        <v>515</v>
      </c>
      <c r="F406" s="130" t="s">
        <v>516</v>
      </c>
      <c r="G406" s="131" t="s">
        <v>205</v>
      </c>
      <c r="H406" s="132">
        <v>77.07</v>
      </c>
      <c r="I406" s="133"/>
      <c r="J406" s="134">
        <f>ROUND(I406*H406,2)</f>
        <v>0</v>
      </c>
      <c r="K406" s="130" t="s">
        <v>139</v>
      </c>
      <c r="L406" s="33"/>
      <c r="M406" s="135" t="s">
        <v>19</v>
      </c>
      <c r="N406" s="136" t="s">
        <v>43</v>
      </c>
      <c r="P406" s="137">
        <f>O406*H406</f>
        <v>0</v>
      </c>
      <c r="Q406" s="137">
        <v>0.00013</v>
      </c>
      <c r="R406" s="137">
        <f>Q406*H406</f>
        <v>0.010019099999999998</v>
      </c>
      <c r="S406" s="137">
        <v>0</v>
      </c>
      <c r="T406" s="138">
        <f>S406*H406</f>
        <v>0</v>
      </c>
      <c r="AR406" s="139" t="s">
        <v>339</v>
      </c>
      <c r="AT406" s="139" t="s">
        <v>135</v>
      </c>
      <c r="AU406" s="139" t="s">
        <v>81</v>
      </c>
      <c r="AY406" s="18" t="s">
        <v>132</v>
      </c>
      <c r="BE406" s="140">
        <f>IF(N406="základní",J406,0)</f>
        <v>0</v>
      </c>
      <c r="BF406" s="140">
        <f>IF(N406="snížená",J406,0)</f>
        <v>0</v>
      </c>
      <c r="BG406" s="140">
        <f>IF(N406="zákl. přenesená",J406,0)</f>
        <v>0</v>
      </c>
      <c r="BH406" s="140">
        <f>IF(N406="sníž. přenesená",J406,0)</f>
        <v>0</v>
      </c>
      <c r="BI406" s="140">
        <f>IF(N406="nulová",J406,0)</f>
        <v>0</v>
      </c>
      <c r="BJ406" s="18" t="s">
        <v>79</v>
      </c>
      <c r="BK406" s="140">
        <f>ROUND(I406*H406,2)</f>
        <v>0</v>
      </c>
      <c r="BL406" s="18" t="s">
        <v>339</v>
      </c>
      <c r="BM406" s="139" t="s">
        <v>517</v>
      </c>
    </row>
    <row r="407" spans="2:47" s="1" customFormat="1" ht="11.25">
      <c r="B407" s="33"/>
      <c r="D407" s="141" t="s">
        <v>142</v>
      </c>
      <c r="F407" s="142" t="s">
        <v>518</v>
      </c>
      <c r="I407" s="143"/>
      <c r="L407" s="33"/>
      <c r="M407" s="144"/>
      <c r="T407" s="54"/>
      <c r="AT407" s="18" t="s">
        <v>142</v>
      </c>
      <c r="AU407" s="18" t="s">
        <v>81</v>
      </c>
    </row>
    <row r="408" spans="2:51" s="13" customFormat="1" ht="11.25">
      <c r="B408" s="157"/>
      <c r="D408" s="151" t="s">
        <v>208</v>
      </c>
      <c r="E408" s="158" t="s">
        <v>19</v>
      </c>
      <c r="F408" s="159" t="s">
        <v>519</v>
      </c>
      <c r="H408" s="160">
        <v>77.07</v>
      </c>
      <c r="I408" s="161"/>
      <c r="L408" s="157"/>
      <c r="M408" s="162"/>
      <c r="T408" s="163"/>
      <c r="AT408" s="158" t="s">
        <v>208</v>
      </c>
      <c r="AU408" s="158" t="s">
        <v>81</v>
      </c>
      <c r="AV408" s="13" t="s">
        <v>81</v>
      </c>
      <c r="AW408" s="13" t="s">
        <v>33</v>
      </c>
      <c r="AX408" s="13" t="s">
        <v>79</v>
      </c>
      <c r="AY408" s="158" t="s">
        <v>132</v>
      </c>
    </row>
    <row r="409" spans="2:65" s="1" customFormat="1" ht="24.2" customHeight="1">
      <c r="B409" s="33"/>
      <c r="C409" s="128" t="s">
        <v>520</v>
      </c>
      <c r="D409" s="128" t="s">
        <v>135</v>
      </c>
      <c r="E409" s="129" t="s">
        <v>521</v>
      </c>
      <c r="F409" s="130" t="s">
        <v>522</v>
      </c>
      <c r="G409" s="131" t="s">
        <v>205</v>
      </c>
      <c r="H409" s="132">
        <v>97.51</v>
      </c>
      <c r="I409" s="133"/>
      <c r="J409" s="134">
        <f>ROUND(I409*H409,2)</f>
        <v>0</v>
      </c>
      <c r="K409" s="130" t="s">
        <v>139</v>
      </c>
      <c r="L409" s="33"/>
      <c r="M409" s="135" t="s">
        <v>19</v>
      </c>
      <c r="N409" s="136" t="s">
        <v>43</v>
      </c>
      <c r="P409" s="137">
        <f>O409*H409</f>
        <v>0</v>
      </c>
      <c r="Q409" s="137">
        <v>4E-05</v>
      </c>
      <c r="R409" s="137">
        <f>Q409*H409</f>
        <v>0.0039004000000000005</v>
      </c>
      <c r="S409" s="137">
        <v>0</v>
      </c>
      <c r="T409" s="138">
        <f>S409*H409</f>
        <v>0</v>
      </c>
      <c r="AR409" s="139" t="s">
        <v>155</v>
      </c>
      <c r="AT409" s="139" t="s">
        <v>135</v>
      </c>
      <c r="AU409" s="139" t="s">
        <v>81</v>
      </c>
      <c r="AY409" s="18" t="s">
        <v>132</v>
      </c>
      <c r="BE409" s="140">
        <f>IF(N409="základní",J409,0)</f>
        <v>0</v>
      </c>
      <c r="BF409" s="140">
        <f>IF(N409="snížená",J409,0)</f>
        <v>0</v>
      </c>
      <c r="BG409" s="140">
        <f>IF(N409="zákl. přenesená",J409,0)</f>
        <v>0</v>
      </c>
      <c r="BH409" s="140">
        <f>IF(N409="sníž. přenesená",J409,0)</f>
        <v>0</v>
      </c>
      <c r="BI409" s="140">
        <f>IF(N409="nulová",J409,0)</f>
        <v>0</v>
      </c>
      <c r="BJ409" s="18" t="s">
        <v>79</v>
      </c>
      <c r="BK409" s="140">
        <f>ROUND(I409*H409,2)</f>
        <v>0</v>
      </c>
      <c r="BL409" s="18" t="s">
        <v>155</v>
      </c>
      <c r="BM409" s="139" t="s">
        <v>523</v>
      </c>
    </row>
    <row r="410" spans="2:47" s="1" customFormat="1" ht="11.25">
      <c r="B410" s="33"/>
      <c r="D410" s="141" t="s">
        <v>142</v>
      </c>
      <c r="F410" s="142" t="s">
        <v>524</v>
      </c>
      <c r="I410" s="143"/>
      <c r="L410" s="33"/>
      <c r="M410" s="144"/>
      <c r="T410" s="54"/>
      <c r="AT410" s="18" t="s">
        <v>142</v>
      </c>
      <c r="AU410" s="18" t="s">
        <v>81</v>
      </c>
    </row>
    <row r="411" spans="2:51" s="13" customFormat="1" ht="11.25">
      <c r="B411" s="157"/>
      <c r="D411" s="151" t="s">
        <v>208</v>
      </c>
      <c r="E411" s="158" t="s">
        <v>19</v>
      </c>
      <c r="F411" s="159" t="s">
        <v>525</v>
      </c>
      <c r="H411" s="160">
        <v>97.51</v>
      </c>
      <c r="I411" s="161"/>
      <c r="L411" s="157"/>
      <c r="M411" s="162"/>
      <c r="T411" s="163"/>
      <c r="AT411" s="158" t="s">
        <v>208</v>
      </c>
      <c r="AU411" s="158" t="s">
        <v>81</v>
      </c>
      <c r="AV411" s="13" t="s">
        <v>81</v>
      </c>
      <c r="AW411" s="13" t="s">
        <v>33</v>
      </c>
      <c r="AX411" s="13" t="s">
        <v>79</v>
      </c>
      <c r="AY411" s="158" t="s">
        <v>132</v>
      </c>
    </row>
    <row r="412" spans="2:63" s="11" customFormat="1" ht="22.9" customHeight="1">
      <c r="B412" s="116"/>
      <c r="D412" s="117" t="s">
        <v>71</v>
      </c>
      <c r="E412" s="126" t="s">
        <v>526</v>
      </c>
      <c r="F412" s="126" t="s">
        <v>527</v>
      </c>
      <c r="I412" s="119"/>
      <c r="J412" s="127">
        <f>BK412</f>
        <v>0</v>
      </c>
      <c r="L412" s="116"/>
      <c r="M412" s="121"/>
      <c r="P412" s="122">
        <f>SUM(P413:P423)</f>
        <v>0</v>
      </c>
      <c r="R412" s="122">
        <f>SUM(R413:R423)</f>
        <v>0</v>
      </c>
      <c r="T412" s="123">
        <f>SUM(T413:T423)</f>
        <v>0</v>
      </c>
      <c r="AR412" s="117" t="s">
        <v>79</v>
      </c>
      <c r="AT412" s="124" t="s">
        <v>71</v>
      </c>
      <c r="AU412" s="124" t="s">
        <v>79</v>
      </c>
      <c r="AY412" s="117" t="s">
        <v>132</v>
      </c>
      <c r="BK412" s="125">
        <f>SUM(BK413:BK423)</f>
        <v>0</v>
      </c>
    </row>
    <row r="413" spans="2:65" s="1" customFormat="1" ht="16.5" customHeight="1">
      <c r="B413" s="33"/>
      <c r="C413" s="128" t="s">
        <v>528</v>
      </c>
      <c r="D413" s="128" t="s">
        <v>135</v>
      </c>
      <c r="E413" s="129" t="s">
        <v>529</v>
      </c>
      <c r="F413" s="130" t="s">
        <v>530</v>
      </c>
      <c r="G413" s="131" t="s">
        <v>239</v>
      </c>
      <c r="H413" s="132">
        <v>26.764</v>
      </c>
      <c r="I413" s="133"/>
      <c r="J413" s="134">
        <f>ROUND(I413*H413,2)</f>
        <v>0</v>
      </c>
      <c r="K413" s="130" t="s">
        <v>139</v>
      </c>
      <c r="L413" s="33"/>
      <c r="M413" s="135" t="s">
        <v>19</v>
      </c>
      <c r="N413" s="136" t="s">
        <v>43</v>
      </c>
      <c r="P413" s="137">
        <f>O413*H413</f>
        <v>0</v>
      </c>
      <c r="Q413" s="137">
        <v>0</v>
      </c>
      <c r="R413" s="137">
        <f>Q413*H413</f>
        <v>0</v>
      </c>
      <c r="S413" s="137">
        <v>0</v>
      </c>
      <c r="T413" s="138">
        <f>S413*H413</f>
        <v>0</v>
      </c>
      <c r="AR413" s="139" t="s">
        <v>155</v>
      </c>
      <c r="AT413" s="139" t="s">
        <v>135</v>
      </c>
      <c r="AU413" s="139" t="s">
        <v>81</v>
      </c>
      <c r="AY413" s="18" t="s">
        <v>132</v>
      </c>
      <c r="BE413" s="140">
        <f>IF(N413="základní",J413,0)</f>
        <v>0</v>
      </c>
      <c r="BF413" s="140">
        <f>IF(N413="snížená",J413,0)</f>
        <v>0</v>
      </c>
      <c r="BG413" s="140">
        <f>IF(N413="zákl. přenesená",J413,0)</f>
        <v>0</v>
      </c>
      <c r="BH413" s="140">
        <f>IF(N413="sníž. přenesená",J413,0)</f>
        <v>0</v>
      </c>
      <c r="BI413" s="140">
        <f>IF(N413="nulová",J413,0)</f>
        <v>0</v>
      </c>
      <c r="BJ413" s="18" t="s">
        <v>79</v>
      </c>
      <c r="BK413" s="140">
        <f>ROUND(I413*H413,2)</f>
        <v>0</v>
      </c>
      <c r="BL413" s="18" t="s">
        <v>155</v>
      </c>
      <c r="BM413" s="139" t="s">
        <v>531</v>
      </c>
    </row>
    <row r="414" spans="2:47" s="1" customFormat="1" ht="11.25">
      <c r="B414" s="33"/>
      <c r="D414" s="141" t="s">
        <v>142</v>
      </c>
      <c r="F414" s="142" t="s">
        <v>532</v>
      </c>
      <c r="I414" s="143"/>
      <c r="L414" s="33"/>
      <c r="M414" s="144"/>
      <c r="T414" s="54"/>
      <c r="AT414" s="18" t="s">
        <v>142</v>
      </c>
      <c r="AU414" s="18" t="s">
        <v>81</v>
      </c>
    </row>
    <row r="415" spans="2:65" s="1" customFormat="1" ht="24.2" customHeight="1">
      <c r="B415" s="33"/>
      <c r="C415" s="128" t="s">
        <v>533</v>
      </c>
      <c r="D415" s="128" t="s">
        <v>135</v>
      </c>
      <c r="E415" s="129" t="s">
        <v>534</v>
      </c>
      <c r="F415" s="130" t="s">
        <v>535</v>
      </c>
      <c r="G415" s="131" t="s">
        <v>239</v>
      </c>
      <c r="H415" s="132">
        <v>26.764</v>
      </c>
      <c r="I415" s="133"/>
      <c r="J415" s="134">
        <f>ROUND(I415*H415,2)</f>
        <v>0</v>
      </c>
      <c r="K415" s="130" t="s">
        <v>139</v>
      </c>
      <c r="L415" s="33"/>
      <c r="M415" s="135" t="s">
        <v>19</v>
      </c>
      <c r="N415" s="136" t="s">
        <v>43</v>
      </c>
      <c r="P415" s="137">
        <f>O415*H415</f>
        <v>0</v>
      </c>
      <c r="Q415" s="137">
        <v>0</v>
      </c>
      <c r="R415" s="137">
        <f>Q415*H415</f>
        <v>0</v>
      </c>
      <c r="S415" s="137">
        <v>0</v>
      </c>
      <c r="T415" s="138">
        <f>S415*H415</f>
        <v>0</v>
      </c>
      <c r="AR415" s="139" t="s">
        <v>155</v>
      </c>
      <c r="AT415" s="139" t="s">
        <v>135</v>
      </c>
      <c r="AU415" s="139" t="s">
        <v>81</v>
      </c>
      <c r="AY415" s="18" t="s">
        <v>132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8" t="s">
        <v>79</v>
      </c>
      <c r="BK415" s="140">
        <f>ROUND(I415*H415,2)</f>
        <v>0</v>
      </c>
      <c r="BL415" s="18" t="s">
        <v>155</v>
      </c>
      <c r="BM415" s="139" t="s">
        <v>536</v>
      </c>
    </row>
    <row r="416" spans="2:47" s="1" customFormat="1" ht="11.25">
      <c r="B416" s="33"/>
      <c r="D416" s="141" t="s">
        <v>142</v>
      </c>
      <c r="F416" s="142" t="s">
        <v>537</v>
      </c>
      <c r="I416" s="143"/>
      <c r="L416" s="33"/>
      <c r="M416" s="144"/>
      <c r="T416" s="54"/>
      <c r="AT416" s="18" t="s">
        <v>142</v>
      </c>
      <c r="AU416" s="18" t="s">
        <v>81</v>
      </c>
    </row>
    <row r="417" spans="2:65" s="1" customFormat="1" ht="21.75" customHeight="1">
      <c r="B417" s="33"/>
      <c r="C417" s="128" t="s">
        <v>538</v>
      </c>
      <c r="D417" s="128" t="s">
        <v>135</v>
      </c>
      <c r="E417" s="129" t="s">
        <v>539</v>
      </c>
      <c r="F417" s="130" t="s">
        <v>540</v>
      </c>
      <c r="G417" s="131" t="s">
        <v>239</v>
      </c>
      <c r="H417" s="132">
        <v>26.764</v>
      </c>
      <c r="I417" s="133"/>
      <c r="J417" s="134">
        <f>ROUND(I417*H417,2)</f>
        <v>0</v>
      </c>
      <c r="K417" s="130" t="s">
        <v>139</v>
      </c>
      <c r="L417" s="33"/>
      <c r="M417" s="135" t="s">
        <v>19</v>
      </c>
      <c r="N417" s="136" t="s">
        <v>43</v>
      </c>
      <c r="P417" s="137">
        <f>O417*H417</f>
        <v>0</v>
      </c>
      <c r="Q417" s="137">
        <v>0</v>
      </c>
      <c r="R417" s="137">
        <f>Q417*H417</f>
        <v>0</v>
      </c>
      <c r="S417" s="137">
        <v>0</v>
      </c>
      <c r="T417" s="138">
        <f>S417*H417</f>
        <v>0</v>
      </c>
      <c r="AR417" s="139" t="s">
        <v>155</v>
      </c>
      <c r="AT417" s="139" t="s">
        <v>135</v>
      </c>
      <c r="AU417" s="139" t="s">
        <v>81</v>
      </c>
      <c r="AY417" s="18" t="s">
        <v>132</v>
      </c>
      <c r="BE417" s="140">
        <f>IF(N417="základní",J417,0)</f>
        <v>0</v>
      </c>
      <c r="BF417" s="140">
        <f>IF(N417="snížená",J417,0)</f>
        <v>0</v>
      </c>
      <c r="BG417" s="140">
        <f>IF(N417="zákl. přenesená",J417,0)</f>
        <v>0</v>
      </c>
      <c r="BH417" s="140">
        <f>IF(N417="sníž. přenesená",J417,0)</f>
        <v>0</v>
      </c>
      <c r="BI417" s="140">
        <f>IF(N417="nulová",J417,0)</f>
        <v>0</v>
      </c>
      <c r="BJ417" s="18" t="s">
        <v>79</v>
      </c>
      <c r="BK417" s="140">
        <f>ROUND(I417*H417,2)</f>
        <v>0</v>
      </c>
      <c r="BL417" s="18" t="s">
        <v>155</v>
      </c>
      <c r="BM417" s="139" t="s">
        <v>541</v>
      </c>
    </row>
    <row r="418" spans="2:47" s="1" customFormat="1" ht="11.25">
      <c r="B418" s="33"/>
      <c r="D418" s="141" t="s">
        <v>142</v>
      </c>
      <c r="F418" s="142" t="s">
        <v>542</v>
      </c>
      <c r="I418" s="143"/>
      <c r="L418" s="33"/>
      <c r="M418" s="144"/>
      <c r="T418" s="54"/>
      <c r="AT418" s="18" t="s">
        <v>142</v>
      </c>
      <c r="AU418" s="18" t="s">
        <v>81</v>
      </c>
    </row>
    <row r="419" spans="2:65" s="1" customFormat="1" ht="24.2" customHeight="1">
      <c r="B419" s="33"/>
      <c r="C419" s="128" t="s">
        <v>543</v>
      </c>
      <c r="D419" s="128" t="s">
        <v>135</v>
      </c>
      <c r="E419" s="129" t="s">
        <v>544</v>
      </c>
      <c r="F419" s="130" t="s">
        <v>545</v>
      </c>
      <c r="G419" s="131" t="s">
        <v>239</v>
      </c>
      <c r="H419" s="132">
        <v>185.542</v>
      </c>
      <c r="I419" s="133"/>
      <c r="J419" s="134">
        <f>ROUND(I419*H419,2)</f>
        <v>0</v>
      </c>
      <c r="K419" s="130" t="s">
        <v>139</v>
      </c>
      <c r="L419" s="33"/>
      <c r="M419" s="135" t="s">
        <v>19</v>
      </c>
      <c r="N419" s="136" t="s">
        <v>43</v>
      </c>
      <c r="P419" s="137">
        <f>O419*H419</f>
        <v>0</v>
      </c>
      <c r="Q419" s="137">
        <v>0</v>
      </c>
      <c r="R419" s="137">
        <f>Q419*H419</f>
        <v>0</v>
      </c>
      <c r="S419" s="137">
        <v>0</v>
      </c>
      <c r="T419" s="138">
        <f>S419*H419</f>
        <v>0</v>
      </c>
      <c r="AR419" s="139" t="s">
        <v>155</v>
      </c>
      <c r="AT419" s="139" t="s">
        <v>135</v>
      </c>
      <c r="AU419" s="139" t="s">
        <v>81</v>
      </c>
      <c r="AY419" s="18" t="s">
        <v>132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8" t="s">
        <v>79</v>
      </c>
      <c r="BK419" s="140">
        <f>ROUND(I419*H419,2)</f>
        <v>0</v>
      </c>
      <c r="BL419" s="18" t="s">
        <v>155</v>
      </c>
      <c r="BM419" s="139" t="s">
        <v>546</v>
      </c>
    </row>
    <row r="420" spans="2:47" s="1" customFormat="1" ht="11.25">
      <c r="B420" s="33"/>
      <c r="D420" s="141" t="s">
        <v>142</v>
      </c>
      <c r="F420" s="142" t="s">
        <v>547</v>
      </c>
      <c r="I420" s="143"/>
      <c r="L420" s="33"/>
      <c r="M420" s="144"/>
      <c r="T420" s="54"/>
      <c r="AT420" s="18" t="s">
        <v>142</v>
      </c>
      <c r="AU420" s="18" t="s">
        <v>81</v>
      </c>
    </row>
    <row r="421" spans="2:51" s="13" customFormat="1" ht="11.25">
      <c r="B421" s="157"/>
      <c r="D421" s="151" t="s">
        <v>208</v>
      </c>
      <c r="E421" s="158" t="s">
        <v>19</v>
      </c>
      <c r="F421" s="159" t="s">
        <v>548</v>
      </c>
      <c r="H421" s="160">
        <v>185.542</v>
      </c>
      <c r="I421" s="161"/>
      <c r="L421" s="157"/>
      <c r="M421" s="162"/>
      <c r="T421" s="163"/>
      <c r="AT421" s="158" t="s">
        <v>208</v>
      </c>
      <c r="AU421" s="158" t="s">
        <v>81</v>
      </c>
      <c r="AV421" s="13" t="s">
        <v>81</v>
      </c>
      <c r="AW421" s="13" t="s">
        <v>33</v>
      </c>
      <c r="AX421" s="13" t="s">
        <v>79</v>
      </c>
      <c r="AY421" s="158" t="s">
        <v>132</v>
      </c>
    </row>
    <row r="422" spans="2:65" s="1" customFormat="1" ht="24.2" customHeight="1">
      <c r="B422" s="33"/>
      <c r="C422" s="128" t="s">
        <v>549</v>
      </c>
      <c r="D422" s="128" t="s">
        <v>135</v>
      </c>
      <c r="E422" s="129" t="s">
        <v>550</v>
      </c>
      <c r="F422" s="130" t="s">
        <v>551</v>
      </c>
      <c r="G422" s="131" t="s">
        <v>239</v>
      </c>
      <c r="H422" s="132">
        <v>26.506</v>
      </c>
      <c r="I422" s="133"/>
      <c r="J422" s="134">
        <f>ROUND(I422*H422,2)</f>
        <v>0</v>
      </c>
      <c r="K422" s="130" t="s">
        <v>139</v>
      </c>
      <c r="L422" s="33"/>
      <c r="M422" s="135" t="s">
        <v>19</v>
      </c>
      <c r="N422" s="136" t="s">
        <v>43</v>
      </c>
      <c r="P422" s="137">
        <f>O422*H422</f>
        <v>0</v>
      </c>
      <c r="Q422" s="137">
        <v>0</v>
      </c>
      <c r="R422" s="137">
        <f>Q422*H422</f>
        <v>0</v>
      </c>
      <c r="S422" s="137">
        <v>0</v>
      </c>
      <c r="T422" s="138">
        <f>S422*H422</f>
        <v>0</v>
      </c>
      <c r="AR422" s="139" t="s">
        <v>155</v>
      </c>
      <c r="AT422" s="139" t="s">
        <v>135</v>
      </c>
      <c r="AU422" s="139" t="s">
        <v>81</v>
      </c>
      <c r="AY422" s="18" t="s">
        <v>132</v>
      </c>
      <c r="BE422" s="140">
        <f>IF(N422="základní",J422,0)</f>
        <v>0</v>
      </c>
      <c r="BF422" s="140">
        <f>IF(N422="snížená",J422,0)</f>
        <v>0</v>
      </c>
      <c r="BG422" s="140">
        <f>IF(N422="zákl. přenesená",J422,0)</f>
        <v>0</v>
      </c>
      <c r="BH422" s="140">
        <f>IF(N422="sníž. přenesená",J422,0)</f>
        <v>0</v>
      </c>
      <c r="BI422" s="140">
        <f>IF(N422="nulová",J422,0)</f>
        <v>0</v>
      </c>
      <c r="BJ422" s="18" t="s">
        <v>79</v>
      </c>
      <c r="BK422" s="140">
        <f>ROUND(I422*H422,2)</f>
        <v>0</v>
      </c>
      <c r="BL422" s="18" t="s">
        <v>155</v>
      </c>
      <c r="BM422" s="139" t="s">
        <v>552</v>
      </c>
    </row>
    <row r="423" spans="2:47" s="1" customFormat="1" ht="11.25">
      <c r="B423" s="33"/>
      <c r="D423" s="141" t="s">
        <v>142</v>
      </c>
      <c r="F423" s="142" t="s">
        <v>553</v>
      </c>
      <c r="I423" s="143"/>
      <c r="L423" s="33"/>
      <c r="M423" s="144"/>
      <c r="T423" s="54"/>
      <c r="AT423" s="18" t="s">
        <v>142</v>
      </c>
      <c r="AU423" s="18" t="s">
        <v>81</v>
      </c>
    </row>
    <row r="424" spans="2:63" s="11" customFormat="1" ht="22.9" customHeight="1">
      <c r="B424" s="116"/>
      <c r="D424" s="117" t="s">
        <v>71</v>
      </c>
      <c r="E424" s="126" t="s">
        <v>554</v>
      </c>
      <c r="F424" s="126" t="s">
        <v>555</v>
      </c>
      <c r="I424" s="119"/>
      <c r="J424" s="127">
        <f>BK424</f>
        <v>0</v>
      </c>
      <c r="L424" s="116"/>
      <c r="M424" s="121"/>
      <c r="P424" s="122">
        <f>SUM(P425:P426)</f>
        <v>0</v>
      </c>
      <c r="R424" s="122">
        <f>SUM(R425:R426)</f>
        <v>0</v>
      </c>
      <c r="T424" s="123">
        <f>SUM(T425:T426)</f>
        <v>0</v>
      </c>
      <c r="AR424" s="117" t="s">
        <v>79</v>
      </c>
      <c r="AT424" s="124" t="s">
        <v>71</v>
      </c>
      <c r="AU424" s="124" t="s">
        <v>79</v>
      </c>
      <c r="AY424" s="117" t="s">
        <v>132</v>
      </c>
      <c r="BK424" s="125">
        <f>SUM(BK425:BK426)</f>
        <v>0</v>
      </c>
    </row>
    <row r="425" spans="2:65" s="1" customFormat="1" ht="33" customHeight="1">
      <c r="B425" s="33"/>
      <c r="C425" s="128" t="s">
        <v>556</v>
      </c>
      <c r="D425" s="128" t="s">
        <v>135</v>
      </c>
      <c r="E425" s="129" t="s">
        <v>557</v>
      </c>
      <c r="F425" s="130" t="s">
        <v>558</v>
      </c>
      <c r="G425" s="131" t="s">
        <v>239</v>
      </c>
      <c r="H425" s="132">
        <v>16.599</v>
      </c>
      <c r="I425" s="133"/>
      <c r="J425" s="134">
        <f>ROUND(I425*H425,2)</f>
        <v>0</v>
      </c>
      <c r="K425" s="130" t="s">
        <v>139</v>
      </c>
      <c r="L425" s="33"/>
      <c r="M425" s="135" t="s">
        <v>19</v>
      </c>
      <c r="N425" s="136" t="s">
        <v>43</v>
      </c>
      <c r="P425" s="137">
        <f>O425*H425</f>
        <v>0</v>
      </c>
      <c r="Q425" s="137">
        <v>0</v>
      </c>
      <c r="R425" s="137">
        <f>Q425*H425</f>
        <v>0</v>
      </c>
      <c r="S425" s="137">
        <v>0</v>
      </c>
      <c r="T425" s="138">
        <f>S425*H425</f>
        <v>0</v>
      </c>
      <c r="AR425" s="139" t="s">
        <v>155</v>
      </c>
      <c r="AT425" s="139" t="s">
        <v>135</v>
      </c>
      <c r="AU425" s="139" t="s">
        <v>81</v>
      </c>
      <c r="AY425" s="18" t="s">
        <v>132</v>
      </c>
      <c r="BE425" s="140">
        <f>IF(N425="základní",J425,0)</f>
        <v>0</v>
      </c>
      <c r="BF425" s="140">
        <f>IF(N425="snížená",J425,0)</f>
        <v>0</v>
      </c>
      <c r="BG425" s="140">
        <f>IF(N425="zákl. přenesená",J425,0)</f>
        <v>0</v>
      </c>
      <c r="BH425" s="140">
        <f>IF(N425="sníž. přenesená",J425,0)</f>
        <v>0</v>
      </c>
      <c r="BI425" s="140">
        <f>IF(N425="nulová",J425,0)</f>
        <v>0</v>
      </c>
      <c r="BJ425" s="18" t="s">
        <v>79</v>
      </c>
      <c r="BK425" s="140">
        <f>ROUND(I425*H425,2)</f>
        <v>0</v>
      </c>
      <c r="BL425" s="18" t="s">
        <v>155</v>
      </c>
      <c r="BM425" s="139" t="s">
        <v>559</v>
      </c>
    </row>
    <row r="426" spans="2:47" s="1" customFormat="1" ht="11.25">
      <c r="B426" s="33"/>
      <c r="D426" s="141" t="s">
        <v>142</v>
      </c>
      <c r="F426" s="142" t="s">
        <v>560</v>
      </c>
      <c r="I426" s="143"/>
      <c r="L426" s="33"/>
      <c r="M426" s="144"/>
      <c r="T426" s="54"/>
      <c r="AT426" s="18" t="s">
        <v>142</v>
      </c>
      <c r="AU426" s="18" t="s">
        <v>81</v>
      </c>
    </row>
    <row r="427" spans="2:63" s="11" customFormat="1" ht="25.9" customHeight="1">
      <c r="B427" s="116"/>
      <c r="D427" s="117" t="s">
        <v>71</v>
      </c>
      <c r="E427" s="118" t="s">
        <v>561</v>
      </c>
      <c r="F427" s="118" t="s">
        <v>562</v>
      </c>
      <c r="I427" s="119"/>
      <c r="J427" s="120">
        <f>BK427</f>
        <v>0</v>
      </c>
      <c r="L427" s="116"/>
      <c r="M427" s="121"/>
      <c r="P427" s="122">
        <f>P428+P466+P511+P590+P653+P674</f>
        <v>0</v>
      </c>
      <c r="R427" s="122">
        <f>R428+R466+R511+R590+R653+R674</f>
        <v>7.70561106</v>
      </c>
      <c r="T427" s="123">
        <f>T428+T466+T511+T590+T653+T674</f>
        <v>0.8180950200000001</v>
      </c>
      <c r="AR427" s="117" t="s">
        <v>81</v>
      </c>
      <c r="AT427" s="124" t="s">
        <v>71</v>
      </c>
      <c r="AU427" s="124" t="s">
        <v>72</v>
      </c>
      <c r="AY427" s="117" t="s">
        <v>132</v>
      </c>
      <c r="BK427" s="125">
        <f>BK428+BK466+BK511+BK590+BK653+BK674</f>
        <v>0</v>
      </c>
    </row>
    <row r="428" spans="2:63" s="11" customFormat="1" ht="22.9" customHeight="1">
      <c r="B428" s="116"/>
      <c r="D428" s="117" t="s">
        <v>71</v>
      </c>
      <c r="E428" s="126" t="s">
        <v>563</v>
      </c>
      <c r="F428" s="126" t="s">
        <v>564</v>
      </c>
      <c r="I428" s="119"/>
      <c r="J428" s="127">
        <f>BK428</f>
        <v>0</v>
      </c>
      <c r="L428" s="116"/>
      <c r="M428" s="121"/>
      <c r="P428" s="122">
        <f>SUM(P429:P465)</f>
        <v>0</v>
      </c>
      <c r="R428" s="122">
        <f>SUM(R429:R465)</f>
        <v>0.98390602</v>
      </c>
      <c r="T428" s="123">
        <f>SUM(T429:T465)</f>
        <v>0.042607500000000006</v>
      </c>
      <c r="AR428" s="117" t="s">
        <v>81</v>
      </c>
      <c r="AT428" s="124" t="s">
        <v>71</v>
      </c>
      <c r="AU428" s="124" t="s">
        <v>79</v>
      </c>
      <c r="AY428" s="117" t="s">
        <v>132</v>
      </c>
      <c r="BK428" s="125">
        <f>SUM(BK429:BK465)</f>
        <v>0</v>
      </c>
    </row>
    <row r="429" spans="2:65" s="1" customFormat="1" ht="24.2" customHeight="1">
      <c r="B429" s="33"/>
      <c r="C429" s="128" t="s">
        <v>565</v>
      </c>
      <c r="D429" s="128" t="s">
        <v>135</v>
      </c>
      <c r="E429" s="129" t="s">
        <v>566</v>
      </c>
      <c r="F429" s="130" t="s">
        <v>567</v>
      </c>
      <c r="G429" s="131" t="s">
        <v>205</v>
      </c>
      <c r="H429" s="132">
        <v>2.47</v>
      </c>
      <c r="I429" s="133"/>
      <c r="J429" s="134">
        <f>ROUND(I429*H429,2)</f>
        <v>0</v>
      </c>
      <c r="K429" s="130" t="s">
        <v>139</v>
      </c>
      <c r="L429" s="33"/>
      <c r="M429" s="135" t="s">
        <v>19</v>
      </c>
      <c r="N429" s="136" t="s">
        <v>43</v>
      </c>
      <c r="P429" s="137">
        <f>O429*H429</f>
        <v>0</v>
      </c>
      <c r="Q429" s="137">
        <v>0</v>
      </c>
      <c r="R429" s="137">
        <f>Q429*H429</f>
        <v>0</v>
      </c>
      <c r="S429" s="137">
        <v>0.01725</v>
      </c>
      <c r="T429" s="138">
        <f>S429*H429</f>
        <v>0.042607500000000006</v>
      </c>
      <c r="AR429" s="139" t="s">
        <v>339</v>
      </c>
      <c r="AT429" s="139" t="s">
        <v>135</v>
      </c>
      <c r="AU429" s="139" t="s">
        <v>81</v>
      </c>
      <c r="AY429" s="18" t="s">
        <v>132</v>
      </c>
      <c r="BE429" s="140">
        <f>IF(N429="základní",J429,0)</f>
        <v>0</v>
      </c>
      <c r="BF429" s="140">
        <f>IF(N429="snížená",J429,0)</f>
        <v>0</v>
      </c>
      <c r="BG429" s="140">
        <f>IF(N429="zákl. přenesená",J429,0)</f>
        <v>0</v>
      </c>
      <c r="BH429" s="140">
        <f>IF(N429="sníž. přenesená",J429,0)</f>
        <v>0</v>
      </c>
      <c r="BI429" s="140">
        <f>IF(N429="nulová",J429,0)</f>
        <v>0</v>
      </c>
      <c r="BJ429" s="18" t="s">
        <v>79</v>
      </c>
      <c r="BK429" s="140">
        <f>ROUND(I429*H429,2)</f>
        <v>0</v>
      </c>
      <c r="BL429" s="18" t="s">
        <v>339</v>
      </c>
      <c r="BM429" s="139" t="s">
        <v>568</v>
      </c>
    </row>
    <row r="430" spans="2:47" s="1" customFormat="1" ht="11.25">
      <c r="B430" s="33"/>
      <c r="D430" s="141" t="s">
        <v>142</v>
      </c>
      <c r="F430" s="142" t="s">
        <v>569</v>
      </c>
      <c r="I430" s="143"/>
      <c r="L430" s="33"/>
      <c r="M430" s="144"/>
      <c r="T430" s="54"/>
      <c r="AT430" s="18" t="s">
        <v>142</v>
      </c>
      <c r="AU430" s="18" t="s">
        <v>81</v>
      </c>
    </row>
    <row r="431" spans="2:51" s="12" customFormat="1" ht="11.25">
      <c r="B431" s="150"/>
      <c r="D431" s="151" t="s">
        <v>208</v>
      </c>
      <c r="E431" s="152" t="s">
        <v>19</v>
      </c>
      <c r="F431" s="153" t="s">
        <v>570</v>
      </c>
      <c r="H431" s="152" t="s">
        <v>19</v>
      </c>
      <c r="I431" s="154"/>
      <c r="L431" s="150"/>
      <c r="M431" s="155"/>
      <c r="T431" s="156"/>
      <c r="AT431" s="152" t="s">
        <v>208</v>
      </c>
      <c r="AU431" s="152" t="s">
        <v>81</v>
      </c>
      <c r="AV431" s="12" t="s">
        <v>79</v>
      </c>
      <c r="AW431" s="12" t="s">
        <v>33</v>
      </c>
      <c r="AX431" s="12" t="s">
        <v>72</v>
      </c>
      <c r="AY431" s="152" t="s">
        <v>132</v>
      </c>
    </row>
    <row r="432" spans="2:51" s="13" customFormat="1" ht="11.25">
      <c r="B432" s="157"/>
      <c r="D432" s="151" t="s">
        <v>208</v>
      </c>
      <c r="E432" s="158" t="s">
        <v>19</v>
      </c>
      <c r="F432" s="159" t="s">
        <v>571</v>
      </c>
      <c r="H432" s="160">
        <v>2.47</v>
      </c>
      <c r="I432" s="161"/>
      <c r="L432" s="157"/>
      <c r="M432" s="162"/>
      <c r="T432" s="163"/>
      <c r="AT432" s="158" t="s">
        <v>208</v>
      </c>
      <c r="AU432" s="158" t="s">
        <v>81</v>
      </c>
      <c r="AV432" s="13" t="s">
        <v>81</v>
      </c>
      <c r="AW432" s="13" t="s">
        <v>33</v>
      </c>
      <c r="AX432" s="13" t="s">
        <v>79</v>
      </c>
      <c r="AY432" s="158" t="s">
        <v>132</v>
      </c>
    </row>
    <row r="433" spans="2:65" s="1" customFormat="1" ht="33" customHeight="1">
      <c r="B433" s="33"/>
      <c r="C433" s="128" t="s">
        <v>572</v>
      </c>
      <c r="D433" s="128" t="s">
        <v>135</v>
      </c>
      <c r="E433" s="129" t="s">
        <v>573</v>
      </c>
      <c r="F433" s="130" t="s">
        <v>574</v>
      </c>
      <c r="G433" s="131" t="s">
        <v>205</v>
      </c>
      <c r="H433" s="132">
        <v>6.37</v>
      </c>
      <c r="I433" s="133"/>
      <c r="J433" s="134">
        <f>ROUND(I433*H433,2)</f>
        <v>0</v>
      </c>
      <c r="K433" s="130" t="s">
        <v>139</v>
      </c>
      <c r="L433" s="33"/>
      <c r="M433" s="135" t="s">
        <v>19</v>
      </c>
      <c r="N433" s="136" t="s">
        <v>43</v>
      </c>
      <c r="P433" s="137">
        <f>O433*H433</f>
        <v>0</v>
      </c>
      <c r="Q433" s="137">
        <v>0.01213</v>
      </c>
      <c r="R433" s="137">
        <f>Q433*H433</f>
        <v>0.0772681</v>
      </c>
      <c r="S433" s="137">
        <v>0</v>
      </c>
      <c r="T433" s="138">
        <f>S433*H433</f>
        <v>0</v>
      </c>
      <c r="AR433" s="139" t="s">
        <v>339</v>
      </c>
      <c r="AT433" s="139" t="s">
        <v>135</v>
      </c>
      <c r="AU433" s="139" t="s">
        <v>81</v>
      </c>
      <c r="AY433" s="18" t="s">
        <v>132</v>
      </c>
      <c r="BE433" s="140">
        <f>IF(N433="základní",J433,0)</f>
        <v>0</v>
      </c>
      <c r="BF433" s="140">
        <f>IF(N433="snížená",J433,0)</f>
        <v>0</v>
      </c>
      <c r="BG433" s="140">
        <f>IF(N433="zákl. přenesená",J433,0)</f>
        <v>0</v>
      </c>
      <c r="BH433" s="140">
        <f>IF(N433="sníž. přenesená",J433,0)</f>
        <v>0</v>
      </c>
      <c r="BI433" s="140">
        <f>IF(N433="nulová",J433,0)</f>
        <v>0</v>
      </c>
      <c r="BJ433" s="18" t="s">
        <v>79</v>
      </c>
      <c r="BK433" s="140">
        <f>ROUND(I433*H433,2)</f>
        <v>0</v>
      </c>
      <c r="BL433" s="18" t="s">
        <v>339</v>
      </c>
      <c r="BM433" s="139" t="s">
        <v>575</v>
      </c>
    </row>
    <row r="434" spans="2:47" s="1" customFormat="1" ht="11.25">
      <c r="B434" s="33"/>
      <c r="D434" s="141" t="s">
        <v>142</v>
      </c>
      <c r="F434" s="142" t="s">
        <v>576</v>
      </c>
      <c r="I434" s="143"/>
      <c r="L434" s="33"/>
      <c r="M434" s="144"/>
      <c r="T434" s="54"/>
      <c r="AT434" s="18" t="s">
        <v>142</v>
      </c>
      <c r="AU434" s="18" t="s">
        <v>81</v>
      </c>
    </row>
    <row r="435" spans="2:51" s="13" customFormat="1" ht="11.25">
      <c r="B435" s="157"/>
      <c r="D435" s="151" t="s">
        <v>208</v>
      </c>
      <c r="E435" s="158" t="s">
        <v>19</v>
      </c>
      <c r="F435" s="159" t="s">
        <v>577</v>
      </c>
      <c r="H435" s="160">
        <v>6.37</v>
      </c>
      <c r="I435" s="161"/>
      <c r="L435" s="157"/>
      <c r="M435" s="162"/>
      <c r="T435" s="163"/>
      <c r="AT435" s="158" t="s">
        <v>208</v>
      </c>
      <c r="AU435" s="158" t="s">
        <v>81</v>
      </c>
      <c r="AV435" s="13" t="s">
        <v>81</v>
      </c>
      <c r="AW435" s="13" t="s">
        <v>33</v>
      </c>
      <c r="AX435" s="13" t="s">
        <v>79</v>
      </c>
      <c r="AY435" s="158" t="s">
        <v>132</v>
      </c>
    </row>
    <row r="436" spans="2:65" s="1" customFormat="1" ht="37.9" customHeight="1">
      <c r="B436" s="33"/>
      <c r="C436" s="128" t="s">
        <v>578</v>
      </c>
      <c r="D436" s="128" t="s">
        <v>135</v>
      </c>
      <c r="E436" s="129" t="s">
        <v>579</v>
      </c>
      <c r="F436" s="130" t="s">
        <v>580</v>
      </c>
      <c r="G436" s="131" t="s">
        <v>205</v>
      </c>
      <c r="H436" s="132">
        <v>8.84</v>
      </c>
      <c r="I436" s="133"/>
      <c r="J436" s="134">
        <f>ROUND(I436*H436,2)</f>
        <v>0</v>
      </c>
      <c r="K436" s="130" t="s">
        <v>139</v>
      </c>
      <c r="L436" s="33"/>
      <c r="M436" s="135" t="s">
        <v>19</v>
      </c>
      <c r="N436" s="136" t="s">
        <v>43</v>
      </c>
      <c r="P436" s="137">
        <f>O436*H436</f>
        <v>0</v>
      </c>
      <c r="Q436" s="137">
        <v>0.02963</v>
      </c>
      <c r="R436" s="137">
        <f>Q436*H436</f>
        <v>0.2619292</v>
      </c>
      <c r="S436" s="137">
        <v>0</v>
      </c>
      <c r="T436" s="138">
        <f>S436*H436</f>
        <v>0</v>
      </c>
      <c r="AR436" s="139" t="s">
        <v>339</v>
      </c>
      <c r="AT436" s="139" t="s">
        <v>135</v>
      </c>
      <c r="AU436" s="139" t="s">
        <v>81</v>
      </c>
      <c r="AY436" s="18" t="s">
        <v>132</v>
      </c>
      <c r="BE436" s="140">
        <f>IF(N436="základní",J436,0)</f>
        <v>0</v>
      </c>
      <c r="BF436" s="140">
        <f>IF(N436="snížená",J436,0)</f>
        <v>0</v>
      </c>
      <c r="BG436" s="140">
        <f>IF(N436="zákl. přenesená",J436,0)</f>
        <v>0</v>
      </c>
      <c r="BH436" s="140">
        <f>IF(N436="sníž. přenesená",J436,0)</f>
        <v>0</v>
      </c>
      <c r="BI436" s="140">
        <f>IF(N436="nulová",J436,0)</f>
        <v>0</v>
      </c>
      <c r="BJ436" s="18" t="s">
        <v>79</v>
      </c>
      <c r="BK436" s="140">
        <f>ROUND(I436*H436,2)</f>
        <v>0</v>
      </c>
      <c r="BL436" s="18" t="s">
        <v>339</v>
      </c>
      <c r="BM436" s="139" t="s">
        <v>581</v>
      </c>
    </row>
    <row r="437" spans="2:47" s="1" customFormat="1" ht="11.25">
      <c r="B437" s="33"/>
      <c r="D437" s="141" t="s">
        <v>142</v>
      </c>
      <c r="F437" s="142" t="s">
        <v>582</v>
      </c>
      <c r="I437" s="143"/>
      <c r="L437" s="33"/>
      <c r="M437" s="144"/>
      <c r="T437" s="54"/>
      <c r="AT437" s="18" t="s">
        <v>142</v>
      </c>
      <c r="AU437" s="18" t="s">
        <v>81</v>
      </c>
    </row>
    <row r="438" spans="2:51" s="13" customFormat="1" ht="11.25">
      <c r="B438" s="157"/>
      <c r="D438" s="151" t="s">
        <v>208</v>
      </c>
      <c r="E438" s="158" t="s">
        <v>19</v>
      </c>
      <c r="F438" s="159" t="s">
        <v>583</v>
      </c>
      <c r="H438" s="160">
        <v>8.84</v>
      </c>
      <c r="I438" s="161"/>
      <c r="L438" s="157"/>
      <c r="M438" s="162"/>
      <c r="T438" s="163"/>
      <c r="AT438" s="158" t="s">
        <v>208</v>
      </c>
      <c r="AU438" s="158" t="s">
        <v>81</v>
      </c>
      <c r="AV438" s="13" t="s">
        <v>81</v>
      </c>
      <c r="AW438" s="13" t="s">
        <v>33</v>
      </c>
      <c r="AX438" s="13" t="s">
        <v>79</v>
      </c>
      <c r="AY438" s="158" t="s">
        <v>132</v>
      </c>
    </row>
    <row r="439" spans="2:65" s="1" customFormat="1" ht="24.2" customHeight="1">
      <c r="B439" s="33"/>
      <c r="C439" s="128" t="s">
        <v>584</v>
      </c>
      <c r="D439" s="128" t="s">
        <v>135</v>
      </c>
      <c r="E439" s="129" t="s">
        <v>585</v>
      </c>
      <c r="F439" s="130" t="s">
        <v>586</v>
      </c>
      <c r="G439" s="131" t="s">
        <v>205</v>
      </c>
      <c r="H439" s="132">
        <v>51.208</v>
      </c>
      <c r="I439" s="133"/>
      <c r="J439" s="134">
        <f>ROUND(I439*H439,2)</f>
        <v>0</v>
      </c>
      <c r="K439" s="130" t="s">
        <v>139</v>
      </c>
      <c r="L439" s="33"/>
      <c r="M439" s="135" t="s">
        <v>19</v>
      </c>
      <c r="N439" s="136" t="s">
        <v>43</v>
      </c>
      <c r="P439" s="137">
        <f>O439*H439</f>
        <v>0</v>
      </c>
      <c r="Q439" s="137">
        <v>0.01259</v>
      </c>
      <c r="R439" s="137">
        <f>Q439*H439</f>
        <v>0.64470872</v>
      </c>
      <c r="S439" s="137">
        <v>0</v>
      </c>
      <c r="T439" s="138">
        <f>S439*H439</f>
        <v>0</v>
      </c>
      <c r="AR439" s="139" t="s">
        <v>339</v>
      </c>
      <c r="AT439" s="139" t="s">
        <v>135</v>
      </c>
      <c r="AU439" s="139" t="s">
        <v>81</v>
      </c>
      <c r="AY439" s="18" t="s">
        <v>132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8" t="s">
        <v>79</v>
      </c>
      <c r="BK439" s="140">
        <f>ROUND(I439*H439,2)</f>
        <v>0</v>
      </c>
      <c r="BL439" s="18" t="s">
        <v>339</v>
      </c>
      <c r="BM439" s="139" t="s">
        <v>587</v>
      </c>
    </row>
    <row r="440" spans="2:47" s="1" customFormat="1" ht="11.25">
      <c r="B440" s="33"/>
      <c r="D440" s="141" t="s">
        <v>142</v>
      </c>
      <c r="F440" s="142" t="s">
        <v>588</v>
      </c>
      <c r="I440" s="143"/>
      <c r="L440" s="33"/>
      <c r="M440" s="144"/>
      <c r="T440" s="54"/>
      <c r="AT440" s="18" t="s">
        <v>142</v>
      </c>
      <c r="AU440" s="18" t="s">
        <v>81</v>
      </c>
    </row>
    <row r="441" spans="2:51" s="13" customFormat="1" ht="11.25">
      <c r="B441" s="157"/>
      <c r="D441" s="151" t="s">
        <v>208</v>
      </c>
      <c r="E441" s="158" t="s">
        <v>19</v>
      </c>
      <c r="F441" s="159" t="s">
        <v>361</v>
      </c>
      <c r="H441" s="160">
        <v>4.95</v>
      </c>
      <c r="I441" s="161"/>
      <c r="L441" s="157"/>
      <c r="M441" s="162"/>
      <c r="T441" s="163"/>
      <c r="AT441" s="158" t="s">
        <v>208</v>
      </c>
      <c r="AU441" s="158" t="s">
        <v>81</v>
      </c>
      <c r="AV441" s="13" t="s">
        <v>81</v>
      </c>
      <c r="AW441" s="13" t="s">
        <v>33</v>
      </c>
      <c r="AX441" s="13" t="s">
        <v>72</v>
      </c>
      <c r="AY441" s="158" t="s">
        <v>132</v>
      </c>
    </row>
    <row r="442" spans="2:51" s="13" customFormat="1" ht="11.25">
      <c r="B442" s="157"/>
      <c r="D442" s="151" t="s">
        <v>208</v>
      </c>
      <c r="E442" s="158" t="s">
        <v>19</v>
      </c>
      <c r="F442" s="159" t="s">
        <v>589</v>
      </c>
      <c r="H442" s="160">
        <v>-0.128</v>
      </c>
      <c r="I442" s="161"/>
      <c r="L442" s="157"/>
      <c r="M442" s="162"/>
      <c r="T442" s="163"/>
      <c r="AT442" s="158" t="s">
        <v>208</v>
      </c>
      <c r="AU442" s="158" t="s">
        <v>81</v>
      </c>
      <c r="AV442" s="13" t="s">
        <v>81</v>
      </c>
      <c r="AW442" s="13" t="s">
        <v>33</v>
      </c>
      <c r="AX442" s="13" t="s">
        <v>72</v>
      </c>
      <c r="AY442" s="158" t="s">
        <v>132</v>
      </c>
    </row>
    <row r="443" spans="2:51" s="13" customFormat="1" ht="11.25">
      <c r="B443" s="157"/>
      <c r="D443" s="151" t="s">
        <v>208</v>
      </c>
      <c r="E443" s="158" t="s">
        <v>19</v>
      </c>
      <c r="F443" s="159" t="s">
        <v>362</v>
      </c>
      <c r="H443" s="160">
        <v>6.3</v>
      </c>
      <c r="I443" s="161"/>
      <c r="L443" s="157"/>
      <c r="M443" s="162"/>
      <c r="T443" s="163"/>
      <c r="AT443" s="158" t="s">
        <v>208</v>
      </c>
      <c r="AU443" s="158" t="s">
        <v>81</v>
      </c>
      <c r="AV443" s="13" t="s">
        <v>81</v>
      </c>
      <c r="AW443" s="13" t="s">
        <v>33</v>
      </c>
      <c r="AX443" s="13" t="s">
        <v>72</v>
      </c>
      <c r="AY443" s="158" t="s">
        <v>132</v>
      </c>
    </row>
    <row r="444" spans="2:51" s="13" customFormat="1" ht="11.25">
      <c r="B444" s="157"/>
      <c r="D444" s="151" t="s">
        <v>208</v>
      </c>
      <c r="E444" s="158" t="s">
        <v>19</v>
      </c>
      <c r="F444" s="159" t="s">
        <v>391</v>
      </c>
      <c r="H444" s="160">
        <v>-0.063</v>
      </c>
      <c r="I444" s="161"/>
      <c r="L444" s="157"/>
      <c r="M444" s="162"/>
      <c r="T444" s="163"/>
      <c r="AT444" s="158" t="s">
        <v>208</v>
      </c>
      <c r="AU444" s="158" t="s">
        <v>81</v>
      </c>
      <c r="AV444" s="13" t="s">
        <v>81</v>
      </c>
      <c r="AW444" s="13" t="s">
        <v>33</v>
      </c>
      <c r="AX444" s="13" t="s">
        <v>72</v>
      </c>
      <c r="AY444" s="158" t="s">
        <v>132</v>
      </c>
    </row>
    <row r="445" spans="2:51" s="13" customFormat="1" ht="11.25">
      <c r="B445" s="157"/>
      <c r="D445" s="151" t="s">
        <v>208</v>
      </c>
      <c r="E445" s="158" t="s">
        <v>19</v>
      </c>
      <c r="F445" s="159" t="s">
        <v>365</v>
      </c>
      <c r="H445" s="160">
        <v>5.25</v>
      </c>
      <c r="I445" s="161"/>
      <c r="L445" s="157"/>
      <c r="M445" s="162"/>
      <c r="T445" s="163"/>
      <c r="AT445" s="158" t="s">
        <v>208</v>
      </c>
      <c r="AU445" s="158" t="s">
        <v>81</v>
      </c>
      <c r="AV445" s="13" t="s">
        <v>81</v>
      </c>
      <c r="AW445" s="13" t="s">
        <v>33</v>
      </c>
      <c r="AX445" s="13" t="s">
        <v>72</v>
      </c>
      <c r="AY445" s="158" t="s">
        <v>132</v>
      </c>
    </row>
    <row r="446" spans="2:51" s="13" customFormat="1" ht="11.25">
      <c r="B446" s="157"/>
      <c r="D446" s="151" t="s">
        <v>208</v>
      </c>
      <c r="E446" s="158" t="s">
        <v>19</v>
      </c>
      <c r="F446" s="159" t="s">
        <v>364</v>
      </c>
      <c r="H446" s="160">
        <v>1.235</v>
      </c>
      <c r="I446" s="161"/>
      <c r="L446" s="157"/>
      <c r="M446" s="162"/>
      <c r="T446" s="163"/>
      <c r="AT446" s="158" t="s">
        <v>208</v>
      </c>
      <c r="AU446" s="158" t="s">
        <v>81</v>
      </c>
      <c r="AV446" s="13" t="s">
        <v>81</v>
      </c>
      <c r="AW446" s="13" t="s">
        <v>33</v>
      </c>
      <c r="AX446" s="13" t="s">
        <v>72</v>
      </c>
      <c r="AY446" s="158" t="s">
        <v>132</v>
      </c>
    </row>
    <row r="447" spans="2:51" s="13" customFormat="1" ht="11.25">
      <c r="B447" s="157"/>
      <c r="D447" s="151" t="s">
        <v>208</v>
      </c>
      <c r="E447" s="158" t="s">
        <v>19</v>
      </c>
      <c r="F447" s="159" t="s">
        <v>393</v>
      </c>
      <c r="H447" s="160">
        <v>1.1</v>
      </c>
      <c r="I447" s="161"/>
      <c r="L447" s="157"/>
      <c r="M447" s="162"/>
      <c r="T447" s="163"/>
      <c r="AT447" s="158" t="s">
        <v>208</v>
      </c>
      <c r="AU447" s="158" t="s">
        <v>81</v>
      </c>
      <c r="AV447" s="13" t="s">
        <v>81</v>
      </c>
      <c r="AW447" s="13" t="s">
        <v>33</v>
      </c>
      <c r="AX447" s="13" t="s">
        <v>72</v>
      </c>
      <c r="AY447" s="158" t="s">
        <v>132</v>
      </c>
    </row>
    <row r="448" spans="2:51" s="13" customFormat="1" ht="11.25">
      <c r="B448" s="157"/>
      <c r="D448" s="151" t="s">
        <v>208</v>
      </c>
      <c r="E448" s="158" t="s">
        <v>19</v>
      </c>
      <c r="F448" s="159" t="s">
        <v>367</v>
      </c>
      <c r="H448" s="160">
        <v>0.3</v>
      </c>
      <c r="I448" s="161"/>
      <c r="L448" s="157"/>
      <c r="M448" s="162"/>
      <c r="T448" s="163"/>
      <c r="AT448" s="158" t="s">
        <v>208</v>
      </c>
      <c r="AU448" s="158" t="s">
        <v>81</v>
      </c>
      <c r="AV448" s="13" t="s">
        <v>81</v>
      </c>
      <c r="AW448" s="13" t="s">
        <v>33</v>
      </c>
      <c r="AX448" s="13" t="s">
        <v>72</v>
      </c>
      <c r="AY448" s="158" t="s">
        <v>132</v>
      </c>
    </row>
    <row r="449" spans="2:51" s="13" customFormat="1" ht="11.25">
      <c r="B449" s="157"/>
      <c r="D449" s="151" t="s">
        <v>208</v>
      </c>
      <c r="E449" s="158" t="s">
        <v>19</v>
      </c>
      <c r="F449" s="159" t="s">
        <v>394</v>
      </c>
      <c r="H449" s="160">
        <v>4.095</v>
      </c>
      <c r="I449" s="161"/>
      <c r="L449" s="157"/>
      <c r="M449" s="162"/>
      <c r="T449" s="163"/>
      <c r="AT449" s="158" t="s">
        <v>208</v>
      </c>
      <c r="AU449" s="158" t="s">
        <v>81</v>
      </c>
      <c r="AV449" s="13" t="s">
        <v>81</v>
      </c>
      <c r="AW449" s="13" t="s">
        <v>33</v>
      </c>
      <c r="AX449" s="13" t="s">
        <v>72</v>
      </c>
      <c r="AY449" s="158" t="s">
        <v>132</v>
      </c>
    </row>
    <row r="450" spans="2:51" s="13" customFormat="1" ht="11.25">
      <c r="B450" s="157"/>
      <c r="D450" s="151" t="s">
        <v>208</v>
      </c>
      <c r="E450" s="158" t="s">
        <v>19</v>
      </c>
      <c r="F450" s="159" t="s">
        <v>370</v>
      </c>
      <c r="H450" s="160">
        <v>3.2</v>
      </c>
      <c r="I450" s="161"/>
      <c r="L450" s="157"/>
      <c r="M450" s="162"/>
      <c r="T450" s="163"/>
      <c r="AT450" s="158" t="s">
        <v>208</v>
      </c>
      <c r="AU450" s="158" t="s">
        <v>81</v>
      </c>
      <c r="AV450" s="13" t="s">
        <v>81</v>
      </c>
      <c r="AW450" s="13" t="s">
        <v>33</v>
      </c>
      <c r="AX450" s="13" t="s">
        <v>72</v>
      </c>
      <c r="AY450" s="158" t="s">
        <v>132</v>
      </c>
    </row>
    <row r="451" spans="2:51" s="13" customFormat="1" ht="11.25">
      <c r="B451" s="157"/>
      <c r="D451" s="151" t="s">
        <v>208</v>
      </c>
      <c r="E451" s="158" t="s">
        <v>19</v>
      </c>
      <c r="F451" s="159" t="s">
        <v>371</v>
      </c>
      <c r="H451" s="160">
        <v>1.218</v>
      </c>
      <c r="I451" s="161"/>
      <c r="L451" s="157"/>
      <c r="M451" s="162"/>
      <c r="T451" s="163"/>
      <c r="AT451" s="158" t="s">
        <v>208</v>
      </c>
      <c r="AU451" s="158" t="s">
        <v>81</v>
      </c>
      <c r="AV451" s="13" t="s">
        <v>81</v>
      </c>
      <c r="AW451" s="13" t="s">
        <v>33</v>
      </c>
      <c r="AX451" s="13" t="s">
        <v>72</v>
      </c>
      <c r="AY451" s="158" t="s">
        <v>132</v>
      </c>
    </row>
    <row r="452" spans="2:51" s="13" customFormat="1" ht="11.25">
      <c r="B452" s="157"/>
      <c r="D452" s="151" t="s">
        <v>208</v>
      </c>
      <c r="E452" s="158" t="s">
        <v>19</v>
      </c>
      <c r="F452" s="159" t="s">
        <v>372</v>
      </c>
      <c r="H452" s="160">
        <v>1.76</v>
      </c>
      <c r="I452" s="161"/>
      <c r="L452" s="157"/>
      <c r="M452" s="162"/>
      <c r="T452" s="163"/>
      <c r="AT452" s="158" t="s">
        <v>208</v>
      </c>
      <c r="AU452" s="158" t="s">
        <v>81</v>
      </c>
      <c r="AV452" s="13" t="s">
        <v>81</v>
      </c>
      <c r="AW452" s="13" t="s">
        <v>33</v>
      </c>
      <c r="AX452" s="13" t="s">
        <v>72</v>
      </c>
      <c r="AY452" s="158" t="s">
        <v>132</v>
      </c>
    </row>
    <row r="453" spans="2:51" s="13" customFormat="1" ht="11.25">
      <c r="B453" s="157"/>
      <c r="D453" s="151" t="s">
        <v>208</v>
      </c>
      <c r="E453" s="158" t="s">
        <v>19</v>
      </c>
      <c r="F453" s="159" t="s">
        <v>373</v>
      </c>
      <c r="H453" s="160">
        <v>4.004</v>
      </c>
      <c r="I453" s="161"/>
      <c r="L453" s="157"/>
      <c r="M453" s="162"/>
      <c r="T453" s="163"/>
      <c r="AT453" s="158" t="s">
        <v>208</v>
      </c>
      <c r="AU453" s="158" t="s">
        <v>81</v>
      </c>
      <c r="AV453" s="13" t="s">
        <v>81</v>
      </c>
      <c r="AW453" s="13" t="s">
        <v>33</v>
      </c>
      <c r="AX453" s="13" t="s">
        <v>72</v>
      </c>
      <c r="AY453" s="158" t="s">
        <v>132</v>
      </c>
    </row>
    <row r="454" spans="2:51" s="13" customFormat="1" ht="11.25">
      <c r="B454" s="157"/>
      <c r="D454" s="151" t="s">
        <v>208</v>
      </c>
      <c r="E454" s="158" t="s">
        <v>19</v>
      </c>
      <c r="F454" s="159" t="s">
        <v>590</v>
      </c>
      <c r="H454" s="160">
        <v>2</v>
      </c>
      <c r="I454" s="161"/>
      <c r="L454" s="157"/>
      <c r="M454" s="162"/>
      <c r="T454" s="163"/>
      <c r="AT454" s="158" t="s">
        <v>208</v>
      </c>
      <c r="AU454" s="158" t="s">
        <v>81</v>
      </c>
      <c r="AV454" s="13" t="s">
        <v>81</v>
      </c>
      <c r="AW454" s="13" t="s">
        <v>33</v>
      </c>
      <c r="AX454" s="13" t="s">
        <v>72</v>
      </c>
      <c r="AY454" s="158" t="s">
        <v>132</v>
      </c>
    </row>
    <row r="455" spans="2:51" s="13" customFormat="1" ht="11.25">
      <c r="B455" s="157"/>
      <c r="D455" s="151" t="s">
        <v>208</v>
      </c>
      <c r="E455" s="158" t="s">
        <v>19</v>
      </c>
      <c r="F455" s="159" t="s">
        <v>591</v>
      </c>
      <c r="H455" s="160">
        <v>1.89</v>
      </c>
      <c r="I455" s="161"/>
      <c r="L455" s="157"/>
      <c r="M455" s="162"/>
      <c r="T455" s="163"/>
      <c r="AT455" s="158" t="s">
        <v>208</v>
      </c>
      <c r="AU455" s="158" t="s">
        <v>81</v>
      </c>
      <c r="AV455" s="13" t="s">
        <v>81</v>
      </c>
      <c r="AW455" s="13" t="s">
        <v>33</v>
      </c>
      <c r="AX455" s="13" t="s">
        <v>72</v>
      </c>
      <c r="AY455" s="158" t="s">
        <v>132</v>
      </c>
    </row>
    <row r="456" spans="2:51" s="13" customFormat="1" ht="11.25">
      <c r="B456" s="157"/>
      <c r="D456" s="151" t="s">
        <v>208</v>
      </c>
      <c r="E456" s="158" t="s">
        <v>19</v>
      </c>
      <c r="F456" s="159" t="s">
        <v>592</v>
      </c>
      <c r="H456" s="160">
        <v>6.633</v>
      </c>
      <c r="I456" s="161"/>
      <c r="L456" s="157"/>
      <c r="M456" s="162"/>
      <c r="T456" s="163"/>
      <c r="AT456" s="158" t="s">
        <v>208</v>
      </c>
      <c r="AU456" s="158" t="s">
        <v>81</v>
      </c>
      <c r="AV456" s="13" t="s">
        <v>81</v>
      </c>
      <c r="AW456" s="13" t="s">
        <v>33</v>
      </c>
      <c r="AX456" s="13" t="s">
        <v>72</v>
      </c>
      <c r="AY456" s="158" t="s">
        <v>132</v>
      </c>
    </row>
    <row r="457" spans="2:51" s="13" customFormat="1" ht="11.25">
      <c r="B457" s="157"/>
      <c r="D457" s="151" t="s">
        <v>208</v>
      </c>
      <c r="E457" s="158" t="s">
        <v>19</v>
      </c>
      <c r="F457" s="159" t="s">
        <v>391</v>
      </c>
      <c r="H457" s="160">
        <v>-0.063</v>
      </c>
      <c r="I457" s="161"/>
      <c r="L457" s="157"/>
      <c r="M457" s="162"/>
      <c r="T457" s="163"/>
      <c r="AT457" s="158" t="s">
        <v>208</v>
      </c>
      <c r="AU457" s="158" t="s">
        <v>81</v>
      </c>
      <c r="AV457" s="13" t="s">
        <v>81</v>
      </c>
      <c r="AW457" s="13" t="s">
        <v>33</v>
      </c>
      <c r="AX457" s="13" t="s">
        <v>72</v>
      </c>
      <c r="AY457" s="158" t="s">
        <v>132</v>
      </c>
    </row>
    <row r="458" spans="2:51" s="13" customFormat="1" ht="11.25">
      <c r="B458" s="157"/>
      <c r="D458" s="151" t="s">
        <v>208</v>
      </c>
      <c r="E458" s="158" t="s">
        <v>19</v>
      </c>
      <c r="F458" s="159" t="s">
        <v>377</v>
      </c>
      <c r="H458" s="160">
        <v>2.34</v>
      </c>
      <c r="I458" s="161"/>
      <c r="L458" s="157"/>
      <c r="M458" s="162"/>
      <c r="T458" s="163"/>
      <c r="AT458" s="158" t="s">
        <v>208</v>
      </c>
      <c r="AU458" s="158" t="s">
        <v>81</v>
      </c>
      <c r="AV458" s="13" t="s">
        <v>81</v>
      </c>
      <c r="AW458" s="13" t="s">
        <v>33</v>
      </c>
      <c r="AX458" s="13" t="s">
        <v>72</v>
      </c>
      <c r="AY458" s="158" t="s">
        <v>132</v>
      </c>
    </row>
    <row r="459" spans="2:51" s="13" customFormat="1" ht="11.25">
      <c r="B459" s="157"/>
      <c r="D459" s="151" t="s">
        <v>208</v>
      </c>
      <c r="E459" s="158" t="s">
        <v>19</v>
      </c>
      <c r="F459" s="159" t="s">
        <v>391</v>
      </c>
      <c r="H459" s="160">
        <v>-0.063</v>
      </c>
      <c r="I459" s="161"/>
      <c r="L459" s="157"/>
      <c r="M459" s="162"/>
      <c r="T459" s="163"/>
      <c r="AT459" s="158" t="s">
        <v>208</v>
      </c>
      <c r="AU459" s="158" t="s">
        <v>81</v>
      </c>
      <c r="AV459" s="13" t="s">
        <v>81</v>
      </c>
      <c r="AW459" s="13" t="s">
        <v>33</v>
      </c>
      <c r="AX459" s="13" t="s">
        <v>72</v>
      </c>
      <c r="AY459" s="158" t="s">
        <v>132</v>
      </c>
    </row>
    <row r="460" spans="2:51" s="13" customFormat="1" ht="11.25">
      <c r="B460" s="157"/>
      <c r="D460" s="151" t="s">
        <v>208</v>
      </c>
      <c r="E460" s="158" t="s">
        <v>19</v>
      </c>
      <c r="F460" s="159" t="s">
        <v>365</v>
      </c>
      <c r="H460" s="160">
        <v>5.25</v>
      </c>
      <c r="I460" s="161"/>
      <c r="L460" s="157"/>
      <c r="M460" s="162"/>
      <c r="T460" s="163"/>
      <c r="AT460" s="158" t="s">
        <v>208</v>
      </c>
      <c r="AU460" s="158" t="s">
        <v>81</v>
      </c>
      <c r="AV460" s="13" t="s">
        <v>81</v>
      </c>
      <c r="AW460" s="13" t="s">
        <v>33</v>
      </c>
      <c r="AX460" s="13" t="s">
        <v>72</v>
      </c>
      <c r="AY460" s="158" t="s">
        <v>132</v>
      </c>
    </row>
    <row r="461" spans="2:51" s="14" customFormat="1" ht="11.25">
      <c r="B461" s="164"/>
      <c r="D461" s="151" t="s">
        <v>208</v>
      </c>
      <c r="E461" s="165" t="s">
        <v>19</v>
      </c>
      <c r="F461" s="166" t="s">
        <v>212</v>
      </c>
      <c r="H461" s="167">
        <v>51.208</v>
      </c>
      <c r="I461" s="168"/>
      <c r="L461" s="164"/>
      <c r="M461" s="169"/>
      <c r="T461" s="170"/>
      <c r="AT461" s="165" t="s">
        <v>208</v>
      </c>
      <c r="AU461" s="165" t="s">
        <v>81</v>
      </c>
      <c r="AV461" s="14" t="s">
        <v>155</v>
      </c>
      <c r="AW461" s="14" t="s">
        <v>33</v>
      </c>
      <c r="AX461" s="14" t="s">
        <v>79</v>
      </c>
      <c r="AY461" s="165" t="s">
        <v>132</v>
      </c>
    </row>
    <row r="462" spans="2:65" s="1" customFormat="1" ht="24.2" customHeight="1">
      <c r="B462" s="33"/>
      <c r="C462" s="128" t="s">
        <v>593</v>
      </c>
      <c r="D462" s="128" t="s">
        <v>135</v>
      </c>
      <c r="E462" s="129" t="s">
        <v>594</v>
      </c>
      <c r="F462" s="130" t="s">
        <v>595</v>
      </c>
      <c r="G462" s="131" t="s">
        <v>596</v>
      </c>
      <c r="H462" s="188"/>
      <c r="I462" s="133"/>
      <c r="J462" s="134">
        <f>ROUND(I462*H462,2)</f>
        <v>0</v>
      </c>
      <c r="K462" s="130" t="s">
        <v>139</v>
      </c>
      <c r="L462" s="33"/>
      <c r="M462" s="135" t="s">
        <v>19</v>
      </c>
      <c r="N462" s="136" t="s">
        <v>43</v>
      </c>
      <c r="P462" s="137">
        <f>O462*H462</f>
        <v>0</v>
      </c>
      <c r="Q462" s="137">
        <v>0</v>
      </c>
      <c r="R462" s="137">
        <f>Q462*H462</f>
        <v>0</v>
      </c>
      <c r="S462" s="137">
        <v>0</v>
      </c>
      <c r="T462" s="138">
        <f>S462*H462</f>
        <v>0</v>
      </c>
      <c r="AR462" s="139" t="s">
        <v>339</v>
      </c>
      <c r="AT462" s="139" t="s">
        <v>135</v>
      </c>
      <c r="AU462" s="139" t="s">
        <v>81</v>
      </c>
      <c r="AY462" s="18" t="s">
        <v>132</v>
      </c>
      <c r="BE462" s="140">
        <f>IF(N462="základní",J462,0)</f>
        <v>0</v>
      </c>
      <c r="BF462" s="140">
        <f>IF(N462="snížená",J462,0)</f>
        <v>0</v>
      </c>
      <c r="BG462" s="140">
        <f>IF(N462="zákl. přenesená",J462,0)</f>
        <v>0</v>
      </c>
      <c r="BH462" s="140">
        <f>IF(N462="sníž. přenesená",J462,0)</f>
        <v>0</v>
      </c>
      <c r="BI462" s="140">
        <f>IF(N462="nulová",J462,0)</f>
        <v>0</v>
      </c>
      <c r="BJ462" s="18" t="s">
        <v>79</v>
      </c>
      <c r="BK462" s="140">
        <f>ROUND(I462*H462,2)</f>
        <v>0</v>
      </c>
      <c r="BL462" s="18" t="s">
        <v>339</v>
      </c>
      <c r="BM462" s="139" t="s">
        <v>597</v>
      </c>
    </row>
    <row r="463" spans="2:47" s="1" customFormat="1" ht="11.25">
      <c r="B463" s="33"/>
      <c r="D463" s="141" t="s">
        <v>142</v>
      </c>
      <c r="F463" s="142" t="s">
        <v>598</v>
      </c>
      <c r="I463" s="143"/>
      <c r="L463" s="33"/>
      <c r="M463" s="144"/>
      <c r="T463" s="54"/>
      <c r="AT463" s="18" t="s">
        <v>142</v>
      </c>
      <c r="AU463" s="18" t="s">
        <v>81</v>
      </c>
    </row>
    <row r="464" spans="2:65" s="1" customFormat="1" ht="24.2" customHeight="1">
      <c r="B464" s="33"/>
      <c r="C464" s="128" t="s">
        <v>599</v>
      </c>
      <c r="D464" s="128" t="s">
        <v>135</v>
      </c>
      <c r="E464" s="129" t="s">
        <v>600</v>
      </c>
      <c r="F464" s="130" t="s">
        <v>601</v>
      </c>
      <c r="G464" s="131" t="s">
        <v>596</v>
      </c>
      <c r="H464" s="188"/>
      <c r="I464" s="133"/>
      <c r="J464" s="134">
        <f>ROUND(I464*H464,2)</f>
        <v>0</v>
      </c>
      <c r="K464" s="130" t="s">
        <v>139</v>
      </c>
      <c r="L464" s="33"/>
      <c r="M464" s="135" t="s">
        <v>19</v>
      </c>
      <c r="N464" s="136" t="s">
        <v>43</v>
      </c>
      <c r="P464" s="137">
        <f>O464*H464</f>
        <v>0</v>
      </c>
      <c r="Q464" s="137">
        <v>0</v>
      </c>
      <c r="R464" s="137">
        <f>Q464*H464</f>
        <v>0</v>
      </c>
      <c r="S464" s="137">
        <v>0</v>
      </c>
      <c r="T464" s="138">
        <f>S464*H464</f>
        <v>0</v>
      </c>
      <c r="AR464" s="139" t="s">
        <v>339</v>
      </c>
      <c r="AT464" s="139" t="s">
        <v>135</v>
      </c>
      <c r="AU464" s="139" t="s">
        <v>81</v>
      </c>
      <c r="AY464" s="18" t="s">
        <v>132</v>
      </c>
      <c r="BE464" s="140">
        <f>IF(N464="základní",J464,0)</f>
        <v>0</v>
      </c>
      <c r="BF464" s="140">
        <f>IF(N464="snížená",J464,0)</f>
        <v>0</v>
      </c>
      <c r="BG464" s="140">
        <f>IF(N464="zákl. přenesená",J464,0)</f>
        <v>0</v>
      </c>
      <c r="BH464" s="140">
        <f>IF(N464="sníž. přenesená",J464,0)</f>
        <v>0</v>
      </c>
      <c r="BI464" s="140">
        <f>IF(N464="nulová",J464,0)</f>
        <v>0</v>
      </c>
      <c r="BJ464" s="18" t="s">
        <v>79</v>
      </c>
      <c r="BK464" s="140">
        <f>ROUND(I464*H464,2)</f>
        <v>0</v>
      </c>
      <c r="BL464" s="18" t="s">
        <v>339</v>
      </c>
      <c r="BM464" s="139" t="s">
        <v>602</v>
      </c>
    </row>
    <row r="465" spans="2:47" s="1" customFormat="1" ht="11.25">
      <c r="B465" s="33"/>
      <c r="D465" s="141" t="s">
        <v>142</v>
      </c>
      <c r="F465" s="142" t="s">
        <v>603</v>
      </c>
      <c r="I465" s="143"/>
      <c r="L465" s="33"/>
      <c r="M465" s="144"/>
      <c r="T465" s="54"/>
      <c r="AT465" s="18" t="s">
        <v>142</v>
      </c>
      <c r="AU465" s="18" t="s">
        <v>81</v>
      </c>
    </row>
    <row r="466" spans="2:63" s="11" customFormat="1" ht="22.9" customHeight="1">
      <c r="B466" s="116"/>
      <c r="D466" s="117" t="s">
        <v>71</v>
      </c>
      <c r="E466" s="126" t="s">
        <v>604</v>
      </c>
      <c r="F466" s="126" t="s">
        <v>605</v>
      </c>
      <c r="I466" s="119"/>
      <c r="J466" s="127">
        <f>BK466</f>
        <v>0</v>
      </c>
      <c r="L466" s="116"/>
      <c r="M466" s="121"/>
      <c r="P466" s="122">
        <f>SUM(P467:P510)</f>
        <v>0</v>
      </c>
      <c r="R466" s="122">
        <f>SUM(R467:R510)</f>
        <v>0.43208</v>
      </c>
      <c r="T466" s="123">
        <f>SUM(T467:T510)</f>
        <v>0.7494190000000001</v>
      </c>
      <c r="AR466" s="117" t="s">
        <v>81</v>
      </c>
      <c r="AT466" s="124" t="s">
        <v>71</v>
      </c>
      <c r="AU466" s="124" t="s">
        <v>79</v>
      </c>
      <c r="AY466" s="117" t="s">
        <v>132</v>
      </c>
      <c r="BK466" s="125">
        <f>SUM(BK467:BK510)</f>
        <v>0</v>
      </c>
    </row>
    <row r="467" spans="2:65" s="1" customFormat="1" ht="16.5" customHeight="1">
      <c r="B467" s="33"/>
      <c r="C467" s="128" t="s">
        <v>606</v>
      </c>
      <c r="D467" s="128" t="s">
        <v>135</v>
      </c>
      <c r="E467" s="129" t="s">
        <v>607</v>
      </c>
      <c r="F467" s="130" t="s">
        <v>608</v>
      </c>
      <c r="G467" s="131" t="s">
        <v>205</v>
      </c>
      <c r="H467" s="132">
        <v>11.66</v>
      </c>
      <c r="I467" s="133"/>
      <c r="J467" s="134">
        <f>ROUND(I467*H467,2)</f>
        <v>0</v>
      </c>
      <c r="K467" s="130" t="s">
        <v>139</v>
      </c>
      <c r="L467" s="33"/>
      <c r="M467" s="135" t="s">
        <v>19</v>
      </c>
      <c r="N467" s="136" t="s">
        <v>43</v>
      </c>
      <c r="P467" s="137">
        <f>O467*H467</f>
        <v>0</v>
      </c>
      <c r="Q467" s="137">
        <v>0</v>
      </c>
      <c r="R467" s="137">
        <f>Q467*H467</f>
        <v>0</v>
      </c>
      <c r="S467" s="137">
        <v>0.02465</v>
      </c>
      <c r="T467" s="138">
        <f>S467*H467</f>
        <v>0.287419</v>
      </c>
      <c r="AR467" s="139" t="s">
        <v>339</v>
      </c>
      <c r="AT467" s="139" t="s">
        <v>135</v>
      </c>
      <c r="AU467" s="139" t="s">
        <v>81</v>
      </c>
      <c r="AY467" s="18" t="s">
        <v>132</v>
      </c>
      <c r="BE467" s="140">
        <f>IF(N467="základní",J467,0)</f>
        <v>0</v>
      </c>
      <c r="BF467" s="140">
        <f>IF(N467="snížená",J467,0)</f>
        <v>0</v>
      </c>
      <c r="BG467" s="140">
        <f>IF(N467="zákl. přenesená",J467,0)</f>
        <v>0</v>
      </c>
      <c r="BH467" s="140">
        <f>IF(N467="sníž. přenesená",J467,0)</f>
        <v>0</v>
      </c>
      <c r="BI467" s="140">
        <f>IF(N467="nulová",J467,0)</f>
        <v>0</v>
      </c>
      <c r="BJ467" s="18" t="s">
        <v>79</v>
      </c>
      <c r="BK467" s="140">
        <f>ROUND(I467*H467,2)</f>
        <v>0</v>
      </c>
      <c r="BL467" s="18" t="s">
        <v>339</v>
      </c>
      <c r="BM467" s="139" t="s">
        <v>609</v>
      </c>
    </row>
    <row r="468" spans="2:47" s="1" customFormat="1" ht="11.25">
      <c r="B468" s="33"/>
      <c r="D468" s="141" t="s">
        <v>142</v>
      </c>
      <c r="F468" s="142" t="s">
        <v>610</v>
      </c>
      <c r="I468" s="143"/>
      <c r="L468" s="33"/>
      <c r="M468" s="144"/>
      <c r="T468" s="54"/>
      <c r="AT468" s="18" t="s">
        <v>142</v>
      </c>
      <c r="AU468" s="18" t="s">
        <v>81</v>
      </c>
    </row>
    <row r="469" spans="2:51" s="12" customFormat="1" ht="11.25">
      <c r="B469" s="150"/>
      <c r="D469" s="151" t="s">
        <v>208</v>
      </c>
      <c r="E469" s="152" t="s">
        <v>19</v>
      </c>
      <c r="F469" s="153" t="s">
        <v>611</v>
      </c>
      <c r="H469" s="152" t="s">
        <v>19</v>
      </c>
      <c r="I469" s="154"/>
      <c r="L469" s="150"/>
      <c r="M469" s="155"/>
      <c r="T469" s="156"/>
      <c r="AT469" s="152" t="s">
        <v>208</v>
      </c>
      <c r="AU469" s="152" t="s">
        <v>81</v>
      </c>
      <c r="AV469" s="12" t="s">
        <v>79</v>
      </c>
      <c r="AW469" s="12" t="s">
        <v>33</v>
      </c>
      <c r="AX469" s="12" t="s">
        <v>72</v>
      </c>
      <c r="AY469" s="152" t="s">
        <v>132</v>
      </c>
    </row>
    <row r="470" spans="2:51" s="13" customFormat="1" ht="11.25">
      <c r="B470" s="157"/>
      <c r="D470" s="151" t="s">
        <v>208</v>
      </c>
      <c r="E470" s="158" t="s">
        <v>19</v>
      </c>
      <c r="F470" s="159" t="s">
        <v>612</v>
      </c>
      <c r="H470" s="160">
        <v>11.66</v>
      </c>
      <c r="I470" s="161"/>
      <c r="L470" s="157"/>
      <c r="M470" s="162"/>
      <c r="T470" s="163"/>
      <c r="AT470" s="158" t="s">
        <v>208</v>
      </c>
      <c r="AU470" s="158" t="s">
        <v>81</v>
      </c>
      <c r="AV470" s="13" t="s">
        <v>81</v>
      </c>
      <c r="AW470" s="13" t="s">
        <v>33</v>
      </c>
      <c r="AX470" s="13" t="s">
        <v>79</v>
      </c>
      <c r="AY470" s="158" t="s">
        <v>132</v>
      </c>
    </row>
    <row r="471" spans="2:65" s="1" customFormat="1" ht="16.5" customHeight="1">
      <c r="B471" s="33"/>
      <c r="C471" s="128" t="s">
        <v>613</v>
      </c>
      <c r="D471" s="128" t="s">
        <v>135</v>
      </c>
      <c r="E471" s="129" t="s">
        <v>614</v>
      </c>
      <c r="F471" s="130" t="s">
        <v>615</v>
      </c>
      <c r="G471" s="131" t="s">
        <v>234</v>
      </c>
      <c r="H471" s="132">
        <v>12</v>
      </c>
      <c r="I471" s="133"/>
      <c r="J471" s="134">
        <f>ROUND(I471*H471,2)</f>
        <v>0</v>
      </c>
      <c r="K471" s="130" t="s">
        <v>139</v>
      </c>
      <c r="L471" s="33"/>
      <c r="M471" s="135" t="s">
        <v>19</v>
      </c>
      <c r="N471" s="136" t="s">
        <v>43</v>
      </c>
      <c r="P471" s="137">
        <f>O471*H471</f>
        <v>0</v>
      </c>
      <c r="Q471" s="137">
        <v>0</v>
      </c>
      <c r="R471" s="137">
        <f>Q471*H471</f>
        <v>0</v>
      </c>
      <c r="S471" s="137">
        <v>0.024</v>
      </c>
      <c r="T471" s="138">
        <f>S471*H471</f>
        <v>0.28800000000000003</v>
      </c>
      <c r="AR471" s="139" t="s">
        <v>339</v>
      </c>
      <c r="AT471" s="139" t="s">
        <v>135</v>
      </c>
      <c r="AU471" s="139" t="s">
        <v>81</v>
      </c>
      <c r="AY471" s="18" t="s">
        <v>132</v>
      </c>
      <c r="BE471" s="140">
        <f>IF(N471="základní",J471,0)</f>
        <v>0</v>
      </c>
      <c r="BF471" s="140">
        <f>IF(N471="snížená",J471,0)</f>
        <v>0</v>
      </c>
      <c r="BG471" s="140">
        <f>IF(N471="zákl. přenesená",J471,0)</f>
        <v>0</v>
      </c>
      <c r="BH471" s="140">
        <f>IF(N471="sníž. přenesená",J471,0)</f>
        <v>0</v>
      </c>
      <c r="BI471" s="140">
        <f>IF(N471="nulová",J471,0)</f>
        <v>0</v>
      </c>
      <c r="BJ471" s="18" t="s">
        <v>79</v>
      </c>
      <c r="BK471" s="140">
        <f>ROUND(I471*H471,2)</f>
        <v>0</v>
      </c>
      <c r="BL471" s="18" t="s">
        <v>339</v>
      </c>
      <c r="BM471" s="139" t="s">
        <v>616</v>
      </c>
    </row>
    <row r="472" spans="2:47" s="1" customFormat="1" ht="11.25">
      <c r="B472" s="33"/>
      <c r="D472" s="141" t="s">
        <v>142</v>
      </c>
      <c r="F472" s="142" t="s">
        <v>617</v>
      </c>
      <c r="I472" s="143"/>
      <c r="L472" s="33"/>
      <c r="M472" s="144"/>
      <c r="T472" s="54"/>
      <c r="AT472" s="18" t="s">
        <v>142</v>
      </c>
      <c r="AU472" s="18" t="s">
        <v>81</v>
      </c>
    </row>
    <row r="473" spans="2:65" s="1" customFormat="1" ht="24.2" customHeight="1">
      <c r="B473" s="33"/>
      <c r="C473" s="128" t="s">
        <v>618</v>
      </c>
      <c r="D473" s="128" t="s">
        <v>135</v>
      </c>
      <c r="E473" s="129" t="s">
        <v>619</v>
      </c>
      <c r="F473" s="130" t="s">
        <v>620</v>
      </c>
      <c r="G473" s="131" t="s">
        <v>234</v>
      </c>
      <c r="H473" s="132">
        <v>1</v>
      </c>
      <c r="I473" s="133"/>
      <c r="J473" s="134">
        <f>ROUND(I473*H473,2)</f>
        <v>0</v>
      </c>
      <c r="K473" s="130" t="s">
        <v>139</v>
      </c>
      <c r="L473" s="33"/>
      <c r="M473" s="135" t="s">
        <v>19</v>
      </c>
      <c r="N473" s="136" t="s">
        <v>43</v>
      </c>
      <c r="P473" s="137">
        <f>O473*H473</f>
        <v>0</v>
      </c>
      <c r="Q473" s="137">
        <v>0</v>
      </c>
      <c r="R473" s="137">
        <f>Q473*H473</f>
        <v>0</v>
      </c>
      <c r="S473" s="137">
        <v>0.174</v>
      </c>
      <c r="T473" s="138">
        <f>S473*H473</f>
        <v>0.174</v>
      </c>
      <c r="AR473" s="139" t="s">
        <v>339</v>
      </c>
      <c r="AT473" s="139" t="s">
        <v>135</v>
      </c>
      <c r="AU473" s="139" t="s">
        <v>81</v>
      </c>
      <c r="AY473" s="18" t="s">
        <v>132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8" t="s">
        <v>79</v>
      </c>
      <c r="BK473" s="140">
        <f>ROUND(I473*H473,2)</f>
        <v>0</v>
      </c>
      <c r="BL473" s="18" t="s">
        <v>339</v>
      </c>
      <c r="BM473" s="139" t="s">
        <v>621</v>
      </c>
    </row>
    <row r="474" spans="2:47" s="1" customFormat="1" ht="11.25">
      <c r="B474" s="33"/>
      <c r="D474" s="141" t="s">
        <v>142</v>
      </c>
      <c r="F474" s="142" t="s">
        <v>622</v>
      </c>
      <c r="I474" s="143"/>
      <c r="L474" s="33"/>
      <c r="M474" s="144"/>
      <c r="T474" s="54"/>
      <c r="AT474" s="18" t="s">
        <v>142</v>
      </c>
      <c r="AU474" s="18" t="s">
        <v>81</v>
      </c>
    </row>
    <row r="475" spans="2:65" s="1" customFormat="1" ht="24.2" customHeight="1">
      <c r="B475" s="33"/>
      <c r="C475" s="128" t="s">
        <v>623</v>
      </c>
      <c r="D475" s="128" t="s">
        <v>135</v>
      </c>
      <c r="E475" s="129" t="s">
        <v>624</v>
      </c>
      <c r="F475" s="130" t="s">
        <v>625</v>
      </c>
      <c r="G475" s="131" t="s">
        <v>234</v>
      </c>
      <c r="H475" s="132">
        <v>9</v>
      </c>
      <c r="I475" s="133"/>
      <c r="J475" s="134">
        <f>ROUND(I475*H475,2)</f>
        <v>0</v>
      </c>
      <c r="K475" s="130" t="s">
        <v>139</v>
      </c>
      <c r="L475" s="33"/>
      <c r="M475" s="135" t="s">
        <v>19</v>
      </c>
      <c r="N475" s="136" t="s">
        <v>43</v>
      </c>
      <c r="P475" s="137">
        <f>O475*H475</f>
        <v>0</v>
      </c>
      <c r="Q475" s="137">
        <v>0.00047</v>
      </c>
      <c r="R475" s="137">
        <f>Q475*H475</f>
        <v>0.00423</v>
      </c>
      <c r="S475" s="137">
        <v>0</v>
      </c>
      <c r="T475" s="138">
        <f>S475*H475</f>
        <v>0</v>
      </c>
      <c r="AR475" s="139" t="s">
        <v>339</v>
      </c>
      <c r="AT475" s="139" t="s">
        <v>135</v>
      </c>
      <c r="AU475" s="139" t="s">
        <v>81</v>
      </c>
      <c r="AY475" s="18" t="s">
        <v>132</v>
      </c>
      <c r="BE475" s="140">
        <f>IF(N475="základní",J475,0)</f>
        <v>0</v>
      </c>
      <c r="BF475" s="140">
        <f>IF(N475="snížená",J475,0)</f>
        <v>0</v>
      </c>
      <c r="BG475" s="140">
        <f>IF(N475="zákl. přenesená",J475,0)</f>
        <v>0</v>
      </c>
      <c r="BH475" s="140">
        <f>IF(N475="sníž. přenesená",J475,0)</f>
        <v>0</v>
      </c>
      <c r="BI475" s="140">
        <f>IF(N475="nulová",J475,0)</f>
        <v>0</v>
      </c>
      <c r="BJ475" s="18" t="s">
        <v>79</v>
      </c>
      <c r="BK475" s="140">
        <f>ROUND(I475*H475,2)</f>
        <v>0</v>
      </c>
      <c r="BL475" s="18" t="s">
        <v>339</v>
      </c>
      <c r="BM475" s="139" t="s">
        <v>626</v>
      </c>
    </row>
    <row r="476" spans="2:47" s="1" customFormat="1" ht="11.25">
      <c r="B476" s="33"/>
      <c r="D476" s="141" t="s">
        <v>142</v>
      </c>
      <c r="F476" s="142" t="s">
        <v>627</v>
      </c>
      <c r="I476" s="143"/>
      <c r="L476" s="33"/>
      <c r="M476" s="144"/>
      <c r="T476" s="54"/>
      <c r="AT476" s="18" t="s">
        <v>142</v>
      </c>
      <c r="AU476" s="18" t="s">
        <v>81</v>
      </c>
    </row>
    <row r="477" spans="2:51" s="12" customFormat="1" ht="11.25">
      <c r="B477" s="150"/>
      <c r="D477" s="151" t="s">
        <v>208</v>
      </c>
      <c r="E477" s="152" t="s">
        <v>19</v>
      </c>
      <c r="F477" s="153" t="s">
        <v>628</v>
      </c>
      <c r="H477" s="152" t="s">
        <v>19</v>
      </c>
      <c r="I477" s="154"/>
      <c r="L477" s="150"/>
      <c r="M477" s="155"/>
      <c r="T477" s="156"/>
      <c r="AT477" s="152" t="s">
        <v>208</v>
      </c>
      <c r="AU477" s="152" t="s">
        <v>81</v>
      </c>
      <c r="AV477" s="12" t="s">
        <v>79</v>
      </c>
      <c r="AW477" s="12" t="s">
        <v>33</v>
      </c>
      <c r="AX477" s="12" t="s">
        <v>72</v>
      </c>
      <c r="AY477" s="152" t="s">
        <v>132</v>
      </c>
    </row>
    <row r="478" spans="2:51" s="13" customFormat="1" ht="11.25">
      <c r="B478" s="157"/>
      <c r="D478" s="151" t="s">
        <v>208</v>
      </c>
      <c r="E478" s="158" t="s">
        <v>19</v>
      </c>
      <c r="F478" s="159" t="s">
        <v>182</v>
      </c>
      <c r="H478" s="160">
        <v>9</v>
      </c>
      <c r="I478" s="161"/>
      <c r="L478" s="157"/>
      <c r="M478" s="162"/>
      <c r="T478" s="163"/>
      <c r="AT478" s="158" t="s">
        <v>208</v>
      </c>
      <c r="AU478" s="158" t="s">
        <v>81</v>
      </c>
      <c r="AV478" s="13" t="s">
        <v>81</v>
      </c>
      <c r="AW478" s="13" t="s">
        <v>33</v>
      </c>
      <c r="AX478" s="13" t="s">
        <v>79</v>
      </c>
      <c r="AY478" s="158" t="s">
        <v>132</v>
      </c>
    </row>
    <row r="479" spans="2:65" s="1" customFormat="1" ht="21.75" customHeight="1">
      <c r="B479" s="33"/>
      <c r="C479" s="178" t="s">
        <v>629</v>
      </c>
      <c r="D479" s="178" t="s">
        <v>346</v>
      </c>
      <c r="E479" s="179" t="s">
        <v>630</v>
      </c>
      <c r="F479" s="180" t="s">
        <v>631</v>
      </c>
      <c r="G479" s="181" t="s">
        <v>234</v>
      </c>
      <c r="H479" s="182">
        <v>9</v>
      </c>
      <c r="I479" s="183"/>
      <c r="J479" s="184">
        <f>ROUND(I479*H479,2)</f>
        <v>0</v>
      </c>
      <c r="K479" s="180" t="s">
        <v>139</v>
      </c>
      <c r="L479" s="185"/>
      <c r="M479" s="186" t="s">
        <v>19</v>
      </c>
      <c r="N479" s="187" t="s">
        <v>43</v>
      </c>
      <c r="P479" s="137">
        <f>O479*H479</f>
        <v>0</v>
      </c>
      <c r="Q479" s="137">
        <v>0.016</v>
      </c>
      <c r="R479" s="137">
        <f>Q479*H479</f>
        <v>0.14400000000000002</v>
      </c>
      <c r="S479" s="137">
        <v>0</v>
      </c>
      <c r="T479" s="138">
        <f>S479*H479</f>
        <v>0</v>
      </c>
      <c r="AR479" s="139" t="s">
        <v>482</v>
      </c>
      <c r="AT479" s="139" t="s">
        <v>346</v>
      </c>
      <c r="AU479" s="139" t="s">
        <v>81</v>
      </c>
      <c r="AY479" s="18" t="s">
        <v>132</v>
      </c>
      <c r="BE479" s="140">
        <f>IF(N479="základní",J479,0)</f>
        <v>0</v>
      </c>
      <c r="BF479" s="140">
        <f>IF(N479="snížená",J479,0)</f>
        <v>0</v>
      </c>
      <c r="BG479" s="140">
        <f>IF(N479="zákl. přenesená",J479,0)</f>
        <v>0</v>
      </c>
      <c r="BH479" s="140">
        <f>IF(N479="sníž. přenesená",J479,0)</f>
        <v>0</v>
      </c>
      <c r="BI479" s="140">
        <f>IF(N479="nulová",J479,0)</f>
        <v>0</v>
      </c>
      <c r="BJ479" s="18" t="s">
        <v>79</v>
      </c>
      <c r="BK479" s="140">
        <f>ROUND(I479*H479,2)</f>
        <v>0</v>
      </c>
      <c r="BL479" s="18" t="s">
        <v>339</v>
      </c>
      <c r="BM479" s="139" t="s">
        <v>632</v>
      </c>
    </row>
    <row r="480" spans="2:47" s="1" customFormat="1" ht="19.5">
      <c r="B480" s="33"/>
      <c r="D480" s="151" t="s">
        <v>633</v>
      </c>
      <c r="F480" s="189" t="s">
        <v>634</v>
      </c>
      <c r="I480" s="143"/>
      <c r="L480" s="33"/>
      <c r="M480" s="144"/>
      <c r="T480" s="54"/>
      <c r="AT480" s="18" t="s">
        <v>633</v>
      </c>
      <c r="AU480" s="18" t="s">
        <v>81</v>
      </c>
    </row>
    <row r="481" spans="2:65" s="1" customFormat="1" ht="24.2" customHeight="1">
      <c r="B481" s="33"/>
      <c r="C481" s="128" t="s">
        <v>635</v>
      </c>
      <c r="D481" s="128" t="s">
        <v>135</v>
      </c>
      <c r="E481" s="129" t="s">
        <v>636</v>
      </c>
      <c r="F481" s="130" t="s">
        <v>637</v>
      </c>
      <c r="G481" s="131" t="s">
        <v>234</v>
      </c>
      <c r="H481" s="132">
        <v>7</v>
      </c>
      <c r="I481" s="133"/>
      <c r="J481" s="134">
        <f>ROUND(I481*H481,2)</f>
        <v>0</v>
      </c>
      <c r="K481" s="130" t="s">
        <v>139</v>
      </c>
      <c r="L481" s="33"/>
      <c r="M481" s="135" t="s">
        <v>19</v>
      </c>
      <c r="N481" s="136" t="s">
        <v>43</v>
      </c>
      <c r="P481" s="137">
        <f>O481*H481</f>
        <v>0</v>
      </c>
      <c r="Q481" s="137">
        <v>0</v>
      </c>
      <c r="R481" s="137">
        <f>Q481*H481</f>
        <v>0</v>
      </c>
      <c r="S481" s="137">
        <v>0</v>
      </c>
      <c r="T481" s="138">
        <f>S481*H481</f>
        <v>0</v>
      </c>
      <c r="AR481" s="139" t="s">
        <v>339</v>
      </c>
      <c r="AT481" s="139" t="s">
        <v>135</v>
      </c>
      <c r="AU481" s="139" t="s">
        <v>81</v>
      </c>
      <c r="AY481" s="18" t="s">
        <v>132</v>
      </c>
      <c r="BE481" s="140">
        <f>IF(N481="základní",J481,0)</f>
        <v>0</v>
      </c>
      <c r="BF481" s="140">
        <f>IF(N481="snížená",J481,0)</f>
        <v>0</v>
      </c>
      <c r="BG481" s="140">
        <f>IF(N481="zákl. přenesená",J481,0)</f>
        <v>0</v>
      </c>
      <c r="BH481" s="140">
        <f>IF(N481="sníž. přenesená",J481,0)</f>
        <v>0</v>
      </c>
      <c r="BI481" s="140">
        <f>IF(N481="nulová",J481,0)</f>
        <v>0</v>
      </c>
      <c r="BJ481" s="18" t="s">
        <v>79</v>
      </c>
      <c r="BK481" s="140">
        <f>ROUND(I481*H481,2)</f>
        <v>0</v>
      </c>
      <c r="BL481" s="18" t="s">
        <v>339</v>
      </c>
      <c r="BM481" s="139" t="s">
        <v>638</v>
      </c>
    </row>
    <row r="482" spans="2:47" s="1" customFormat="1" ht="11.25">
      <c r="B482" s="33"/>
      <c r="D482" s="141" t="s">
        <v>142</v>
      </c>
      <c r="F482" s="142" t="s">
        <v>639</v>
      </c>
      <c r="I482" s="143"/>
      <c r="L482" s="33"/>
      <c r="M482" s="144"/>
      <c r="T482" s="54"/>
      <c r="AT482" s="18" t="s">
        <v>142</v>
      </c>
      <c r="AU482" s="18" t="s">
        <v>81</v>
      </c>
    </row>
    <row r="483" spans="2:65" s="1" customFormat="1" ht="16.5" customHeight="1">
      <c r="B483" s="33"/>
      <c r="C483" s="178" t="s">
        <v>640</v>
      </c>
      <c r="D483" s="178" t="s">
        <v>346</v>
      </c>
      <c r="E483" s="179" t="s">
        <v>641</v>
      </c>
      <c r="F483" s="180" t="s">
        <v>642</v>
      </c>
      <c r="G483" s="181" t="s">
        <v>234</v>
      </c>
      <c r="H483" s="182">
        <v>5</v>
      </c>
      <c r="I483" s="183"/>
      <c r="J483" s="184">
        <f>ROUND(I483*H483,2)</f>
        <v>0</v>
      </c>
      <c r="K483" s="180" t="s">
        <v>139</v>
      </c>
      <c r="L483" s="185"/>
      <c r="M483" s="186" t="s">
        <v>19</v>
      </c>
      <c r="N483" s="187" t="s">
        <v>43</v>
      </c>
      <c r="P483" s="137">
        <f>O483*H483</f>
        <v>0</v>
      </c>
      <c r="Q483" s="137">
        <v>0.0145</v>
      </c>
      <c r="R483" s="137">
        <f>Q483*H483</f>
        <v>0.07250000000000001</v>
      </c>
      <c r="S483" s="137">
        <v>0</v>
      </c>
      <c r="T483" s="138">
        <f>S483*H483</f>
        <v>0</v>
      </c>
      <c r="AR483" s="139" t="s">
        <v>482</v>
      </c>
      <c r="AT483" s="139" t="s">
        <v>346</v>
      </c>
      <c r="AU483" s="139" t="s">
        <v>81</v>
      </c>
      <c r="AY483" s="18" t="s">
        <v>132</v>
      </c>
      <c r="BE483" s="140">
        <f>IF(N483="základní",J483,0)</f>
        <v>0</v>
      </c>
      <c r="BF483" s="140">
        <f>IF(N483="snížená",J483,0)</f>
        <v>0</v>
      </c>
      <c r="BG483" s="140">
        <f>IF(N483="zákl. přenesená",J483,0)</f>
        <v>0</v>
      </c>
      <c r="BH483" s="140">
        <f>IF(N483="sníž. přenesená",J483,0)</f>
        <v>0</v>
      </c>
      <c r="BI483" s="140">
        <f>IF(N483="nulová",J483,0)</f>
        <v>0</v>
      </c>
      <c r="BJ483" s="18" t="s">
        <v>79</v>
      </c>
      <c r="BK483" s="140">
        <f>ROUND(I483*H483,2)</f>
        <v>0</v>
      </c>
      <c r="BL483" s="18" t="s">
        <v>339</v>
      </c>
      <c r="BM483" s="139" t="s">
        <v>643</v>
      </c>
    </row>
    <row r="484" spans="2:47" s="1" customFormat="1" ht="19.5">
      <c r="B484" s="33"/>
      <c r="D484" s="151" t="s">
        <v>633</v>
      </c>
      <c r="F484" s="189" t="s">
        <v>634</v>
      </c>
      <c r="I484" s="143"/>
      <c r="L484" s="33"/>
      <c r="M484" s="144"/>
      <c r="T484" s="54"/>
      <c r="AT484" s="18" t="s">
        <v>633</v>
      </c>
      <c r="AU484" s="18" t="s">
        <v>81</v>
      </c>
    </row>
    <row r="485" spans="2:65" s="1" customFormat="1" ht="16.5" customHeight="1">
      <c r="B485" s="33"/>
      <c r="C485" s="178" t="s">
        <v>644</v>
      </c>
      <c r="D485" s="178" t="s">
        <v>346</v>
      </c>
      <c r="E485" s="179" t="s">
        <v>645</v>
      </c>
      <c r="F485" s="180" t="s">
        <v>646</v>
      </c>
      <c r="G485" s="181" t="s">
        <v>234</v>
      </c>
      <c r="H485" s="182">
        <v>2</v>
      </c>
      <c r="I485" s="183"/>
      <c r="J485" s="184">
        <f>ROUND(I485*H485,2)</f>
        <v>0</v>
      </c>
      <c r="K485" s="180" t="s">
        <v>139</v>
      </c>
      <c r="L485" s="185"/>
      <c r="M485" s="186" t="s">
        <v>19</v>
      </c>
      <c r="N485" s="187" t="s">
        <v>43</v>
      </c>
      <c r="P485" s="137">
        <f>O485*H485</f>
        <v>0</v>
      </c>
      <c r="Q485" s="137">
        <v>0.016</v>
      </c>
      <c r="R485" s="137">
        <f>Q485*H485</f>
        <v>0.032</v>
      </c>
      <c r="S485" s="137">
        <v>0</v>
      </c>
      <c r="T485" s="138">
        <f>S485*H485</f>
        <v>0</v>
      </c>
      <c r="AR485" s="139" t="s">
        <v>482</v>
      </c>
      <c r="AT485" s="139" t="s">
        <v>346</v>
      </c>
      <c r="AU485" s="139" t="s">
        <v>81</v>
      </c>
      <c r="AY485" s="18" t="s">
        <v>132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79</v>
      </c>
      <c r="BK485" s="140">
        <f>ROUND(I485*H485,2)</f>
        <v>0</v>
      </c>
      <c r="BL485" s="18" t="s">
        <v>339</v>
      </c>
      <c r="BM485" s="139" t="s">
        <v>647</v>
      </c>
    </row>
    <row r="486" spans="2:47" s="1" customFormat="1" ht="19.5">
      <c r="B486" s="33"/>
      <c r="D486" s="151" t="s">
        <v>633</v>
      </c>
      <c r="F486" s="189" t="s">
        <v>634</v>
      </c>
      <c r="I486" s="143"/>
      <c r="L486" s="33"/>
      <c r="M486" s="144"/>
      <c r="T486" s="54"/>
      <c r="AT486" s="18" t="s">
        <v>633</v>
      </c>
      <c r="AU486" s="18" t="s">
        <v>81</v>
      </c>
    </row>
    <row r="487" spans="2:65" s="1" customFormat="1" ht="24.2" customHeight="1">
      <c r="B487" s="33"/>
      <c r="C487" s="128" t="s">
        <v>648</v>
      </c>
      <c r="D487" s="128" t="s">
        <v>135</v>
      </c>
      <c r="E487" s="129" t="s">
        <v>649</v>
      </c>
      <c r="F487" s="130" t="s">
        <v>650</v>
      </c>
      <c r="G487" s="131" t="s">
        <v>234</v>
      </c>
      <c r="H487" s="132">
        <v>9</v>
      </c>
      <c r="I487" s="133"/>
      <c r="J487" s="134">
        <f>ROUND(I487*H487,2)</f>
        <v>0</v>
      </c>
      <c r="K487" s="130" t="s">
        <v>139</v>
      </c>
      <c r="L487" s="33"/>
      <c r="M487" s="135" t="s">
        <v>19</v>
      </c>
      <c r="N487" s="136" t="s">
        <v>43</v>
      </c>
      <c r="P487" s="137">
        <f>O487*H487</f>
        <v>0</v>
      </c>
      <c r="Q487" s="137">
        <v>0</v>
      </c>
      <c r="R487" s="137">
        <f>Q487*H487</f>
        <v>0</v>
      </c>
      <c r="S487" s="137">
        <v>0</v>
      </c>
      <c r="T487" s="138">
        <f>S487*H487</f>
        <v>0</v>
      </c>
      <c r="AR487" s="139" t="s">
        <v>339</v>
      </c>
      <c r="AT487" s="139" t="s">
        <v>135</v>
      </c>
      <c r="AU487" s="139" t="s">
        <v>81</v>
      </c>
      <c r="AY487" s="18" t="s">
        <v>132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8" t="s">
        <v>79</v>
      </c>
      <c r="BK487" s="140">
        <f>ROUND(I487*H487,2)</f>
        <v>0</v>
      </c>
      <c r="BL487" s="18" t="s">
        <v>339</v>
      </c>
      <c r="BM487" s="139" t="s">
        <v>651</v>
      </c>
    </row>
    <row r="488" spans="2:47" s="1" customFormat="1" ht="11.25">
      <c r="B488" s="33"/>
      <c r="D488" s="141" t="s">
        <v>142</v>
      </c>
      <c r="F488" s="142" t="s">
        <v>652</v>
      </c>
      <c r="I488" s="143"/>
      <c r="L488" s="33"/>
      <c r="M488" s="144"/>
      <c r="T488" s="54"/>
      <c r="AT488" s="18" t="s">
        <v>142</v>
      </c>
      <c r="AU488" s="18" t="s">
        <v>81</v>
      </c>
    </row>
    <row r="489" spans="2:65" s="1" customFormat="1" ht="16.5" customHeight="1">
      <c r="B489" s="33"/>
      <c r="C489" s="178" t="s">
        <v>653</v>
      </c>
      <c r="D489" s="178" t="s">
        <v>346</v>
      </c>
      <c r="E489" s="179" t="s">
        <v>641</v>
      </c>
      <c r="F489" s="180" t="s">
        <v>642</v>
      </c>
      <c r="G489" s="181" t="s">
        <v>234</v>
      </c>
      <c r="H489" s="182">
        <v>1</v>
      </c>
      <c r="I489" s="183"/>
      <c r="J489" s="184">
        <f>ROUND(I489*H489,2)</f>
        <v>0</v>
      </c>
      <c r="K489" s="180" t="s">
        <v>139</v>
      </c>
      <c r="L489" s="185"/>
      <c r="M489" s="186" t="s">
        <v>19</v>
      </c>
      <c r="N489" s="187" t="s">
        <v>43</v>
      </c>
      <c r="P489" s="137">
        <f>O489*H489</f>
        <v>0</v>
      </c>
      <c r="Q489" s="137">
        <v>0.0145</v>
      </c>
      <c r="R489" s="137">
        <f>Q489*H489</f>
        <v>0.0145</v>
      </c>
      <c r="S489" s="137">
        <v>0</v>
      </c>
      <c r="T489" s="138">
        <f>S489*H489</f>
        <v>0</v>
      </c>
      <c r="AR489" s="139" t="s">
        <v>482</v>
      </c>
      <c r="AT489" s="139" t="s">
        <v>346</v>
      </c>
      <c r="AU489" s="139" t="s">
        <v>81</v>
      </c>
      <c r="AY489" s="18" t="s">
        <v>132</v>
      </c>
      <c r="BE489" s="140">
        <f>IF(N489="základní",J489,0)</f>
        <v>0</v>
      </c>
      <c r="BF489" s="140">
        <f>IF(N489="snížená",J489,0)</f>
        <v>0</v>
      </c>
      <c r="BG489" s="140">
        <f>IF(N489="zákl. přenesená",J489,0)</f>
        <v>0</v>
      </c>
      <c r="BH489" s="140">
        <f>IF(N489="sníž. přenesená",J489,0)</f>
        <v>0</v>
      </c>
      <c r="BI489" s="140">
        <f>IF(N489="nulová",J489,0)</f>
        <v>0</v>
      </c>
      <c r="BJ489" s="18" t="s">
        <v>79</v>
      </c>
      <c r="BK489" s="140">
        <f>ROUND(I489*H489,2)</f>
        <v>0</v>
      </c>
      <c r="BL489" s="18" t="s">
        <v>339</v>
      </c>
      <c r="BM489" s="139" t="s">
        <v>654</v>
      </c>
    </row>
    <row r="490" spans="2:47" s="1" customFormat="1" ht="19.5">
      <c r="B490" s="33"/>
      <c r="D490" s="151" t="s">
        <v>633</v>
      </c>
      <c r="F490" s="189" t="s">
        <v>634</v>
      </c>
      <c r="I490" s="143"/>
      <c r="L490" s="33"/>
      <c r="M490" s="144"/>
      <c r="T490" s="54"/>
      <c r="AT490" s="18" t="s">
        <v>633</v>
      </c>
      <c r="AU490" s="18" t="s">
        <v>81</v>
      </c>
    </row>
    <row r="491" spans="2:65" s="1" customFormat="1" ht="16.5" customHeight="1">
      <c r="B491" s="33"/>
      <c r="C491" s="178" t="s">
        <v>655</v>
      </c>
      <c r="D491" s="178" t="s">
        <v>346</v>
      </c>
      <c r="E491" s="179" t="s">
        <v>645</v>
      </c>
      <c r="F491" s="180" t="s">
        <v>646</v>
      </c>
      <c r="G491" s="181" t="s">
        <v>234</v>
      </c>
      <c r="H491" s="182">
        <v>8</v>
      </c>
      <c r="I491" s="183"/>
      <c r="J491" s="184">
        <f>ROUND(I491*H491,2)</f>
        <v>0</v>
      </c>
      <c r="K491" s="180" t="s">
        <v>139</v>
      </c>
      <c r="L491" s="185"/>
      <c r="M491" s="186" t="s">
        <v>19</v>
      </c>
      <c r="N491" s="187" t="s">
        <v>43</v>
      </c>
      <c r="P491" s="137">
        <f>O491*H491</f>
        <v>0</v>
      </c>
      <c r="Q491" s="137">
        <v>0.016</v>
      </c>
      <c r="R491" s="137">
        <f>Q491*H491</f>
        <v>0.128</v>
      </c>
      <c r="S491" s="137">
        <v>0</v>
      </c>
      <c r="T491" s="138">
        <f>S491*H491</f>
        <v>0</v>
      </c>
      <c r="AR491" s="139" t="s">
        <v>482</v>
      </c>
      <c r="AT491" s="139" t="s">
        <v>346</v>
      </c>
      <c r="AU491" s="139" t="s">
        <v>81</v>
      </c>
      <c r="AY491" s="18" t="s">
        <v>132</v>
      </c>
      <c r="BE491" s="140">
        <f>IF(N491="základní",J491,0)</f>
        <v>0</v>
      </c>
      <c r="BF491" s="140">
        <f>IF(N491="snížená",J491,0)</f>
        <v>0</v>
      </c>
      <c r="BG491" s="140">
        <f>IF(N491="zákl. přenesená",J491,0)</f>
        <v>0</v>
      </c>
      <c r="BH491" s="140">
        <f>IF(N491="sníž. přenesená",J491,0)</f>
        <v>0</v>
      </c>
      <c r="BI491" s="140">
        <f>IF(N491="nulová",J491,0)</f>
        <v>0</v>
      </c>
      <c r="BJ491" s="18" t="s">
        <v>79</v>
      </c>
      <c r="BK491" s="140">
        <f>ROUND(I491*H491,2)</f>
        <v>0</v>
      </c>
      <c r="BL491" s="18" t="s">
        <v>339</v>
      </c>
      <c r="BM491" s="139" t="s">
        <v>656</v>
      </c>
    </row>
    <row r="492" spans="2:47" s="1" customFormat="1" ht="19.5">
      <c r="B492" s="33"/>
      <c r="D492" s="151" t="s">
        <v>633</v>
      </c>
      <c r="F492" s="189" t="s">
        <v>634</v>
      </c>
      <c r="I492" s="143"/>
      <c r="L492" s="33"/>
      <c r="M492" s="144"/>
      <c r="T492" s="54"/>
      <c r="AT492" s="18" t="s">
        <v>633</v>
      </c>
      <c r="AU492" s="18" t="s">
        <v>81</v>
      </c>
    </row>
    <row r="493" spans="2:65" s="1" customFormat="1" ht="16.5" customHeight="1">
      <c r="B493" s="33"/>
      <c r="C493" s="128" t="s">
        <v>657</v>
      </c>
      <c r="D493" s="128" t="s">
        <v>135</v>
      </c>
      <c r="E493" s="129" t="s">
        <v>658</v>
      </c>
      <c r="F493" s="130" t="s">
        <v>659</v>
      </c>
      <c r="G493" s="131" t="s">
        <v>234</v>
      </c>
      <c r="H493" s="132">
        <v>11</v>
      </c>
      <c r="I493" s="133"/>
      <c r="J493" s="134">
        <f>ROUND(I493*H493,2)</f>
        <v>0</v>
      </c>
      <c r="K493" s="130" t="s">
        <v>139</v>
      </c>
      <c r="L493" s="33"/>
      <c r="M493" s="135" t="s">
        <v>19</v>
      </c>
      <c r="N493" s="136" t="s">
        <v>43</v>
      </c>
      <c r="P493" s="137">
        <f>O493*H493</f>
        <v>0</v>
      </c>
      <c r="Q493" s="137">
        <v>0</v>
      </c>
      <c r="R493" s="137">
        <f>Q493*H493</f>
        <v>0</v>
      </c>
      <c r="S493" s="137">
        <v>0</v>
      </c>
      <c r="T493" s="138">
        <f>S493*H493</f>
        <v>0</v>
      </c>
      <c r="AR493" s="139" t="s">
        <v>339</v>
      </c>
      <c r="AT493" s="139" t="s">
        <v>135</v>
      </c>
      <c r="AU493" s="139" t="s">
        <v>81</v>
      </c>
      <c r="AY493" s="18" t="s">
        <v>132</v>
      </c>
      <c r="BE493" s="140">
        <f>IF(N493="základní",J493,0)</f>
        <v>0</v>
      </c>
      <c r="BF493" s="140">
        <f>IF(N493="snížená",J493,0)</f>
        <v>0</v>
      </c>
      <c r="BG493" s="140">
        <f>IF(N493="zákl. přenesená",J493,0)</f>
        <v>0</v>
      </c>
      <c r="BH493" s="140">
        <f>IF(N493="sníž. přenesená",J493,0)</f>
        <v>0</v>
      </c>
      <c r="BI493" s="140">
        <f>IF(N493="nulová",J493,0)</f>
        <v>0</v>
      </c>
      <c r="BJ493" s="18" t="s">
        <v>79</v>
      </c>
      <c r="BK493" s="140">
        <f>ROUND(I493*H493,2)</f>
        <v>0</v>
      </c>
      <c r="BL493" s="18" t="s">
        <v>339</v>
      </c>
      <c r="BM493" s="139" t="s">
        <v>660</v>
      </c>
    </row>
    <row r="494" spans="2:47" s="1" customFormat="1" ht="11.25">
      <c r="B494" s="33"/>
      <c r="D494" s="141" t="s">
        <v>142</v>
      </c>
      <c r="F494" s="142" t="s">
        <v>661</v>
      </c>
      <c r="I494" s="143"/>
      <c r="L494" s="33"/>
      <c r="M494" s="144"/>
      <c r="T494" s="54"/>
      <c r="AT494" s="18" t="s">
        <v>142</v>
      </c>
      <c r="AU494" s="18" t="s">
        <v>81</v>
      </c>
    </row>
    <row r="495" spans="2:65" s="1" customFormat="1" ht="16.5" customHeight="1">
      <c r="B495" s="33"/>
      <c r="C495" s="178" t="s">
        <v>662</v>
      </c>
      <c r="D495" s="178" t="s">
        <v>346</v>
      </c>
      <c r="E495" s="179" t="s">
        <v>663</v>
      </c>
      <c r="F495" s="180" t="s">
        <v>664</v>
      </c>
      <c r="G495" s="181" t="s">
        <v>234</v>
      </c>
      <c r="H495" s="182">
        <v>11</v>
      </c>
      <c r="I495" s="183"/>
      <c r="J495" s="184">
        <f>ROUND(I495*H495,2)</f>
        <v>0</v>
      </c>
      <c r="K495" s="180" t="s">
        <v>19</v>
      </c>
      <c r="L495" s="185"/>
      <c r="M495" s="186" t="s">
        <v>19</v>
      </c>
      <c r="N495" s="187" t="s">
        <v>43</v>
      </c>
      <c r="P495" s="137">
        <f>O495*H495</f>
        <v>0</v>
      </c>
      <c r="Q495" s="137">
        <v>0.00015</v>
      </c>
      <c r="R495" s="137">
        <f>Q495*H495</f>
        <v>0.0016499999999999998</v>
      </c>
      <c r="S495" s="137">
        <v>0</v>
      </c>
      <c r="T495" s="138">
        <f>S495*H495</f>
        <v>0</v>
      </c>
      <c r="AR495" s="139" t="s">
        <v>482</v>
      </c>
      <c r="AT495" s="139" t="s">
        <v>346</v>
      </c>
      <c r="AU495" s="139" t="s">
        <v>81</v>
      </c>
      <c r="AY495" s="18" t="s">
        <v>132</v>
      </c>
      <c r="BE495" s="140">
        <f>IF(N495="základní",J495,0)</f>
        <v>0</v>
      </c>
      <c r="BF495" s="140">
        <f>IF(N495="snížená",J495,0)</f>
        <v>0</v>
      </c>
      <c r="BG495" s="140">
        <f>IF(N495="zákl. přenesená",J495,0)</f>
        <v>0</v>
      </c>
      <c r="BH495" s="140">
        <f>IF(N495="sníž. přenesená",J495,0)</f>
        <v>0</v>
      </c>
      <c r="BI495" s="140">
        <f>IF(N495="nulová",J495,0)</f>
        <v>0</v>
      </c>
      <c r="BJ495" s="18" t="s">
        <v>79</v>
      </c>
      <c r="BK495" s="140">
        <f>ROUND(I495*H495,2)</f>
        <v>0</v>
      </c>
      <c r="BL495" s="18" t="s">
        <v>339</v>
      </c>
      <c r="BM495" s="139" t="s">
        <v>665</v>
      </c>
    </row>
    <row r="496" spans="2:47" s="1" customFormat="1" ht="19.5">
      <c r="B496" s="33"/>
      <c r="D496" s="151" t="s">
        <v>633</v>
      </c>
      <c r="F496" s="189" t="s">
        <v>634</v>
      </c>
      <c r="I496" s="143"/>
      <c r="L496" s="33"/>
      <c r="M496" s="144"/>
      <c r="T496" s="54"/>
      <c r="AT496" s="18" t="s">
        <v>633</v>
      </c>
      <c r="AU496" s="18" t="s">
        <v>81</v>
      </c>
    </row>
    <row r="497" spans="2:65" s="1" customFormat="1" ht="16.5" customHeight="1">
      <c r="B497" s="33"/>
      <c r="C497" s="128" t="s">
        <v>666</v>
      </c>
      <c r="D497" s="128" t="s">
        <v>135</v>
      </c>
      <c r="E497" s="129" t="s">
        <v>667</v>
      </c>
      <c r="F497" s="130" t="s">
        <v>668</v>
      </c>
      <c r="G497" s="131" t="s">
        <v>234</v>
      </c>
      <c r="H497" s="132">
        <v>11</v>
      </c>
      <c r="I497" s="133"/>
      <c r="J497" s="134">
        <f>ROUND(I497*H497,2)</f>
        <v>0</v>
      </c>
      <c r="K497" s="130" t="s">
        <v>139</v>
      </c>
      <c r="L497" s="33"/>
      <c r="M497" s="135" t="s">
        <v>19</v>
      </c>
      <c r="N497" s="136" t="s">
        <v>43</v>
      </c>
      <c r="P497" s="137">
        <f>O497*H497</f>
        <v>0</v>
      </c>
      <c r="Q497" s="137">
        <v>0</v>
      </c>
      <c r="R497" s="137">
        <f>Q497*H497</f>
        <v>0</v>
      </c>
      <c r="S497" s="137">
        <v>0</v>
      </c>
      <c r="T497" s="138">
        <f>S497*H497</f>
        <v>0</v>
      </c>
      <c r="AR497" s="139" t="s">
        <v>339</v>
      </c>
      <c r="AT497" s="139" t="s">
        <v>135</v>
      </c>
      <c r="AU497" s="139" t="s">
        <v>81</v>
      </c>
      <c r="AY497" s="18" t="s">
        <v>132</v>
      </c>
      <c r="BE497" s="140">
        <f>IF(N497="základní",J497,0)</f>
        <v>0</v>
      </c>
      <c r="BF497" s="140">
        <f>IF(N497="snížená",J497,0)</f>
        <v>0</v>
      </c>
      <c r="BG497" s="140">
        <f>IF(N497="zákl. přenesená",J497,0)</f>
        <v>0</v>
      </c>
      <c r="BH497" s="140">
        <f>IF(N497="sníž. přenesená",J497,0)</f>
        <v>0</v>
      </c>
      <c r="BI497" s="140">
        <f>IF(N497="nulová",J497,0)</f>
        <v>0</v>
      </c>
      <c r="BJ497" s="18" t="s">
        <v>79</v>
      </c>
      <c r="BK497" s="140">
        <f>ROUND(I497*H497,2)</f>
        <v>0</v>
      </c>
      <c r="BL497" s="18" t="s">
        <v>339</v>
      </c>
      <c r="BM497" s="139" t="s">
        <v>669</v>
      </c>
    </row>
    <row r="498" spans="2:47" s="1" customFormat="1" ht="11.25">
      <c r="B498" s="33"/>
      <c r="D498" s="141" t="s">
        <v>142</v>
      </c>
      <c r="F498" s="142" t="s">
        <v>670</v>
      </c>
      <c r="I498" s="143"/>
      <c r="L498" s="33"/>
      <c r="M498" s="144"/>
      <c r="T498" s="54"/>
      <c r="AT498" s="18" t="s">
        <v>142</v>
      </c>
      <c r="AU498" s="18" t="s">
        <v>81</v>
      </c>
    </row>
    <row r="499" spans="2:65" s="1" customFormat="1" ht="16.5" customHeight="1">
      <c r="B499" s="33"/>
      <c r="C499" s="178" t="s">
        <v>671</v>
      </c>
      <c r="D499" s="178" t="s">
        <v>346</v>
      </c>
      <c r="E499" s="179" t="s">
        <v>672</v>
      </c>
      <c r="F499" s="180" t="s">
        <v>673</v>
      </c>
      <c r="G499" s="181" t="s">
        <v>234</v>
      </c>
      <c r="H499" s="182">
        <v>11</v>
      </c>
      <c r="I499" s="183"/>
      <c r="J499" s="184">
        <f>ROUND(I499*H499,2)</f>
        <v>0</v>
      </c>
      <c r="K499" s="180" t="s">
        <v>139</v>
      </c>
      <c r="L499" s="185"/>
      <c r="M499" s="186" t="s">
        <v>19</v>
      </c>
      <c r="N499" s="187" t="s">
        <v>43</v>
      </c>
      <c r="P499" s="137">
        <f>O499*H499</f>
        <v>0</v>
      </c>
      <c r="Q499" s="137">
        <v>0.0022</v>
      </c>
      <c r="R499" s="137">
        <f>Q499*H499</f>
        <v>0.024200000000000003</v>
      </c>
      <c r="S499" s="137">
        <v>0</v>
      </c>
      <c r="T499" s="138">
        <f>S499*H499</f>
        <v>0</v>
      </c>
      <c r="AR499" s="139" t="s">
        <v>482</v>
      </c>
      <c r="AT499" s="139" t="s">
        <v>346</v>
      </c>
      <c r="AU499" s="139" t="s">
        <v>81</v>
      </c>
      <c r="AY499" s="18" t="s">
        <v>132</v>
      </c>
      <c r="BE499" s="140">
        <f>IF(N499="základní",J499,0)</f>
        <v>0</v>
      </c>
      <c r="BF499" s="140">
        <f>IF(N499="snížená",J499,0)</f>
        <v>0</v>
      </c>
      <c r="BG499" s="140">
        <f>IF(N499="zákl. přenesená",J499,0)</f>
        <v>0</v>
      </c>
      <c r="BH499" s="140">
        <f>IF(N499="sníž. přenesená",J499,0)</f>
        <v>0</v>
      </c>
      <c r="BI499" s="140">
        <f>IF(N499="nulová",J499,0)</f>
        <v>0</v>
      </c>
      <c r="BJ499" s="18" t="s">
        <v>79</v>
      </c>
      <c r="BK499" s="140">
        <f>ROUND(I499*H499,2)</f>
        <v>0</v>
      </c>
      <c r="BL499" s="18" t="s">
        <v>339</v>
      </c>
      <c r="BM499" s="139" t="s">
        <v>674</v>
      </c>
    </row>
    <row r="500" spans="2:47" s="1" customFormat="1" ht="19.5">
      <c r="B500" s="33"/>
      <c r="D500" s="151" t="s">
        <v>633</v>
      </c>
      <c r="F500" s="189" t="s">
        <v>634</v>
      </c>
      <c r="I500" s="143"/>
      <c r="L500" s="33"/>
      <c r="M500" s="144"/>
      <c r="T500" s="54"/>
      <c r="AT500" s="18" t="s">
        <v>633</v>
      </c>
      <c r="AU500" s="18" t="s">
        <v>81</v>
      </c>
    </row>
    <row r="501" spans="2:65" s="1" customFormat="1" ht="16.5" customHeight="1">
      <c r="B501" s="33"/>
      <c r="C501" s="128" t="s">
        <v>675</v>
      </c>
      <c r="D501" s="128" t="s">
        <v>135</v>
      </c>
      <c r="E501" s="129" t="s">
        <v>676</v>
      </c>
      <c r="F501" s="130" t="s">
        <v>677</v>
      </c>
      <c r="G501" s="131" t="s">
        <v>234</v>
      </c>
      <c r="H501" s="132">
        <v>5</v>
      </c>
      <c r="I501" s="133"/>
      <c r="J501" s="134">
        <f>ROUND(I501*H501,2)</f>
        <v>0</v>
      </c>
      <c r="K501" s="130" t="s">
        <v>139</v>
      </c>
      <c r="L501" s="33"/>
      <c r="M501" s="135" t="s">
        <v>19</v>
      </c>
      <c r="N501" s="136" t="s">
        <v>43</v>
      </c>
      <c r="P501" s="137">
        <f>O501*H501</f>
        <v>0</v>
      </c>
      <c r="Q501" s="137">
        <v>0</v>
      </c>
      <c r="R501" s="137">
        <f>Q501*H501</f>
        <v>0</v>
      </c>
      <c r="S501" s="137">
        <v>0</v>
      </c>
      <c r="T501" s="138">
        <f>S501*H501</f>
        <v>0</v>
      </c>
      <c r="AR501" s="139" t="s">
        <v>339</v>
      </c>
      <c r="AT501" s="139" t="s">
        <v>135</v>
      </c>
      <c r="AU501" s="139" t="s">
        <v>81</v>
      </c>
      <c r="AY501" s="18" t="s">
        <v>132</v>
      </c>
      <c r="BE501" s="140">
        <f>IF(N501="základní",J501,0)</f>
        <v>0</v>
      </c>
      <c r="BF501" s="140">
        <f>IF(N501="snížená",J501,0)</f>
        <v>0</v>
      </c>
      <c r="BG501" s="140">
        <f>IF(N501="zákl. přenesená",J501,0)</f>
        <v>0</v>
      </c>
      <c r="BH501" s="140">
        <f>IF(N501="sníž. přenesená",J501,0)</f>
        <v>0</v>
      </c>
      <c r="BI501" s="140">
        <f>IF(N501="nulová",J501,0)</f>
        <v>0</v>
      </c>
      <c r="BJ501" s="18" t="s">
        <v>79</v>
      </c>
      <c r="BK501" s="140">
        <f>ROUND(I501*H501,2)</f>
        <v>0</v>
      </c>
      <c r="BL501" s="18" t="s">
        <v>339</v>
      </c>
      <c r="BM501" s="139" t="s">
        <v>678</v>
      </c>
    </row>
    <row r="502" spans="2:47" s="1" customFormat="1" ht="11.25">
      <c r="B502" s="33"/>
      <c r="D502" s="141" t="s">
        <v>142</v>
      </c>
      <c r="F502" s="142" t="s">
        <v>679</v>
      </c>
      <c r="I502" s="143"/>
      <c r="L502" s="33"/>
      <c r="M502" s="144"/>
      <c r="T502" s="54"/>
      <c r="AT502" s="18" t="s">
        <v>142</v>
      </c>
      <c r="AU502" s="18" t="s">
        <v>81</v>
      </c>
    </row>
    <row r="503" spans="2:65" s="1" customFormat="1" ht="16.5" customHeight="1">
      <c r="B503" s="33"/>
      <c r="C503" s="178" t="s">
        <v>680</v>
      </c>
      <c r="D503" s="178" t="s">
        <v>346</v>
      </c>
      <c r="E503" s="179" t="s">
        <v>681</v>
      </c>
      <c r="F503" s="180" t="s">
        <v>682</v>
      </c>
      <c r="G503" s="181" t="s">
        <v>234</v>
      </c>
      <c r="H503" s="182">
        <v>5</v>
      </c>
      <c r="I503" s="183"/>
      <c r="J503" s="184">
        <f>ROUND(I503*H503,2)</f>
        <v>0</v>
      </c>
      <c r="K503" s="180" t="s">
        <v>139</v>
      </c>
      <c r="L503" s="185"/>
      <c r="M503" s="186" t="s">
        <v>19</v>
      </c>
      <c r="N503" s="187" t="s">
        <v>43</v>
      </c>
      <c r="P503" s="137">
        <f>O503*H503</f>
        <v>0</v>
      </c>
      <c r="Q503" s="137">
        <v>0.0022</v>
      </c>
      <c r="R503" s="137">
        <f>Q503*H503</f>
        <v>0.011000000000000001</v>
      </c>
      <c r="S503" s="137">
        <v>0</v>
      </c>
      <c r="T503" s="138">
        <f>S503*H503</f>
        <v>0</v>
      </c>
      <c r="AR503" s="139" t="s">
        <v>482</v>
      </c>
      <c r="AT503" s="139" t="s">
        <v>346</v>
      </c>
      <c r="AU503" s="139" t="s">
        <v>81</v>
      </c>
      <c r="AY503" s="18" t="s">
        <v>132</v>
      </c>
      <c r="BE503" s="140">
        <f>IF(N503="základní",J503,0)</f>
        <v>0</v>
      </c>
      <c r="BF503" s="140">
        <f>IF(N503="snížená",J503,0)</f>
        <v>0</v>
      </c>
      <c r="BG503" s="140">
        <f>IF(N503="zákl. přenesená",J503,0)</f>
        <v>0</v>
      </c>
      <c r="BH503" s="140">
        <f>IF(N503="sníž. přenesená",J503,0)</f>
        <v>0</v>
      </c>
      <c r="BI503" s="140">
        <f>IF(N503="nulová",J503,0)</f>
        <v>0</v>
      </c>
      <c r="BJ503" s="18" t="s">
        <v>79</v>
      </c>
      <c r="BK503" s="140">
        <f>ROUND(I503*H503,2)</f>
        <v>0</v>
      </c>
      <c r="BL503" s="18" t="s">
        <v>339</v>
      </c>
      <c r="BM503" s="139" t="s">
        <v>683</v>
      </c>
    </row>
    <row r="504" spans="2:47" s="1" customFormat="1" ht="19.5">
      <c r="B504" s="33"/>
      <c r="D504" s="151" t="s">
        <v>633</v>
      </c>
      <c r="F504" s="189" t="s">
        <v>634</v>
      </c>
      <c r="I504" s="143"/>
      <c r="L504" s="33"/>
      <c r="M504" s="144"/>
      <c r="T504" s="54"/>
      <c r="AT504" s="18" t="s">
        <v>633</v>
      </c>
      <c r="AU504" s="18" t="s">
        <v>81</v>
      </c>
    </row>
    <row r="505" spans="2:65" s="1" customFormat="1" ht="16.5" customHeight="1">
      <c r="B505" s="33"/>
      <c r="C505" s="128" t="s">
        <v>684</v>
      </c>
      <c r="D505" s="128" t="s">
        <v>135</v>
      </c>
      <c r="E505" s="129" t="s">
        <v>685</v>
      </c>
      <c r="F505" s="130" t="s">
        <v>686</v>
      </c>
      <c r="G505" s="131" t="s">
        <v>234</v>
      </c>
      <c r="H505" s="132">
        <v>1</v>
      </c>
      <c r="I505" s="133"/>
      <c r="J505" s="134">
        <f>ROUND(I505*H505,2)</f>
        <v>0</v>
      </c>
      <c r="K505" s="130" t="s">
        <v>19</v>
      </c>
      <c r="L505" s="33"/>
      <c r="M505" s="135" t="s">
        <v>19</v>
      </c>
      <c r="N505" s="136" t="s">
        <v>43</v>
      </c>
      <c r="P505" s="137">
        <f>O505*H505</f>
        <v>0</v>
      </c>
      <c r="Q505" s="137">
        <v>0</v>
      </c>
      <c r="R505" s="137">
        <f>Q505*H505</f>
        <v>0</v>
      </c>
      <c r="S505" s="137">
        <v>0</v>
      </c>
      <c r="T505" s="138">
        <f>S505*H505</f>
        <v>0</v>
      </c>
      <c r="AR505" s="139" t="s">
        <v>339</v>
      </c>
      <c r="AT505" s="139" t="s">
        <v>135</v>
      </c>
      <c r="AU505" s="139" t="s">
        <v>81</v>
      </c>
      <c r="AY505" s="18" t="s">
        <v>132</v>
      </c>
      <c r="BE505" s="140">
        <f>IF(N505="základní",J505,0)</f>
        <v>0</v>
      </c>
      <c r="BF505" s="140">
        <f>IF(N505="snížená",J505,0)</f>
        <v>0</v>
      </c>
      <c r="BG505" s="140">
        <f>IF(N505="zákl. přenesená",J505,0)</f>
        <v>0</v>
      </c>
      <c r="BH505" s="140">
        <f>IF(N505="sníž. přenesená",J505,0)</f>
        <v>0</v>
      </c>
      <c r="BI505" s="140">
        <f>IF(N505="nulová",J505,0)</f>
        <v>0</v>
      </c>
      <c r="BJ505" s="18" t="s">
        <v>79</v>
      </c>
      <c r="BK505" s="140">
        <f>ROUND(I505*H505,2)</f>
        <v>0</v>
      </c>
      <c r="BL505" s="18" t="s">
        <v>339</v>
      </c>
      <c r="BM505" s="139" t="s">
        <v>687</v>
      </c>
    </row>
    <row r="506" spans="2:65" s="1" customFormat="1" ht="16.5" customHeight="1">
      <c r="B506" s="33"/>
      <c r="C506" s="128" t="s">
        <v>688</v>
      </c>
      <c r="D506" s="128" t="s">
        <v>135</v>
      </c>
      <c r="E506" s="129" t="s">
        <v>689</v>
      </c>
      <c r="F506" s="130" t="s">
        <v>690</v>
      </c>
      <c r="G506" s="131" t="s">
        <v>234</v>
      </c>
      <c r="H506" s="132">
        <v>1</v>
      </c>
      <c r="I506" s="133"/>
      <c r="J506" s="134">
        <f>ROUND(I506*H506,2)</f>
        <v>0</v>
      </c>
      <c r="K506" s="130" t="s">
        <v>19</v>
      </c>
      <c r="L506" s="33"/>
      <c r="M506" s="135" t="s">
        <v>19</v>
      </c>
      <c r="N506" s="136" t="s">
        <v>43</v>
      </c>
      <c r="P506" s="137">
        <f>O506*H506</f>
        <v>0</v>
      </c>
      <c r="Q506" s="137">
        <v>0</v>
      </c>
      <c r="R506" s="137">
        <f>Q506*H506</f>
        <v>0</v>
      </c>
      <c r="S506" s="137">
        <v>0</v>
      </c>
      <c r="T506" s="138">
        <f>S506*H506</f>
        <v>0</v>
      </c>
      <c r="AR506" s="139" t="s">
        <v>339</v>
      </c>
      <c r="AT506" s="139" t="s">
        <v>135</v>
      </c>
      <c r="AU506" s="139" t="s">
        <v>81</v>
      </c>
      <c r="AY506" s="18" t="s">
        <v>132</v>
      </c>
      <c r="BE506" s="140">
        <f>IF(N506="základní",J506,0)</f>
        <v>0</v>
      </c>
      <c r="BF506" s="140">
        <f>IF(N506="snížená",J506,0)</f>
        <v>0</v>
      </c>
      <c r="BG506" s="140">
        <f>IF(N506="zákl. přenesená",J506,0)</f>
        <v>0</v>
      </c>
      <c r="BH506" s="140">
        <f>IF(N506="sníž. přenesená",J506,0)</f>
        <v>0</v>
      </c>
      <c r="BI506" s="140">
        <f>IF(N506="nulová",J506,0)</f>
        <v>0</v>
      </c>
      <c r="BJ506" s="18" t="s">
        <v>79</v>
      </c>
      <c r="BK506" s="140">
        <f>ROUND(I506*H506,2)</f>
        <v>0</v>
      </c>
      <c r="BL506" s="18" t="s">
        <v>339</v>
      </c>
      <c r="BM506" s="139" t="s">
        <v>691</v>
      </c>
    </row>
    <row r="507" spans="2:65" s="1" customFormat="1" ht="24.2" customHeight="1">
      <c r="B507" s="33"/>
      <c r="C507" s="128" t="s">
        <v>692</v>
      </c>
      <c r="D507" s="128" t="s">
        <v>135</v>
      </c>
      <c r="E507" s="129" t="s">
        <v>693</v>
      </c>
      <c r="F507" s="130" t="s">
        <v>694</v>
      </c>
      <c r="G507" s="131" t="s">
        <v>596</v>
      </c>
      <c r="H507" s="188"/>
      <c r="I507" s="133"/>
      <c r="J507" s="134">
        <f>ROUND(I507*H507,2)</f>
        <v>0</v>
      </c>
      <c r="K507" s="130" t="s">
        <v>139</v>
      </c>
      <c r="L507" s="33"/>
      <c r="M507" s="135" t="s">
        <v>19</v>
      </c>
      <c r="N507" s="136" t="s">
        <v>43</v>
      </c>
      <c r="P507" s="137">
        <f>O507*H507</f>
        <v>0</v>
      </c>
      <c r="Q507" s="137">
        <v>0</v>
      </c>
      <c r="R507" s="137">
        <f>Q507*H507</f>
        <v>0</v>
      </c>
      <c r="S507" s="137">
        <v>0</v>
      </c>
      <c r="T507" s="138">
        <f>S507*H507</f>
        <v>0</v>
      </c>
      <c r="AR507" s="139" t="s">
        <v>339</v>
      </c>
      <c r="AT507" s="139" t="s">
        <v>135</v>
      </c>
      <c r="AU507" s="139" t="s">
        <v>81</v>
      </c>
      <c r="AY507" s="18" t="s">
        <v>132</v>
      </c>
      <c r="BE507" s="140">
        <f>IF(N507="základní",J507,0)</f>
        <v>0</v>
      </c>
      <c r="BF507" s="140">
        <f>IF(N507="snížená",J507,0)</f>
        <v>0</v>
      </c>
      <c r="BG507" s="140">
        <f>IF(N507="zákl. přenesená",J507,0)</f>
        <v>0</v>
      </c>
      <c r="BH507" s="140">
        <f>IF(N507="sníž. přenesená",J507,0)</f>
        <v>0</v>
      </c>
      <c r="BI507" s="140">
        <f>IF(N507="nulová",J507,0)</f>
        <v>0</v>
      </c>
      <c r="BJ507" s="18" t="s">
        <v>79</v>
      </c>
      <c r="BK507" s="140">
        <f>ROUND(I507*H507,2)</f>
        <v>0</v>
      </c>
      <c r="BL507" s="18" t="s">
        <v>339</v>
      </c>
      <c r="BM507" s="139" t="s">
        <v>695</v>
      </c>
    </row>
    <row r="508" spans="2:47" s="1" customFormat="1" ht="11.25">
      <c r="B508" s="33"/>
      <c r="D508" s="141" t="s">
        <v>142</v>
      </c>
      <c r="F508" s="142" t="s">
        <v>696</v>
      </c>
      <c r="I508" s="143"/>
      <c r="L508" s="33"/>
      <c r="M508" s="144"/>
      <c r="T508" s="54"/>
      <c r="AT508" s="18" t="s">
        <v>142</v>
      </c>
      <c r="AU508" s="18" t="s">
        <v>81</v>
      </c>
    </row>
    <row r="509" spans="2:65" s="1" customFormat="1" ht="24.2" customHeight="1">
      <c r="B509" s="33"/>
      <c r="C509" s="128" t="s">
        <v>697</v>
      </c>
      <c r="D509" s="128" t="s">
        <v>135</v>
      </c>
      <c r="E509" s="129" t="s">
        <v>698</v>
      </c>
      <c r="F509" s="130" t="s">
        <v>699</v>
      </c>
      <c r="G509" s="131" t="s">
        <v>596</v>
      </c>
      <c r="H509" s="188"/>
      <c r="I509" s="133"/>
      <c r="J509" s="134">
        <f>ROUND(I509*H509,2)</f>
        <v>0</v>
      </c>
      <c r="K509" s="130" t="s">
        <v>139</v>
      </c>
      <c r="L509" s="33"/>
      <c r="M509" s="135" t="s">
        <v>19</v>
      </c>
      <c r="N509" s="136" t="s">
        <v>43</v>
      </c>
      <c r="P509" s="137">
        <f>O509*H509</f>
        <v>0</v>
      </c>
      <c r="Q509" s="137">
        <v>0</v>
      </c>
      <c r="R509" s="137">
        <f>Q509*H509</f>
        <v>0</v>
      </c>
      <c r="S509" s="137">
        <v>0</v>
      </c>
      <c r="T509" s="138">
        <f>S509*H509</f>
        <v>0</v>
      </c>
      <c r="AR509" s="139" t="s">
        <v>339</v>
      </c>
      <c r="AT509" s="139" t="s">
        <v>135</v>
      </c>
      <c r="AU509" s="139" t="s">
        <v>81</v>
      </c>
      <c r="AY509" s="18" t="s">
        <v>132</v>
      </c>
      <c r="BE509" s="140">
        <f>IF(N509="základní",J509,0)</f>
        <v>0</v>
      </c>
      <c r="BF509" s="140">
        <f>IF(N509="snížená",J509,0)</f>
        <v>0</v>
      </c>
      <c r="BG509" s="140">
        <f>IF(N509="zákl. přenesená",J509,0)</f>
        <v>0</v>
      </c>
      <c r="BH509" s="140">
        <f>IF(N509="sníž. přenesená",J509,0)</f>
        <v>0</v>
      </c>
      <c r="BI509" s="140">
        <f>IF(N509="nulová",J509,0)</f>
        <v>0</v>
      </c>
      <c r="BJ509" s="18" t="s">
        <v>79</v>
      </c>
      <c r="BK509" s="140">
        <f>ROUND(I509*H509,2)</f>
        <v>0</v>
      </c>
      <c r="BL509" s="18" t="s">
        <v>339</v>
      </c>
      <c r="BM509" s="139" t="s">
        <v>700</v>
      </c>
    </row>
    <row r="510" spans="2:47" s="1" customFormat="1" ht="11.25">
      <c r="B510" s="33"/>
      <c r="D510" s="141" t="s">
        <v>142</v>
      </c>
      <c r="F510" s="142" t="s">
        <v>701</v>
      </c>
      <c r="I510" s="143"/>
      <c r="L510" s="33"/>
      <c r="M510" s="144"/>
      <c r="T510" s="54"/>
      <c r="AT510" s="18" t="s">
        <v>142</v>
      </c>
      <c r="AU510" s="18" t="s">
        <v>81</v>
      </c>
    </row>
    <row r="511" spans="2:63" s="11" customFormat="1" ht="22.9" customHeight="1">
      <c r="B511" s="116"/>
      <c r="D511" s="117" t="s">
        <v>71</v>
      </c>
      <c r="E511" s="126" t="s">
        <v>702</v>
      </c>
      <c r="F511" s="126" t="s">
        <v>703</v>
      </c>
      <c r="I511" s="119"/>
      <c r="J511" s="127">
        <f>BK511</f>
        <v>0</v>
      </c>
      <c r="L511" s="116"/>
      <c r="M511" s="121"/>
      <c r="P511" s="122">
        <f>SUM(P512:P589)</f>
        <v>0</v>
      </c>
      <c r="R511" s="122">
        <f>SUM(R512:R589)</f>
        <v>1.6202565</v>
      </c>
      <c r="T511" s="123">
        <f>SUM(T512:T589)</f>
        <v>0</v>
      </c>
      <c r="AR511" s="117" t="s">
        <v>81</v>
      </c>
      <c r="AT511" s="124" t="s">
        <v>71</v>
      </c>
      <c r="AU511" s="124" t="s">
        <v>79</v>
      </c>
      <c r="AY511" s="117" t="s">
        <v>132</v>
      </c>
      <c r="BK511" s="125">
        <f>SUM(BK512:BK589)</f>
        <v>0</v>
      </c>
    </row>
    <row r="512" spans="2:65" s="1" customFormat="1" ht="16.5" customHeight="1">
      <c r="B512" s="33"/>
      <c r="C512" s="128" t="s">
        <v>704</v>
      </c>
      <c r="D512" s="128" t="s">
        <v>135</v>
      </c>
      <c r="E512" s="129" t="s">
        <v>705</v>
      </c>
      <c r="F512" s="130" t="s">
        <v>706</v>
      </c>
      <c r="G512" s="131" t="s">
        <v>205</v>
      </c>
      <c r="H512" s="132">
        <v>50.923</v>
      </c>
      <c r="I512" s="133"/>
      <c r="J512" s="134">
        <f>ROUND(I512*H512,2)</f>
        <v>0</v>
      </c>
      <c r="K512" s="130" t="s">
        <v>139</v>
      </c>
      <c r="L512" s="33"/>
      <c r="M512" s="135" t="s">
        <v>19</v>
      </c>
      <c r="N512" s="136" t="s">
        <v>43</v>
      </c>
      <c r="P512" s="137">
        <f>O512*H512</f>
        <v>0</v>
      </c>
      <c r="Q512" s="137">
        <v>0.0003</v>
      </c>
      <c r="R512" s="137">
        <f>Q512*H512</f>
        <v>0.0152769</v>
      </c>
      <c r="S512" s="137">
        <v>0</v>
      </c>
      <c r="T512" s="138">
        <f>S512*H512</f>
        <v>0</v>
      </c>
      <c r="AR512" s="139" t="s">
        <v>339</v>
      </c>
      <c r="AT512" s="139" t="s">
        <v>135</v>
      </c>
      <c r="AU512" s="139" t="s">
        <v>81</v>
      </c>
      <c r="AY512" s="18" t="s">
        <v>132</v>
      </c>
      <c r="BE512" s="140">
        <f>IF(N512="základní",J512,0)</f>
        <v>0</v>
      </c>
      <c r="BF512" s="140">
        <f>IF(N512="snížená",J512,0)</f>
        <v>0</v>
      </c>
      <c r="BG512" s="140">
        <f>IF(N512="zákl. přenesená",J512,0)</f>
        <v>0</v>
      </c>
      <c r="BH512" s="140">
        <f>IF(N512="sníž. přenesená",J512,0)</f>
        <v>0</v>
      </c>
      <c r="BI512" s="140">
        <f>IF(N512="nulová",J512,0)</f>
        <v>0</v>
      </c>
      <c r="BJ512" s="18" t="s">
        <v>79</v>
      </c>
      <c r="BK512" s="140">
        <f>ROUND(I512*H512,2)</f>
        <v>0</v>
      </c>
      <c r="BL512" s="18" t="s">
        <v>339</v>
      </c>
      <c r="BM512" s="139" t="s">
        <v>707</v>
      </c>
    </row>
    <row r="513" spans="2:47" s="1" customFormat="1" ht="11.25">
      <c r="B513" s="33"/>
      <c r="D513" s="141" t="s">
        <v>142</v>
      </c>
      <c r="F513" s="142" t="s">
        <v>708</v>
      </c>
      <c r="I513" s="143"/>
      <c r="L513" s="33"/>
      <c r="M513" s="144"/>
      <c r="T513" s="54"/>
      <c r="AT513" s="18" t="s">
        <v>142</v>
      </c>
      <c r="AU513" s="18" t="s">
        <v>81</v>
      </c>
    </row>
    <row r="514" spans="2:51" s="13" customFormat="1" ht="11.25">
      <c r="B514" s="157"/>
      <c r="D514" s="151" t="s">
        <v>208</v>
      </c>
      <c r="E514" s="158" t="s">
        <v>19</v>
      </c>
      <c r="F514" s="159" t="s">
        <v>389</v>
      </c>
      <c r="H514" s="160">
        <v>1.43</v>
      </c>
      <c r="I514" s="161"/>
      <c r="L514" s="157"/>
      <c r="M514" s="162"/>
      <c r="T514" s="163"/>
      <c r="AT514" s="158" t="s">
        <v>208</v>
      </c>
      <c r="AU514" s="158" t="s">
        <v>81</v>
      </c>
      <c r="AV514" s="13" t="s">
        <v>81</v>
      </c>
      <c r="AW514" s="13" t="s">
        <v>33</v>
      </c>
      <c r="AX514" s="13" t="s">
        <v>72</v>
      </c>
      <c r="AY514" s="158" t="s">
        <v>132</v>
      </c>
    </row>
    <row r="515" spans="2:51" s="13" customFormat="1" ht="11.25">
      <c r="B515" s="157"/>
      <c r="D515" s="151" t="s">
        <v>208</v>
      </c>
      <c r="E515" s="158" t="s">
        <v>19</v>
      </c>
      <c r="F515" s="159" t="s">
        <v>389</v>
      </c>
      <c r="H515" s="160">
        <v>1.43</v>
      </c>
      <c r="I515" s="161"/>
      <c r="L515" s="157"/>
      <c r="M515" s="162"/>
      <c r="T515" s="163"/>
      <c r="AT515" s="158" t="s">
        <v>208</v>
      </c>
      <c r="AU515" s="158" t="s">
        <v>81</v>
      </c>
      <c r="AV515" s="13" t="s">
        <v>81</v>
      </c>
      <c r="AW515" s="13" t="s">
        <v>33</v>
      </c>
      <c r="AX515" s="13" t="s">
        <v>72</v>
      </c>
      <c r="AY515" s="158" t="s">
        <v>132</v>
      </c>
    </row>
    <row r="516" spans="2:51" s="13" customFormat="1" ht="11.25">
      <c r="B516" s="157"/>
      <c r="D516" s="151" t="s">
        <v>208</v>
      </c>
      <c r="E516" s="158" t="s">
        <v>19</v>
      </c>
      <c r="F516" s="159" t="s">
        <v>389</v>
      </c>
      <c r="H516" s="160">
        <v>1.43</v>
      </c>
      <c r="I516" s="161"/>
      <c r="L516" s="157"/>
      <c r="M516" s="162"/>
      <c r="T516" s="163"/>
      <c r="AT516" s="158" t="s">
        <v>208</v>
      </c>
      <c r="AU516" s="158" t="s">
        <v>81</v>
      </c>
      <c r="AV516" s="13" t="s">
        <v>81</v>
      </c>
      <c r="AW516" s="13" t="s">
        <v>33</v>
      </c>
      <c r="AX516" s="13" t="s">
        <v>72</v>
      </c>
      <c r="AY516" s="158" t="s">
        <v>132</v>
      </c>
    </row>
    <row r="517" spans="2:51" s="13" customFormat="1" ht="11.25">
      <c r="B517" s="157"/>
      <c r="D517" s="151" t="s">
        <v>208</v>
      </c>
      <c r="E517" s="158" t="s">
        <v>19</v>
      </c>
      <c r="F517" s="159" t="s">
        <v>390</v>
      </c>
      <c r="H517" s="160">
        <v>-0.098</v>
      </c>
      <c r="I517" s="161"/>
      <c r="L517" s="157"/>
      <c r="M517" s="162"/>
      <c r="T517" s="163"/>
      <c r="AT517" s="158" t="s">
        <v>208</v>
      </c>
      <c r="AU517" s="158" t="s">
        <v>81</v>
      </c>
      <c r="AV517" s="13" t="s">
        <v>81</v>
      </c>
      <c r="AW517" s="13" t="s">
        <v>33</v>
      </c>
      <c r="AX517" s="13" t="s">
        <v>72</v>
      </c>
      <c r="AY517" s="158" t="s">
        <v>132</v>
      </c>
    </row>
    <row r="518" spans="2:51" s="13" customFormat="1" ht="11.25">
      <c r="B518" s="157"/>
      <c r="D518" s="151" t="s">
        <v>208</v>
      </c>
      <c r="E518" s="158" t="s">
        <v>19</v>
      </c>
      <c r="F518" s="159" t="s">
        <v>362</v>
      </c>
      <c r="H518" s="160">
        <v>6.3</v>
      </c>
      <c r="I518" s="161"/>
      <c r="L518" s="157"/>
      <c r="M518" s="162"/>
      <c r="T518" s="163"/>
      <c r="AT518" s="158" t="s">
        <v>208</v>
      </c>
      <c r="AU518" s="158" t="s">
        <v>81</v>
      </c>
      <c r="AV518" s="13" t="s">
        <v>81</v>
      </c>
      <c r="AW518" s="13" t="s">
        <v>33</v>
      </c>
      <c r="AX518" s="13" t="s">
        <v>72</v>
      </c>
      <c r="AY518" s="158" t="s">
        <v>132</v>
      </c>
    </row>
    <row r="519" spans="2:51" s="13" customFormat="1" ht="11.25">
      <c r="B519" s="157"/>
      <c r="D519" s="151" t="s">
        <v>208</v>
      </c>
      <c r="E519" s="158" t="s">
        <v>19</v>
      </c>
      <c r="F519" s="159" t="s">
        <v>391</v>
      </c>
      <c r="H519" s="160">
        <v>-0.063</v>
      </c>
      <c r="I519" s="161"/>
      <c r="L519" s="157"/>
      <c r="M519" s="162"/>
      <c r="T519" s="163"/>
      <c r="AT519" s="158" t="s">
        <v>208</v>
      </c>
      <c r="AU519" s="158" t="s">
        <v>81</v>
      </c>
      <c r="AV519" s="13" t="s">
        <v>81</v>
      </c>
      <c r="AW519" s="13" t="s">
        <v>33</v>
      </c>
      <c r="AX519" s="13" t="s">
        <v>72</v>
      </c>
      <c r="AY519" s="158" t="s">
        <v>132</v>
      </c>
    </row>
    <row r="520" spans="2:51" s="13" customFormat="1" ht="11.25">
      <c r="B520" s="157"/>
      <c r="D520" s="151" t="s">
        <v>208</v>
      </c>
      <c r="E520" s="158" t="s">
        <v>19</v>
      </c>
      <c r="F520" s="159" t="s">
        <v>365</v>
      </c>
      <c r="H520" s="160">
        <v>5.25</v>
      </c>
      <c r="I520" s="161"/>
      <c r="L520" s="157"/>
      <c r="M520" s="162"/>
      <c r="T520" s="163"/>
      <c r="AT520" s="158" t="s">
        <v>208</v>
      </c>
      <c r="AU520" s="158" t="s">
        <v>81</v>
      </c>
      <c r="AV520" s="13" t="s">
        <v>81</v>
      </c>
      <c r="AW520" s="13" t="s">
        <v>33</v>
      </c>
      <c r="AX520" s="13" t="s">
        <v>72</v>
      </c>
      <c r="AY520" s="158" t="s">
        <v>132</v>
      </c>
    </row>
    <row r="521" spans="2:51" s="13" customFormat="1" ht="11.25">
      <c r="B521" s="157"/>
      <c r="D521" s="151" t="s">
        <v>208</v>
      </c>
      <c r="E521" s="158" t="s">
        <v>19</v>
      </c>
      <c r="F521" s="159" t="s">
        <v>392</v>
      </c>
      <c r="H521" s="160">
        <v>1.235</v>
      </c>
      <c r="I521" s="161"/>
      <c r="L521" s="157"/>
      <c r="M521" s="162"/>
      <c r="T521" s="163"/>
      <c r="AT521" s="158" t="s">
        <v>208</v>
      </c>
      <c r="AU521" s="158" t="s">
        <v>81</v>
      </c>
      <c r="AV521" s="13" t="s">
        <v>81</v>
      </c>
      <c r="AW521" s="13" t="s">
        <v>33</v>
      </c>
      <c r="AX521" s="13" t="s">
        <v>72</v>
      </c>
      <c r="AY521" s="158" t="s">
        <v>132</v>
      </c>
    </row>
    <row r="522" spans="2:51" s="13" customFormat="1" ht="11.25">
      <c r="B522" s="157"/>
      <c r="D522" s="151" t="s">
        <v>208</v>
      </c>
      <c r="E522" s="158" t="s">
        <v>19</v>
      </c>
      <c r="F522" s="159" t="s">
        <v>393</v>
      </c>
      <c r="H522" s="160">
        <v>1.1</v>
      </c>
      <c r="I522" s="161"/>
      <c r="L522" s="157"/>
      <c r="M522" s="162"/>
      <c r="T522" s="163"/>
      <c r="AT522" s="158" t="s">
        <v>208</v>
      </c>
      <c r="AU522" s="158" t="s">
        <v>81</v>
      </c>
      <c r="AV522" s="13" t="s">
        <v>81</v>
      </c>
      <c r="AW522" s="13" t="s">
        <v>33</v>
      </c>
      <c r="AX522" s="13" t="s">
        <v>72</v>
      </c>
      <c r="AY522" s="158" t="s">
        <v>132</v>
      </c>
    </row>
    <row r="523" spans="2:51" s="13" customFormat="1" ht="11.25">
      <c r="B523" s="157"/>
      <c r="D523" s="151" t="s">
        <v>208</v>
      </c>
      <c r="E523" s="158" t="s">
        <v>19</v>
      </c>
      <c r="F523" s="159" t="s">
        <v>394</v>
      </c>
      <c r="H523" s="160">
        <v>4.095</v>
      </c>
      <c r="I523" s="161"/>
      <c r="L523" s="157"/>
      <c r="M523" s="162"/>
      <c r="T523" s="163"/>
      <c r="AT523" s="158" t="s">
        <v>208</v>
      </c>
      <c r="AU523" s="158" t="s">
        <v>81</v>
      </c>
      <c r="AV523" s="13" t="s">
        <v>81</v>
      </c>
      <c r="AW523" s="13" t="s">
        <v>33</v>
      </c>
      <c r="AX523" s="13" t="s">
        <v>72</v>
      </c>
      <c r="AY523" s="158" t="s">
        <v>132</v>
      </c>
    </row>
    <row r="524" spans="2:51" s="13" customFormat="1" ht="11.25">
      <c r="B524" s="157"/>
      <c r="D524" s="151" t="s">
        <v>208</v>
      </c>
      <c r="E524" s="158" t="s">
        <v>19</v>
      </c>
      <c r="F524" s="159" t="s">
        <v>367</v>
      </c>
      <c r="H524" s="160">
        <v>0.3</v>
      </c>
      <c r="I524" s="161"/>
      <c r="L524" s="157"/>
      <c r="M524" s="162"/>
      <c r="T524" s="163"/>
      <c r="AT524" s="158" t="s">
        <v>208</v>
      </c>
      <c r="AU524" s="158" t="s">
        <v>81</v>
      </c>
      <c r="AV524" s="13" t="s">
        <v>81</v>
      </c>
      <c r="AW524" s="13" t="s">
        <v>33</v>
      </c>
      <c r="AX524" s="13" t="s">
        <v>72</v>
      </c>
      <c r="AY524" s="158" t="s">
        <v>132</v>
      </c>
    </row>
    <row r="525" spans="2:51" s="13" customFormat="1" ht="11.25">
      <c r="B525" s="157"/>
      <c r="D525" s="151" t="s">
        <v>208</v>
      </c>
      <c r="E525" s="158" t="s">
        <v>19</v>
      </c>
      <c r="F525" s="159" t="s">
        <v>395</v>
      </c>
      <c r="H525" s="160">
        <v>-0.3</v>
      </c>
      <c r="I525" s="161"/>
      <c r="L525" s="157"/>
      <c r="M525" s="162"/>
      <c r="T525" s="163"/>
      <c r="AT525" s="158" t="s">
        <v>208</v>
      </c>
      <c r="AU525" s="158" t="s">
        <v>81</v>
      </c>
      <c r="AV525" s="13" t="s">
        <v>81</v>
      </c>
      <c r="AW525" s="13" t="s">
        <v>33</v>
      </c>
      <c r="AX525" s="13" t="s">
        <v>72</v>
      </c>
      <c r="AY525" s="158" t="s">
        <v>132</v>
      </c>
    </row>
    <row r="526" spans="2:51" s="13" customFormat="1" ht="11.25">
      <c r="B526" s="157"/>
      <c r="D526" s="151" t="s">
        <v>208</v>
      </c>
      <c r="E526" s="158" t="s">
        <v>19</v>
      </c>
      <c r="F526" s="159" t="s">
        <v>396</v>
      </c>
      <c r="H526" s="160">
        <v>1.4</v>
      </c>
      <c r="I526" s="161"/>
      <c r="L526" s="157"/>
      <c r="M526" s="162"/>
      <c r="T526" s="163"/>
      <c r="AT526" s="158" t="s">
        <v>208</v>
      </c>
      <c r="AU526" s="158" t="s">
        <v>81</v>
      </c>
      <c r="AV526" s="13" t="s">
        <v>81</v>
      </c>
      <c r="AW526" s="13" t="s">
        <v>33</v>
      </c>
      <c r="AX526" s="13" t="s">
        <v>72</v>
      </c>
      <c r="AY526" s="158" t="s">
        <v>132</v>
      </c>
    </row>
    <row r="527" spans="2:51" s="13" customFormat="1" ht="11.25">
      <c r="B527" s="157"/>
      <c r="D527" s="151" t="s">
        <v>208</v>
      </c>
      <c r="E527" s="158" t="s">
        <v>19</v>
      </c>
      <c r="F527" s="159" t="s">
        <v>396</v>
      </c>
      <c r="H527" s="160">
        <v>1.4</v>
      </c>
      <c r="I527" s="161"/>
      <c r="L527" s="157"/>
      <c r="M527" s="162"/>
      <c r="T527" s="163"/>
      <c r="AT527" s="158" t="s">
        <v>208</v>
      </c>
      <c r="AU527" s="158" t="s">
        <v>81</v>
      </c>
      <c r="AV527" s="13" t="s">
        <v>81</v>
      </c>
      <c r="AW527" s="13" t="s">
        <v>33</v>
      </c>
      <c r="AX527" s="13" t="s">
        <v>72</v>
      </c>
      <c r="AY527" s="158" t="s">
        <v>132</v>
      </c>
    </row>
    <row r="528" spans="2:51" s="13" customFormat="1" ht="11.25">
      <c r="B528" s="157"/>
      <c r="D528" s="151" t="s">
        <v>208</v>
      </c>
      <c r="E528" s="158" t="s">
        <v>19</v>
      </c>
      <c r="F528" s="159" t="s">
        <v>397</v>
      </c>
      <c r="H528" s="160">
        <v>2.898</v>
      </c>
      <c r="I528" s="161"/>
      <c r="L528" s="157"/>
      <c r="M528" s="162"/>
      <c r="T528" s="163"/>
      <c r="AT528" s="158" t="s">
        <v>208</v>
      </c>
      <c r="AU528" s="158" t="s">
        <v>81</v>
      </c>
      <c r="AV528" s="13" t="s">
        <v>81</v>
      </c>
      <c r="AW528" s="13" t="s">
        <v>33</v>
      </c>
      <c r="AX528" s="13" t="s">
        <v>72</v>
      </c>
      <c r="AY528" s="158" t="s">
        <v>132</v>
      </c>
    </row>
    <row r="529" spans="2:51" s="13" customFormat="1" ht="11.25">
      <c r="B529" s="157"/>
      <c r="D529" s="151" t="s">
        <v>208</v>
      </c>
      <c r="E529" s="158" t="s">
        <v>19</v>
      </c>
      <c r="F529" s="159" t="s">
        <v>398</v>
      </c>
      <c r="H529" s="160">
        <v>0.08</v>
      </c>
      <c r="I529" s="161"/>
      <c r="L529" s="157"/>
      <c r="M529" s="162"/>
      <c r="T529" s="163"/>
      <c r="AT529" s="158" t="s">
        <v>208</v>
      </c>
      <c r="AU529" s="158" t="s">
        <v>81</v>
      </c>
      <c r="AV529" s="13" t="s">
        <v>81</v>
      </c>
      <c r="AW529" s="13" t="s">
        <v>33</v>
      </c>
      <c r="AX529" s="13" t="s">
        <v>72</v>
      </c>
      <c r="AY529" s="158" t="s">
        <v>132</v>
      </c>
    </row>
    <row r="530" spans="2:51" s="13" customFormat="1" ht="11.25">
      <c r="B530" s="157"/>
      <c r="D530" s="151" t="s">
        <v>208</v>
      </c>
      <c r="E530" s="158" t="s">
        <v>19</v>
      </c>
      <c r="F530" s="159" t="s">
        <v>373</v>
      </c>
      <c r="H530" s="160">
        <v>4.004</v>
      </c>
      <c r="I530" s="161"/>
      <c r="L530" s="157"/>
      <c r="M530" s="162"/>
      <c r="T530" s="163"/>
      <c r="AT530" s="158" t="s">
        <v>208</v>
      </c>
      <c r="AU530" s="158" t="s">
        <v>81</v>
      </c>
      <c r="AV530" s="13" t="s">
        <v>81</v>
      </c>
      <c r="AW530" s="13" t="s">
        <v>33</v>
      </c>
      <c r="AX530" s="13" t="s">
        <v>72</v>
      </c>
      <c r="AY530" s="158" t="s">
        <v>132</v>
      </c>
    </row>
    <row r="531" spans="2:51" s="13" customFormat="1" ht="11.25">
      <c r="B531" s="157"/>
      <c r="D531" s="151" t="s">
        <v>208</v>
      </c>
      <c r="E531" s="158" t="s">
        <v>19</v>
      </c>
      <c r="F531" s="159" t="s">
        <v>399</v>
      </c>
      <c r="H531" s="160">
        <v>7.97</v>
      </c>
      <c r="I531" s="161"/>
      <c r="L531" s="157"/>
      <c r="M531" s="162"/>
      <c r="T531" s="163"/>
      <c r="AT531" s="158" t="s">
        <v>208</v>
      </c>
      <c r="AU531" s="158" t="s">
        <v>81</v>
      </c>
      <c r="AV531" s="13" t="s">
        <v>81</v>
      </c>
      <c r="AW531" s="13" t="s">
        <v>33</v>
      </c>
      <c r="AX531" s="13" t="s">
        <v>72</v>
      </c>
      <c r="AY531" s="158" t="s">
        <v>132</v>
      </c>
    </row>
    <row r="532" spans="2:51" s="13" customFormat="1" ht="11.25">
      <c r="B532" s="157"/>
      <c r="D532" s="151" t="s">
        <v>208</v>
      </c>
      <c r="E532" s="158" t="s">
        <v>19</v>
      </c>
      <c r="F532" s="159" t="s">
        <v>375</v>
      </c>
      <c r="H532" s="160">
        <v>-0.1</v>
      </c>
      <c r="I532" s="161"/>
      <c r="L532" s="157"/>
      <c r="M532" s="162"/>
      <c r="T532" s="163"/>
      <c r="AT532" s="158" t="s">
        <v>208</v>
      </c>
      <c r="AU532" s="158" t="s">
        <v>81</v>
      </c>
      <c r="AV532" s="13" t="s">
        <v>81</v>
      </c>
      <c r="AW532" s="13" t="s">
        <v>33</v>
      </c>
      <c r="AX532" s="13" t="s">
        <v>72</v>
      </c>
      <c r="AY532" s="158" t="s">
        <v>132</v>
      </c>
    </row>
    <row r="533" spans="2:51" s="13" customFormat="1" ht="11.25">
      <c r="B533" s="157"/>
      <c r="D533" s="151" t="s">
        <v>208</v>
      </c>
      <c r="E533" s="158" t="s">
        <v>19</v>
      </c>
      <c r="F533" s="159" t="s">
        <v>400</v>
      </c>
      <c r="H533" s="160">
        <v>2.653</v>
      </c>
      <c r="I533" s="161"/>
      <c r="L533" s="157"/>
      <c r="M533" s="162"/>
      <c r="T533" s="163"/>
      <c r="AT533" s="158" t="s">
        <v>208</v>
      </c>
      <c r="AU533" s="158" t="s">
        <v>81</v>
      </c>
      <c r="AV533" s="13" t="s">
        <v>81</v>
      </c>
      <c r="AW533" s="13" t="s">
        <v>33</v>
      </c>
      <c r="AX533" s="13" t="s">
        <v>72</v>
      </c>
      <c r="AY533" s="158" t="s">
        <v>132</v>
      </c>
    </row>
    <row r="534" spans="2:51" s="13" customFormat="1" ht="11.25">
      <c r="B534" s="157"/>
      <c r="D534" s="151" t="s">
        <v>208</v>
      </c>
      <c r="E534" s="158" t="s">
        <v>19</v>
      </c>
      <c r="F534" s="159" t="s">
        <v>391</v>
      </c>
      <c r="H534" s="160">
        <v>-0.063</v>
      </c>
      <c r="I534" s="161"/>
      <c r="L534" s="157"/>
      <c r="M534" s="162"/>
      <c r="T534" s="163"/>
      <c r="AT534" s="158" t="s">
        <v>208</v>
      </c>
      <c r="AU534" s="158" t="s">
        <v>81</v>
      </c>
      <c r="AV534" s="13" t="s">
        <v>81</v>
      </c>
      <c r="AW534" s="13" t="s">
        <v>33</v>
      </c>
      <c r="AX534" s="13" t="s">
        <v>72</v>
      </c>
      <c r="AY534" s="158" t="s">
        <v>132</v>
      </c>
    </row>
    <row r="535" spans="2:51" s="13" customFormat="1" ht="11.25">
      <c r="B535" s="157"/>
      <c r="D535" s="151" t="s">
        <v>208</v>
      </c>
      <c r="E535" s="158" t="s">
        <v>19</v>
      </c>
      <c r="F535" s="159" t="s">
        <v>377</v>
      </c>
      <c r="H535" s="160">
        <v>2.34</v>
      </c>
      <c r="I535" s="161"/>
      <c r="L535" s="157"/>
      <c r="M535" s="162"/>
      <c r="T535" s="163"/>
      <c r="AT535" s="158" t="s">
        <v>208</v>
      </c>
      <c r="AU535" s="158" t="s">
        <v>81</v>
      </c>
      <c r="AV535" s="13" t="s">
        <v>81</v>
      </c>
      <c r="AW535" s="13" t="s">
        <v>33</v>
      </c>
      <c r="AX535" s="13" t="s">
        <v>72</v>
      </c>
      <c r="AY535" s="158" t="s">
        <v>132</v>
      </c>
    </row>
    <row r="536" spans="2:51" s="13" customFormat="1" ht="11.25">
      <c r="B536" s="157"/>
      <c r="D536" s="151" t="s">
        <v>208</v>
      </c>
      <c r="E536" s="158" t="s">
        <v>19</v>
      </c>
      <c r="F536" s="159" t="s">
        <v>391</v>
      </c>
      <c r="H536" s="160">
        <v>-0.063</v>
      </c>
      <c r="I536" s="161"/>
      <c r="L536" s="157"/>
      <c r="M536" s="162"/>
      <c r="T536" s="163"/>
      <c r="AT536" s="158" t="s">
        <v>208</v>
      </c>
      <c r="AU536" s="158" t="s">
        <v>81</v>
      </c>
      <c r="AV536" s="13" t="s">
        <v>81</v>
      </c>
      <c r="AW536" s="13" t="s">
        <v>33</v>
      </c>
      <c r="AX536" s="13" t="s">
        <v>72</v>
      </c>
      <c r="AY536" s="158" t="s">
        <v>132</v>
      </c>
    </row>
    <row r="537" spans="2:51" s="13" customFormat="1" ht="11.25">
      <c r="B537" s="157"/>
      <c r="D537" s="151" t="s">
        <v>208</v>
      </c>
      <c r="E537" s="158" t="s">
        <v>19</v>
      </c>
      <c r="F537" s="159" t="s">
        <v>365</v>
      </c>
      <c r="H537" s="160">
        <v>5.25</v>
      </c>
      <c r="I537" s="161"/>
      <c r="L537" s="157"/>
      <c r="M537" s="162"/>
      <c r="T537" s="163"/>
      <c r="AT537" s="158" t="s">
        <v>208</v>
      </c>
      <c r="AU537" s="158" t="s">
        <v>81</v>
      </c>
      <c r="AV537" s="13" t="s">
        <v>81</v>
      </c>
      <c r="AW537" s="13" t="s">
        <v>33</v>
      </c>
      <c r="AX537" s="13" t="s">
        <v>72</v>
      </c>
      <c r="AY537" s="158" t="s">
        <v>132</v>
      </c>
    </row>
    <row r="538" spans="2:51" s="13" customFormat="1" ht="11.25">
      <c r="B538" s="157"/>
      <c r="D538" s="151" t="s">
        <v>208</v>
      </c>
      <c r="E538" s="158" t="s">
        <v>19</v>
      </c>
      <c r="F538" s="159" t="s">
        <v>401</v>
      </c>
      <c r="H538" s="160">
        <v>0.465</v>
      </c>
      <c r="I538" s="161"/>
      <c r="L538" s="157"/>
      <c r="M538" s="162"/>
      <c r="T538" s="163"/>
      <c r="AT538" s="158" t="s">
        <v>208</v>
      </c>
      <c r="AU538" s="158" t="s">
        <v>81</v>
      </c>
      <c r="AV538" s="13" t="s">
        <v>81</v>
      </c>
      <c r="AW538" s="13" t="s">
        <v>33</v>
      </c>
      <c r="AX538" s="13" t="s">
        <v>72</v>
      </c>
      <c r="AY538" s="158" t="s">
        <v>132</v>
      </c>
    </row>
    <row r="539" spans="2:51" s="13" customFormat="1" ht="11.25">
      <c r="B539" s="157"/>
      <c r="D539" s="151" t="s">
        <v>208</v>
      </c>
      <c r="E539" s="158" t="s">
        <v>19</v>
      </c>
      <c r="F539" s="159" t="s">
        <v>402</v>
      </c>
      <c r="H539" s="160">
        <v>0.58</v>
      </c>
      <c r="I539" s="161"/>
      <c r="L539" s="157"/>
      <c r="M539" s="162"/>
      <c r="T539" s="163"/>
      <c r="AT539" s="158" t="s">
        <v>208</v>
      </c>
      <c r="AU539" s="158" t="s">
        <v>81</v>
      </c>
      <c r="AV539" s="13" t="s">
        <v>81</v>
      </c>
      <c r="AW539" s="13" t="s">
        <v>33</v>
      </c>
      <c r="AX539" s="13" t="s">
        <v>72</v>
      </c>
      <c r="AY539" s="158" t="s">
        <v>132</v>
      </c>
    </row>
    <row r="540" spans="2:51" s="14" customFormat="1" ht="11.25">
      <c r="B540" s="164"/>
      <c r="D540" s="151" t="s">
        <v>208</v>
      </c>
      <c r="E540" s="165" t="s">
        <v>19</v>
      </c>
      <c r="F540" s="166" t="s">
        <v>212</v>
      </c>
      <c r="H540" s="167">
        <v>50.92299999999999</v>
      </c>
      <c r="I540" s="168"/>
      <c r="L540" s="164"/>
      <c r="M540" s="169"/>
      <c r="T540" s="170"/>
      <c r="AT540" s="165" t="s">
        <v>208</v>
      </c>
      <c r="AU540" s="165" t="s">
        <v>81</v>
      </c>
      <c r="AV540" s="14" t="s">
        <v>155</v>
      </c>
      <c r="AW540" s="14" t="s">
        <v>33</v>
      </c>
      <c r="AX540" s="14" t="s">
        <v>79</v>
      </c>
      <c r="AY540" s="165" t="s">
        <v>132</v>
      </c>
    </row>
    <row r="541" spans="2:65" s="1" customFormat="1" ht="16.5" customHeight="1">
      <c r="B541" s="33"/>
      <c r="C541" s="128" t="s">
        <v>709</v>
      </c>
      <c r="D541" s="128" t="s">
        <v>135</v>
      </c>
      <c r="E541" s="129" t="s">
        <v>710</v>
      </c>
      <c r="F541" s="130" t="s">
        <v>711</v>
      </c>
      <c r="G541" s="131" t="s">
        <v>205</v>
      </c>
      <c r="H541" s="132">
        <v>22.305</v>
      </c>
      <c r="I541" s="133"/>
      <c r="J541" s="134">
        <f>ROUND(I541*H541,2)</f>
        <v>0</v>
      </c>
      <c r="K541" s="130" t="s">
        <v>139</v>
      </c>
      <c r="L541" s="33"/>
      <c r="M541" s="135" t="s">
        <v>19</v>
      </c>
      <c r="N541" s="136" t="s">
        <v>43</v>
      </c>
      <c r="P541" s="137">
        <f>O541*H541</f>
        <v>0</v>
      </c>
      <c r="Q541" s="137">
        <v>0.0015</v>
      </c>
      <c r="R541" s="137">
        <f>Q541*H541</f>
        <v>0.0334575</v>
      </c>
      <c r="S541" s="137">
        <v>0</v>
      </c>
      <c r="T541" s="138">
        <f>S541*H541</f>
        <v>0</v>
      </c>
      <c r="AR541" s="139" t="s">
        <v>339</v>
      </c>
      <c r="AT541" s="139" t="s">
        <v>135</v>
      </c>
      <c r="AU541" s="139" t="s">
        <v>81</v>
      </c>
      <c r="AY541" s="18" t="s">
        <v>132</v>
      </c>
      <c r="BE541" s="140">
        <f>IF(N541="základní",J541,0)</f>
        <v>0</v>
      </c>
      <c r="BF541" s="140">
        <f>IF(N541="snížená",J541,0)</f>
        <v>0</v>
      </c>
      <c r="BG541" s="140">
        <f>IF(N541="zákl. přenesená",J541,0)</f>
        <v>0</v>
      </c>
      <c r="BH541" s="140">
        <f>IF(N541="sníž. přenesená",J541,0)</f>
        <v>0</v>
      </c>
      <c r="BI541" s="140">
        <f>IF(N541="nulová",J541,0)</f>
        <v>0</v>
      </c>
      <c r="BJ541" s="18" t="s">
        <v>79</v>
      </c>
      <c r="BK541" s="140">
        <f>ROUND(I541*H541,2)</f>
        <v>0</v>
      </c>
      <c r="BL541" s="18" t="s">
        <v>339</v>
      </c>
      <c r="BM541" s="139" t="s">
        <v>712</v>
      </c>
    </row>
    <row r="542" spans="2:47" s="1" customFormat="1" ht="11.25">
      <c r="B542" s="33"/>
      <c r="D542" s="141" t="s">
        <v>142</v>
      </c>
      <c r="F542" s="142" t="s">
        <v>713</v>
      </c>
      <c r="I542" s="143"/>
      <c r="L542" s="33"/>
      <c r="M542" s="144"/>
      <c r="T542" s="54"/>
      <c r="AT542" s="18" t="s">
        <v>142</v>
      </c>
      <c r="AU542" s="18" t="s">
        <v>81</v>
      </c>
    </row>
    <row r="543" spans="2:51" s="12" customFormat="1" ht="11.25">
      <c r="B543" s="150"/>
      <c r="D543" s="151" t="s">
        <v>208</v>
      </c>
      <c r="E543" s="152" t="s">
        <v>19</v>
      </c>
      <c r="F543" s="153" t="s">
        <v>714</v>
      </c>
      <c r="H543" s="152" t="s">
        <v>19</v>
      </c>
      <c r="I543" s="154"/>
      <c r="L543" s="150"/>
      <c r="M543" s="155"/>
      <c r="T543" s="156"/>
      <c r="AT543" s="152" t="s">
        <v>208</v>
      </c>
      <c r="AU543" s="152" t="s">
        <v>81</v>
      </c>
      <c r="AV543" s="12" t="s">
        <v>79</v>
      </c>
      <c r="AW543" s="12" t="s">
        <v>33</v>
      </c>
      <c r="AX543" s="12" t="s">
        <v>72</v>
      </c>
      <c r="AY543" s="152" t="s">
        <v>132</v>
      </c>
    </row>
    <row r="544" spans="2:51" s="13" customFormat="1" ht="11.25">
      <c r="B544" s="157"/>
      <c r="D544" s="151" t="s">
        <v>208</v>
      </c>
      <c r="E544" s="158" t="s">
        <v>19</v>
      </c>
      <c r="F544" s="159" t="s">
        <v>715</v>
      </c>
      <c r="H544" s="160">
        <v>5.325</v>
      </c>
      <c r="I544" s="161"/>
      <c r="L544" s="157"/>
      <c r="M544" s="162"/>
      <c r="T544" s="163"/>
      <c r="AT544" s="158" t="s">
        <v>208</v>
      </c>
      <c r="AU544" s="158" t="s">
        <v>81</v>
      </c>
      <c r="AV544" s="13" t="s">
        <v>81</v>
      </c>
      <c r="AW544" s="13" t="s">
        <v>33</v>
      </c>
      <c r="AX544" s="13" t="s">
        <v>72</v>
      </c>
      <c r="AY544" s="158" t="s">
        <v>132</v>
      </c>
    </row>
    <row r="545" spans="2:51" s="13" customFormat="1" ht="11.25">
      <c r="B545" s="157"/>
      <c r="D545" s="151" t="s">
        <v>208</v>
      </c>
      <c r="E545" s="158" t="s">
        <v>19</v>
      </c>
      <c r="F545" s="159" t="s">
        <v>392</v>
      </c>
      <c r="H545" s="160">
        <v>1.235</v>
      </c>
      <c r="I545" s="161"/>
      <c r="L545" s="157"/>
      <c r="M545" s="162"/>
      <c r="T545" s="163"/>
      <c r="AT545" s="158" t="s">
        <v>208</v>
      </c>
      <c r="AU545" s="158" t="s">
        <v>81</v>
      </c>
      <c r="AV545" s="13" t="s">
        <v>81</v>
      </c>
      <c r="AW545" s="13" t="s">
        <v>33</v>
      </c>
      <c r="AX545" s="13" t="s">
        <v>72</v>
      </c>
      <c r="AY545" s="158" t="s">
        <v>132</v>
      </c>
    </row>
    <row r="546" spans="2:51" s="13" customFormat="1" ht="11.25">
      <c r="B546" s="157"/>
      <c r="D546" s="151" t="s">
        <v>208</v>
      </c>
      <c r="E546" s="158" t="s">
        <v>19</v>
      </c>
      <c r="F546" s="159" t="s">
        <v>393</v>
      </c>
      <c r="H546" s="160">
        <v>1.1</v>
      </c>
      <c r="I546" s="161"/>
      <c r="L546" s="157"/>
      <c r="M546" s="162"/>
      <c r="T546" s="163"/>
      <c r="AT546" s="158" t="s">
        <v>208</v>
      </c>
      <c r="AU546" s="158" t="s">
        <v>81</v>
      </c>
      <c r="AV546" s="13" t="s">
        <v>81</v>
      </c>
      <c r="AW546" s="13" t="s">
        <v>33</v>
      </c>
      <c r="AX546" s="13" t="s">
        <v>72</v>
      </c>
      <c r="AY546" s="158" t="s">
        <v>132</v>
      </c>
    </row>
    <row r="547" spans="2:51" s="13" customFormat="1" ht="11.25">
      <c r="B547" s="157"/>
      <c r="D547" s="151" t="s">
        <v>208</v>
      </c>
      <c r="E547" s="158" t="s">
        <v>19</v>
      </c>
      <c r="F547" s="159" t="s">
        <v>366</v>
      </c>
      <c r="H547" s="160">
        <v>4.095</v>
      </c>
      <c r="I547" s="161"/>
      <c r="L547" s="157"/>
      <c r="M547" s="162"/>
      <c r="T547" s="163"/>
      <c r="AT547" s="158" t="s">
        <v>208</v>
      </c>
      <c r="AU547" s="158" t="s">
        <v>81</v>
      </c>
      <c r="AV547" s="13" t="s">
        <v>81</v>
      </c>
      <c r="AW547" s="13" t="s">
        <v>33</v>
      </c>
      <c r="AX547" s="13" t="s">
        <v>72</v>
      </c>
      <c r="AY547" s="158" t="s">
        <v>132</v>
      </c>
    </row>
    <row r="548" spans="2:51" s="13" customFormat="1" ht="11.25">
      <c r="B548" s="157"/>
      <c r="D548" s="151" t="s">
        <v>208</v>
      </c>
      <c r="E548" s="158" t="s">
        <v>19</v>
      </c>
      <c r="F548" s="159" t="s">
        <v>367</v>
      </c>
      <c r="H548" s="160">
        <v>0.3</v>
      </c>
      <c r="I548" s="161"/>
      <c r="L548" s="157"/>
      <c r="M548" s="162"/>
      <c r="T548" s="163"/>
      <c r="AT548" s="158" t="s">
        <v>208</v>
      </c>
      <c r="AU548" s="158" t="s">
        <v>81</v>
      </c>
      <c r="AV548" s="13" t="s">
        <v>81</v>
      </c>
      <c r="AW548" s="13" t="s">
        <v>33</v>
      </c>
      <c r="AX548" s="13" t="s">
        <v>72</v>
      </c>
      <c r="AY548" s="158" t="s">
        <v>132</v>
      </c>
    </row>
    <row r="549" spans="2:51" s="13" customFormat="1" ht="11.25">
      <c r="B549" s="157"/>
      <c r="D549" s="151" t="s">
        <v>208</v>
      </c>
      <c r="E549" s="158" t="s">
        <v>19</v>
      </c>
      <c r="F549" s="159" t="s">
        <v>395</v>
      </c>
      <c r="H549" s="160">
        <v>-0.3</v>
      </c>
      <c r="I549" s="161"/>
      <c r="L549" s="157"/>
      <c r="M549" s="162"/>
      <c r="T549" s="163"/>
      <c r="AT549" s="158" t="s">
        <v>208</v>
      </c>
      <c r="AU549" s="158" t="s">
        <v>81</v>
      </c>
      <c r="AV549" s="13" t="s">
        <v>81</v>
      </c>
      <c r="AW549" s="13" t="s">
        <v>33</v>
      </c>
      <c r="AX549" s="13" t="s">
        <v>72</v>
      </c>
      <c r="AY549" s="158" t="s">
        <v>132</v>
      </c>
    </row>
    <row r="550" spans="2:51" s="13" customFormat="1" ht="11.25">
      <c r="B550" s="157"/>
      <c r="D550" s="151" t="s">
        <v>208</v>
      </c>
      <c r="E550" s="158" t="s">
        <v>19</v>
      </c>
      <c r="F550" s="159" t="s">
        <v>716</v>
      </c>
      <c r="H550" s="160">
        <v>0.09</v>
      </c>
      <c r="I550" s="161"/>
      <c r="L550" s="157"/>
      <c r="M550" s="162"/>
      <c r="T550" s="163"/>
      <c r="AT550" s="158" t="s">
        <v>208</v>
      </c>
      <c r="AU550" s="158" t="s">
        <v>81</v>
      </c>
      <c r="AV550" s="13" t="s">
        <v>81</v>
      </c>
      <c r="AW550" s="13" t="s">
        <v>33</v>
      </c>
      <c r="AX550" s="13" t="s">
        <v>72</v>
      </c>
      <c r="AY550" s="158" t="s">
        <v>132</v>
      </c>
    </row>
    <row r="551" spans="2:51" s="13" customFormat="1" ht="11.25">
      <c r="B551" s="157"/>
      <c r="D551" s="151" t="s">
        <v>208</v>
      </c>
      <c r="E551" s="158" t="s">
        <v>19</v>
      </c>
      <c r="F551" s="159" t="s">
        <v>399</v>
      </c>
      <c r="H551" s="160">
        <v>7.97</v>
      </c>
      <c r="I551" s="161"/>
      <c r="L551" s="157"/>
      <c r="M551" s="162"/>
      <c r="T551" s="163"/>
      <c r="AT551" s="158" t="s">
        <v>208</v>
      </c>
      <c r="AU551" s="158" t="s">
        <v>81</v>
      </c>
      <c r="AV551" s="13" t="s">
        <v>81</v>
      </c>
      <c r="AW551" s="13" t="s">
        <v>33</v>
      </c>
      <c r="AX551" s="13" t="s">
        <v>72</v>
      </c>
      <c r="AY551" s="158" t="s">
        <v>132</v>
      </c>
    </row>
    <row r="552" spans="2:51" s="13" customFormat="1" ht="11.25">
      <c r="B552" s="157"/>
      <c r="D552" s="151" t="s">
        <v>208</v>
      </c>
      <c r="E552" s="158" t="s">
        <v>19</v>
      </c>
      <c r="F552" s="159" t="s">
        <v>375</v>
      </c>
      <c r="H552" s="160">
        <v>-0.1</v>
      </c>
      <c r="I552" s="161"/>
      <c r="L552" s="157"/>
      <c r="M552" s="162"/>
      <c r="T552" s="163"/>
      <c r="AT552" s="158" t="s">
        <v>208</v>
      </c>
      <c r="AU552" s="158" t="s">
        <v>81</v>
      </c>
      <c r="AV552" s="13" t="s">
        <v>81</v>
      </c>
      <c r="AW552" s="13" t="s">
        <v>33</v>
      </c>
      <c r="AX552" s="13" t="s">
        <v>72</v>
      </c>
      <c r="AY552" s="158" t="s">
        <v>132</v>
      </c>
    </row>
    <row r="553" spans="2:51" s="13" customFormat="1" ht="11.25">
      <c r="B553" s="157"/>
      <c r="D553" s="151" t="s">
        <v>208</v>
      </c>
      <c r="E553" s="158" t="s">
        <v>19</v>
      </c>
      <c r="F553" s="159" t="s">
        <v>400</v>
      </c>
      <c r="H553" s="160">
        <v>2.653</v>
      </c>
      <c r="I553" s="161"/>
      <c r="L553" s="157"/>
      <c r="M553" s="162"/>
      <c r="T553" s="163"/>
      <c r="AT553" s="158" t="s">
        <v>208</v>
      </c>
      <c r="AU553" s="158" t="s">
        <v>81</v>
      </c>
      <c r="AV553" s="13" t="s">
        <v>81</v>
      </c>
      <c r="AW553" s="13" t="s">
        <v>33</v>
      </c>
      <c r="AX553" s="13" t="s">
        <v>72</v>
      </c>
      <c r="AY553" s="158" t="s">
        <v>132</v>
      </c>
    </row>
    <row r="554" spans="2:51" s="13" customFormat="1" ht="11.25">
      <c r="B554" s="157"/>
      <c r="D554" s="151" t="s">
        <v>208</v>
      </c>
      <c r="E554" s="158" t="s">
        <v>19</v>
      </c>
      <c r="F554" s="159" t="s">
        <v>391</v>
      </c>
      <c r="H554" s="160">
        <v>-0.063</v>
      </c>
      <c r="I554" s="161"/>
      <c r="L554" s="157"/>
      <c r="M554" s="162"/>
      <c r="T554" s="163"/>
      <c r="AT554" s="158" t="s">
        <v>208</v>
      </c>
      <c r="AU554" s="158" t="s">
        <v>81</v>
      </c>
      <c r="AV554" s="13" t="s">
        <v>81</v>
      </c>
      <c r="AW554" s="13" t="s">
        <v>33</v>
      </c>
      <c r="AX554" s="13" t="s">
        <v>72</v>
      </c>
      <c r="AY554" s="158" t="s">
        <v>132</v>
      </c>
    </row>
    <row r="555" spans="2:51" s="14" customFormat="1" ht="11.25">
      <c r="B555" s="164"/>
      <c r="D555" s="151" t="s">
        <v>208</v>
      </c>
      <c r="E555" s="165" t="s">
        <v>19</v>
      </c>
      <c r="F555" s="166" t="s">
        <v>212</v>
      </c>
      <c r="H555" s="167">
        <v>22.304999999999996</v>
      </c>
      <c r="I555" s="168"/>
      <c r="L555" s="164"/>
      <c r="M555" s="169"/>
      <c r="T555" s="170"/>
      <c r="AT555" s="165" t="s">
        <v>208</v>
      </c>
      <c r="AU555" s="165" t="s">
        <v>81</v>
      </c>
      <c r="AV555" s="14" t="s">
        <v>155</v>
      </c>
      <c r="AW555" s="14" t="s">
        <v>33</v>
      </c>
      <c r="AX555" s="14" t="s">
        <v>79</v>
      </c>
      <c r="AY555" s="165" t="s">
        <v>132</v>
      </c>
    </row>
    <row r="556" spans="2:65" s="1" customFormat="1" ht="16.5" customHeight="1">
      <c r="B556" s="33"/>
      <c r="C556" s="128" t="s">
        <v>717</v>
      </c>
      <c r="D556" s="128" t="s">
        <v>135</v>
      </c>
      <c r="E556" s="129" t="s">
        <v>718</v>
      </c>
      <c r="F556" s="130" t="s">
        <v>719</v>
      </c>
      <c r="G556" s="131" t="s">
        <v>234</v>
      </c>
      <c r="H556" s="132">
        <v>20</v>
      </c>
      <c r="I556" s="133"/>
      <c r="J556" s="134">
        <f>ROUND(I556*H556,2)</f>
        <v>0</v>
      </c>
      <c r="K556" s="130" t="s">
        <v>139</v>
      </c>
      <c r="L556" s="33"/>
      <c r="M556" s="135" t="s">
        <v>19</v>
      </c>
      <c r="N556" s="136" t="s">
        <v>43</v>
      </c>
      <c r="P556" s="137">
        <f>O556*H556</f>
        <v>0</v>
      </c>
      <c r="Q556" s="137">
        <v>0.00021</v>
      </c>
      <c r="R556" s="137">
        <f>Q556*H556</f>
        <v>0.004200000000000001</v>
      </c>
      <c r="S556" s="137">
        <v>0</v>
      </c>
      <c r="T556" s="138">
        <f>S556*H556</f>
        <v>0</v>
      </c>
      <c r="AR556" s="139" t="s">
        <v>339</v>
      </c>
      <c r="AT556" s="139" t="s">
        <v>135</v>
      </c>
      <c r="AU556" s="139" t="s">
        <v>81</v>
      </c>
      <c r="AY556" s="18" t="s">
        <v>132</v>
      </c>
      <c r="BE556" s="140">
        <f>IF(N556="základní",J556,0)</f>
        <v>0</v>
      </c>
      <c r="BF556" s="140">
        <f>IF(N556="snížená",J556,0)</f>
        <v>0</v>
      </c>
      <c r="BG556" s="140">
        <f>IF(N556="zákl. přenesená",J556,0)</f>
        <v>0</v>
      </c>
      <c r="BH556" s="140">
        <f>IF(N556="sníž. přenesená",J556,0)</f>
        <v>0</v>
      </c>
      <c r="BI556" s="140">
        <f>IF(N556="nulová",J556,0)</f>
        <v>0</v>
      </c>
      <c r="BJ556" s="18" t="s">
        <v>79</v>
      </c>
      <c r="BK556" s="140">
        <f>ROUND(I556*H556,2)</f>
        <v>0</v>
      </c>
      <c r="BL556" s="18" t="s">
        <v>339</v>
      </c>
      <c r="BM556" s="139" t="s">
        <v>720</v>
      </c>
    </row>
    <row r="557" spans="2:47" s="1" customFormat="1" ht="11.25">
      <c r="B557" s="33"/>
      <c r="D557" s="141" t="s">
        <v>142</v>
      </c>
      <c r="F557" s="142" t="s">
        <v>721</v>
      </c>
      <c r="I557" s="143"/>
      <c r="L557" s="33"/>
      <c r="M557" s="144"/>
      <c r="T557" s="54"/>
      <c r="AT557" s="18" t="s">
        <v>142</v>
      </c>
      <c r="AU557" s="18" t="s">
        <v>81</v>
      </c>
    </row>
    <row r="558" spans="2:65" s="1" customFormat="1" ht="16.5" customHeight="1">
      <c r="B558" s="33"/>
      <c r="C558" s="128" t="s">
        <v>722</v>
      </c>
      <c r="D558" s="128" t="s">
        <v>135</v>
      </c>
      <c r="E558" s="129" t="s">
        <v>723</v>
      </c>
      <c r="F558" s="130" t="s">
        <v>724</v>
      </c>
      <c r="G558" s="131" t="s">
        <v>234</v>
      </c>
      <c r="H558" s="132">
        <v>12</v>
      </c>
      <c r="I558" s="133"/>
      <c r="J558" s="134">
        <f>ROUND(I558*H558,2)</f>
        <v>0</v>
      </c>
      <c r="K558" s="130" t="s">
        <v>139</v>
      </c>
      <c r="L558" s="33"/>
      <c r="M558" s="135" t="s">
        <v>19</v>
      </c>
      <c r="N558" s="136" t="s">
        <v>43</v>
      </c>
      <c r="P558" s="137">
        <f>O558*H558</f>
        <v>0</v>
      </c>
      <c r="Q558" s="137">
        <v>0.0002</v>
      </c>
      <c r="R558" s="137">
        <f>Q558*H558</f>
        <v>0.0024000000000000002</v>
      </c>
      <c r="S558" s="137">
        <v>0</v>
      </c>
      <c r="T558" s="138">
        <f>S558*H558</f>
        <v>0</v>
      </c>
      <c r="AR558" s="139" t="s">
        <v>339</v>
      </c>
      <c r="AT558" s="139" t="s">
        <v>135</v>
      </c>
      <c r="AU558" s="139" t="s">
        <v>81</v>
      </c>
      <c r="AY558" s="18" t="s">
        <v>132</v>
      </c>
      <c r="BE558" s="140">
        <f>IF(N558="základní",J558,0)</f>
        <v>0</v>
      </c>
      <c r="BF558" s="140">
        <f>IF(N558="snížená",J558,0)</f>
        <v>0</v>
      </c>
      <c r="BG558" s="140">
        <f>IF(N558="zákl. přenesená",J558,0)</f>
        <v>0</v>
      </c>
      <c r="BH558" s="140">
        <f>IF(N558="sníž. přenesená",J558,0)</f>
        <v>0</v>
      </c>
      <c r="BI558" s="140">
        <f>IF(N558="nulová",J558,0)</f>
        <v>0</v>
      </c>
      <c r="BJ558" s="18" t="s">
        <v>79</v>
      </c>
      <c r="BK558" s="140">
        <f>ROUND(I558*H558,2)</f>
        <v>0</v>
      </c>
      <c r="BL558" s="18" t="s">
        <v>339</v>
      </c>
      <c r="BM558" s="139" t="s">
        <v>725</v>
      </c>
    </row>
    <row r="559" spans="2:47" s="1" customFormat="1" ht="11.25">
      <c r="B559" s="33"/>
      <c r="D559" s="141" t="s">
        <v>142</v>
      </c>
      <c r="F559" s="142" t="s">
        <v>726</v>
      </c>
      <c r="I559" s="143"/>
      <c r="L559" s="33"/>
      <c r="M559" s="144"/>
      <c r="T559" s="54"/>
      <c r="AT559" s="18" t="s">
        <v>142</v>
      </c>
      <c r="AU559" s="18" t="s">
        <v>81</v>
      </c>
    </row>
    <row r="560" spans="2:65" s="1" customFormat="1" ht="16.5" customHeight="1">
      <c r="B560" s="33"/>
      <c r="C560" s="128" t="s">
        <v>727</v>
      </c>
      <c r="D560" s="128" t="s">
        <v>135</v>
      </c>
      <c r="E560" s="129" t="s">
        <v>728</v>
      </c>
      <c r="F560" s="130" t="s">
        <v>729</v>
      </c>
      <c r="G560" s="131" t="s">
        <v>228</v>
      </c>
      <c r="H560" s="132">
        <v>35.99</v>
      </c>
      <c r="I560" s="133"/>
      <c r="J560" s="134">
        <f>ROUND(I560*H560,2)</f>
        <v>0</v>
      </c>
      <c r="K560" s="130" t="s">
        <v>139</v>
      </c>
      <c r="L560" s="33"/>
      <c r="M560" s="135" t="s">
        <v>19</v>
      </c>
      <c r="N560" s="136" t="s">
        <v>43</v>
      </c>
      <c r="P560" s="137">
        <f>O560*H560</f>
        <v>0</v>
      </c>
      <c r="Q560" s="137">
        <v>0.00032</v>
      </c>
      <c r="R560" s="137">
        <f>Q560*H560</f>
        <v>0.011516800000000002</v>
      </c>
      <c r="S560" s="137">
        <v>0</v>
      </c>
      <c r="T560" s="138">
        <f>S560*H560</f>
        <v>0</v>
      </c>
      <c r="AR560" s="139" t="s">
        <v>339</v>
      </c>
      <c r="AT560" s="139" t="s">
        <v>135</v>
      </c>
      <c r="AU560" s="139" t="s">
        <v>81</v>
      </c>
      <c r="AY560" s="18" t="s">
        <v>132</v>
      </c>
      <c r="BE560" s="140">
        <f>IF(N560="základní",J560,0)</f>
        <v>0</v>
      </c>
      <c r="BF560" s="140">
        <f>IF(N560="snížená",J560,0)</f>
        <v>0</v>
      </c>
      <c r="BG560" s="140">
        <f>IF(N560="zákl. přenesená",J560,0)</f>
        <v>0</v>
      </c>
      <c r="BH560" s="140">
        <f>IF(N560="sníž. přenesená",J560,0)</f>
        <v>0</v>
      </c>
      <c r="BI560" s="140">
        <f>IF(N560="nulová",J560,0)</f>
        <v>0</v>
      </c>
      <c r="BJ560" s="18" t="s">
        <v>79</v>
      </c>
      <c r="BK560" s="140">
        <f>ROUND(I560*H560,2)</f>
        <v>0</v>
      </c>
      <c r="BL560" s="18" t="s">
        <v>339</v>
      </c>
      <c r="BM560" s="139" t="s">
        <v>730</v>
      </c>
    </row>
    <row r="561" spans="2:47" s="1" customFormat="1" ht="11.25">
      <c r="B561" s="33"/>
      <c r="D561" s="141" t="s">
        <v>142</v>
      </c>
      <c r="F561" s="142" t="s">
        <v>731</v>
      </c>
      <c r="I561" s="143"/>
      <c r="L561" s="33"/>
      <c r="M561" s="144"/>
      <c r="T561" s="54"/>
      <c r="AT561" s="18" t="s">
        <v>142</v>
      </c>
      <c r="AU561" s="18" t="s">
        <v>81</v>
      </c>
    </row>
    <row r="562" spans="2:51" s="13" customFormat="1" ht="11.25">
      <c r="B562" s="157"/>
      <c r="D562" s="151" t="s">
        <v>208</v>
      </c>
      <c r="E562" s="158" t="s">
        <v>19</v>
      </c>
      <c r="F562" s="159" t="s">
        <v>732</v>
      </c>
      <c r="H562" s="160">
        <v>35.99</v>
      </c>
      <c r="I562" s="161"/>
      <c r="L562" s="157"/>
      <c r="M562" s="162"/>
      <c r="T562" s="163"/>
      <c r="AT562" s="158" t="s">
        <v>208</v>
      </c>
      <c r="AU562" s="158" t="s">
        <v>81</v>
      </c>
      <c r="AV562" s="13" t="s">
        <v>81</v>
      </c>
      <c r="AW562" s="13" t="s">
        <v>33</v>
      </c>
      <c r="AX562" s="13" t="s">
        <v>79</v>
      </c>
      <c r="AY562" s="158" t="s">
        <v>132</v>
      </c>
    </row>
    <row r="563" spans="2:65" s="1" customFormat="1" ht="24.2" customHeight="1">
      <c r="B563" s="33"/>
      <c r="C563" s="128" t="s">
        <v>733</v>
      </c>
      <c r="D563" s="128" t="s">
        <v>135</v>
      </c>
      <c r="E563" s="129" t="s">
        <v>734</v>
      </c>
      <c r="F563" s="130" t="s">
        <v>735</v>
      </c>
      <c r="G563" s="131" t="s">
        <v>205</v>
      </c>
      <c r="H563" s="132">
        <v>50.923</v>
      </c>
      <c r="I563" s="133"/>
      <c r="J563" s="134">
        <f>ROUND(I563*H563,2)</f>
        <v>0</v>
      </c>
      <c r="K563" s="130" t="s">
        <v>139</v>
      </c>
      <c r="L563" s="33"/>
      <c r="M563" s="135" t="s">
        <v>19</v>
      </c>
      <c r="N563" s="136" t="s">
        <v>43</v>
      </c>
      <c r="P563" s="137">
        <f>O563*H563</f>
        <v>0</v>
      </c>
      <c r="Q563" s="137">
        <v>0.0052</v>
      </c>
      <c r="R563" s="137">
        <f>Q563*H563</f>
        <v>0.2647996</v>
      </c>
      <c r="S563" s="137">
        <v>0</v>
      </c>
      <c r="T563" s="138">
        <f>S563*H563</f>
        <v>0</v>
      </c>
      <c r="AR563" s="139" t="s">
        <v>339</v>
      </c>
      <c r="AT563" s="139" t="s">
        <v>135</v>
      </c>
      <c r="AU563" s="139" t="s">
        <v>81</v>
      </c>
      <c r="AY563" s="18" t="s">
        <v>132</v>
      </c>
      <c r="BE563" s="140">
        <f>IF(N563="základní",J563,0)</f>
        <v>0</v>
      </c>
      <c r="BF563" s="140">
        <f>IF(N563="snížená",J563,0)</f>
        <v>0</v>
      </c>
      <c r="BG563" s="140">
        <f>IF(N563="zákl. přenesená",J563,0)</f>
        <v>0</v>
      </c>
      <c r="BH563" s="140">
        <f>IF(N563="sníž. přenesená",J563,0)</f>
        <v>0</v>
      </c>
      <c r="BI563" s="140">
        <f>IF(N563="nulová",J563,0)</f>
        <v>0</v>
      </c>
      <c r="BJ563" s="18" t="s">
        <v>79</v>
      </c>
      <c r="BK563" s="140">
        <f>ROUND(I563*H563,2)</f>
        <v>0</v>
      </c>
      <c r="BL563" s="18" t="s">
        <v>339</v>
      </c>
      <c r="BM563" s="139" t="s">
        <v>736</v>
      </c>
    </row>
    <row r="564" spans="2:47" s="1" customFormat="1" ht="11.25">
      <c r="B564" s="33"/>
      <c r="D564" s="141" t="s">
        <v>142</v>
      </c>
      <c r="F564" s="142" t="s">
        <v>737</v>
      </c>
      <c r="I564" s="143"/>
      <c r="L564" s="33"/>
      <c r="M564" s="144"/>
      <c r="T564" s="54"/>
      <c r="AT564" s="18" t="s">
        <v>142</v>
      </c>
      <c r="AU564" s="18" t="s">
        <v>81</v>
      </c>
    </row>
    <row r="565" spans="2:65" s="1" customFormat="1" ht="24.2" customHeight="1">
      <c r="B565" s="33"/>
      <c r="C565" s="178" t="s">
        <v>738</v>
      </c>
      <c r="D565" s="178" t="s">
        <v>346</v>
      </c>
      <c r="E565" s="179" t="s">
        <v>739</v>
      </c>
      <c r="F565" s="180" t="s">
        <v>740</v>
      </c>
      <c r="G565" s="181" t="s">
        <v>205</v>
      </c>
      <c r="H565" s="182">
        <v>56.015</v>
      </c>
      <c r="I565" s="183"/>
      <c r="J565" s="184">
        <f>ROUND(I565*H565,2)</f>
        <v>0</v>
      </c>
      <c r="K565" s="180" t="s">
        <v>139</v>
      </c>
      <c r="L565" s="185"/>
      <c r="M565" s="186" t="s">
        <v>19</v>
      </c>
      <c r="N565" s="187" t="s">
        <v>43</v>
      </c>
      <c r="P565" s="137">
        <f>O565*H565</f>
        <v>0</v>
      </c>
      <c r="Q565" s="137">
        <v>0.022</v>
      </c>
      <c r="R565" s="137">
        <f>Q565*H565</f>
        <v>1.23233</v>
      </c>
      <c r="S565" s="137">
        <v>0</v>
      </c>
      <c r="T565" s="138">
        <f>S565*H565</f>
        <v>0</v>
      </c>
      <c r="AR565" s="139" t="s">
        <v>482</v>
      </c>
      <c r="AT565" s="139" t="s">
        <v>346</v>
      </c>
      <c r="AU565" s="139" t="s">
        <v>81</v>
      </c>
      <c r="AY565" s="18" t="s">
        <v>132</v>
      </c>
      <c r="BE565" s="140">
        <f>IF(N565="základní",J565,0)</f>
        <v>0</v>
      </c>
      <c r="BF565" s="140">
        <f>IF(N565="snížená",J565,0)</f>
        <v>0</v>
      </c>
      <c r="BG565" s="140">
        <f>IF(N565="zákl. přenesená",J565,0)</f>
        <v>0</v>
      </c>
      <c r="BH565" s="140">
        <f>IF(N565="sníž. přenesená",J565,0)</f>
        <v>0</v>
      </c>
      <c r="BI565" s="140">
        <f>IF(N565="nulová",J565,0)</f>
        <v>0</v>
      </c>
      <c r="BJ565" s="18" t="s">
        <v>79</v>
      </c>
      <c r="BK565" s="140">
        <f>ROUND(I565*H565,2)</f>
        <v>0</v>
      </c>
      <c r="BL565" s="18" t="s">
        <v>339</v>
      </c>
      <c r="BM565" s="139" t="s">
        <v>741</v>
      </c>
    </row>
    <row r="566" spans="2:47" s="1" customFormat="1" ht="29.25">
      <c r="B566" s="33"/>
      <c r="D566" s="151" t="s">
        <v>633</v>
      </c>
      <c r="F566" s="189" t="s">
        <v>742</v>
      </c>
      <c r="I566" s="143"/>
      <c r="L566" s="33"/>
      <c r="M566" s="144"/>
      <c r="T566" s="54"/>
      <c r="AT566" s="18" t="s">
        <v>633</v>
      </c>
      <c r="AU566" s="18" t="s">
        <v>81</v>
      </c>
    </row>
    <row r="567" spans="2:51" s="13" customFormat="1" ht="11.25">
      <c r="B567" s="157"/>
      <c r="D567" s="151" t="s">
        <v>208</v>
      </c>
      <c r="F567" s="159" t="s">
        <v>743</v>
      </c>
      <c r="H567" s="160">
        <v>56.015</v>
      </c>
      <c r="I567" s="161"/>
      <c r="L567" s="157"/>
      <c r="M567" s="162"/>
      <c r="T567" s="163"/>
      <c r="AT567" s="158" t="s">
        <v>208</v>
      </c>
      <c r="AU567" s="158" t="s">
        <v>81</v>
      </c>
      <c r="AV567" s="13" t="s">
        <v>81</v>
      </c>
      <c r="AW567" s="13" t="s">
        <v>4</v>
      </c>
      <c r="AX567" s="13" t="s">
        <v>79</v>
      </c>
      <c r="AY567" s="158" t="s">
        <v>132</v>
      </c>
    </row>
    <row r="568" spans="2:65" s="1" customFormat="1" ht="24.2" customHeight="1">
      <c r="B568" s="33"/>
      <c r="C568" s="128" t="s">
        <v>744</v>
      </c>
      <c r="D568" s="128" t="s">
        <v>135</v>
      </c>
      <c r="E568" s="129" t="s">
        <v>745</v>
      </c>
      <c r="F568" s="130" t="s">
        <v>746</v>
      </c>
      <c r="G568" s="131" t="s">
        <v>228</v>
      </c>
      <c r="H568" s="132">
        <v>20.05</v>
      </c>
      <c r="I568" s="133"/>
      <c r="J568" s="134">
        <f>ROUND(I568*H568,2)</f>
        <v>0</v>
      </c>
      <c r="K568" s="130" t="s">
        <v>139</v>
      </c>
      <c r="L568" s="33"/>
      <c r="M568" s="135" t="s">
        <v>19</v>
      </c>
      <c r="N568" s="136" t="s">
        <v>43</v>
      </c>
      <c r="P568" s="137">
        <f>O568*H568</f>
        <v>0</v>
      </c>
      <c r="Q568" s="137">
        <v>0.00043</v>
      </c>
      <c r="R568" s="137">
        <f>Q568*H568</f>
        <v>0.0086215</v>
      </c>
      <c r="S568" s="137">
        <v>0</v>
      </c>
      <c r="T568" s="138">
        <f>S568*H568</f>
        <v>0</v>
      </c>
      <c r="AR568" s="139" t="s">
        <v>339</v>
      </c>
      <c r="AT568" s="139" t="s">
        <v>135</v>
      </c>
      <c r="AU568" s="139" t="s">
        <v>81</v>
      </c>
      <c r="AY568" s="18" t="s">
        <v>132</v>
      </c>
      <c r="BE568" s="140">
        <f>IF(N568="základní",J568,0)</f>
        <v>0</v>
      </c>
      <c r="BF568" s="140">
        <f>IF(N568="snížená",J568,0)</f>
        <v>0</v>
      </c>
      <c r="BG568" s="140">
        <f>IF(N568="zákl. přenesená",J568,0)</f>
        <v>0</v>
      </c>
      <c r="BH568" s="140">
        <f>IF(N568="sníž. přenesená",J568,0)</f>
        <v>0</v>
      </c>
      <c r="BI568" s="140">
        <f>IF(N568="nulová",J568,0)</f>
        <v>0</v>
      </c>
      <c r="BJ568" s="18" t="s">
        <v>79</v>
      </c>
      <c r="BK568" s="140">
        <f>ROUND(I568*H568,2)</f>
        <v>0</v>
      </c>
      <c r="BL568" s="18" t="s">
        <v>339</v>
      </c>
      <c r="BM568" s="139" t="s">
        <v>747</v>
      </c>
    </row>
    <row r="569" spans="2:47" s="1" customFormat="1" ht="11.25">
      <c r="B569" s="33"/>
      <c r="D569" s="141" t="s">
        <v>142</v>
      </c>
      <c r="F569" s="142" t="s">
        <v>748</v>
      </c>
      <c r="I569" s="143"/>
      <c r="L569" s="33"/>
      <c r="M569" s="144"/>
      <c r="T569" s="54"/>
      <c r="AT569" s="18" t="s">
        <v>142</v>
      </c>
      <c r="AU569" s="18" t="s">
        <v>81</v>
      </c>
    </row>
    <row r="570" spans="2:51" s="12" customFormat="1" ht="11.25">
      <c r="B570" s="150"/>
      <c r="D570" s="151" t="s">
        <v>208</v>
      </c>
      <c r="E570" s="152" t="s">
        <v>19</v>
      </c>
      <c r="F570" s="153" t="s">
        <v>749</v>
      </c>
      <c r="H570" s="152" t="s">
        <v>19</v>
      </c>
      <c r="I570" s="154"/>
      <c r="L570" s="150"/>
      <c r="M570" s="155"/>
      <c r="T570" s="156"/>
      <c r="AT570" s="152" t="s">
        <v>208</v>
      </c>
      <c r="AU570" s="152" t="s">
        <v>81</v>
      </c>
      <c r="AV570" s="12" t="s">
        <v>79</v>
      </c>
      <c r="AW570" s="12" t="s">
        <v>33</v>
      </c>
      <c r="AX570" s="12" t="s">
        <v>72</v>
      </c>
      <c r="AY570" s="152" t="s">
        <v>132</v>
      </c>
    </row>
    <row r="571" spans="2:51" s="13" customFormat="1" ht="11.25">
      <c r="B571" s="157"/>
      <c r="D571" s="151" t="s">
        <v>208</v>
      </c>
      <c r="E571" s="158" t="s">
        <v>19</v>
      </c>
      <c r="F571" s="159" t="s">
        <v>750</v>
      </c>
      <c r="H571" s="160">
        <v>20.05</v>
      </c>
      <c r="I571" s="161"/>
      <c r="L571" s="157"/>
      <c r="M571" s="162"/>
      <c r="T571" s="163"/>
      <c r="AT571" s="158" t="s">
        <v>208</v>
      </c>
      <c r="AU571" s="158" t="s">
        <v>81</v>
      </c>
      <c r="AV571" s="13" t="s">
        <v>81</v>
      </c>
      <c r="AW571" s="13" t="s">
        <v>33</v>
      </c>
      <c r="AX571" s="13" t="s">
        <v>79</v>
      </c>
      <c r="AY571" s="158" t="s">
        <v>132</v>
      </c>
    </row>
    <row r="572" spans="2:65" s="1" customFormat="1" ht="16.5" customHeight="1">
      <c r="B572" s="33"/>
      <c r="C572" s="178" t="s">
        <v>751</v>
      </c>
      <c r="D572" s="178" t="s">
        <v>346</v>
      </c>
      <c r="E572" s="179" t="s">
        <v>752</v>
      </c>
      <c r="F572" s="180" t="s">
        <v>753</v>
      </c>
      <c r="G572" s="181" t="s">
        <v>228</v>
      </c>
      <c r="H572" s="182">
        <v>22.055</v>
      </c>
      <c r="I572" s="183"/>
      <c r="J572" s="184">
        <f>ROUND(I572*H572,2)</f>
        <v>0</v>
      </c>
      <c r="K572" s="180" t="s">
        <v>139</v>
      </c>
      <c r="L572" s="185"/>
      <c r="M572" s="186" t="s">
        <v>19</v>
      </c>
      <c r="N572" s="187" t="s">
        <v>43</v>
      </c>
      <c r="P572" s="137">
        <f>O572*H572</f>
        <v>0</v>
      </c>
      <c r="Q572" s="137">
        <v>0.00198</v>
      </c>
      <c r="R572" s="137">
        <f>Q572*H572</f>
        <v>0.0436689</v>
      </c>
      <c r="S572" s="137">
        <v>0</v>
      </c>
      <c r="T572" s="138">
        <f>S572*H572</f>
        <v>0</v>
      </c>
      <c r="AR572" s="139" t="s">
        <v>482</v>
      </c>
      <c r="AT572" s="139" t="s">
        <v>346</v>
      </c>
      <c r="AU572" s="139" t="s">
        <v>81</v>
      </c>
      <c r="AY572" s="18" t="s">
        <v>132</v>
      </c>
      <c r="BE572" s="140">
        <f>IF(N572="základní",J572,0)</f>
        <v>0</v>
      </c>
      <c r="BF572" s="140">
        <f>IF(N572="snížená",J572,0)</f>
        <v>0</v>
      </c>
      <c r="BG572" s="140">
        <f>IF(N572="zákl. přenesená",J572,0)</f>
        <v>0</v>
      </c>
      <c r="BH572" s="140">
        <f>IF(N572="sníž. přenesená",J572,0)</f>
        <v>0</v>
      </c>
      <c r="BI572" s="140">
        <f>IF(N572="nulová",J572,0)</f>
        <v>0</v>
      </c>
      <c r="BJ572" s="18" t="s">
        <v>79</v>
      </c>
      <c r="BK572" s="140">
        <f>ROUND(I572*H572,2)</f>
        <v>0</v>
      </c>
      <c r="BL572" s="18" t="s">
        <v>339</v>
      </c>
      <c r="BM572" s="139" t="s">
        <v>754</v>
      </c>
    </row>
    <row r="573" spans="2:47" s="1" customFormat="1" ht="19.5">
      <c r="B573" s="33"/>
      <c r="D573" s="151" t="s">
        <v>633</v>
      </c>
      <c r="F573" s="189" t="s">
        <v>634</v>
      </c>
      <c r="I573" s="143"/>
      <c r="L573" s="33"/>
      <c r="M573" s="144"/>
      <c r="T573" s="54"/>
      <c r="AT573" s="18" t="s">
        <v>633</v>
      </c>
      <c r="AU573" s="18" t="s">
        <v>81</v>
      </c>
    </row>
    <row r="574" spans="2:51" s="13" customFormat="1" ht="11.25">
      <c r="B574" s="157"/>
      <c r="D574" s="151" t="s">
        <v>208</v>
      </c>
      <c r="F574" s="159" t="s">
        <v>755</v>
      </c>
      <c r="H574" s="160">
        <v>22.055</v>
      </c>
      <c r="I574" s="161"/>
      <c r="L574" s="157"/>
      <c r="M574" s="162"/>
      <c r="T574" s="163"/>
      <c r="AT574" s="158" t="s">
        <v>208</v>
      </c>
      <c r="AU574" s="158" t="s">
        <v>81</v>
      </c>
      <c r="AV574" s="13" t="s">
        <v>81</v>
      </c>
      <c r="AW574" s="13" t="s">
        <v>4</v>
      </c>
      <c r="AX574" s="13" t="s">
        <v>79</v>
      </c>
      <c r="AY574" s="158" t="s">
        <v>132</v>
      </c>
    </row>
    <row r="575" spans="2:65" s="1" customFormat="1" ht="16.5" customHeight="1">
      <c r="B575" s="33"/>
      <c r="C575" s="128" t="s">
        <v>756</v>
      </c>
      <c r="D575" s="128" t="s">
        <v>135</v>
      </c>
      <c r="E575" s="129" t="s">
        <v>757</v>
      </c>
      <c r="F575" s="130" t="s">
        <v>758</v>
      </c>
      <c r="G575" s="131" t="s">
        <v>228</v>
      </c>
      <c r="H575" s="132">
        <v>63.91</v>
      </c>
      <c r="I575" s="133"/>
      <c r="J575" s="134">
        <f>ROUND(I575*H575,2)</f>
        <v>0</v>
      </c>
      <c r="K575" s="130" t="s">
        <v>139</v>
      </c>
      <c r="L575" s="33"/>
      <c r="M575" s="135" t="s">
        <v>19</v>
      </c>
      <c r="N575" s="136" t="s">
        <v>43</v>
      </c>
      <c r="P575" s="137">
        <f>O575*H575</f>
        <v>0</v>
      </c>
      <c r="Q575" s="137">
        <v>3E-05</v>
      </c>
      <c r="R575" s="137">
        <f>Q575*H575</f>
        <v>0.0019173</v>
      </c>
      <c r="S575" s="137">
        <v>0</v>
      </c>
      <c r="T575" s="138">
        <f>S575*H575</f>
        <v>0</v>
      </c>
      <c r="AR575" s="139" t="s">
        <v>339</v>
      </c>
      <c r="AT575" s="139" t="s">
        <v>135</v>
      </c>
      <c r="AU575" s="139" t="s">
        <v>81</v>
      </c>
      <c r="AY575" s="18" t="s">
        <v>132</v>
      </c>
      <c r="BE575" s="140">
        <f>IF(N575="základní",J575,0)</f>
        <v>0</v>
      </c>
      <c r="BF575" s="140">
        <f>IF(N575="snížená",J575,0)</f>
        <v>0</v>
      </c>
      <c r="BG575" s="140">
        <f>IF(N575="zákl. přenesená",J575,0)</f>
        <v>0</v>
      </c>
      <c r="BH575" s="140">
        <f>IF(N575="sníž. přenesená",J575,0)</f>
        <v>0</v>
      </c>
      <c r="BI575" s="140">
        <f>IF(N575="nulová",J575,0)</f>
        <v>0</v>
      </c>
      <c r="BJ575" s="18" t="s">
        <v>79</v>
      </c>
      <c r="BK575" s="140">
        <f>ROUND(I575*H575,2)</f>
        <v>0</v>
      </c>
      <c r="BL575" s="18" t="s">
        <v>339</v>
      </c>
      <c r="BM575" s="139" t="s">
        <v>759</v>
      </c>
    </row>
    <row r="576" spans="2:47" s="1" customFormat="1" ht="11.25">
      <c r="B576" s="33"/>
      <c r="D576" s="141" t="s">
        <v>142</v>
      </c>
      <c r="F576" s="142" t="s">
        <v>760</v>
      </c>
      <c r="I576" s="143"/>
      <c r="L576" s="33"/>
      <c r="M576" s="144"/>
      <c r="T576" s="54"/>
      <c r="AT576" s="18" t="s">
        <v>142</v>
      </c>
      <c r="AU576" s="18" t="s">
        <v>81</v>
      </c>
    </row>
    <row r="577" spans="2:51" s="12" customFormat="1" ht="11.25">
      <c r="B577" s="150"/>
      <c r="D577" s="151" t="s">
        <v>208</v>
      </c>
      <c r="E577" s="152" t="s">
        <v>19</v>
      </c>
      <c r="F577" s="153" t="s">
        <v>761</v>
      </c>
      <c r="H577" s="152" t="s">
        <v>19</v>
      </c>
      <c r="I577" s="154"/>
      <c r="L577" s="150"/>
      <c r="M577" s="155"/>
      <c r="T577" s="156"/>
      <c r="AT577" s="152" t="s">
        <v>208</v>
      </c>
      <c r="AU577" s="152" t="s">
        <v>81</v>
      </c>
      <c r="AV577" s="12" t="s">
        <v>79</v>
      </c>
      <c r="AW577" s="12" t="s">
        <v>33</v>
      </c>
      <c r="AX577" s="12" t="s">
        <v>72</v>
      </c>
      <c r="AY577" s="152" t="s">
        <v>132</v>
      </c>
    </row>
    <row r="578" spans="2:51" s="13" customFormat="1" ht="22.5">
      <c r="B578" s="157"/>
      <c r="D578" s="151" t="s">
        <v>208</v>
      </c>
      <c r="E578" s="158" t="s">
        <v>19</v>
      </c>
      <c r="F578" s="159" t="s">
        <v>762</v>
      </c>
      <c r="H578" s="160">
        <v>31.16</v>
      </c>
      <c r="I578" s="161"/>
      <c r="L578" s="157"/>
      <c r="M578" s="162"/>
      <c r="T578" s="163"/>
      <c r="AT578" s="158" t="s">
        <v>208</v>
      </c>
      <c r="AU578" s="158" t="s">
        <v>81</v>
      </c>
      <c r="AV578" s="13" t="s">
        <v>81</v>
      </c>
      <c r="AW578" s="13" t="s">
        <v>33</v>
      </c>
      <c r="AX578" s="13" t="s">
        <v>72</v>
      </c>
      <c r="AY578" s="158" t="s">
        <v>132</v>
      </c>
    </row>
    <row r="579" spans="2:51" s="13" customFormat="1" ht="11.25">
      <c r="B579" s="157"/>
      <c r="D579" s="151" t="s">
        <v>208</v>
      </c>
      <c r="E579" s="158" t="s">
        <v>19</v>
      </c>
      <c r="F579" s="159" t="s">
        <v>763</v>
      </c>
      <c r="H579" s="160">
        <v>32.75</v>
      </c>
      <c r="I579" s="161"/>
      <c r="L579" s="157"/>
      <c r="M579" s="162"/>
      <c r="T579" s="163"/>
      <c r="AT579" s="158" t="s">
        <v>208</v>
      </c>
      <c r="AU579" s="158" t="s">
        <v>81</v>
      </c>
      <c r="AV579" s="13" t="s">
        <v>81</v>
      </c>
      <c r="AW579" s="13" t="s">
        <v>33</v>
      </c>
      <c r="AX579" s="13" t="s">
        <v>72</v>
      </c>
      <c r="AY579" s="158" t="s">
        <v>132</v>
      </c>
    </row>
    <row r="580" spans="2:51" s="14" customFormat="1" ht="11.25">
      <c r="B580" s="164"/>
      <c r="D580" s="151" t="s">
        <v>208</v>
      </c>
      <c r="E580" s="165" t="s">
        <v>19</v>
      </c>
      <c r="F580" s="166" t="s">
        <v>212</v>
      </c>
      <c r="H580" s="167">
        <v>63.91</v>
      </c>
      <c r="I580" s="168"/>
      <c r="L580" s="164"/>
      <c r="M580" s="169"/>
      <c r="T580" s="170"/>
      <c r="AT580" s="165" t="s">
        <v>208</v>
      </c>
      <c r="AU580" s="165" t="s">
        <v>81</v>
      </c>
      <c r="AV580" s="14" t="s">
        <v>155</v>
      </c>
      <c r="AW580" s="14" t="s">
        <v>33</v>
      </c>
      <c r="AX580" s="14" t="s">
        <v>79</v>
      </c>
      <c r="AY580" s="165" t="s">
        <v>132</v>
      </c>
    </row>
    <row r="581" spans="2:65" s="1" customFormat="1" ht="24.2" customHeight="1">
      <c r="B581" s="33"/>
      <c r="C581" s="128" t="s">
        <v>764</v>
      </c>
      <c r="D581" s="128" t="s">
        <v>135</v>
      </c>
      <c r="E581" s="129" t="s">
        <v>765</v>
      </c>
      <c r="F581" s="130" t="s">
        <v>766</v>
      </c>
      <c r="G581" s="131" t="s">
        <v>228</v>
      </c>
      <c r="H581" s="132">
        <v>5.5</v>
      </c>
      <c r="I581" s="133"/>
      <c r="J581" s="134">
        <f>ROUND(I581*H581,2)</f>
        <v>0</v>
      </c>
      <c r="K581" s="130" t="s">
        <v>139</v>
      </c>
      <c r="L581" s="33"/>
      <c r="M581" s="135" t="s">
        <v>19</v>
      </c>
      <c r="N581" s="136" t="s">
        <v>43</v>
      </c>
      <c r="P581" s="137">
        <f>O581*H581</f>
        <v>0</v>
      </c>
      <c r="Q581" s="137">
        <v>0.0002</v>
      </c>
      <c r="R581" s="137">
        <f>Q581*H581</f>
        <v>0.0011</v>
      </c>
      <c r="S581" s="137">
        <v>0</v>
      </c>
      <c r="T581" s="138">
        <f>S581*H581</f>
        <v>0</v>
      </c>
      <c r="AR581" s="139" t="s">
        <v>339</v>
      </c>
      <c r="AT581" s="139" t="s">
        <v>135</v>
      </c>
      <c r="AU581" s="139" t="s">
        <v>81</v>
      </c>
      <c r="AY581" s="18" t="s">
        <v>132</v>
      </c>
      <c r="BE581" s="140">
        <f>IF(N581="základní",J581,0)</f>
        <v>0</v>
      </c>
      <c r="BF581" s="140">
        <f>IF(N581="snížená",J581,0)</f>
        <v>0</v>
      </c>
      <c r="BG581" s="140">
        <f>IF(N581="zákl. přenesená",J581,0)</f>
        <v>0</v>
      </c>
      <c r="BH581" s="140">
        <f>IF(N581="sníž. přenesená",J581,0)</f>
        <v>0</v>
      </c>
      <c r="BI581" s="140">
        <f>IF(N581="nulová",J581,0)</f>
        <v>0</v>
      </c>
      <c r="BJ581" s="18" t="s">
        <v>79</v>
      </c>
      <c r="BK581" s="140">
        <f>ROUND(I581*H581,2)</f>
        <v>0</v>
      </c>
      <c r="BL581" s="18" t="s">
        <v>339</v>
      </c>
      <c r="BM581" s="139" t="s">
        <v>767</v>
      </c>
    </row>
    <row r="582" spans="2:47" s="1" customFormat="1" ht="11.25">
      <c r="B582" s="33"/>
      <c r="D582" s="141" t="s">
        <v>142</v>
      </c>
      <c r="F582" s="142" t="s">
        <v>768</v>
      </c>
      <c r="I582" s="143"/>
      <c r="L582" s="33"/>
      <c r="M582" s="144"/>
      <c r="T582" s="54"/>
      <c r="AT582" s="18" t="s">
        <v>142</v>
      </c>
      <c r="AU582" s="18" t="s">
        <v>81</v>
      </c>
    </row>
    <row r="583" spans="2:51" s="13" customFormat="1" ht="11.25">
      <c r="B583" s="157"/>
      <c r="D583" s="151" t="s">
        <v>208</v>
      </c>
      <c r="E583" s="158" t="s">
        <v>19</v>
      </c>
      <c r="F583" s="159" t="s">
        <v>769</v>
      </c>
      <c r="H583" s="160">
        <v>5.5</v>
      </c>
      <c r="I583" s="161"/>
      <c r="L583" s="157"/>
      <c r="M583" s="162"/>
      <c r="T583" s="163"/>
      <c r="AT583" s="158" t="s">
        <v>208</v>
      </c>
      <c r="AU583" s="158" t="s">
        <v>81</v>
      </c>
      <c r="AV583" s="13" t="s">
        <v>81</v>
      </c>
      <c r="AW583" s="13" t="s">
        <v>33</v>
      </c>
      <c r="AX583" s="13" t="s">
        <v>79</v>
      </c>
      <c r="AY583" s="158" t="s">
        <v>132</v>
      </c>
    </row>
    <row r="584" spans="2:65" s="1" customFormat="1" ht="16.5" customHeight="1">
      <c r="B584" s="33"/>
      <c r="C584" s="178" t="s">
        <v>770</v>
      </c>
      <c r="D584" s="178" t="s">
        <v>346</v>
      </c>
      <c r="E584" s="179" t="s">
        <v>771</v>
      </c>
      <c r="F584" s="180" t="s">
        <v>772</v>
      </c>
      <c r="G584" s="181" t="s">
        <v>228</v>
      </c>
      <c r="H584" s="182">
        <v>6.05</v>
      </c>
      <c r="I584" s="183"/>
      <c r="J584" s="184">
        <f>ROUND(I584*H584,2)</f>
        <v>0</v>
      </c>
      <c r="K584" s="180" t="s">
        <v>19</v>
      </c>
      <c r="L584" s="185"/>
      <c r="M584" s="186" t="s">
        <v>19</v>
      </c>
      <c r="N584" s="187" t="s">
        <v>43</v>
      </c>
      <c r="P584" s="137">
        <f>O584*H584</f>
        <v>0</v>
      </c>
      <c r="Q584" s="137">
        <v>0.00016</v>
      </c>
      <c r="R584" s="137">
        <f>Q584*H584</f>
        <v>0.000968</v>
      </c>
      <c r="S584" s="137">
        <v>0</v>
      </c>
      <c r="T584" s="138">
        <f>S584*H584</f>
        <v>0</v>
      </c>
      <c r="AR584" s="139" t="s">
        <v>482</v>
      </c>
      <c r="AT584" s="139" t="s">
        <v>346</v>
      </c>
      <c r="AU584" s="139" t="s">
        <v>81</v>
      </c>
      <c r="AY584" s="18" t="s">
        <v>132</v>
      </c>
      <c r="BE584" s="140">
        <f>IF(N584="základní",J584,0)</f>
        <v>0</v>
      </c>
      <c r="BF584" s="140">
        <f>IF(N584="snížená",J584,0)</f>
        <v>0</v>
      </c>
      <c r="BG584" s="140">
        <f>IF(N584="zákl. přenesená",J584,0)</f>
        <v>0</v>
      </c>
      <c r="BH584" s="140">
        <f>IF(N584="sníž. přenesená",J584,0)</f>
        <v>0</v>
      </c>
      <c r="BI584" s="140">
        <f>IF(N584="nulová",J584,0)</f>
        <v>0</v>
      </c>
      <c r="BJ584" s="18" t="s">
        <v>79</v>
      </c>
      <c r="BK584" s="140">
        <f>ROUND(I584*H584,2)</f>
        <v>0</v>
      </c>
      <c r="BL584" s="18" t="s">
        <v>339</v>
      </c>
      <c r="BM584" s="139" t="s">
        <v>773</v>
      </c>
    </row>
    <row r="585" spans="2:51" s="13" customFormat="1" ht="11.25">
      <c r="B585" s="157"/>
      <c r="D585" s="151" t="s">
        <v>208</v>
      </c>
      <c r="F585" s="159" t="s">
        <v>774</v>
      </c>
      <c r="H585" s="160">
        <v>6.05</v>
      </c>
      <c r="I585" s="161"/>
      <c r="L585" s="157"/>
      <c r="M585" s="162"/>
      <c r="T585" s="163"/>
      <c r="AT585" s="158" t="s">
        <v>208</v>
      </c>
      <c r="AU585" s="158" t="s">
        <v>81</v>
      </c>
      <c r="AV585" s="13" t="s">
        <v>81</v>
      </c>
      <c r="AW585" s="13" t="s">
        <v>4</v>
      </c>
      <c r="AX585" s="13" t="s">
        <v>79</v>
      </c>
      <c r="AY585" s="158" t="s">
        <v>132</v>
      </c>
    </row>
    <row r="586" spans="2:65" s="1" customFormat="1" ht="24.2" customHeight="1">
      <c r="B586" s="33"/>
      <c r="C586" s="128" t="s">
        <v>775</v>
      </c>
      <c r="D586" s="128" t="s">
        <v>135</v>
      </c>
      <c r="E586" s="129" t="s">
        <v>776</v>
      </c>
      <c r="F586" s="130" t="s">
        <v>777</v>
      </c>
      <c r="G586" s="131" t="s">
        <v>596</v>
      </c>
      <c r="H586" s="188"/>
      <c r="I586" s="133"/>
      <c r="J586" s="134">
        <f>ROUND(I586*H586,2)</f>
        <v>0</v>
      </c>
      <c r="K586" s="130" t="s">
        <v>139</v>
      </c>
      <c r="L586" s="33"/>
      <c r="M586" s="135" t="s">
        <v>19</v>
      </c>
      <c r="N586" s="136" t="s">
        <v>43</v>
      </c>
      <c r="P586" s="137">
        <f>O586*H586</f>
        <v>0</v>
      </c>
      <c r="Q586" s="137">
        <v>0</v>
      </c>
      <c r="R586" s="137">
        <f>Q586*H586</f>
        <v>0</v>
      </c>
      <c r="S586" s="137">
        <v>0</v>
      </c>
      <c r="T586" s="138">
        <f>S586*H586</f>
        <v>0</v>
      </c>
      <c r="AR586" s="139" t="s">
        <v>339</v>
      </c>
      <c r="AT586" s="139" t="s">
        <v>135</v>
      </c>
      <c r="AU586" s="139" t="s">
        <v>81</v>
      </c>
      <c r="AY586" s="18" t="s">
        <v>132</v>
      </c>
      <c r="BE586" s="140">
        <f>IF(N586="základní",J586,0)</f>
        <v>0</v>
      </c>
      <c r="BF586" s="140">
        <f>IF(N586="snížená",J586,0)</f>
        <v>0</v>
      </c>
      <c r="BG586" s="140">
        <f>IF(N586="zákl. přenesená",J586,0)</f>
        <v>0</v>
      </c>
      <c r="BH586" s="140">
        <f>IF(N586="sníž. přenesená",J586,0)</f>
        <v>0</v>
      </c>
      <c r="BI586" s="140">
        <f>IF(N586="nulová",J586,0)</f>
        <v>0</v>
      </c>
      <c r="BJ586" s="18" t="s">
        <v>79</v>
      </c>
      <c r="BK586" s="140">
        <f>ROUND(I586*H586,2)</f>
        <v>0</v>
      </c>
      <c r="BL586" s="18" t="s">
        <v>339</v>
      </c>
      <c r="BM586" s="139" t="s">
        <v>778</v>
      </c>
    </row>
    <row r="587" spans="2:47" s="1" customFormat="1" ht="11.25">
      <c r="B587" s="33"/>
      <c r="D587" s="141" t="s">
        <v>142</v>
      </c>
      <c r="F587" s="142" t="s">
        <v>779</v>
      </c>
      <c r="I587" s="143"/>
      <c r="L587" s="33"/>
      <c r="M587" s="144"/>
      <c r="T587" s="54"/>
      <c r="AT587" s="18" t="s">
        <v>142</v>
      </c>
      <c r="AU587" s="18" t="s">
        <v>81</v>
      </c>
    </row>
    <row r="588" spans="2:65" s="1" customFormat="1" ht="24.2" customHeight="1">
      <c r="B588" s="33"/>
      <c r="C588" s="128" t="s">
        <v>780</v>
      </c>
      <c r="D588" s="128" t="s">
        <v>135</v>
      </c>
      <c r="E588" s="129" t="s">
        <v>781</v>
      </c>
      <c r="F588" s="130" t="s">
        <v>782</v>
      </c>
      <c r="G588" s="131" t="s">
        <v>596</v>
      </c>
      <c r="H588" s="188"/>
      <c r="I588" s="133"/>
      <c r="J588" s="134">
        <f>ROUND(I588*H588,2)</f>
        <v>0</v>
      </c>
      <c r="K588" s="130" t="s">
        <v>139</v>
      </c>
      <c r="L588" s="33"/>
      <c r="M588" s="135" t="s">
        <v>19</v>
      </c>
      <c r="N588" s="136" t="s">
        <v>43</v>
      </c>
      <c r="P588" s="137">
        <f>O588*H588</f>
        <v>0</v>
      </c>
      <c r="Q588" s="137">
        <v>0</v>
      </c>
      <c r="R588" s="137">
        <f>Q588*H588</f>
        <v>0</v>
      </c>
      <c r="S588" s="137">
        <v>0</v>
      </c>
      <c r="T588" s="138">
        <f>S588*H588</f>
        <v>0</v>
      </c>
      <c r="AR588" s="139" t="s">
        <v>339</v>
      </c>
      <c r="AT588" s="139" t="s">
        <v>135</v>
      </c>
      <c r="AU588" s="139" t="s">
        <v>81</v>
      </c>
      <c r="AY588" s="18" t="s">
        <v>132</v>
      </c>
      <c r="BE588" s="140">
        <f>IF(N588="základní",J588,0)</f>
        <v>0</v>
      </c>
      <c r="BF588" s="140">
        <f>IF(N588="snížená",J588,0)</f>
        <v>0</v>
      </c>
      <c r="BG588" s="140">
        <f>IF(N588="zákl. přenesená",J588,0)</f>
        <v>0</v>
      </c>
      <c r="BH588" s="140">
        <f>IF(N588="sníž. přenesená",J588,0)</f>
        <v>0</v>
      </c>
      <c r="BI588" s="140">
        <f>IF(N588="nulová",J588,0)</f>
        <v>0</v>
      </c>
      <c r="BJ588" s="18" t="s">
        <v>79</v>
      </c>
      <c r="BK588" s="140">
        <f>ROUND(I588*H588,2)</f>
        <v>0</v>
      </c>
      <c r="BL588" s="18" t="s">
        <v>339</v>
      </c>
      <c r="BM588" s="139" t="s">
        <v>783</v>
      </c>
    </row>
    <row r="589" spans="2:47" s="1" customFormat="1" ht="11.25">
      <c r="B589" s="33"/>
      <c r="D589" s="141" t="s">
        <v>142</v>
      </c>
      <c r="F589" s="142" t="s">
        <v>784</v>
      </c>
      <c r="I589" s="143"/>
      <c r="L589" s="33"/>
      <c r="M589" s="144"/>
      <c r="T589" s="54"/>
      <c r="AT589" s="18" t="s">
        <v>142</v>
      </c>
      <c r="AU589" s="18" t="s">
        <v>81</v>
      </c>
    </row>
    <row r="590" spans="2:63" s="11" customFormat="1" ht="22.9" customHeight="1">
      <c r="B590" s="116"/>
      <c r="D590" s="117" t="s">
        <v>71</v>
      </c>
      <c r="E590" s="126" t="s">
        <v>785</v>
      </c>
      <c r="F590" s="126" t="s">
        <v>786</v>
      </c>
      <c r="I590" s="119"/>
      <c r="J590" s="127">
        <f>BK590</f>
        <v>0</v>
      </c>
      <c r="L590" s="116"/>
      <c r="M590" s="121"/>
      <c r="P590" s="122">
        <f>SUM(P591:P652)</f>
        <v>0</v>
      </c>
      <c r="R590" s="122">
        <f>SUM(R591:R652)</f>
        <v>4.50594246</v>
      </c>
      <c r="T590" s="123">
        <f>SUM(T591:T652)</f>
        <v>0</v>
      </c>
      <c r="AR590" s="117" t="s">
        <v>81</v>
      </c>
      <c r="AT590" s="124" t="s">
        <v>71</v>
      </c>
      <c r="AU590" s="124" t="s">
        <v>79</v>
      </c>
      <c r="AY590" s="117" t="s">
        <v>132</v>
      </c>
      <c r="BK590" s="125">
        <f>SUM(BK591:BK652)</f>
        <v>0</v>
      </c>
    </row>
    <row r="591" spans="2:65" s="1" customFormat="1" ht="16.5" customHeight="1">
      <c r="B591" s="33"/>
      <c r="C591" s="128" t="s">
        <v>787</v>
      </c>
      <c r="D591" s="128" t="s">
        <v>135</v>
      </c>
      <c r="E591" s="129" t="s">
        <v>788</v>
      </c>
      <c r="F591" s="130" t="s">
        <v>789</v>
      </c>
      <c r="G591" s="131" t="s">
        <v>205</v>
      </c>
      <c r="H591" s="132">
        <v>138.494</v>
      </c>
      <c r="I591" s="133"/>
      <c r="J591" s="134">
        <f>ROUND(I591*H591,2)</f>
        <v>0</v>
      </c>
      <c r="K591" s="130" t="s">
        <v>139</v>
      </c>
      <c r="L591" s="33"/>
      <c r="M591" s="135" t="s">
        <v>19</v>
      </c>
      <c r="N591" s="136" t="s">
        <v>43</v>
      </c>
      <c r="P591" s="137">
        <f>O591*H591</f>
        <v>0</v>
      </c>
      <c r="Q591" s="137">
        <v>0.0003</v>
      </c>
      <c r="R591" s="137">
        <f>Q591*H591</f>
        <v>0.041548199999999993</v>
      </c>
      <c r="S591" s="137">
        <v>0</v>
      </c>
      <c r="T591" s="138">
        <f>S591*H591</f>
        <v>0</v>
      </c>
      <c r="AR591" s="139" t="s">
        <v>339</v>
      </c>
      <c r="AT591" s="139" t="s">
        <v>135</v>
      </c>
      <c r="AU591" s="139" t="s">
        <v>81</v>
      </c>
      <c r="AY591" s="18" t="s">
        <v>132</v>
      </c>
      <c r="BE591" s="140">
        <f>IF(N591="základní",J591,0)</f>
        <v>0</v>
      </c>
      <c r="BF591" s="140">
        <f>IF(N591="snížená",J591,0)</f>
        <v>0</v>
      </c>
      <c r="BG591" s="140">
        <f>IF(N591="zákl. přenesená",J591,0)</f>
        <v>0</v>
      </c>
      <c r="BH591" s="140">
        <f>IF(N591="sníž. přenesená",J591,0)</f>
        <v>0</v>
      </c>
      <c r="BI591" s="140">
        <f>IF(N591="nulová",J591,0)</f>
        <v>0</v>
      </c>
      <c r="BJ591" s="18" t="s">
        <v>79</v>
      </c>
      <c r="BK591" s="140">
        <f>ROUND(I591*H591,2)</f>
        <v>0</v>
      </c>
      <c r="BL591" s="18" t="s">
        <v>339</v>
      </c>
      <c r="BM591" s="139" t="s">
        <v>790</v>
      </c>
    </row>
    <row r="592" spans="2:47" s="1" customFormat="1" ht="11.25">
      <c r="B592" s="33"/>
      <c r="D592" s="141" t="s">
        <v>142</v>
      </c>
      <c r="F592" s="142" t="s">
        <v>791</v>
      </c>
      <c r="I592" s="143"/>
      <c r="L592" s="33"/>
      <c r="M592" s="144"/>
      <c r="T592" s="54"/>
      <c r="AT592" s="18" t="s">
        <v>142</v>
      </c>
      <c r="AU592" s="18" t="s">
        <v>81</v>
      </c>
    </row>
    <row r="593" spans="2:51" s="13" customFormat="1" ht="22.5">
      <c r="B593" s="157"/>
      <c r="D593" s="151" t="s">
        <v>208</v>
      </c>
      <c r="E593" s="158" t="s">
        <v>19</v>
      </c>
      <c r="F593" s="159" t="s">
        <v>792</v>
      </c>
      <c r="H593" s="160">
        <v>67.72</v>
      </c>
      <c r="I593" s="161"/>
      <c r="L593" s="157"/>
      <c r="M593" s="162"/>
      <c r="T593" s="163"/>
      <c r="AT593" s="158" t="s">
        <v>208</v>
      </c>
      <c r="AU593" s="158" t="s">
        <v>81</v>
      </c>
      <c r="AV593" s="13" t="s">
        <v>81</v>
      </c>
      <c r="AW593" s="13" t="s">
        <v>33</v>
      </c>
      <c r="AX593" s="13" t="s">
        <v>72</v>
      </c>
      <c r="AY593" s="158" t="s">
        <v>132</v>
      </c>
    </row>
    <row r="594" spans="2:51" s="13" customFormat="1" ht="11.25">
      <c r="B594" s="157"/>
      <c r="D594" s="151" t="s">
        <v>208</v>
      </c>
      <c r="E594" s="158" t="s">
        <v>19</v>
      </c>
      <c r="F594" s="159" t="s">
        <v>793</v>
      </c>
      <c r="H594" s="160">
        <v>71.7</v>
      </c>
      <c r="I594" s="161"/>
      <c r="L594" s="157"/>
      <c r="M594" s="162"/>
      <c r="T594" s="163"/>
      <c r="AT594" s="158" t="s">
        <v>208</v>
      </c>
      <c r="AU594" s="158" t="s">
        <v>81</v>
      </c>
      <c r="AV594" s="13" t="s">
        <v>81</v>
      </c>
      <c r="AW594" s="13" t="s">
        <v>33</v>
      </c>
      <c r="AX594" s="13" t="s">
        <v>72</v>
      </c>
      <c r="AY594" s="158" t="s">
        <v>132</v>
      </c>
    </row>
    <row r="595" spans="2:51" s="13" customFormat="1" ht="11.25">
      <c r="B595" s="157"/>
      <c r="D595" s="151" t="s">
        <v>208</v>
      </c>
      <c r="E595" s="158" t="s">
        <v>19</v>
      </c>
      <c r="F595" s="159" t="s">
        <v>794</v>
      </c>
      <c r="H595" s="160">
        <v>2.24</v>
      </c>
      <c r="I595" s="161"/>
      <c r="L595" s="157"/>
      <c r="M595" s="162"/>
      <c r="T595" s="163"/>
      <c r="AT595" s="158" t="s">
        <v>208</v>
      </c>
      <c r="AU595" s="158" t="s">
        <v>81</v>
      </c>
      <c r="AV595" s="13" t="s">
        <v>81</v>
      </c>
      <c r="AW595" s="13" t="s">
        <v>33</v>
      </c>
      <c r="AX595" s="13" t="s">
        <v>72</v>
      </c>
      <c r="AY595" s="158" t="s">
        <v>132</v>
      </c>
    </row>
    <row r="596" spans="2:51" s="13" customFormat="1" ht="11.25">
      <c r="B596" s="157"/>
      <c r="D596" s="151" t="s">
        <v>208</v>
      </c>
      <c r="E596" s="158" t="s">
        <v>19</v>
      </c>
      <c r="F596" s="159" t="s">
        <v>795</v>
      </c>
      <c r="H596" s="160">
        <v>-3.3</v>
      </c>
      <c r="I596" s="161"/>
      <c r="L596" s="157"/>
      <c r="M596" s="162"/>
      <c r="T596" s="163"/>
      <c r="AT596" s="158" t="s">
        <v>208</v>
      </c>
      <c r="AU596" s="158" t="s">
        <v>81</v>
      </c>
      <c r="AV596" s="13" t="s">
        <v>81</v>
      </c>
      <c r="AW596" s="13" t="s">
        <v>33</v>
      </c>
      <c r="AX596" s="13" t="s">
        <v>72</v>
      </c>
      <c r="AY596" s="158" t="s">
        <v>132</v>
      </c>
    </row>
    <row r="597" spans="2:51" s="13" customFormat="1" ht="11.25">
      <c r="B597" s="157"/>
      <c r="D597" s="151" t="s">
        <v>208</v>
      </c>
      <c r="E597" s="158" t="s">
        <v>19</v>
      </c>
      <c r="F597" s="159" t="s">
        <v>796</v>
      </c>
      <c r="H597" s="160">
        <v>-0.258</v>
      </c>
      <c r="I597" s="161"/>
      <c r="L597" s="157"/>
      <c r="M597" s="162"/>
      <c r="T597" s="163"/>
      <c r="AT597" s="158" t="s">
        <v>208</v>
      </c>
      <c r="AU597" s="158" t="s">
        <v>81</v>
      </c>
      <c r="AV597" s="13" t="s">
        <v>81</v>
      </c>
      <c r="AW597" s="13" t="s">
        <v>33</v>
      </c>
      <c r="AX597" s="13" t="s">
        <v>72</v>
      </c>
      <c r="AY597" s="158" t="s">
        <v>132</v>
      </c>
    </row>
    <row r="598" spans="2:51" s="13" customFormat="1" ht="11.25">
      <c r="B598" s="157"/>
      <c r="D598" s="151" t="s">
        <v>208</v>
      </c>
      <c r="E598" s="158" t="s">
        <v>19</v>
      </c>
      <c r="F598" s="159" t="s">
        <v>797</v>
      </c>
      <c r="H598" s="160">
        <v>-2.6</v>
      </c>
      <c r="I598" s="161"/>
      <c r="L598" s="157"/>
      <c r="M598" s="162"/>
      <c r="T598" s="163"/>
      <c r="AT598" s="158" t="s">
        <v>208</v>
      </c>
      <c r="AU598" s="158" t="s">
        <v>81</v>
      </c>
      <c r="AV598" s="13" t="s">
        <v>81</v>
      </c>
      <c r="AW598" s="13" t="s">
        <v>33</v>
      </c>
      <c r="AX598" s="13" t="s">
        <v>72</v>
      </c>
      <c r="AY598" s="158" t="s">
        <v>132</v>
      </c>
    </row>
    <row r="599" spans="2:51" s="13" customFormat="1" ht="11.25">
      <c r="B599" s="157"/>
      <c r="D599" s="151" t="s">
        <v>208</v>
      </c>
      <c r="E599" s="158" t="s">
        <v>19</v>
      </c>
      <c r="F599" s="159" t="s">
        <v>798</v>
      </c>
      <c r="H599" s="160">
        <v>1.33</v>
      </c>
      <c r="I599" s="161"/>
      <c r="L599" s="157"/>
      <c r="M599" s="162"/>
      <c r="T599" s="163"/>
      <c r="AT599" s="158" t="s">
        <v>208</v>
      </c>
      <c r="AU599" s="158" t="s">
        <v>81</v>
      </c>
      <c r="AV599" s="13" t="s">
        <v>81</v>
      </c>
      <c r="AW599" s="13" t="s">
        <v>33</v>
      </c>
      <c r="AX599" s="13" t="s">
        <v>72</v>
      </c>
      <c r="AY599" s="158" t="s">
        <v>132</v>
      </c>
    </row>
    <row r="600" spans="2:51" s="13" customFormat="1" ht="11.25">
      <c r="B600" s="157"/>
      <c r="D600" s="151" t="s">
        <v>208</v>
      </c>
      <c r="E600" s="158" t="s">
        <v>19</v>
      </c>
      <c r="F600" s="159" t="s">
        <v>799</v>
      </c>
      <c r="H600" s="160">
        <v>1.662</v>
      </c>
      <c r="I600" s="161"/>
      <c r="L600" s="157"/>
      <c r="M600" s="162"/>
      <c r="T600" s="163"/>
      <c r="AT600" s="158" t="s">
        <v>208</v>
      </c>
      <c r="AU600" s="158" t="s">
        <v>81</v>
      </c>
      <c r="AV600" s="13" t="s">
        <v>81</v>
      </c>
      <c r="AW600" s="13" t="s">
        <v>33</v>
      </c>
      <c r="AX600" s="13" t="s">
        <v>72</v>
      </c>
      <c r="AY600" s="158" t="s">
        <v>132</v>
      </c>
    </row>
    <row r="601" spans="2:51" s="14" customFormat="1" ht="11.25">
      <c r="B601" s="164"/>
      <c r="D601" s="151" t="s">
        <v>208</v>
      </c>
      <c r="E601" s="165" t="s">
        <v>19</v>
      </c>
      <c r="F601" s="166" t="s">
        <v>212</v>
      </c>
      <c r="H601" s="167">
        <v>138.49400000000003</v>
      </c>
      <c r="I601" s="168"/>
      <c r="L601" s="164"/>
      <c r="M601" s="169"/>
      <c r="T601" s="170"/>
      <c r="AT601" s="165" t="s">
        <v>208</v>
      </c>
      <c r="AU601" s="165" t="s">
        <v>81</v>
      </c>
      <c r="AV601" s="14" t="s">
        <v>155</v>
      </c>
      <c r="AW601" s="14" t="s">
        <v>33</v>
      </c>
      <c r="AX601" s="14" t="s">
        <v>79</v>
      </c>
      <c r="AY601" s="165" t="s">
        <v>132</v>
      </c>
    </row>
    <row r="602" spans="2:65" s="1" customFormat="1" ht="16.5" customHeight="1">
      <c r="B602" s="33"/>
      <c r="C602" s="128" t="s">
        <v>800</v>
      </c>
      <c r="D602" s="128" t="s">
        <v>135</v>
      </c>
      <c r="E602" s="129" t="s">
        <v>801</v>
      </c>
      <c r="F602" s="130" t="s">
        <v>802</v>
      </c>
      <c r="G602" s="131" t="s">
        <v>205</v>
      </c>
      <c r="H602" s="132">
        <v>25.834</v>
      </c>
      <c r="I602" s="133"/>
      <c r="J602" s="134">
        <f>ROUND(I602*H602,2)</f>
        <v>0</v>
      </c>
      <c r="K602" s="130" t="s">
        <v>139</v>
      </c>
      <c r="L602" s="33"/>
      <c r="M602" s="135" t="s">
        <v>19</v>
      </c>
      <c r="N602" s="136" t="s">
        <v>43</v>
      </c>
      <c r="P602" s="137">
        <f>O602*H602</f>
        <v>0</v>
      </c>
      <c r="Q602" s="137">
        <v>0.0015</v>
      </c>
      <c r="R602" s="137">
        <f>Q602*H602</f>
        <v>0.038751</v>
      </c>
      <c r="S602" s="137">
        <v>0</v>
      </c>
      <c r="T602" s="138">
        <f>S602*H602</f>
        <v>0</v>
      </c>
      <c r="AR602" s="139" t="s">
        <v>339</v>
      </c>
      <c r="AT602" s="139" t="s">
        <v>135</v>
      </c>
      <c r="AU602" s="139" t="s">
        <v>81</v>
      </c>
      <c r="AY602" s="18" t="s">
        <v>132</v>
      </c>
      <c r="BE602" s="140">
        <f>IF(N602="základní",J602,0)</f>
        <v>0</v>
      </c>
      <c r="BF602" s="140">
        <f>IF(N602="snížená",J602,0)</f>
        <v>0</v>
      </c>
      <c r="BG602" s="140">
        <f>IF(N602="zákl. přenesená",J602,0)</f>
        <v>0</v>
      </c>
      <c r="BH602" s="140">
        <f>IF(N602="sníž. přenesená",J602,0)</f>
        <v>0</v>
      </c>
      <c r="BI602" s="140">
        <f>IF(N602="nulová",J602,0)</f>
        <v>0</v>
      </c>
      <c r="BJ602" s="18" t="s">
        <v>79</v>
      </c>
      <c r="BK602" s="140">
        <f>ROUND(I602*H602,2)</f>
        <v>0</v>
      </c>
      <c r="BL602" s="18" t="s">
        <v>339</v>
      </c>
      <c r="BM602" s="139" t="s">
        <v>803</v>
      </c>
    </row>
    <row r="603" spans="2:47" s="1" customFormat="1" ht="11.25">
      <c r="B603" s="33"/>
      <c r="D603" s="141" t="s">
        <v>142</v>
      </c>
      <c r="F603" s="142" t="s">
        <v>804</v>
      </c>
      <c r="I603" s="143"/>
      <c r="L603" s="33"/>
      <c r="M603" s="144"/>
      <c r="T603" s="54"/>
      <c r="AT603" s="18" t="s">
        <v>142</v>
      </c>
      <c r="AU603" s="18" t="s">
        <v>81</v>
      </c>
    </row>
    <row r="604" spans="2:51" s="12" customFormat="1" ht="11.25">
      <c r="B604" s="150"/>
      <c r="D604" s="151" t="s">
        <v>208</v>
      </c>
      <c r="E604" s="152" t="s">
        <v>19</v>
      </c>
      <c r="F604" s="153" t="s">
        <v>805</v>
      </c>
      <c r="H604" s="152" t="s">
        <v>19</v>
      </c>
      <c r="I604" s="154"/>
      <c r="L604" s="150"/>
      <c r="M604" s="155"/>
      <c r="T604" s="156"/>
      <c r="AT604" s="152" t="s">
        <v>208</v>
      </c>
      <c r="AU604" s="152" t="s">
        <v>81</v>
      </c>
      <c r="AV604" s="12" t="s">
        <v>79</v>
      </c>
      <c r="AW604" s="12" t="s">
        <v>33</v>
      </c>
      <c r="AX604" s="12" t="s">
        <v>72</v>
      </c>
      <c r="AY604" s="152" t="s">
        <v>132</v>
      </c>
    </row>
    <row r="605" spans="2:51" s="13" customFormat="1" ht="11.25">
      <c r="B605" s="157"/>
      <c r="D605" s="151" t="s">
        <v>208</v>
      </c>
      <c r="E605" s="158" t="s">
        <v>19</v>
      </c>
      <c r="F605" s="159" t="s">
        <v>806</v>
      </c>
      <c r="H605" s="160">
        <v>5.114</v>
      </c>
      <c r="I605" s="161"/>
      <c r="L605" s="157"/>
      <c r="M605" s="162"/>
      <c r="T605" s="163"/>
      <c r="AT605" s="158" t="s">
        <v>208</v>
      </c>
      <c r="AU605" s="158" t="s">
        <v>81</v>
      </c>
      <c r="AV605" s="13" t="s">
        <v>81</v>
      </c>
      <c r="AW605" s="13" t="s">
        <v>33</v>
      </c>
      <c r="AX605" s="13" t="s">
        <v>72</v>
      </c>
      <c r="AY605" s="158" t="s">
        <v>132</v>
      </c>
    </row>
    <row r="606" spans="2:51" s="13" customFormat="1" ht="11.25">
      <c r="B606" s="157"/>
      <c r="D606" s="151" t="s">
        <v>208</v>
      </c>
      <c r="E606" s="158" t="s">
        <v>19</v>
      </c>
      <c r="F606" s="159" t="s">
        <v>807</v>
      </c>
      <c r="H606" s="160">
        <v>20.72</v>
      </c>
      <c r="I606" s="161"/>
      <c r="L606" s="157"/>
      <c r="M606" s="162"/>
      <c r="T606" s="163"/>
      <c r="AT606" s="158" t="s">
        <v>208</v>
      </c>
      <c r="AU606" s="158" t="s">
        <v>81</v>
      </c>
      <c r="AV606" s="13" t="s">
        <v>81</v>
      </c>
      <c r="AW606" s="13" t="s">
        <v>33</v>
      </c>
      <c r="AX606" s="13" t="s">
        <v>72</v>
      </c>
      <c r="AY606" s="158" t="s">
        <v>132</v>
      </c>
    </row>
    <row r="607" spans="2:51" s="14" customFormat="1" ht="11.25">
      <c r="B607" s="164"/>
      <c r="D607" s="151" t="s">
        <v>208</v>
      </c>
      <c r="E607" s="165" t="s">
        <v>19</v>
      </c>
      <c r="F607" s="166" t="s">
        <v>212</v>
      </c>
      <c r="H607" s="167">
        <v>25.834</v>
      </c>
      <c r="I607" s="168"/>
      <c r="L607" s="164"/>
      <c r="M607" s="169"/>
      <c r="T607" s="170"/>
      <c r="AT607" s="165" t="s">
        <v>208</v>
      </c>
      <c r="AU607" s="165" t="s">
        <v>81</v>
      </c>
      <c r="AV607" s="14" t="s">
        <v>155</v>
      </c>
      <c r="AW607" s="14" t="s">
        <v>33</v>
      </c>
      <c r="AX607" s="14" t="s">
        <v>79</v>
      </c>
      <c r="AY607" s="165" t="s">
        <v>132</v>
      </c>
    </row>
    <row r="608" spans="2:65" s="1" customFormat="1" ht="16.5" customHeight="1">
      <c r="B608" s="33"/>
      <c r="C608" s="128" t="s">
        <v>808</v>
      </c>
      <c r="D608" s="128" t="s">
        <v>135</v>
      </c>
      <c r="E608" s="129" t="s">
        <v>809</v>
      </c>
      <c r="F608" s="130" t="s">
        <v>810</v>
      </c>
      <c r="G608" s="131" t="s">
        <v>228</v>
      </c>
      <c r="H608" s="132">
        <v>14</v>
      </c>
      <c r="I608" s="133"/>
      <c r="J608" s="134">
        <f>ROUND(I608*H608,2)</f>
        <v>0</v>
      </c>
      <c r="K608" s="130" t="s">
        <v>19</v>
      </c>
      <c r="L608" s="33"/>
      <c r="M608" s="135" t="s">
        <v>19</v>
      </c>
      <c r="N608" s="136" t="s">
        <v>43</v>
      </c>
      <c r="P608" s="137">
        <f>O608*H608</f>
        <v>0</v>
      </c>
      <c r="Q608" s="137">
        <v>0.00032</v>
      </c>
      <c r="R608" s="137">
        <f>Q608*H608</f>
        <v>0.0044800000000000005</v>
      </c>
      <c r="S608" s="137">
        <v>0</v>
      </c>
      <c r="T608" s="138">
        <f>S608*H608</f>
        <v>0</v>
      </c>
      <c r="AR608" s="139" t="s">
        <v>339</v>
      </c>
      <c r="AT608" s="139" t="s">
        <v>135</v>
      </c>
      <c r="AU608" s="139" t="s">
        <v>81</v>
      </c>
      <c r="AY608" s="18" t="s">
        <v>132</v>
      </c>
      <c r="BE608" s="140">
        <f>IF(N608="základní",J608,0)</f>
        <v>0</v>
      </c>
      <c r="BF608" s="140">
        <f>IF(N608="snížená",J608,0)</f>
        <v>0</v>
      </c>
      <c r="BG608" s="140">
        <f>IF(N608="zákl. přenesená",J608,0)</f>
        <v>0</v>
      </c>
      <c r="BH608" s="140">
        <f>IF(N608="sníž. přenesená",J608,0)</f>
        <v>0</v>
      </c>
      <c r="BI608" s="140">
        <f>IF(N608="nulová",J608,0)</f>
        <v>0</v>
      </c>
      <c r="BJ608" s="18" t="s">
        <v>79</v>
      </c>
      <c r="BK608" s="140">
        <f>ROUND(I608*H608,2)</f>
        <v>0</v>
      </c>
      <c r="BL608" s="18" t="s">
        <v>339</v>
      </c>
      <c r="BM608" s="139" t="s">
        <v>811</v>
      </c>
    </row>
    <row r="609" spans="2:51" s="13" customFormat="1" ht="11.25">
      <c r="B609" s="157"/>
      <c r="D609" s="151" t="s">
        <v>208</v>
      </c>
      <c r="E609" s="158" t="s">
        <v>19</v>
      </c>
      <c r="F609" s="159" t="s">
        <v>812</v>
      </c>
      <c r="H609" s="160">
        <v>14</v>
      </c>
      <c r="I609" s="161"/>
      <c r="L609" s="157"/>
      <c r="M609" s="162"/>
      <c r="T609" s="163"/>
      <c r="AT609" s="158" t="s">
        <v>208</v>
      </c>
      <c r="AU609" s="158" t="s">
        <v>81</v>
      </c>
      <c r="AV609" s="13" t="s">
        <v>81</v>
      </c>
      <c r="AW609" s="13" t="s">
        <v>33</v>
      </c>
      <c r="AX609" s="13" t="s">
        <v>79</v>
      </c>
      <c r="AY609" s="158" t="s">
        <v>132</v>
      </c>
    </row>
    <row r="610" spans="2:65" s="1" customFormat="1" ht="24.2" customHeight="1">
      <c r="B610" s="33"/>
      <c r="C610" s="128" t="s">
        <v>813</v>
      </c>
      <c r="D610" s="128" t="s">
        <v>135</v>
      </c>
      <c r="E610" s="129" t="s">
        <v>814</v>
      </c>
      <c r="F610" s="130" t="s">
        <v>815</v>
      </c>
      <c r="G610" s="131" t="s">
        <v>205</v>
      </c>
      <c r="H610" s="132">
        <v>119.15</v>
      </c>
      <c r="I610" s="133"/>
      <c r="J610" s="134">
        <f>ROUND(I610*H610,2)</f>
        <v>0</v>
      </c>
      <c r="K610" s="130" t="s">
        <v>139</v>
      </c>
      <c r="L610" s="33"/>
      <c r="M610" s="135" t="s">
        <v>19</v>
      </c>
      <c r="N610" s="136" t="s">
        <v>43</v>
      </c>
      <c r="P610" s="137">
        <f>O610*H610</f>
        <v>0</v>
      </c>
      <c r="Q610" s="137">
        <v>0.009</v>
      </c>
      <c r="R610" s="137">
        <f>Q610*H610</f>
        <v>1.07235</v>
      </c>
      <c r="S610" s="137">
        <v>0</v>
      </c>
      <c r="T610" s="138">
        <f>S610*H610</f>
        <v>0</v>
      </c>
      <c r="AR610" s="139" t="s">
        <v>339</v>
      </c>
      <c r="AT610" s="139" t="s">
        <v>135</v>
      </c>
      <c r="AU610" s="139" t="s">
        <v>81</v>
      </c>
      <c r="AY610" s="18" t="s">
        <v>132</v>
      </c>
      <c r="BE610" s="140">
        <f>IF(N610="základní",J610,0)</f>
        <v>0</v>
      </c>
      <c r="BF610" s="140">
        <f>IF(N610="snížená",J610,0)</f>
        <v>0</v>
      </c>
      <c r="BG610" s="140">
        <f>IF(N610="zákl. přenesená",J610,0)</f>
        <v>0</v>
      </c>
      <c r="BH610" s="140">
        <f>IF(N610="sníž. přenesená",J610,0)</f>
        <v>0</v>
      </c>
      <c r="BI610" s="140">
        <f>IF(N610="nulová",J610,0)</f>
        <v>0</v>
      </c>
      <c r="BJ610" s="18" t="s">
        <v>79</v>
      </c>
      <c r="BK610" s="140">
        <f>ROUND(I610*H610,2)</f>
        <v>0</v>
      </c>
      <c r="BL610" s="18" t="s">
        <v>339</v>
      </c>
      <c r="BM610" s="139" t="s">
        <v>816</v>
      </c>
    </row>
    <row r="611" spans="2:47" s="1" customFormat="1" ht="11.25">
      <c r="B611" s="33"/>
      <c r="D611" s="141" t="s">
        <v>142</v>
      </c>
      <c r="F611" s="142" t="s">
        <v>817</v>
      </c>
      <c r="I611" s="143"/>
      <c r="L611" s="33"/>
      <c r="M611" s="144"/>
      <c r="T611" s="54"/>
      <c r="AT611" s="18" t="s">
        <v>142</v>
      </c>
      <c r="AU611" s="18" t="s">
        <v>81</v>
      </c>
    </row>
    <row r="612" spans="2:51" s="13" customFormat="1" ht="11.25">
      <c r="B612" s="157"/>
      <c r="D612" s="151" t="s">
        <v>208</v>
      </c>
      <c r="E612" s="158" t="s">
        <v>19</v>
      </c>
      <c r="F612" s="159" t="s">
        <v>818</v>
      </c>
      <c r="H612" s="160">
        <v>119.15</v>
      </c>
      <c r="I612" s="161"/>
      <c r="L612" s="157"/>
      <c r="M612" s="162"/>
      <c r="T612" s="163"/>
      <c r="AT612" s="158" t="s">
        <v>208</v>
      </c>
      <c r="AU612" s="158" t="s">
        <v>81</v>
      </c>
      <c r="AV612" s="13" t="s">
        <v>81</v>
      </c>
      <c r="AW612" s="13" t="s">
        <v>33</v>
      </c>
      <c r="AX612" s="13" t="s">
        <v>79</v>
      </c>
      <c r="AY612" s="158" t="s">
        <v>132</v>
      </c>
    </row>
    <row r="613" spans="2:65" s="1" customFormat="1" ht="16.5" customHeight="1">
      <c r="B613" s="33"/>
      <c r="C613" s="178" t="s">
        <v>819</v>
      </c>
      <c r="D613" s="178" t="s">
        <v>346</v>
      </c>
      <c r="E613" s="179" t="s">
        <v>820</v>
      </c>
      <c r="F613" s="180" t="s">
        <v>821</v>
      </c>
      <c r="G613" s="181" t="s">
        <v>205</v>
      </c>
      <c r="H613" s="182">
        <v>137.023</v>
      </c>
      <c r="I613" s="183"/>
      <c r="J613" s="184">
        <f>ROUND(I613*H613,2)</f>
        <v>0</v>
      </c>
      <c r="K613" s="180" t="s">
        <v>139</v>
      </c>
      <c r="L613" s="185"/>
      <c r="M613" s="186" t="s">
        <v>19</v>
      </c>
      <c r="N613" s="187" t="s">
        <v>43</v>
      </c>
      <c r="P613" s="137">
        <f>O613*H613</f>
        <v>0</v>
      </c>
      <c r="Q613" s="137">
        <v>0.02</v>
      </c>
      <c r="R613" s="137">
        <f>Q613*H613</f>
        <v>2.74046</v>
      </c>
      <c r="S613" s="137">
        <v>0</v>
      </c>
      <c r="T613" s="138">
        <f>S613*H613</f>
        <v>0</v>
      </c>
      <c r="AR613" s="139" t="s">
        <v>482</v>
      </c>
      <c r="AT613" s="139" t="s">
        <v>346</v>
      </c>
      <c r="AU613" s="139" t="s">
        <v>81</v>
      </c>
      <c r="AY613" s="18" t="s">
        <v>132</v>
      </c>
      <c r="BE613" s="140">
        <f>IF(N613="základní",J613,0)</f>
        <v>0</v>
      </c>
      <c r="BF613" s="140">
        <f>IF(N613="snížená",J613,0)</f>
        <v>0</v>
      </c>
      <c r="BG613" s="140">
        <f>IF(N613="zákl. přenesená",J613,0)</f>
        <v>0</v>
      </c>
      <c r="BH613" s="140">
        <f>IF(N613="sníž. přenesená",J613,0)</f>
        <v>0</v>
      </c>
      <c r="BI613" s="140">
        <f>IF(N613="nulová",J613,0)</f>
        <v>0</v>
      </c>
      <c r="BJ613" s="18" t="s">
        <v>79</v>
      </c>
      <c r="BK613" s="140">
        <f>ROUND(I613*H613,2)</f>
        <v>0</v>
      </c>
      <c r="BL613" s="18" t="s">
        <v>339</v>
      </c>
      <c r="BM613" s="139" t="s">
        <v>822</v>
      </c>
    </row>
    <row r="614" spans="2:47" s="1" customFormat="1" ht="19.5">
      <c r="B614" s="33"/>
      <c r="D614" s="151" t="s">
        <v>633</v>
      </c>
      <c r="F614" s="189" t="s">
        <v>634</v>
      </c>
      <c r="I614" s="143"/>
      <c r="L614" s="33"/>
      <c r="M614" s="144"/>
      <c r="T614" s="54"/>
      <c r="AT614" s="18" t="s">
        <v>633</v>
      </c>
      <c r="AU614" s="18" t="s">
        <v>81</v>
      </c>
    </row>
    <row r="615" spans="2:51" s="13" customFormat="1" ht="11.25">
      <c r="B615" s="157"/>
      <c r="D615" s="151" t="s">
        <v>208</v>
      </c>
      <c r="F615" s="159" t="s">
        <v>823</v>
      </c>
      <c r="H615" s="160">
        <v>137.023</v>
      </c>
      <c r="I615" s="161"/>
      <c r="L615" s="157"/>
      <c r="M615" s="162"/>
      <c r="T615" s="163"/>
      <c r="AT615" s="158" t="s">
        <v>208</v>
      </c>
      <c r="AU615" s="158" t="s">
        <v>81</v>
      </c>
      <c r="AV615" s="13" t="s">
        <v>81</v>
      </c>
      <c r="AW615" s="13" t="s">
        <v>4</v>
      </c>
      <c r="AX615" s="13" t="s">
        <v>79</v>
      </c>
      <c r="AY615" s="158" t="s">
        <v>132</v>
      </c>
    </row>
    <row r="616" spans="2:65" s="1" customFormat="1" ht="24.2" customHeight="1">
      <c r="B616" s="33"/>
      <c r="C616" s="128" t="s">
        <v>824</v>
      </c>
      <c r="D616" s="128" t="s">
        <v>135</v>
      </c>
      <c r="E616" s="129" t="s">
        <v>825</v>
      </c>
      <c r="F616" s="130" t="s">
        <v>826</v>
      </c>
      <c r="G616" s="131" t="s">
        <v>205</v>
      </c>
      <c r="H616" s="132">
        <v>19.344</v>
      </c>
      <c r="I616" s="133"/>
      <c r="J616" s="134">
        <f>ROUND(I616*H616,2)</f>
        <v>0</v>
      </c>
      <c r="K616" s="130" t="s">
        <v>139</v>
      </c>
      <c r="L616" s="33"/>
      <c r="M616" s="135" t="s">
        <v>19</v>
      </c>
      <c r="N616" s="136" t="s">
        <v>43</v>
      </c>
      <c r="P616" s="137">
        <f>O616*H616</f>
        <v>0</v>
      </c>
      <c r="Q616" s="137">
        <v>0.0028</v>
      </c>
      <c r="R616" s="137">
        <f>Q616*H616</f>
        <v>0.0541632</v>
      </c>
      <c r="S616" s="137">
        <v>0</v>
      </c>
      <c r="T616" s="138">
        <f>S616*H616</f>
        <v>0</v>
      </c>
      <c r="AR616" s="139" t="s">
        <v>339</v>
      </c>
      <c r="AT616" s="139" t="s">
        <v>135</v>
      </c>
      <c r="AU616" s="139" t="s">
        <v>81</v>
      </c>
      <c r="AY616" s="18" t="s">
        <v>132</v>
      </c>
      <c r="BE616" s="140">
        <f>IF(N616="základní",J616,0)</f>
        <v>0</v>
      </c>
      <c r="BF616" s="140">
        <f>IF(N616="snížená",J616,0)</f>
        <v>0</v>
      </c>
      <c r="BG616" s="140">
        <f>IF(N616="zákl. přenesená",J616,0)</f>
        <v>0</v>
      </c>
      <c r="BH616" s="140">
        <f>IF(N616="sníž. přenesená",J616,0)</f>
        <v>0</v>
      </c>
      <c r="BI616" s="140">
        <f>IF(N616="nulová",J616,0)</f>
        <v>0</v>
      </c>
      <c r="BJ616" s="18" t="s">
        <v>79</v>
      </c>
      <c r="BK616" s="140">
        <f>ROUND(I616*H616,2)</f>
        <v>0</v>
      </c>
      <c r="BL616" s="18" t="s">
        <v>339</v>
      </c>
      <c r="BM616" s="139" t="s">
        <v>827</v>
      </c>
    </row>
    <row r="617" spans="2:47" s="1" customFormat="1" ht="11.25">
      <c r="B617" s="33"/>
      <c r="D617" s="141" t="s">
        <v>142</v>
      </c>
      <c r="F617" s="142" t="s">
        <v>828</v>
      </c>
      <c r="I617" s="143"/>
      <c r="L617" s="33"/>
      <c r="M617" s="144"/>
      <c r="T617" s="54"/>
      <c r="AT617" s="18" t="s">
        <v>142</v>
      </c>
      <c r="AU617" s="18" t="s">
        <v>81</v>
      </c>
    </row>
    <row r="618" spans="2:51" s="12" customFormat="1" ht="11.25">
      <c r="B618" s="150"/>
      <c r="D618" s="151" t="s">
        <v>208</v>
      </c>
      <c r="E618" s="152" t="s">
        <v>19</v>
      </c>
      <c r="F618" s="153" t="s">
        <v>829</v>
      </c>
      <c r="H618" s="152" t="s">
        <v>19</v>
      </c>
      <c r="I618" s="154"/>
      <c r="L618" s="150"/>
      <c r="M618" s="155"/>
      <c r="T618" s="156"/>
      <c r="AT618" s="152" t="s">
        <v>208</v>
      </c>
      <c r="AU618" s="152" t="s">
        <v>81</v>
      </c>
      <c r="AV618" s="12" t="s">
        <v>79</v>
      </c>
      <c r="AW618" s="12" t="s">
        <v>33</v>
      </c>
      <c r="AX618" s="12" t="s">
        <v>72</v>
      </c>
      <c r="AY618" s="152" t="s">
        <v>132</v>
      </c>
    </row>
    <row r="619" spans="2:51" s="13" customFormat="1" ht="22.5">
      <c r="B619" s="157"/>
      <c r="D619" s="151" t="s">
        <v>208</v>
      </c>
      <c r="E619" s="158" t="s">
        <v>19</v>
      </c>
      <c r="F619" s="159" t="s">
        <v>830</v>
      </c>
      <c r="H619" s="160">
        <v>9.138</v>
      </c>
      <c r="I619" s="161"/>
      <c r="L619" s="157"/>
      <c r="M619" s="162"/>
      <c r="T619" s="163"/>
      <c r="AT619" s="158" t="s">
        <v>208</v>
      </c>
      <c r="AU619" s="158" t="s">
        <v>81</v>
      </c>
      <c r="AV619" s="13" t="s">
        <v>81</v>
      </c>
      <c r="AW619" s="13" t="s">
        <v>33</v>
      </c>
      <c r="AX619" s="13" t="s">
        <v>72</v>
      </c>
      <c r="AY619" s="158" t="s">
        <v>132</v>
      </c>
    </row>
    <row r="620" spans="2:51" s="13" customFormat="1" ht="11.25">
      <c r="B620" s="157"/>
      <c r="D620" s="151" t="s">
        <v>208</v>
      </c>
      <c r="E620" s="158" t="s">
        <v>19</v>
      </c>
      <c r="F620" s="159" t="s">
        <v>831</v>
      </c>
      <c r="H620" s="160">
        <v>10.206</v>
      </c>
      <c r="I620" s="161"/>
      <c r="L620" s="157"/>
      <c r="M620" s="162"/>
      <c r="T620" s="163"/>
      <c r="AT620" s="158" t="s">
        <v>208</v>
      </c>
      <c r="AU620" s="158" t="s">
        <v>81</v>
      </c>
      <c r="AV620" s="13" t="s">
        <v>81</v>
      </c>
      <c r="AW620" s="13" t="s">
        <v>33</v>
      </c>
      <c r="AX620" s="13" t="s">
        <v>72</v>
      </c>
      <c r="AY620" s="158" t="s">
        <v>132</v>
      </c>
    </row>
    <row r="621" spans="2:51" s="14" customFormat="1" ht="11.25">
      <c r="B621" s="164"/>
      <c r="D621" s="151" t="s">
        <v>208</v>
      </c>
      <c r="E621" s="165" t="s">
        <v>19</v>
      </c>
      <c r="F621" s="166" t="s">
        <v>212</v>
      </c>
      <c r="H621" s="167">
        <v>19.344</v>
      </c>
      <c r="I621" s="168"/>
      <c r="L621" s="164"/>
      <c r="M621" s="169"/>
      <c r="T621" s="170"/>
      <c r="AT621" s="165" t="s">
        <v>208</v>
      </c>
      <c r="AU621" s="165" t="s">
        <v>81</v>
      </c>
      <c r="AV621" s="14" t="s">
        <v>155</v>
      </c>
      <c r="AW621" s="14" t="s">
        <v>33</v>
      </c>
      <c r="AX621" s="14" t="s">
        <v>79</v>
      </c>
      <c r="AY621" s="165" t="s">
        <v>132</v>
      </c>
    </row>
    <row r="622" spans="2:65" s="1" customFormat="1" ht="24.2" customHeight="1">
      <c r="B622" s="33"/>
      <c r="C622" s="178" t="s">
        <v>832</v>
      </c>
      <c r="D622" s="178" t="s">
        <v>346</v>
      </c>
      <c r="E622" s="179" t="s">
        <v>833</v>
      </c>
      <c r="F622" s="180" t="s">
        <v>834</v>
      </c>
      <c r="G622" s="181" t="s">
        <v>205</v>
      </c>
      <c r="H622" s="182">
        <v>21.278</v>
      </c>
      <c r="I622" s="183"/>
      <c r="J622" s="184">
        <f>ROUND(I622*H622,2)</f>
        <v>0</v>
      </c>
      <c r="K622" s="180" t="s">
        <v>139</v>
      </c>
      <c r="L622" s="185"/>
      <c r="M622" s="186" t="s">
        <v>19</v>
      </c>
      <c r="N622" s="187" t="s">
        <v>43</v>
      </c>
      <c r="P622" s="137">
        <f>O622*H622</f>
        <v>0</v>
      </c>
      <c r="Q622" s="137">
        <v>0.022</v>
      </c>
      <c r="R622" s="137">
        <f>Q622*H622</f>
        <v>0.4681159999999999</v>
      </c>
      <c r="S622" s="137">
        <v>0</v>
      </c>
      <c r="T622" s="138">
        <f>S622*H622</f>
        <v>0</v>
      </c>
      <c r="AR622" s="139" t="s">
        <v>482</v>
      </c>
      <c r="AT622" s="139" t="s">
        <v>346</v>
      </c>
      <c r="AU622" s="139" t="s">
        <v>81</v>
      </c>
      <c r="AY622" s="18" t="s">
        <v>132</v>
      </c>
      <c r="BE622" s="140">
        <f>IF(N622="základní",J622,0)</f>
        <v>0</v>
      </c>
      <c r="BF622" s="140">
        <f>IF(N622="snížená",J622,0)</f>
        <v>0</v>
      </c>
      <c r="BG622" s="140">
        <f>IF(N622="zákl. přenesená",J622,0)</f>
        <v>0</v>
      </c>
      <c r="BH622" s="140">
        <f>IF(N622="sníž. přenesená",J622,0)</f>
        <v>0</v>
      </c>
      <c r="BI622" s="140">
        <f>IF(N622="nulová",J622,0)</f>
        <v>0</v>
      </c>
      <c r="BJ622" s="18" t="s">
        <v>79</v>
      </c>
      <c r="BK622" s="140">
        <f>ROUND(I622*H622,2)</f>
        <v>0</v>
      </c>
      <c r="BL622" s="18" t="s">
        <v>339</v>
      </c>
      <c r="BM622" s="139" t="s">
        <v>835</v>
      </c>
    </row>
    <row r="623" spans="2:47" s="1" customFormat="1" ht="19.5">
      <c r="B623" s="33"/>
      <c r="D623" s="151" t="s">
        <v>633</v>
      </c>
      <c r="F623" s="189" t="s">
        <v>634</v>
      </c>
      <c r="I623" s="143"/>
      <c r="L623" s="33"/>
      <c r="M623" s="144"/>
      <c r="T623" s="54"/>
      <c r="AT623" s="18" t="s">
        <v>633</v>
      </c>
      <c r="AU623" s="18" t="s">
        <v>81</v>
      </c>
    </row>
    <row r="624" spans="2:51" s="13" customFormat="1" ht="11.25">
      <c r="B624" s="157"/>
      <c r="D624" s="151" t="s">
        <v>208</v>
      </c>
      <c r="F624" s="159" t="s">
        <v>836</v>
      </c>
      <c r="H624" s="160">
        <v>21.278</v>
      </c>
      <c r="I624" s="161"/>
      <c r="L624" s="157"/>
      <c r="M624" s="162"/>
      <c r="T624" s="163"/>
      <c r="AT624" s="158" t="s">
        <v>208</v>
      </c>
      <c r="AU624" s="158" t="s">
        <v>81</v>
      </c>
      <c r="AV624" s="13" t="s">
        <v>81</v>
      </c>
      <c r="AW624" s="13" t="s">
        <v>4</v>
      </c>
      <c r="AX624" s="13" t="s">
        <v>79</v>
      </c>
      <c r="AY624" s="158" t="s">
        <v>132</v>
      </c>
    </row>
    <row r="625" spans="2:65" s="1" customFormat="1" ht="16.5" customHeight="1">
      <c r="B625" s="33"/>
      <c r="C625" s="128" t="s">
        <v>837</v>
      </c>
      <c r="D625" s="128" t="s">
        <v>135</v>
      </c>
      <c r="E625" s="129" t="s">
        <v>838</v>
      </c>
      <c r="F625" s="130" t="s">
        <v>839</v>
      </c>
      <c r="G625" s="131" t="s">
        <v>228</v>
      </c>
      <c r="H625" s="132">
        <v>26.15</v>
      </c>
      <c r="I625" s="133"/>
      <c r="J625" s="134">
        <f>ROUND(I625*H625,2)</f>
        <v>0</v>
      </c>
      <c r="K625" s="130" t="s">
        <v>139</v>
      </c>
      <c r="L625" s="33"/>
      <c r="M625" s="135" t="s">
        <v>19</v>
      </c>
      <c r="N625" s="136" t="s">
        <v>43</v>
      </c>
      <c r="P625" s="137">
        <f>O625*H625</f>
        <v>0</v>
      </c>
      <c r="Q625" s="137">
        <v>0.0002</v>
      </c>
      <c r="R625" s="137">
        <f>Q625*H625</f>
        <v>0.00523</v>
      </c>
      <c r="S625" s="137">
        <v>0</v>
      </c>
      <c r="T625" s="138">
        <f>S625*H625</f>
        <v>0</v>
      </c>
      <c r="AR625" s="139" t="s">
        <v>339</v>
      </c>
      <c r="AT625" s="139" t="s">
        <v>135</v>
      </c>
      <c r="AU625" s="139" t="s">
        <v>81</v>
      </c>
      <c r="AY625" s="18" t="s">
        <v>132</v>
      </c>
      <c r="BE625" s="140">
        <f>IF(N625="základní",J625,0)</f>
        <v>0</v>
      </c>
      <c r="BF625" s="140">
        <f>IF(N625="snížená",J625,0)</f>
        <v>0</v>
      </c>
      <c r="BG625" s="140">
        <f>IF(N625="zákl. přenesená",J625,0)</f>
        <v>0</v>
      </c>
      <c r="BH625" s="140">
        <f>IF(N625="sníž. přenesená",J625,0)</f>
        <v>0</v>
      </c>
      <c r="BI625" s="140">
        <f>IF(N625="nulová",J625,0)</f>
        <v>0</v>
      </c>
      <c r="BJ625" s="18" t="s">
        <v>79</v>
      </c>
      <c r="BK625" s="140">
        <f>ROUND(I625*H625,2)</f>
        <v>0</v>
      </c>
      <c r="BL625" s="18" t="s">
        <v>339</v>
      </c>
      <c r="BM625" s="139" t="s">
        <v>840</v>
      </c>
    </row>
    <row r="626" spans="2:47" s="1" customFormat="1" ht="11.25">
      <c r="B626" s="33"/>
      <c r="D626" s="141" t="s">
        <v>142</v>
      </c>
      <c r="F626" s="142" t="s">
        <v>841</v>
      </c>
      <c r="I626" s="143"/>
      <c r="L626" s="33"/>
      <c r="M626" s="144"/>
      <c r="T626" s="54"/>
      <c r="AT626" s="18" t="s">
        <v>142</v>
      </c>
      <c r="AU626" s="18" t="s">
        <v>81</v>
      </c>
    </row>
    <row r="627" spans="2:51" s="13" customFormat="1" ht="11.25">
      <c r="B627" s="157"/>
      <c r="D627" s="151" t="s">
        <v>208</v>
      </c>
      <c r="E627" s="158" t="s">
        <v>19</v>
      </c>
      <c r="F627" s="159" t="s">
        <v>842</v>
      </c>
      <c r="H627" s="160">
        <v>26.15</v>
      </c>
      <c r="I627" s="161"/>
      <c r="L627" s="157"/>
      <c r="M627" s="162"/>
      <c r="T627" s="163"/>
      <c r="AT627" s="158" t="s">
        <v>208</v>
      </c>
      <c r="AU627" s="158" t="s">
        <v>81</v>
      </c>
      <c r="AV627" s="13" t="s">
        <v>81</v>
      </c>
      <c r="AW627" s="13" t="s">
        <v>33</v>
      </c>
      <c r="AX627" s="13" t="s">
        <v>79</v>
      </c>
      <c r="AY627" s="158" t="s">
        <v>132</v>
      </c>
    </row>
    <row r="628" spans="2:65" s="1" customFormat="1" ht="16.5" customHeight="1">
      <c r="B628" s="33"/>
      <c r="C628" s="128" t="s">
        <v>843</v>
      </c>
      <c r="D628" s="128" t="s">
        <v>135</v>
      </c>
      <c r="E628" s="129" t="s">
        <v>844</v>
      </c>
      <c r="F628" s="130" t="s">
        <v>845</v>
      </c>
      <c r="G628" s="131" t="s">
        <v>228</v>
      </c>
      <c r="H628" s="132">
        <v>77.48</v>
      </c>
      <c r="I628" s="133"/>
      <c r="J628" s="134">
        <f>ROUND(I628*H628,2)</f>
        <v>0</v>
      </c>
      <c r="K628" s="130" t="s">
        <v>139</v>
      </c>
      <c r="L628" s="33"/>
      <c r="M628" s="135" t="s">
        <v>19</v>
      </c>
      <c r="N628" s="136" t="s">
        <v>43</v>
      </c>
      <c r="P628" s="137">
        <f>O628*H628</f>
        <v>0</v>
      </c>
      <c r="Q628" s="137">
        <v>0.00018</v>
      </c>
      <c r="R628" s="137">
        <f>Q628*H628</f>
        <v>0.013946400000000001</v>
      </c>
      <c r="S628" s="137">
        <v>0</v>
      </c>
      <c r="T628" s="138">
        <f>S628*H628</f>
        <v>0</v>
      </c>
      <c r="AR628" s="139" t="s">
        <v>339</v>
      </c>
      <c r="AT628" s="139" t="s">
        <v>135</v>
      </c>
      <c r="AU628" s="139" t="s">
        <v>81</v>
      </c>
      <c r="AY628" s="18" t="s">
        <v>132</v>
      </c>
      <c r="BE628" s="140">
        <f>IF(N628="základní",J628,0)</f>
        <v>0</v>
      </c>
      <c r="BF628" s="140">
        <f>IF(N628="snížená",J628,0)</f>
        <v>0</v>
      </c>
      <c r="BG628" s="140">
        <f>IF(N628="zákl. přenesená",J628,0)</f>
        <v>0</v>
      </c>
      <c r="BH628" s="140">
        <f>IF(N628="sníž. přenesená",J628,0)</f>
        <v>0</v>
      </c>
      <c r="BI628" s="140">
        <f>IF(N628="nulová",J628,0)</f>
        <v>0</v>
      </c>
      <c r="BJ628" s="18" t="s">
        <v>79</v>
      </c>
      <c r="BK628" s="140">
        <f>ROUND(I628*H628,2)</f>
        <v>0</v>
      </c>
      <c r="BL628" s="18" t="s">
        <v>339</v>
      </c>
      <c r="BM628" s="139" t="s">
        <v>846</v>
      </c>
    </row>
    <row r="629" spans="2:47" s="1" customFormat="1" ht="11.25">
      <c r="B629" s="33"/>
      <c r="D629" s="141" t="s">
        <v>142</v>
      </c>
      <c r="F629" s="142" t="s">
        <v>847</v>
      </c>
      <c r="I629" s="143"/>
      <c r="L629" s="33"/>
      <c r="M629" s="144"/>
      <c r="T629" s="54"/>
      <c r="AT629" s="18" t="s">
        <v>142</v>
      </c>
      <c r="AU629" s="18" t="s">
        <v>81</v>
      </c>
    </row>
    <row r="630" spans="2:51" s="13" customFormat="1" ht="22.5">
      <c r="B630" s="157"/>
      <c r="D630" s="151" t="s">
        <v>208</v>
      </c>
      <c r="E630" s="158" t="s">
        <v>19</v>
      </c>
      <c r="F630" s="159" t="s">
        <v>848</v>
      </c>
      <c r="H630" s="160">
        <v>23.86</v>
      </c>
      <c r="I630" s="161"/>
      <c r="L630" s="157"/>
      <c r="M630" s="162"/>
      <c r="T630" s="163"/>
      <c r="AT630" s="158" t="s">
        <v>208</v>
      </c>
      <c r="AU630" s="158" t="s">
        <v>81</v>
      </c>
      <c r="AV630" s="13" t="s">
        <v>81</v>
      </c>
      <c r="AW630" s="13" t="s">
        <v>33</v>
      </c>
      <c r="AX630" s="13" t="s">
        <v>72</v>
      </c>
      <c r="AY630" s="158" t="s">
        <v>132</v>
      </c>
    </row>
    <row r="631" spans="2:51" s="13" customFormat="1" ht="22.5">
      <c r="B631" s="157"/>
      <c r="D631" s="151" t="s">
        <v>208</v>
      </c>
      <c r="E631" s="158" t="s">
        <v>19</v>
      </c>
      <c r="F631" s="159" t="s">
        <v>849</v>
      </c>
      <c r="H631" s="160">
        <v>30.36</v>
      </c>
      <c r="I631" s="161"/>
      <c r="L631" s="157"/>
      <c r="M631" s="162"/>
      <c r="T631" s="163"/>
      <c r="AT631" s="158" t="s">
        <v>208</v>
      </c>
      <c r="AU631" s="158" t="s">
        <v>81</v>
      </c>
      <c r="AV631" s="13" t="s">
        <v>81</v>
      </c>
      <c r="AW631" s="13" t="s">
        <v>33</v>
      </c>
      <c r="AX631" s="13" t="s">
        <v>72</v>
      </c>
      <c r="AY631" s="158" t="s">
        <v>132</v>
      </c>
    </row>
    <row r="632" spans="2:51" s="13" customFormat="1" ht="11.25">
      <c r="B632" s="157"/>
      <c r="D632" s="151" t="s">
        <v>208</v>
      </c>
      <c r="E632" s="158" t="s">
        <v>19</v>
      </c>
      <c r="F632" s="159" t="s">
        <v>850</v>
      </c>
      <c r="H632" s="160">
        <v>23.26</v>
      </c>
      <c r="I632" s="161"/>
      <c r="L632" s="157"/>
      <c r="M632" s="162"/>
      <c r="T632" s="163"/>
      <c r="AT632" s="158" t="s">
        <v>208</v>
      </c>
      <c r="AU632" s="158" t="s">
        <v>81</v>
      </c>
      <c r="AV632" s="13" t="s">
        <v>81</v>
      </c>
      <c r="AW632" s="13" t="s">
        <v>33</v>
      </c>
      <c r="AX632" s="13" t="s">
        <v>72</v>
      </c>
      <c r="AY632" s="158" t="s">
        <v>132</v>
      </c>
    </row>
    <row r="633" spans="2:51" s="14" customFormat="1" ht="11.25">
      <c r="B633" s="164"/>
      <c r="D633" s="151" t="s">
        <v>208</v>
      </c>
      <c r="E633" s="165" t="s">
        <v>19</v>
      </c>
      <c r="F633" s="166" t="s">
        <v>212</v>
      </c>
      <c r="H633" s="167">
        <v>77.48</v>
      </c>
      <c r="I633" s="168"/>
      <c r="L633" s="164"/>
      <c r="M633" s="169"/>
      <c r="T633" s="170"/>
      <c r="AT633" s="165" t="s">
        <v>208</v>
      </c>
      <c r="AU633" s="165" t="s">
        <v>81</v>
      </c>
      <c r="AV633" s="14" t="s">
        <v>155</v>
      </c>
      <c r="AW633" s="14" t="s">
        <v>33</v>
      </c>
      <c r="AX633" s="14" t="s">
        <v>79</v>
      </c>
      <c r="AY633" s="165" t="s">
        <v>132</v>
      </c>
    </row>
    <row r="634" spans="2:65" s="1" customFormat="1" ht="16.5" customHeight="1">
      <c r="B634" s="33"/>
      <c r="C634" s="178" t="s">
        <v>851</v>
      </c>
      <c r="D634" s="178" t="s">
        <v>346</v>
      </c>
      <c r="E634" s="179" t="s">
        <v>852</v>
      </c>
      <c r="F634" s="180" t="s">
        <v>853</v>
      </c>
      <c r="G634" s="181" t="s">
        <v>228</v>
      </c>
      <c r="H634" s="182">
        <v>113.993</v>
      </c>
      <c r="I634" s="183"/>
      <c r="J634" s="184">
        <f>ROUND(I634*H634,2)</f>
        <v>0</v>
      </c>
      <c r="K634" s="180" t="s">
        <v>19</v>
      </c>
      <c r="L634" s="185"/>
      <c r="M634" s="186" t="s">
        <v>19</v>
      </c>
      <c r="N634" s="187" t="s">
        <v>43</v>
      </c>
      <c r="P634" s="137">
        <f>O634*H634</f>
        <v>0</v>
      </c>
      <c r="Q634" s="137">
        <v>0.00012</v>
      </c>
      <c r="R634" s="137">
        <f>Q634*H634</f>
        <v>0.01367916</v>
      </c>
      <c r="S634" s="137">
        <v>0</v>
      </c>
      <c r="T634" s="138">
        <f>S634*H634</f>
        <v>0</v>
      </c>
      <c r="AR634" s="139" t="s">
        <v>482</v>
      </c>
      <c r="AT634" s="139" t="s">
        <v>346</v>
      </c>
      <c r="AU634" s="139" t="s">
        <v>81</v>
      </c>
      <c r="AY634" s="18" t="s">
        <v>132</v>
      </c>
      <c r="BE634" s="140">
        <f>IF(N634="základní",J634,0)</f>
        <v>0</v>
      </c>
      <c r="BF634" s="140">
        <f>IF(N634="snížená",J634,0)</f>
        <v>0</v>
      </c>
      <c r="BG634" s="140">
        <f>IF(N634="zákl. přenesená",J634,0)</f>
        <v>0</v>
      </c>
      <c r="BH634" s="140">
        <f>IF(N634="sníž. přenesená",J634,0)</f>
        <v>0</v>
      </c>
      <c r="BI634" s="140">
        <f>IF(N634="nulová",J634,0)</f>
        <v>0</v>
      </c>
      <c r="BJ634" s="18" t="s">
        <v>79</v>
      </c>
      <c r="BK634" s="140">
        <f>ROUND(I634*H634,2)</f>
        <v>0</v>
      </c>
      <c r="BL634" s="18" t="s">
        <v>339</v>
      </c>
      <c r="BM634" s="139" t="s">
        <v>854</v>
      </c>
    </row>
    <row r="635" spans="2:51" s="13" customFormat="1" ht="11.25">
      <c r="B635" s="157"/>
      <c r="D635" s="151" t="s">
        <v>208</v>
      </c>
      <c r="E635" s="158" t="s">
        <v>19</v>
      </c>
      <c r="F635" s="159" t="s">
        <v>855</v>
      </c>
      <c r="H635" s="160">
        <v>103.63</v>
      </c>
      <c r="I635" s="161"/>
      <c r="L635" s="157"/>
      <c r="M635" s="162"/>
      <c r="T635" s="163"/>
      <c r="AT635" s="158" t="s">
        <v>208</v>
      </c>
      <c r="AU635" s="158" t="s">
        <v>81</v>
      </c>
      <c r="AV635" s="13" t="s">
        <v>81</v>
      </c>
      <c r="AW635" s="13" t="s">
        <v>33</v>
      </c>
      <c r="AX635" s="13" t="s">
        <v>79</v>
      </c>
      <c r="AY635" s="158" t="s">
        <v>132</v>
      </c>
    </row>
    <row r="636" spans="2:51" s="13" customFormat="1" ht="11.25">
      <c r="B636" s="157"/>
      <c r="D636" s="151" t="s">
        <v>208</v>
      </c>
      <c r="F636" s="159" t="s">
        <v>856</v>
      </c>
      <c r="H636" s="160">
        <v>113.993</v>
      </c>
      <c r="I636" s="161"/>
      <c r="L636" s="157"/>
      <c r="M636" s="162"/>
      <c r="T636" s="163"/>
      <c r="AT636" s="158" t="s">
        <v>208</v>
      </c>
      <c r="AU636" s="158" t="s">
        <v>81</v>
      </c>
      <c r="AV636" s="13" t="s">
        <v>81</v>
      </c>
      <c r="AW636" s="13" t="s">
        <v>4</v>
      </c>
      <c r="AX636" s="13" t="s">
        <v>79</v>
      </c>
      <c r="AY636" s="158" t="s">
        <v>132</v>
      </c>
    </row>
    <row r="637" spans="2:65" s="1" customFormat="1" ht="16.5" customHeight="1">
      <c r="B637" s="33"/>
      <c r="C637" s="128" t="s">
        <v>857</v>
      </c>
      <c r="D637" s="128" t="s">
        <v>135</v>
      </c>
      <c r="E637" s="129" t="s">
        <v>858</v>
      </c>
      <c r="F637" s="130" t="s">
        <v>859</v>
      </c>
      <c r="G637" s="131" t="s">
        <v>228</v>
      </c>
      <c r="H637" s="132">
        <v>96.15</v>
      </c>
      <c r="I637" s="133"/>
      <c r="J637" s="134">
        <f>ROUND(I637*H637,2)</f>
        <v>0</v>
      </c>
      <c r="K637" s="130" t="s">
        <v>139</v>
      </c>
      <c r="L637" s="33"/>
      <c r="M637" s="135" t="s">
        <v>19</v>
      </c>
      <c r="N637" s="136" t="s">
        <v>43</v>
      </c>
      <c r="P637" s="137">
        <f>O637*H637</f>
        <v>0</v>
      </c>
      <c r="Q637" s="137">
        <v>3E-05</v>
      </c>
      <c r="R637" s="137">
        <f>Q637*H637</f>
        <v>0.0028845000000000003</v>
      </c>
      <c r="S637" s="137">
        <v>0</v>
      </c>
      <c r="T637" s="138">
        <f>S637*H637</f>
        <v>0</v>
      </c>
      <c r="AR637" s="139" t="s">
        <v>339</v>
      </c>
      <c r="AT637" s="139" t="s">
        <v>135</v>
      </c>
      <c r="AU637" s="139" t="s">
        <v>81</v>
      </c>
      <c r="AY637" s="18" t="s">
        <v>132</v>
      </c>
      <c r="BE637" s="140">
        <f>IF(N637="základní",J637,0)</f>
        <v>0</v>
      </c>
      <c r="BF637" s="140">
        <f>IF(N637="snížená",J637,0)</f>
        <v>0</v>
      </c>
      <c r="BG637" s="140">
        <f>IF(N637="zákl. přenesená",J637,0)</f>
        <v>0</v>
      </c>
      <c r="BH637" s="140">
        <f>IF(N637="sníž. přenesená",J637,0)</f>
        <v>0</v>
      </c>
      <c r="BI637" s="140">
        <f>IF(N637="nulová",J637,0)</f>
        <v>0</v>
      </c>
      <c r="BJ637" s="18" t="s">
        <v>79</v>
      </c>
      <c r="BK637" s="140">
        <f>ROUND(I637*H637,2)</f>
        <v>0</v>
      </c>
      <c r="BL637" s="18" t="s">
        <v>339</v>
      </c>
      <c r="BM637" s="139" t="s">
        <v>860</v>
      </c>
    </row>
    <row r="638" spans="2:47" s="1" customFormat="1" ht="11.25">
      <c r="B638" s="33"/>
      <c r="D638" s="141" t="s">
        <v>142</v>
      </c>
      <c r="F638" s="142" t="s">
        <v>861</v>
      </c>
      <c r="I638" s="143"/>
      <c r="L638" s="33"/>
      <c r="M638" s="144"/>
      <c r="T638" s="54"/>
      <c r="AT638" s="18" t="s">
        <v>142</v>
      </c>
      <c r="AU638" s="18" t="s">
        <v>81</v>
      </c>
    </row>
    <row r="639" spans="2:51" s="13" customFormat="1" ht="11.25">
      <c r="B639" s="157"/>
      <c r="D639" s="151" t="s">
        <v>208</v>
      </c>
      <c r="E639" s="158" t="s">
        <v>19</v>
      </c>
      <c r="F639" s="159" t="s">
        <v>862</v>
      </c>
      <c r="H639" s="160">
        <v>96.15</v>
      </c>
      <c r="I639" s="161"/>
      <c r="L639" s="157"/>
      <c r="M639" s="162"/>
      <c r="T639" s="163"/>
      <c r="AT639" s="158" t="s">
        <v>208</v>
      </c>
      <c r="AU639" s="158" t="s">
        <v>81</v>
      </c>
      <c r="AV639" s="13" t="s">
        <v>81</v>
      </c>
      <c r="AW639" s="13" t="s">
        <v>33</v>
      </c>
      <c r="AX639" s="13" t="s">
        <v>79</v>
      </c>
      <c r="AY639" s="158" t="s">
        <v>132</v>
      </c>
    </row>
    <row r="640" spans="2:65" s="1" customFormat="1" ht="16.5" customHeight="1">
      <c r="B640" s="33"/>
      <c r="C640" s="128" t="s">
        <v>863</v>
      </c>
      <c r="D640" s="128" t="s">
        <v>135</v>
      </c>
      <c r="E640" s="129" t="s">
        <v>864</v>
      </c>
      <c r="F640" s="130" t="s">
        <v>865</v>
      </c>
      <c r="G640" s="131" t="s">
        <v>228</v>
      </c>
      <c r="H640" s="132">
        <v>6.6</v>
      </c>
      <c r="I640" s="133"/>
      <c r="J640" s="134">
        <f>ROUND(I640*H640,2)</f>
        <v>0</v>
      </c>
      <c r="K640" s="130" t="s">
        <v>139</v>
      </c>
      <c r="L640" s="33"/>
      <c r="M640" s="135" t="s">
        <v>19</v>
      </c>
      <c r="N640" s="136" t="s">
        <v>43</v>
      </c>
      <c r="P640" s="137">
        <f>O640*H640</f>
        <v>0</v>
      </c>
      <c r="Q640" s="137">
        <v>0.00011</v>
      </c>
      <c r="R640" s="137">
        <f>Q640*H640</f>
        <v>0.000726</v>
      </c>
      <c r="S640" s="137">
        <v>0</v>
      </c>
      <c r="T640" s="138">
        <f>S640*H640</f>
        <v>0</v>
      </c>
      <c r="AR640" s="139" t="s">
        <v>339</v>
      </c>
      <c r="AT640" s="139" t="s">
        <v>135</v>
      </c>
      <c r="AU640" s="139" t="s">
        <v>81</v>
      </c>
      <c r="AY640" s="18" t="s">
        <v>132</v>
      </c>
      <c r="BE640" s="140">
        <f>IF(N640="základní",J640,0)</f>
        <v>0</v>
      </c>
      <c r="BF640" s="140">
        <f>IF(N640="snížená",J640,0)</f>
        <v>0</v>
      </c>
      <c r="BG640" s="140">
        <f>IF(N640="zákl. přenesená",J640,0)</f>
        <v>0</v>
      </c>
      <c r="BH640" s="140">
        <f>IF(N640="sníž. přenesená",J640,0)</f>
        <v>0</v>
      </c>
      <c r="BI640" s="140">
        <f>IF(N640="nulová",J640,0)</f>
        <v>0</v>
      </c>
      <c r="BJ640" s="18" t="s">
        <v>79</v>
      </c>
      <c r="BK640" s="140">
        <f>ROUND(I640*H640,2)</f>
        <v>0</v>
      </c>
      <c r="BL640" s="18" t="s">
        <v>339</v>
      </c>
      <c r="BM640" s="139" t="s">
        <v>866</v>
      </c>
    </row>
    <row r="641" spans="2:47" s="1" customFormat="1" ht="11.25">
      <c r="B641" s="33"/>
      <c r="D641" s="141" t="s">
        <v>142</v>
      </c>
      <c r="F641" s="142" t="s">
        <v>867</v>
      </c>
      <c r="I641" s="143"/>
      <c r="L641" s="33"/>
      <c r="M641" s="144"/>
      <c r="T641" s="54"/>
      <c r="AT641" s="18" t="s">
        <v>142</v>
      </c>
      <c r="AU641" s="18" t="s">
        <v>81</v>
      </c>
    </row>
    <row r="642" spans="2:51" s="13" customFormat="1" ht="11.25">
      <c r="B642" s="157"/>
      <c r="D642" s="151" t="s">
        <v>208</v>
      </c>
      <c r="E642" s="158" t="s">
        <v>19</v>
      </c>
      <c r="F642" s="159" t="s">
        <v>868</v>
      </c>
      <c r="H642" s="160">
        <v>6.6</v>
      </c>
      <c r="I642" s="161"/>
      <c r="L642" s="157"/>
      <c r="M642" s="162"/>
      <c r="T642" s="163"/>
      <c r="AT642" s="158" t="s">
        <v>208</v>
      </c>
      <c r="AU642" s="158" t="s">
        <v>81</v>
      </c>
      <c r="AV642" s="13" t="s">
        <v>81</v>
      </c>
      <c r="AW642" s="13" t="s">
        <v>33</v>
      </c>
      <c r="AX642" s="13" t="s">
        <v>79</v>
      </c>
      <c r="AY642" s="158" t="s">
        <v>132</v>
      </c>
    </row>
    <row r="643" spans="2:65" s="1" customFormat="1" ht="16.5" customHeight="1">
      <c r="B643" s="33"/>
      <c r="C643" s="128" t="s">
        <v>869</v>
      </c>
      <c r="D643" s="128" t="s">
        <v>135</v>
      </c>
      <c r="E643" s="129" t="s">
        <v>870</v>
      </c>
      <c r="F643" s="130" t="s">
        <v>871</v>
      </c>
      <c r="G643" s="131" t="s">
        <v>205</v>
      </c>
      <c r="H643" s="132">
        <v>3.6</v>
      </c>
      <c r="I643" s="133"/>
      <c r="J643" s="134">
        <f>ROUND(I643*H643,2)</f>
        <v>0</v>
      </c>
      <c r="K643" s="130" t="s">
        <v>139</v>
      </c>
      <c r="L643" s="33"/>
      <c r="M643" s="135" t="s">
        <v>19</v>
      </c>
      <c r="N643" s="136" t="s">
        <v>43</v>
      </c>
      <c r="P643" s="137">
        <f>O643*H643</f>
        <v>0</v>
      </c>
      <c r="Q643" s="137">
        <v>0.00058</v>
      </c>
      <c r="R643" s="137">
        <f>Q643*H643</f>
        <v>0.002088</v>
      </c>
      <c r="S643" s="137">
        <v>0</v>
      </c>
      <c r="T643" s="138">
        <f>S643*H643</f>
        <v>0</v>
      </c>
      <c r="AR643" s="139" t="s">
        <v>339</v>
      </c>
      <c r="AT643" s="139" t="s">
        <v>135</v>
      </c>
      <c r="AU643" s="139" t="s">
        <v>81</v>
      </c>
      <c r="AY643" s="18" t="s">
        <v>132</v>
      </c>
      <c r="BE643" s="140">
        <f>IF(N643="základní",J643,0)</f>
        <v>0</v>
      </c>
      <c r="BF643" s="140">
        <f>IF(N643="snížená",J643,0)</f>
        <v>0</v>
      </c>
      <c r="BG643" s="140">
        <f>IF(N643="zákl. přenesená",J643,0)</f>
        <v>0</v>
      </c>
      <c r="BH643" s="140">
        <f>IF(N643="sníž. přenesená",J643,0)</f>
        <v>0</v>
      </c>
      <c r="BI643" s="140">
        <f>IF(N643="nulová",J643,0)</f>
        <v>0</v>
      </c>
      <c r="BJ643" s="18" t="s">
        <v>79</v>
      </c>
      <c r="BK643" s="140">
        <f>ROUND(I643*H643,2)</f>
        <v>0</v>
      </c>
      <c r="BL643" s="18" t="s">
        <v>339</v>
      </c>
      <c r="BM643" s="139" t="s">
        <v>872</v>
      </c>
    </row>
    <row r="644" spans="2:47" s="1" customFormat="1" ht="11.25">
      <c r="B644" s="33"/>
      <c r="D644" s="141" t="s">
        <v>142</v>
      </c>
      <c r="F644" s="142" t="s">
        <v>873</v>
      </c>
      <c r="I644" s="143"/>
      <c r="L644" s="33"/>
      <c r="M644" s="144"/>
      <c r="T644" s="54"/>
      <c r="AT644" s="18" t="s">
        <v>142</v>
      </c>
      <c r="AU644" s="18" t="s">
        <v>81</v>
      </c>
    </row>
    <row r="645" spans="2:51" s="12" customFormat="1" ht="11.25">
      <c r="B645" s="150"/>
      <c r="D645" s="151" t="s">
        <v>208</v>
      </c>
      <c r="E645" s="152" t="s">
        <v>19</v>
      </c>
      <c r="F645" s="153" t="s">
        <v>874</v>
      </c>
      <c r="H645" s="152" t="s">
        <v>19</v>
      </c>
      <c r="I645" s="154"/>
      <c r="L645" s="150"/>
      <c r="M645" s="155"/>
      <c r="T645" s="156"/>
      <c r="AT645" s="152" t="s">
        <v>208</v>
      </c>
      <c r="AU645" s="152" t="s">
        <v>81</v>
      </c>
      <c r="AV645" s="12" t="s">
        <v>79</v>
      </c>
      <c r="AW645" s="12" t="s">
        <v>33</v>
      </c>
      <c r="AX645" s="12" t="s">
        <v>72</v>
      </c>
      <c r="AY645" s="152" t="s">
        <v>132</v>
      </c>
    </row>
    <row r="646" spans="2:51" s="13" customFormat="1" ht="11.25">
      <c r="B646" s="157"/>
      <c r="D646" s="151" t="s">
        <v>208</v>
      </c>
      <c r="E646" s="158" t="s">
        <v>19</v>
      </c>
      <c r="F646" s="159" t="s">
        <v>875</v>
      </c>
      <c r="H646" s="160">
        <v>3.6</v>
      </c>
      <c r="I646" s="161"/>
      <c r="L646" s="157"/>
      <c r="M646" s="162"/>
      <c r="T646" s="163"/>
      <c r="AT646" s="158" t="s">
        <v>208</v>
      </c>
      <c r="AU646" s="158" t="s">
        <v>81</v>
      </c>
      <c r="AV646" s="13" t="s">
        <v>81</v>
      </c>
      <c r="AW646" s="13" t="s">
        <v>33</v>
      </c>
      <c r="AX646" s="13" t="s">
        <v>79</v>
      </c>
      <c r="AY646" s="158" t="s">
        <v>132</v>
      </c>
    </row>
    <row r="647" spans="2:65" s="1" customFormat="1" ht="16.5" customHeight="1">
      <c r="B647" s="33"/>
      <c r="C647" s="178" t="s">
        <v>876</v>
      </c>
      <c r="D647" s="178" t="s">
        <v>346</v>
      </c>
      <c r="E647" s="179" t="s">
        <v>877</v>
      </c>
      <c r="F647" s="180" t="s">
        <v>878</v>
      </c>
      <c r="G647" s="181" t="s">
        <v>205</v>
      </c>
      <c r="H647" s="182">
        <v>3.96</v>
      </c>
      <c r="I647" s="183"/>
      <c r="J647" s="184">
        <f>ROUND(I647*H647,2)</f>
        <v>0</v>
      </c>
      <c r="K647" s="180" t="s">
        <v>139</v>
      </c>
      <c r="L647" s="185"/>
      <c r="M647" s="186" t="s">
        <v>19</v>
      </c>
      <c r="N647" s="187" t="s">
        <v>43</v>
      </c>
      <c r="P647" s="137">
        <f>O647*H647</f>
        <v>0</v>
      </c>
      <c r="Q647" s="137">
        <v>0.012</v>
      </c>
      <c r="R647" s="137">
        <f>Q647*H647</f>
        <v>0.04752</v>
      </c>
      <c r="S647" s="137">
        <v>0</v>
      </c>
      <c r="T647" s="138">
        <f>S647*H647</f>
        <v>0</v>
      </c>
      <c r="AR647" s="139" t="s">
        <v>482</v>
      </c>
      <c r="AT647" s="139" t="s">
        <v>346</v>
      </c>
      <c r="AU647" s="139" t="s">
        <v>81</v>
      </c>
      <c r="AY647" s="18" t="s">
        <v>132</v>
      </c>
      <c r="BE647" s="140">
        <f>IF(N647="základní",J647,0)</f>
        <v>0</v>
      </c>
      <c r="BF647" s="140">
        <f>IF(N647="snížená",J647,0)</f>
        <v>0</v>
      </c>
      <c r="BG647" s="140">
        <f>IF(N647="zákl. přenesená",J647,0)</f>
        <v>0</v>
      </c>
      <c r="BH647" s="140">
        <f>IF(N647="sníž. přenesená",J647,0)</f>
        <v>0</v>
      </c>
      <c r="BI647" s="140">
        <f>IF(N647="nulová",J647,0)</f>
        <v>0</v>
      </c>
      <c r="BJ647" s="18" t="s">
        <v>79</v>
      </c>
      <c r="BK647" s="140">
        <f>ROUND(I647*H647,2)</f>
        <v>0</v>
      </c>
      <c r="BL647" s="18" t="s">
        <v>339</v>
      </c>
      <c r="BM647" s="139" t="s">
        <v>879</v>
      </c>
    </row>
    <row r="648" spans="2:51" s="13" customFormat="1" ht="11.25">
      <c r="B648" s="157"/>
      <c r="D648" s="151" t="s">
        <v>208</v>
      </c>
      <c r="F648" s="159" t="s">
        <v>880</v>
      </c>
      <c r="H648" s="160">
        <v>3.96</v>
      </c>
      <c r="I648" s="161"/>
      <c r="L648" s="157"/>
      <c r="M648" s="162"/>
      <c r="T648" s="163"/>
      <c r="AT648" s="158" t="s">
        <v>208</v>
      </c>
      <c r="AU648" s="158" t="s">
        <v>81</v>
      </c>
      <c r="AV648" s="13" t="s">
        <v>81</v>
      </c>
      <c r="AW648" s="13" t="s">
        <v>4</v>
      </c>
      <c r="AX648" s="13" t="s">
        <v>79</v>
      </c>
      <c r="AY648" s="158" t="s">
        <v>132</v>
      </c>
    </row>
    <row r="649" spans="2:65" s="1" customFormat="1" ht="24.2" customHeight="1">
      <c r="B649" s="33"/>
      <c r="C649" s="128" t="s">
        <v>881</v>
      </c>
      <c r="D649" s="128" t="s">
        <v>135</v>
      </c>
      <c r="E649" s="129" t="s">
        <v>882</v>
      </c>
      <c r="F649" s="130" t="s">
        <v>883</v>
      </c>
      <c r="G649" s="131" t="s">
        <v>596</v>
      </c>
      <c r="H649" s="188"/>
      <c r="I649" s="133"/>
      <c r="J649" s="134">
        <f>ROUND(I649*H649,2)</f>
        <v>0</v>
      </c>
      <c r="K649" s="130" t="s">
        <v>139</v>
      </c>
      <c r="L649" s="33"/>
      <c r="M649" s="135" t="s">
        <v>19</v>
      </c>
      <c r="N649" s="136" t="s">
        <v>43</v>
      </c>
      <c r="P649" s="137">
        <f>O649*H649</f>
        <v>0</v>
      </c>
      <c r="Q649" s="137">
        <v>0</v>
      </c>
      <c r="R649" s="137">
        <f>Q649*H649</f>
        <v>0</v>
      </c>
      <c r="S649" s="137">
        <v>0</v>
      </c>
      <c r="T649" s="138">
        <f>S649*H649</f>
        <v>0</v>
      </c>
      <c r="AR649" s="139" t="s">
        <v>339</v>
      </c>
      <c r="AT649" s="139" t="s">
        <v>135</v>
      </c>
      <c r="AU649" s="139" t="s">
        <v>81</v>
      </c>
      <c r="AY649" s="18" t="s">
        <v>132</v>
      </c>
      <c r="BE649" s="140">
        <f>IF(N649="základní",J649,0)</f>
        <v>0</v>
      </c>
      <c r="BF649" s="140">
        <f>IF(N649="snížená",J649,0)</f>
        <v>0</v>
      </c>
      <c r="BG649" s="140">
        <f>IF(N649="zákl. přenesená",J649,0)</f>
        <v>0</v>
      </c>
      <c r="BH649" s="140">
        <f>IF(N649="sníž. přenesená",J649,0)</f>
        <v>0</v>
      </c>
      <c r="BI649" s="140">
        <f>IF(N649="nulová",J649,0)</f>
        <v>0</v>
      </c>
      <c r="BJ649" s="18" t="s">
        <v>79</v>
      </c>
      <c r="BK649" s="140">
        <f>ROUND(I649*H649,2)</f>
        <v>0</v>
      </c>
      <c r="BL649" s="18" t="s">
        <v>339</v>
      </c>
      <c r="BM649" s="139" t="s">
        <v>884</v>
      </c>
    </row>
    <row r="650" spans="2:47" s="1" customFormat="1" ht="11.25">
      <c r="B650" s="33"/>
      <c r="D650" s="141" t="s">
        <v>142</v>
      </c>
      <c r="F650" s="142" t="s">
        <v>885</v>
      </c>
      <c r="I650" s="143"/>
      <c r="L650" s="33"/>
      <c r="M650" s="144"/>
      <c r="T650" s="54"/>
      <c r="AT650" s="18" t="s">
        <v>142</v>
      </c>
      <c r="AU650" s="18" t="s">
        <v>81</v>
      </c>
    </row>
    <row r="651" spans="2:65" s="1" customFormat="1" ht="24.2" customHeight="1">
      <c r="B651" s="33"/>
      <c r="C651" s="128" t="s">
        <v>886</v>
      </c>
      <c r="D651" s="128" t="s">
        <v>135</v>
      </c>
      <c r="E651" s="129" t="s">
        <v>887</v>
      </c>
      <c r="F651" s="130" t="s">
        <v>888</v>
      </c>
      <c r="G651" s="131" t="s">
        <v>596</v>
      </c>
      <c r="H651" s="188"/>
      <c r="I651" s="133"/>
      <c r="J651" s="134">
        <f>ROUND(I651*H651,2)</f>
        <v>0</v>
      </c>
      <c r="K651" s="130" t="s">
        <v>139</v>
      </c>
      <c r="L651" s="33"/>
      <c r="M651" s="135" t="s">
        <v>19</v>
      </c>
      <c r="N651" s="136" t="s">
        <v>43</v>
      </c>
      <c r="P651" s="137">
        <f>O651*H651</f>
        <v>0</v>
      </c>
      <c r="Q651" s="137">
        <v>0</v>
      </c>
      <c r="R651" s="137">
        <f>Q651*H651</f>
        <v>0</v>
      </c>
      <c r="S651" s="137">
        <v>0</v>
      </c>
      <c r="T651" s="138">
        <f>S651*H651</f>
        <v>0</v>
      </c>
      <c r="AR651" s="139" t="s">
        <v>339</v>
      </c>
      <c r="AT651" s="139" t="s">
        <v>135</v>
      </c>
      <c r="AU651" s="139" t="s">
        <v>81</v>
      </c>
      <c r="AY651" s="18" t="s">
        <v>132</v>
      </c>
      <c r="BE651" s="140">
        <f>IF(N651="základní",J651,0)</f>
        <v>0</v>
      </c>
      <c r="BF651" s="140">
        <f>IF(N651="snížená",J651,0)</f>
        <v>0</v>
      </c>
      <c r="BG651" s="140">
        <f>IF(N651="zákl. přenesená",J651,0)</f>
        <v>0</v>
      </c>
      <c r="BH651" s="140">
        <f>IF(N651="sníž. přenesená",J651,0)</f>
        <v>0</v>
      </c>
      <c r="BI651" s="140">
        <f>IF(N651="nulová",J651,0)</f>
        <v>0</v>
      </c>
      <c r="BJ651" s="18" t="s">
        <v>79</v>
      </c>
      <c r="BK651" s="140">
        <f>ROUND(I651*H651,2)</f>
        <v>0</v>
      </c>
      <c r="BL651" s="18" t="s">
        <v>339</v>
      </c>
      <c r="BM651" s="139" t="s">
        <v>889</v>
      </c>
    </row>
    <row r="652" spans="2:47" s="1" customFormat="1" ht="11.25">
      <c r="B652" s="33"/>
      <c r="D652" s="141" t="s">
        <v>142</v>
      </c>
      <c r="F652" s="142" t="s">
        <v>890</v>
      </c>
      <c r="I652" s="143"/>
      <c r="L652" s="33"/>
      <c r="M652" s="144"/>
      <c r="T652" s="54"/>
      <c r="AT652" s="18" t="s">
        <v>142</v>
      </c>
      <c r="AU652" s="18" t="s">
        <v>81</v>
      </c>
    </row>
    <row r="653" spans="2:63" s="11" customFormat="1" ht="22.9" customHeight="1">
      <c r="B653" s="116"/>
      <c r="D653" s="117" t="s">
        <v>71</v>
      </c>
      <c r="E653" s="126" t="s">
        <v>891</v>
      </c>
      <c r="F653" s="126" t="s">
        <v>892</v>
      </c>
      <c r="I653" s="119"/>
      <c r="J653" s="127">
        <f>BK653</f>
        <v>0</v>
      </c>
      <c r="L653" s="116"/>
      <c r="M653" s="121"/>
      <c r="P653" s="122">
        <f>SUM(P654:P673)</f>
        <v>0</v>
      </c>
      <c r="R653" s="122">
        <f>SUM(R654:R673)</f>
        <v>0.0028232000000000005</v>
      </c>
      <c r="T653" s="123">
        <f>SUM(T654:T673)</f>
        <v>0</v>
      </c>
      <c r="AR653" s="117" t="s">
        <v>81</v>
      </c>
      <c r="AT653" s="124" t="s">
        <v>71</v>
      </c>
      <c r="AU653" s="124" t="s">
        <v>79</v>
      </c>
      <c r="AY653" s="117" t="s">
        <v>132</v>
      </c>
      <c r="BK653" s="125">
        <f>SUM(BK654:BK673)</f>
        <v>0</v>
      </c>
    </row>
    <row r="654" spans="2:65" s="1" customFormat="1" ht="16.5" customHeight="1">
      <c r="B654" s="33"/>
      <c r="C654" s="128" t="s">
        <v>893</v>
      </c>
      <c r="D654" s="128" t="s">
        <v>135</v>
      </c>
      <c r="E654" s="129" t="s">
        <v>894</v>
      </c>
      <c r="F654" s="130" t="s">
        <v>895</v>
      </c>
      <c r="G654" s="131" t="s">
        <v>205</v>
      </c>
      <c r="H654" s="132">
        <v>25.29</v>
      </c>
      <c r="I654" s="133"/>
      <c r="J654" s="134">
        <f>ROUND(I654*H654,2)</f>
        <v>0</v>
      </c>
      <c r="K654" s="130" t="s">
        <v>139</v>
      </c>
      <c r="L654" s="33"/>
      <c r="M654" s="135" t="s">
        <v>19</v>
      </c>
      <c r="N654" s="136" t="s">
        <v>43</v>
      </c>
      <c r="P654" s="137">
        <f>O654*H654</f>
        <v>0</v>
      </c>
      <c r="Q654" s="137">
        <v>0</v>
      </c>
      <c r="R654" s="137">
        <f>Q654*H654</f>
        <v>0</v>
      </c>
      <c r="S654" s="137">
        <v>0</v>
      </c>
      <c r="T654" s="138">
        <f>S654*H654</f>
        <v>0</v>
      </c>
      <c r="AR654" s="139" t="s">
        <v>339</v>
      </c>
      <c r="AT654" s="139" t="s">
        <v>135</v>
      </c>
      <c r="AU654" s="139" t="s">
        <v>81</v>
      </c>
      <c r="AY654" s="18" t="s">
        <v>132</v>
      </c>
      <c r="BE654" s="140">
        <f>IF(N654="základní",J654,0)</f>
        <v>0</v>
      </c>
      <c r="BF654" s="140">
        <f>IF(N654="snížená",J654,0)</f>
        <v>0</v>
      </c>
      <c r="BG654" s="140">
        <f>IF(N654="zákl. přenesená",J654,0)</f>
        <v>0</v>
      </c>
      <c r="BH654" s="140">
        <f>IF(N654="sníž. přenesená",J654,0)</f>
        <v>0</v>
      </c>
      <c r="BI654" s="140">
        <f>IF(N654="nulová",J654,0)</f>
        <v>0</v>
      </c>
      <c r="BJ654" s="18" t="s">
        <v>79</v>
      </c>
      <c r="BK654" s="140">
        <f>ROUND(I654*H654,2)</f>
        <v>0</v>
      </c>
      <c r="BL654" s="18" t="s">
        <v>339</v>
      </c>
      <c r="BM654" s="139" t="s">
        <v>896</v>
      </c>
    </row>
    <row r="655" spans="2:47" s="1" customFormat="1" ht="11.25">
      <c r="B655" s="33"/>
      <c r="D655" s="141" t="s">
        <v>142</v>
      </c>
      <c r="F655" s="142" t="s">
        <v>897</v>
      </c>
      <c r="I655" s="143"/>
      <c r="L655" s="33"/>
      <c r="M655" s="144"/>
      <c r="T655" s="54"/>
      <c r="AT655" s="18" t="s">
        <v>142</v>
      </c>
      <c r="AU655" s="18" t="s">
        <v>81</v>
      </c>
    </row>
    <row r="656" spans="2:51" s="12" customFormat="1" ht="11.25">
      <c r="B656" s="150"/>
      <c r="D656" s="151" t="s">
        <v>208</v>
      </c>
      <c r="E656" s="152" t="s">
        <v>19</v>
      </c>
      <c r="F656" s="153" t="s">
        <v>898</v>
      </c>
      <c r="H656" s="152" t="s">
        <v>19</v>
      </c>
      <c r="I656" s="154"/>
      <c r="L656" s="150"/>
      <c r="M656" s="155"/>
      <c r="T656" s="156"/>
      <c r="AT656" s="152" t="s">
        <v>208</v>
      </c>
      <c r="AU656" s="152" t="s">
        <v>81</v>
      </c>
      <c r="AV656" s="12" t="s">
        <v>79</v>
      </c>
      <c r="AW656" s="12" t="s">
        <v>33</v>
      </c>
      <c r="AX656" s="12" t="s">
        <v>72</v>
      </c>
      <c r="AY656" s="152" t="s">
        <v>132</v>
      </c>
    </row>
    <row r="657" spans="2:51" s="13" customFormat="1" ht="11.25">
      <c r="B657" s="157"/>
      <c r="D657" s="151" t="s">
        <v>208</v>
      </c>
      <c r="E657" s="158" t="s">
        <v>19</v>
      </c>
      <c r="F657" s="159" t="s">
        <v>899</v>
      </c>
      <c r="H657" s="160">
        <v>25.29</v>
      </c>
      <c r="I657" s="161"/>
      <c r="L657" s="157"/>
      <c r="M657" s="162"/>
      <c r="T657" s="163"/>
      <c r="AT657" s="158" t="s">
        <v>208</v>
      </c>
      <c r="AU657" s="158" t="s">
        <v>81</v>
      </c>
      <c r="AV657" s="13" t="s">
        <v>81</v>
      </c>
      <c r="AW657" s="13" t="s">
        <v>33</v>
      </c>
      <c r="AX657" s="13" t="s">
        <v>79</v>
      </c>
      <c r="AY657" s="158" t="s">
        <v>132</v>
      </c>
    </row>
    <row r="658" spans="2:65" s="1" customFormat="1" ht="16.5" customHeight="1">
      <c r="B658" s="33"/>
      <c r="C658" s="128" t="s">
        <v>900</v>
      </c>
      <c r="D658" s="128" t="s">
        <v>135</v>
      </c>
      <c r="E658" s="129" t="s">
        <v>901</v>
      </c>
      <c r="F658" s="130" t="s">
        <v>902</v>
      </c>
      <c r="G658" s="131" t="s">
        <v>205</v>
      </c>
      <c r="H658" s="132">
        <v>26.325</v>
      </c>
      <c r="I658" s="133"/>
      <c r="J658" s="134">
        <f>ROUND(I658*H658,2)</f>
        <v>0</v>
      </c>
      <c r="K658" s="130" t="s">
        <v>19</v>
      </c>
      <c r="L658" s="33"/>
      <c r="M658" s="135" t="s">
        <v>19</v>
      </c>
      <c r="N658" s="136" t="s">
        <v>43</v>
      </c>
      <c r="P658" s="137">
        <f>O658*H658</f>
        <v>0</v>
      </c>
      <c r="Q658" s="137">
        <v>0</v>
      </c>
      <c r="R658" s="137">
        <f>Q658*H658</f>
        <v>0</v>
      </c>
      <c r="S658" s="137">
        <v>0</v>
      </c>
      <c r="T658" s="138">
        <f>S658*H658</f>
        <v>0</v>
      </c>
      <c r="AR658" s="139" t="s">
        <v>339</v>
      </c>
      <c r="AT658" s="139" t="s">
        <v>135</v>
      </c>
      <c r="AU658" s="139" t="s">
        <v>81</v>
      </c>
      <c r="AY658" s="18" t="s">
        <v>132</v>
      </c>
      <c r="BE658" s="140">
        <f>IF(N658="základní",J658,0)</f>
        <v>0</v>
      </c>
      <c r="BF658" s="140">
        <f>IF(N658="snížená",J658,0)</f>
        <v>0</v>
      </c>
      <c r="BG658" s="140">
        <f>IF(N658="zákl. přenesená",J658,0)</f>
        <v>0</v>
      </c>
      <c r="BH658" s="140">
        <f>IF(N658="sníž. přenesená",J658,0)</f>
        <v>0</v>
      </c>
      <c r="BI658" s="140">
        <f>IF(N658="nulová",J658,0)</f>
        <v>0</v>
      </c>
      <c r="BJ658" s="18" t="s">
        <v>79</v>
      </c>
      <c r="BK658" s="140">
        <f>ROUND(I658*H658,2)</f>
        <v>0</v>
      </c>
      <c r="BL658" s="18" t="s">
        <v>339</v>
      </c>
      <c r="BM658" s="139" t="s">
        <v>903</v>
      </c>
    </row>
    <row r="659" spans="2:51" s="12" customFormat="1" ht="11.25">
      <c r="B659" s="150"/>
      <c r="D659" s="151" t="s">
        <v>208</v>
      </c>
      <c r="E659" s="152" t="s">
        <v>19</v>
      </c>
      <c r="F659" s="153" t="s">
        <v>898</v>
      </c>
      <c r="H659" s="152" t="s">
        <v>19</v>
      </c>
      <c r="I659" s="154"/>
      <c r="L659" s="150"/>
      <c r="M659" s="155"/>
      <c r="T659" s="156"/>
      <c r="AT659" s="152" t="s">
        <v>208</v>
      </c>
      <c r="AU659" s="152" t="s">
        <v>81</v>
      </c>
      <c r="AV659" s="12" t="s">
        <v>79</v>
      </c>
      <c r="AW659" s="12" t="s">
        <v>33</v>
      </c>
      <c r="AX659" s="12" t="s">
        <v>72</v>
      </c>
      <c r="AY659" s="152" t="s">
        <v>132</v>
      </c>
    </row>
    <row r="660" spans="2:51" s="13" customFormat="1" ht="11.25">
      <c r="B660" s="157"/>
      <c r="D660" s="151" t="s">
        <v>208</v>
      </c>
      <c r="E660" s="158" t="s">
        <v>19</v>
      </c>
      <c r="F660" s="159" t="s">
        <v>904</v>
      </c>
      <c r="H660" s="160">
        <v>26.325</v>
      </c>
      <c r="I660" s="161"/>
      <c r="L660" s="157"/>
      <c r="M660" s="162"/>
      <c r="T660" s="163"/>
      <c r="AT660" s="158" t="s">
        <v>208</v>
      </c>
      <c r="AU660" s="158" t="s">
        <v>81</v>
      </c>
      <c r="AV660" s="13" t="s">
        <v>81</v>
      </c>
      <c r="AW660" s="13" t="s">
        <v>33</v>
      </c>
      <c r="AX660" s="13" t="s">
        <v>79</v>
      </c>
      <c r="AY660" s="158" t="s">
        <v>132</v>
      </c>
    </row>
    <row r="661" spans="2:65" s="1" customFormat="1" ht="16.5" customHeight="1">
      <c r="B661" s="33"/>
      <c r="C661" s="128" t="s">
        <v>905</v>
      </c>
      <c r="D661" s="128" t="s">
        <v>135</v>
      </c>
      <c r="E661" s="129" t="s">
        <v>906</v>
      </c>
      <c r="F661" s="130" t="s">
        <v>907</v>
      </c>
      <c r="G661" s="131" t="s">
        <v>205</v>
      </c>
      <c r="H661" s="132">
        <v>5.98</v>
      </c>
      <c r="I661" s="133"/>
      <c r="J661" s="134">
        <f>ROUND(I661*H661,2)</f>
        <v>0</v>
      </c>
      <c r="K661" s="130" t="s">
        <v>139</v>
      </c>
      <c r="L661" s="33"/>
      <c r="M661" s="135" t="s">
        <v>19</v>
      </c>
      <c r="N661" s="136" t="s">
        <v>43</v>
      </c>
      <c r="P661" s="137">
        <f>O661*H661</f>
        <v>0</v>
      </c>
      <c r="Q661" s="137">
        <v>0.00014</v>
      </c>
      <c r="R661" s="137">
        <f>Q661*H661</f>
        <v>0.0008372</v>
      </c>
      <c r="S661" s="137">
        <v>0</v>
      </c>
      <c r="T661" s="138">
        <f>S661*H661</f>
        <v>0</v>
      </c>
      <c r="AR661" s="139" t="s">
        <v>339</v>
      </c>
      <c r="AT661" s="139" t="s">
        <v>135</v>
      </c>
      <c r="AU661" s="139" t="s">
        <v>81</v>
      </c>
      <c r="AY661" s="18" t="s">
        <v>132</v>
      </c>
      <c r="BE661" s="140">
        <f>IF(N661="základní",J661,0)</f>
        <v>0</v>
      </c>
      <c r="BF661" s="140">
        <f>IF(N661="snížená",J661,0)</f>
        <v>0</v>
      </c>
      <c r="BG661" s="140">
        <f>IF(N661="zákl. přenesená",J661,0)</f>
        <v>0</v>
      </c>
      <c r="BH661" s="140">
        <f>IF(N661="sníž. přenesená",J661,0)</f>
        <v>0</v>
      </c>
      <c r="BI661" s="140">
        <f>IF(N661="nulová",J661,0)</f>
        <v>0</v>
      </c>
      <c r="BJ661" s="18" t="s">
        <v>79</v>
      </c>
      <c r="BK661" s="140">
        <f>ROUND(I661*H661,2)</f>
        <v>0</v>
      </c>
      <c r="BL661" s="18" t="s">
        <v>339</v>
      </c>
      <c r="BM661" s="139" t="s">
        <v>908</v>
      </c>
    </row>
    <row r="662" spans="2:47" s="1" customFormat="1" ht="11.25">
      <c r="B662" s="33"/>
      <c r="D662" s="141" t="s">
        <v>142</v>
      </c>
      <c r="F662" s="142" t="s">
        <v>909</v>
      </c>
      <c r="I662" s="143"/>
      <c r="L662" s="33"/>
      <c r="M662" s="144"/>
      <c r="T662" s="54"/>
      <c r="AT662" s="18" t="s">
        <v>142</v>
      </c>
      <c r="AU662" s="18" t="s">
        <v>81</v>
      </c>
    </row>
    <row r="663" spans="2:51" s="12" customFormat="1" ht="11.25">
      <c r="B663" s="150"/>
      <c r="D663" s="151" t="s">
        <v>208</v>
      </c>
      <c r="E663" s="152" t="s">
        <v>19</v>
      </c>
      <c r="F663" s="153" t="s">
        <v>910</v>
      </c>
      <c r="H663" s="152" t="s">
        <v>19</v>
      </c>
      <c r="I663" s="154"/>
      <c r="L663" s="150"/>
      <c r="M663" s="155"/>
      <c r="T663" s="156"/>
      <c r="AT663" s="152" t="s">
        <v>208</v>
      </c>
      <c r="AU663" s="152" t="s">
        <v>81</v>
      </c>
      <c r="AV663" s="12" t="s">
        <v>79</v>
      </c>
      <c r="AW663" s="12" t="s">
        <v>33</v>
      </c>
      <c r="AX663" s="12" t="s">
        <v>72</v>
      </c>
      <c r="AY663" s="152" t="s">
        <v>132</v>
      </c>
    </row>
    <row r="664" spans="2:51" s="12" customFormat="1" ht="11.25">
      <c r="B664" s="150"/>
      <c r="D664" s="151" t="s">
        <v>208</v>
      </c>
      <c r="E664" s="152" t="s">
        <v>19</v>
      </c>
      <c r="F664" s="153" t="s">
        <v>242</v>
      </c>
      <c r="H664" s="152" t="s">
        <v>19</v>
      </c>
      <c r="I664" s="154"/>
      <c r="L664" s="150"/>
      <c r="M664" s="155"/>
      <c r="T664" s="156"/>
      <c r="AT664" s="152" t="s">
        <v>208</v>
      </c>
      <c r="AU664" s="152" t="s">
        <v>81</v>
      </c>
      <c r="AV664" s="12" t="s">
        <v>79</v>
      </c>
      <c r="AW664" s="12" t="s">
        <v>33</v>
      </c>
      <c r="AX664" s="12" t="s">
        <v>72</v>
      </c>
      <c r="AY664" s="152" t="s">
        <v>132</v>
      </c>
    </row>
    <row r="665" spans="2:51" s="13" customFormat="1" ht="11.25">
      <c r="B665" s="157"/>
      <c r="D665" s="151" t="s">
        <v>208</v>
      </c>
      <c r="E665" s="158" t="s">
        <v>19</v>
      </c>
      <c r="F665" s="159" t="s">
        <v>911</v>
      </c>
      <c r="H665" s="160">
        <v>5.98</v>
      </c>
      <c r="I665" s="161"/>
      <c r="L665" s="157"/>
      <c r="M665" s="162"/>
      <c r="T665" s="163"/>
      <c r="AT665" s="158" t="s">
        <v>208</v>
      </c>
      <c r="AU665" s="158" t="s">
        <v>81</v>
      </c>
      <c r="AV665" s="13" t="s">
        <v>81</v>
      </c>
      <c r="AW665" s="13" t="s">
        <v>33</v>
      </c>
      <c r="AX665" s="13" t="s">
        <v>79</v>
      </c>
      <c r="AY665" s="158" t="s">
        <v>132</v>
      </c>
    </row>
    <row r="666" spans="2:65" s="1" customFormat="1" ht="16.5" customHeight="1">
      <c r="B666" s="33"/>
      <c r="C666" s="128" t="s">
        <v>912</v>
      </c>
      <c r="D666" s="128" t="s">
        <v>135</v>
      </c>
      <c r="E666" s="129" t="s">
        <v>913</v>
      </c>
      <c r="F666" s="130" t="s">
        <v>914</v>
      </c>
      <c r="G666" s="131" t="s">
        <v>205</v>
      </c>
      <c r="H666" s="132">
        <v>8.275</v>
      </c>
      <c r="I666" s="133"/>
      <c r="J666" s="134">
        <f>ROUND(I666*H666,2)</f>
        <v>0</v>
      </c>
      <c r="K666" s="130" t="s">
        <v>139</v>
      </c>
      <c r="L666" s="33"/>
      <c r="M666" s="135" t="s">
        <v>19</v>
      </c>
      <c r="N666" s="136" t="s">
        <v>43</v>
      </c>
      <c r="P666" s="137">
        <f>O666*H666</f>
        <v>0</v>
      </c>
      <c r="Q666" s="137">
        <v>0.00012</v>
      </c>
      <c r="R666" s="137">
        <f>Q666*H666</f>
        <v>0.0009930000000000002</v>
      </c>
      <c r="S666" s="137">
        <v>0</v>
      </c>
      <c r="T666" s="138">
        <f>S666*H666</f>
        <v>0</v>
      </c>
      <c r="AR666" s="139" t="s">
        <v>339</v>
      </c>
      <c r="AT666" s="139" t="s">
        <v>135</v>
      </c>
      <c r="AU666" s="139" t="s">
        <v>81</v>
      </c>
      <c r="AY666" s="18" t="s">
        <v>132</v>
      </c>
      <c r="BE666" s="140">
        <f>IF(N666="základní",J666,0)</f>
        <v>0</v>
      </c>
      <c r="BF666" s="140">
        <f>IF(N666="snížená",J666,0)</f>
        <v>0</v>
      </c>
      <c r="BG666" s="140">
        <f>IF(N666="zákl. přenesená",J666,0)</f>
        <v>0</v>
      </c>
      <c r="BH666" s="140">
        <f>IF(N666="sníž. přenesená",J666,0)</f>
        <v>0</v>
      </c>
      <c r="BI666" s="140">
        <f>IF(N666="nulová",J666,0)</f>
        <v>0</v>
      </c>
      <c r="BJ666" s="18" t="s">
        <v>79</v>
      </c>
      <c r="BK666" s="140">
        <f>ROUND(I666*H666,2)</f>
        <v>0</v>
      </c>
      <c r="BL666" s="18" t="s">
        <v>339</v>
      </c>
      <c r="BM666" s="139" t="s">
        <v>915</v>
      </c>
    </row>
    <row r="667" spans="2:47" s="1" customFormat="1" ht="11.25">
      <c r="B667" s="33"/>
      <c r="D667" s="141" t="s">
        <v>142</v>
      </c>
      <c r="F667" s="142" t="s">
        <v>916</v>
      </c>
      <c r="I667" s="143"/>
      <c r="L667" s="33"/>
      <c r="M667" s="144"/>
      <c r="T667" s="54"/>
      <c r="AT667" s="18" t="s">
        <v>142</v>
      </c>
      <c r="AU667" s="18" t="s">
        <v>81</v>
      </c>
    </row>
    <row r="668" spans="2:51" s="12" customFormat="1" ht="11.25">
      <c r="B668" s="150"/>
      <c r="D668" s="151" t="s">
        <v>208</v>
      </c>
      <c r="E668" s="152" t="s">
        <v>19</v>
      </c>
      <c r="F668" s="153" t="s">
        <v>917</v>
      </c>
      <c r="H668" s="152" t="s">
        <v>19</v>
      </c>
      <c r="I668" s="154"/>
      <c r="L668" s="150"/>
      <c r="M668" s="155"/>
      <c r="T668" s="156"/>
      <c r="AT668" s="152" t="s">
        <v>208</v>
      </c>
      <c r="AU668" s="152" t="s">
        <v>81</v>
      </c>
      <c r="AV668" s="12" t="s">
        <v>79</v>
      </c>
      <c r="AW668" s="12" t="s">
        <v>33</v>
      </c>
      <c r="AX668" s="12" t="s">
        <v>72</v>
      </c>
      <c r="AY668" s="152" t="s">
        <v>132</v>
      </c>
    </row>
    <row r="669" spans="2:51" s="13" customFormat="1" ht="11.25">
      <c r="B669" s="157"/>
      <c r="D669" s="151" t="s">
        <v>208</v>
      </c>
      <c r="E669" s="158" t="s">
        <v>19</v>
      </c>
      <c r="F669" s="159" t="s">
        <v>918</v>
      </c>
      <c r="H669" s="160">
        <v>5.875</v>
      </c>
      <c r="I669" s="161"/>
      <c r="L669" s="157"/>
      <c r="M669" s="162"/>
      <c r="T669" s="163"/>
      <c r="AT669" s="158" t="s">
        <v>208</v>
      </c>
      <c r="AU669" s="158" t="s">
        <v>81</v>
      </c>
      <c r="AV669" s="13" t="s">
        <v>81</v>
      </c>
      <c r="AW669" s="13" t="s">
        <v>33</v>
      </c>
      <c r="AX669" s="13" t="s">
        <v>72</v>
      </c>
      <c r="AY669" s="158" t="s">
        <v>132</v>
      </c>
    </row>
    <row r="670" spans="2:51" s="13" customFormat="1" ht="11.25">
      <c r="B670" s="157"/>
      <c r="D670" s="151" t="s">
        <v>208</v>
      </c>
      <c r="E670" s="158" t="s">
        <v>19</v>
      </c>
      <c r="F670" s="159" t="s">
        <v>919</v>
      </c>
      <c r="H670" s="160">
        <v>2.4</v>
      </c>
      <c r="I670" s="161"/>
      <c r="L670" s="157"/>
      <c r="M670" s="162"/>
      <c r="T670" s="163"/>
      <c r="AT670" s="158" t="s">
        <v>208</v>
      </c>
      <c r="AU670" s="158" t="s">
        <v>81</v>
      </c>
      <c r="AV670" s="13" t="s">
        <v>81</v>
      </c>
      <c r="AW670" s="13" t="s">
        <v>33</v>
      </c>
      <c r="AX670" s="13" t="s">
        <v>72</v>
      </c>
      <c r="AY670" s="158" t="s">
        <v>132</v>
      </c>
    </row>
    <row r="671" spans="2:51" s="14" customFormat="1" ht="11.25">
      <c r="B671" s="164"/>
      <c r="D671" s="151" t="s">
        <v>208</v>
      </c>
      <c r="E671" s="165" t="s">
        <v>19</v>
      </c>
      <c r="F671" s="166" t="s">
        <v>212</v>
      </c>
      <c r="H671" s="167">
        <v>8.275</v>
      </c>
      <c r="I671" s="168"/>
      <c r="L671" s="164"/>
      <c r="M671" s="169"/>
      <c r="T671" s="170"/>
      <c r="AT671" s="165" t="s">
        <v>208</v>
      </c>
      <c r="AU671" s="165" t="s">
        <v>81</v>
      </c>
      <c r="AV671" s="14" t="s">
        <v>155</v>
      </c>
      <c r="AW671" s="14" t="s">
        <v>33</v>
      </c>
      <c r="AX671" s="14" t="s">
        <v>79</v>
      </c>
      <c r="AY671" s="165" t="s">
        <v>132</v>
      </c>
    </row>
    <row r="672" spans="2:65" s="1" customFormat="1" ht="16.5" customHeight="1">
      <c r="B672" s="33"/>
      <c r="C672" s="128" t="s">
        <v>920</v>
      </c>
      <c r="D672" s="128" t="s">
        <v>135</v>
      </c>
      <c r="E672" s="129" t="s">
        <v>921</v>
      </c>
      <c r="F672" s="130" t="s">
        <v>922</v>
      </c>
      <c r="G672" s="131" t="s">
        <v>205</v>
      </c>
      <c r="H672" s="132">
        <v>8.275</v>
      </c>
      <c r="I672" s="133"/>
      <c r="J672" s="134">
        <f>ROUND(I672*H672,2)</f>
        <v>0</v>
      </c>
      <c r="K672" s="130" t="s">
        <v>139</v>
      </c>
      <c r="L672" s="33"/>
      <c r="M672" s="135" t="s">
        <v>19</v>
      </c>
      <c r="N672" s="136" t="s">
        <v>43</v>
      </c>
      <c r="P672" s="137">
        <f>O672*H672</f>
        <v>0</v>
      </c>
      <c r="Q672" s="137">
        <v>0.00012</v>
      </c>
      <c r="R672" s="137">
        <f>Q672*H672</f>
        <v>0.0009930000000000002</v>
      </c>
      <c r="S672" s="137">
        <v>0</v>
      </c>
      <c r="T672" s="138">
        <f>S672*H672</f>
        <v>0</v>
      </c>
      <c r="AR672" s="139" t="s">
        <v>339</v>
      </c>
      <c r="AT672" s="139" t="s">
        <v>135</v>
      </c>
      <c r="AU672" s="139" t="s">
        <v>81</v>
      </c>
      <c r="AY672" s="18" t="s">
        <v>132</v>
      </c>
      <c r="BE672" s="140">
        <f>IF(N672="základní",J672,0)</f>
        <v>0</v>
      </c>
      <c r="BF672" s="140">
        <f>IF(N672="snížená",J672,0)</f>
        <v>0</v>
      </c>
      <c r="BG672" s="140">
        <f>IF(N672="zákl. přenesená",J672,0)</f>
        <v>0</v>
      </c>
      <c r="BH672" s="140">
        <f>IF(N672="sníž. přenesená",J672,0)</f>
        <v>0</v>
      </c>
      <c r="BI672" s="140">
        <f>IF(N672="nulová",J672,0)</f>
        <v>0</v>
      </c>
      <c r="BJ672" s="18" t="s">
        <v>79</v>
      </c>
      <c r="BK672" s="140">
        <f>ROUND(I672*H672,2)</f>
        <v>0</v>
      </c>
      <c r="BL672" s="18" t="s">
        <v>339</v>
      </c>
      <c r="BM672" s="139" t="s">
        <v>923</v>
      </c>
    </row>
    <row r="673" spans="2:47" s="1" customFormat="1" ht="11.25">
      <c r="B673" s="33"/>
      <c r="D673" s="141" t="s">
        <v>142</v>
      </c>
      <c r="F673" s="142" t="s">
        <v>924</v>
      </c>
      <c r="I673" s="143"/>
      <c r="L673" s="33"/>
      <c r="M673" s="144"/>
      <c r="T673" s="54"/>
      <c r="AT673" s="18" t="s">
        <v>142</v>
      </c>
      <c r="AU673" s="18" t="s">
        <v>81</v>
      </c>
    </row>
    <row r="674" spans="2:63" s="11" customFormat="1" ht="22.9" customHeight="1">
      <c r="B674" s="116"/>
      <c r="D674" s="117" t="s">
        <v>71</v>
      </c>
      <c r="E674" s="126" t="s">
        <v>925</v>
      </c>
      <c r="F674" s="126" t="s">
        <v>926</v>
      </c>
      <c r="I674" s="119"/>
      <c r="J674" s="127">
        <f>BK674</f>
        <v>0</v>
      </c>
      <c r="L674" s="116"/>
      <c r="M674" s="121"/>
      <c r="P674" s="122">
        <f>SUM(P675:P741)</f>
        <v>0</v>
      </c>
      <c r="R674" s="122">
        <f>SUM(R675:R741)</f>
        <v>0.16060288</v>
      </c>
      <c r="T674" s="123">
        <f>SUM(T675:T741)</f>
        <v>0.02606852</v>
      </c>
      <c r="AR674" s="117" t="s">
        <v>81</v>
      </c>
      <c r="AT674" s="124" t="s">
        <v>71</v>
      </c>
      <c r="AU674" s="124" t="s">
        <v>79</v>
      </c>
      <c r="AY674" s="117" t="s">
        <v>132</v>
      </c>
      <c r="BK674" s="125">
        <f>SUM(BK675:BK741)</f>
        <v>0</v>
      </c>
    </row>
    <row r="675" spans="2:65" s="1" customFormat="1" ht="16.5" customHeight="1">
      <c r="B675" s="33"/>
      <c r="C675" s="128" t="s">
        <v>927</v>
      </c>
      <c r="D675" s="128" t="s">
        <v>135</v>
      </c>
      <c r="E675" s="129" t="s">
        <v>928</v>
      </c>
      <c r="F675" s="130" t="s">
        <v>929</v>
      </c>
      <c r="G675" s="131" t="s">
        <v>205</v>
      </c>
      <c r="H675" s="132">
        <v>84.092</v>
      </c>
      <c r="I675" s="133"/>
      <c r="J675" s="134">
        <f>ROUND(I675*H675,2)</f>
        <v>0</v>
      </c>
      <c r="K675" s="130" t="s">
        <v>139</v>
      </c>
      <c r="L675" s="33"/>
      <c r="M675" s="135" t="s">
        <v>19</v>
      </c>
      <c r="N675" s="136" t="s">
        <v>43</v>
      </c>
      <c r="P675" s="137">
        <f>O675*H675</f>
        <v>0</v>
      </c>
      <c r="Q675" s="137">
        <v>0.001</v>
      </c>
      <c r="R675" s="137">
        <f>Q675*H675</f>
        <v>0.084092</v>
      </c>
      <c r="S675" s="137">
        <v>0.00031</v>
      </c>
      <c r="T675" s="138">
        <f>S675*H675</f>
        <v>0.02606852</v>
      </c>
      <c r="AR675" s="139" t="s">
        <v>339</v>
      </c>
      <c r="AT675" s="139" t="s">
        <v>135</v>
      </c>
      <c r="AU675" s="139" t="s">
        <v>81</v>
      </c>
      <c r="AY675" s="18" t="s">
        <v>132</v>
      </c>
      <c r="BE675" s="140">
        <f>IF(N675="základní",J675,0)</f>
        <v>0</v>
      </c>
      <c r="BF675" s="140">
        <f>IF(N675="snížená",J675,0)</f>
        <v>0</v>
      </c>
      <c r="BG675" s="140">
        <f>IF(N675="zákl. přenesená",J675,0)</f>
        <v>0</v>
      </c>
      <c r="BH675" s="140">
        <f>IF(N675="sníž. přenesená",J675,0)</f>
        <v>0</v>
      </c>
      <c r="BI675" s="140">
        <f>IF(N675="nulová",J675,0)</f>
        <v>0</v>
      </c>
      <c r="BJ675" s="18" t="s">
        <v>79</v>
      </c>
      <c r="BK675" s="140">
        <f>ROUND(I675*H675,2)</f>
        <v>0</v>
      </c>
      <c r="BL675" s="18" t="s">
        <v>339</v>
      </c>
      <c r="BM675" s="139" t="s">
        <v>930</v>
      </c>
    </row>
    <row r="676" spans="2:47" s="1" customFormat="1" ht="11.25">
      <c r="B676" s="33"/>
      <c r="D676" s="141" t="s">
        <v>142</v>
      </c>
      <c r="F676" s="142" t="s">
        <v>931</v>
      </c>
      <c r="I676" s="143"/>
      <c r="L676" s="33"/>
      <c r="M676" s="144"/>
      <c r="T676" s="54"/>
      <c r="AT676" s="18" t="s">
        <v>142</v>
      </c>
      <c r="AU676" s="18" t="s">
        <v>81</v>
      </c>
    </row>
    <row r="677" spans="2:51" s="12" customFormat="1" ht="11.25">
      <c r="B677" s="150"/>
      <c r="D677" s="151" t="s">
        <v>208</v>
      </c>
      <c r="E677" s="152" t="s">
        <v>19</v>
      </c>
      <c r="F677" s="153" t="s">
        <v>932</v>
      </c>
      <c r="H677" s="152" t="s">
        <v>19</v>
      </c>
      <c r="I677" s="154"/>
      <c r="L677" s="150"/>
      <c r="M677" s="155"/>
      <c r="T677" s="156"/>
      <c r="AT677" s="152" t="s">
        <v>208</v>
      </c>
      <c r="AU677" s="152" t="s">
        <v>81</v>
      </c>
      <c r="AV677" s="12" t="s">
        <v>79</v>
      </c>
      <c r="AW677" s="12" t="s">
        <v>33</v>
      </c>
      <c r="AX677" s="12" t="s">
        <v>72</v>
      </c>
      <c r="AY677" s="152" t="s">
        <v>132</v>
      </c>
    </row>
    <row r="678" spans="2:51" s="13" customFormat="1" ht="11.25">
      <c r="B678" s="157"/>
      <c r="D678" s="151" t="s">
        <v>208</v>
      </c>
      <c r="E678" s="158" t="s">
        <v>19</v>
      </c>
      <c r="F678" s="159" t="s">
        <v>261</v>
      </c>
      <c r="H678" s="160">
        <v>58.565</v>
      </c>
      <c r="I678" s="161"/>
      <c r="L678" s="157"/>
      <c r="M678" s="162"/>
      <c r="T678" s="163"/>
      <c r="AT678" s="158" t="s">
        <v>208</v>
      </c>
      <c r="AU678" s="158" t="s">
        <v>81</v>
      </c>
      <c r="AV678" s="13" t="s">
        <v>81</v>
      </c>
      <c r="AW678" s="13" t="s">
        <v>33</v>
      </c>
      <c r="AX678" s="13" t="s">
        <v>72</v>
      </c>
      <c r="AY678" s="158" t="s">
        <v>132</v>
      </c>
    </row>
    <row r="679" spans="2:51" s="13" customFormat="1" ht="11.25">
      <c r="B679" s="157"/>
      <c r="D679" s="151" t="s">
        <v>208</v>
      </c>
      <c r="E679" s="158" t="s">
        <v>19</v>
      </c>
      <c r="F679" s="159" t="s">
        <v>262</v>
      </c>
      <c r="H679" s="160">
        <v>3.55</v>
      </c>
      <c r="I679" s="161"/>
      <c r="L679" s="157"/>
      <c r="M679" s="162"/>
      <c r="T679" s="163"/>
      <c r="AT679" s="158" t="s">
        <v>208</v>
      </c>
      <c r="AU679" s="158" t="s">
        <v>81</v>
      </c>
      <c r="AV679" s="13" t="s">
        <v>81</v>
      </c>
      <c r="AW679" s="13" t="s">
        <v>33</v>
      </c>
      <c r="AX679" s="13" t="s">
        <v>72</v>
      </c>
      <c r="AY679" s="158" t="s">
        <v>132</v>
      </c>
    </row>
    <row r="680" spans="2:51" s="13" customFormat="1" ht="11.25">
      <c r="B680" s="157"/>
      <c r="D680" s="151" t="s">
        <v>208</v>
      </c>
      <c r="E680" s="158" t="s">
        <v>19</v>
      </c>
      <c r="F680" s="159" t="s">
        <v>263</v>
      </c>
      <c r="H680" s="160">
        <v>8.445</v>
      </c>
      <c r="I680" s="161"/>
      <c r="L680" s="157"/>
      <c r="M680" s="162"/>
      <c r="T680" s="163"/>
      <c r="AT680" s="158" t="s">
        <v>208</v>
      </c>
      <c r="AU680" s="158" t="s">
        <v>81</v>
      </c>
      <c r="AV680" s="13" t="s">
        <v>81</v>
      </c>
      <c r="AW680" s="13" t="s">
        <v>33</v>
      </c>
      <c r="AX680" s="13" t="s">
        <v>72</v>
      </c>
      <c r="AY680" s="158" t="s">
        <v>132</v>
      </c>
    </row>
    <row r="681" spans="2:51" s="13" customFormat="1" ht="11.25">
      <c r="B681" s="157"/>
      <c r="D681" s="151" t="s">
        <v>208</v>
      </c>
      <c r="E681" s="158" t="s">
        <v>19</v>
      </c>
      <c r="F681" s="159" t="s">
        <v>264</v>
      </c>
      <c r="H681" s="160">
        <v>1.44</v>
      </c>
      <c r="I681" s="161"/>
      <c r="L681" s="157"/>
      <c r="M681" s="162"/>
      <c r="T681" s="163"/>
      <c r="AT681" s="158" t="s">
        <v>208</v>
      </c>
      <c r="AU681" s="158" t="s">
        <v>81</v>
      </c>
      <c r="AV681" s="13" t="s">
        <v>81</v>
      </c>
      <c r="AW681" s="13" t="s">
        <v>33</v>
      </c>
      <c r="AX681" s="13" t="s">
        <v>72</v>
      </c>
      <c r="AY681" s="158" t="s">
        <v>132</v>
      </c>
    </row>
    <row r="682" spans="2:51" s="13" customFormat="1" ht="11.25">
      <c r="B682" s="157"/>
      <c r="D682" s="151" t="s">
        <v>208</v>
      </c>
      <c r="E682" s="158" t="s">
        <v>19</v>
      </c>
      <c r="F682" s="159" t="s">
        <v>933</v>
      </c>
      <c r="H682" s="160">
        <v>28.105</v>
      </c>
      <c r="I682" s="161"/>
      <c r="L682" s="157"/>
      <c r="M682" s="162"/>
      <c r="T682" s="163"/>
      <c r="AT682" s="158" t="s">
        <v>208</v>
      </c>
      <c r="AU682" s="158" t="s">
        <v>81</v>
      </c>
      <c r="AV682" s="13" t="s">
        <v>81</v>
      </c>
      <c r="AW682" s="13" t="s">
        <v>33</v>
      </c>
      <c r="AX682" s="13" t="s">
        <v>72</v>
      </c>
      <c r="AY682" s="158" t="s">
        <v>132</v>
      </c>
    </row>
    <row r="683" spans="2:51" s="13" customFormat="1" ht="11.25">
      <c r="B683" s="157"/>
      <c r="D683" s="151" t="s">
        <v>208</v>
      </c>
      <c r="E683" s="158" t="s">
        <v>19</v>
      </c>
      <c r="F683" s="159" t="s">
        <v>266</v>
      </c>
      <c r="H683" s="160">
        <v>-1.87</v>
      </c>
      <c r="I683" s="161"/>
      <c r="L683" s="157"/>
      <c r="M683" s="162"/>
      <c r="T683" s="163"/>
      <c r="AT683" s="158" t="s">
        <v>208</v>
      </c>
      <c r="AU683" s="158" t="s">
        <v>81</v>
      </c>
      <c r="AV683" s="13" t="s">
        <v>81</v>
      </c>
      <c r="AW683" s="13" t="s">
        <v>33</v>
      </c>
      <c r="AX683" s="13" t="s">
        <v>72</v>
      </c>
      <c r="AY683" s="158" t="s">
        <v>132</v>
      </c>
    </row>
    <row r="684" spans="2:51" s="13" customFormat="1" ht="11.25">
      <c r="B684" s="157"/>
      <c r="D684" s="151" t="s">
        <v>208</v>
      </c>
      <c r="E684" s="158" t="s">
        <v>19</v>
      </c>
      <c r="F684" s="159" t="s">
        <v>267</v>
      </c>
      <c r="H684" s="160">
        <v>-1.65</v>
      </c>
      <c r="I684" s="161"/>
      <c r="L684" s="157"/>
      <c r="M684" s="162"/>
      <c r="T684" s="163"/>
      <c r="AT684" s="158" t="s">
        <v>208</v>
      </c>
      <c r="AU684" s="158" t="s">
        <v>81</v>
      </c>
      <c r="AV684" s="13" t="s">
        <v>81</v>
      </c>
      <c r="AW684" s="13" t="s">
        <v>33</v>
      </c>
      <c r="AX684" s="13" t="s">
        <v>72</v>
      </c>
      <c r="AY684" s="158" t="s">
        <v>132</v>
      </c>
    </row>
    <row r="685" spans="2:51" s="13" customFormat="1" ht="11.25">
      <c r="B685" s="157"/>
      <c r="D685" s="151" t="s">
        <v>208</v>
      </c>
      <c r="E685" s="158" t="s">
        <v>19</v>
      </c>
      <c r="F685" s="159" t="s">
        <v>268</v>
      </c>
      <c r="H685" s="160">
        <v>-1.925</v>
      </c>
      <c r="I685" s="161"/>
      <c r="L685" s="157"/>
      <c r="M685" s="162"/>
      <c r="T685" s="163"/>
      <c r="AT685" s="158" t="s">
        <v>208</v>
      </c>
      <c r="AU685" s="158" t="s">
        <v>81</v>
      </c>
      <c r="AV685" s="13" t="s">
        <v>81</v>
      </c>
      <c r="AW685" s="13" t="s">
        <v>33</v>
      </c>
      <c r="AX685" s="13" t="s">
        <v>72</v>
      </c>
      <c r="AY685" s="158" t="s">
        <v>132</v>
      </c>
    </row>
    <row r="686" spans="2:51" s="13" customFormat="1" ht="11.25">
      <c r="B686" s="157"/>
      <c r="D686" s="151" t="s">
        <v>208</v>
      </c>
      <c r="E686" s="158" t="s">
        <v>19</v>
      </c>
      <c r="F686" s="159" t="s">
        <v>269</v>
      </c>
      <c r="H686" s="160">
        <v>5.04</v>
      </c>
      <c r="I686" s="161"/>
      <c r="L686" s="157"/>
      <c r="M686" s="162"/>
      <c r="T686" s="163"/>
      <c r="AT686" s="158" t="s">
        <v>208</v>
      </c>
      <c r="AU686" s="158" t="s">
        <v>81</v>
      </c>
      <c r="AV686" s="13" t="s">
        <v>81</v>
      </c>
      <c r="AW686" s="13" t="s">
        <v>33</v>
      </c>
      <c r="AX686" s="13" t="s">
        <v>72</v>
      </c>
      <c r="AY686" s="158" t="s">
        <v>132</v>
      </c>
    </row>
    <row r="687" spans="2:51" s="13" customFormat="1" ht="11.25">
      <c r="B687" s="157"/>
      <c r="D687" s="151" t="s">
        <v>208</v>
      </c>
      <c r="E687" s="158" t="s">
        <v>19</v>
      </c>
      <c r="F687" s="159" t="s">
        <v>270</v>
      </c>
      <c r="H687" s="160">
        <v>-1.353</v>
      </c>
      <c r="I687" s="161"/>
      <c r="L687" s="157"/>
      <c r="M687" s="162"/>
      <c r="T687" s="163"/>
      <c r="AT687" s="158" t="s">
        <v>208</v>
      </c>
      <c r="AU687" s="158" t="s">
        <v>81</v>
      </c>
      <c r="AV687" s="13" t="s">
        <v>81</v>
      </c>
      <c r="AW687" s="13" t="s">
        <v>33</v>
      </c>
      <c r="AX687" s="13" t="s">
        <v>72</v>
      </c>
      <c r="AY687" s="158" t="s">
        <v>132</v>
      </c>
    </row>
    <row r="688" spans="2:51" s="13" customFormat="1" ht="11.25">
      <c r="B688" s="157"/>
      <c r="D688" s="151" t="s">
        <v>208</v>
      </c>
      <c r="E688" s="158" t="s">
        <v>19</v>
      </c>
      <c r="F688" s="159" t="s">
        <v>934</v>
      </c>
      <c r="H688" s="160">
        <v>-3.69</v>
      </c>
      <c r="I688" s="161"/>
      <c r="L688" s="157"/>
      <c r="M688" s="162"/>
      <c r="T688" s="163"/>
      <c r="AT688" s="158" t="s">
        <v>208</v>
      </c>
      <c r="AU688" s="158" t="s">
        <v>81</v>
      </c>
      <c r="AV688" s="13" t="s">
        <v>81</v>
      </c>
      <c r="AW688" s="13" t="s">
        <v>33</v>
      </c>
      <c r="AX688" s="13" t="s">
        <v>72</v>
      </c>
      <c r="AY688" s="158" t="s">
        <v>132</v>
      </c>
    </row>
    <row r="689" spans="2:51" s="13" customFormat="1" ht="11.25">
      <c r="B689" s="157"/>
      <c r="D689" s="151" t="s">
        <v>208</v>
      </c>
      <c r="E689" s="158" t="s">
        <v>19</v>
      </c>
      <c r="F689" s="159" t="s">
        <v>935</v>
      </c>
      <c r="H689" s="160">
        <v>-5.4</v>
      </c>
      <c r="I689" s="161"/>
      <c r="L689" s="157"/>
      <c r="M689" s="162"/>
      <c r="T689" s="163"/>
      <c r="AT689" s="158" t="s">
        <v>208</v>
      </c>
      <c r="AU689" s="158" t="s">
        <v>81</v>
      </c>
      <c r="AV689" s="13" t="s">
        <v>81</v>
      </c>
      <c r="AW689" s="13" t="s">
        <v>33</v>
      </c>
      <c r="AX689" s="13" t="s">
        <v>72</v>
      </c>
      <c r="AY689" s="158" t="s">
        <v>132</v>
      </c>
    </row>
    <row r="690" spans="2:51" s="13" customFormat="1" ht="11.25">
      <c r="B690" s="157"/>
      <c r="D690" s="151" t="s">
        <v>208</v>
      </c>
      <c r="E690" s="158" t="s">
        <v>19</v>
      </c>
      <c r="F690" s="159" t="s">
        <v>273</v>
      </c>
      <c r="H690" s="160">
        <v>-0.82</v>
      </c>
      <c r="I690" s="161"/>
      <c r="L690" s="157"/>
      <c r="M690" s="162"/>
      <c r="T690" s="163"/>
      <c r="AT690" s="158" t="s">
        <v>208</v>
      </c>
      <c r="AU690" s="158" t="s">
        <v>81</v>
      </c>
      <c r="AV690" s="13" t="s">
        <v>81</v>
      </c>
      <c r="AW690" s="13" t="s">
        <v>33</v>
      </c>
      <c r="AX690" s="13" t="s">
        <v>72</v>
      </c>
      <c r="AY690" s="158" t="s">
        <v>132</v>
      </c>
    </row>
    <row r="691" spans="2:51" s="13" customFormat="1" ht="11.25">
      <c r="B691" s="157"/>
      <c r="D691" s="151" t="s">
        <v>208</v>
      </c>
      <c r="E691" s="158" t="s">
        <v>19</v>
      </c>
      <c r="F691" s="159" t="s">
        <v>936</v>
      </c>
      <c r="H691" s="160">
        <v>-4.345</v>
      </c>
      <c r="I691" s="161"/>
      <c r="L691" s="157"/>
      <c r="M691" s="162"/>
      <c r="T691" s="163"/>
      <c r="AT691" s="158" t="s">
        <v>208</v>
      </c>
      <c r="AU691" s="158" t="s">
        <v>81</v>
      </c>
      <c r="AV691" s="13" t="s">
        <v>81</v>
      </c>
      <c r="AW691" s="13" t="s">
        <v>33</v>
      </c>
      <c r="AX691" s="13" t="s">
        <v>72</v>
      </c>
      <c r="AY691" s="158" t="s">
        <v>132</v>
      </c>
    </row>
    <row r="692" spans="2:51" s="14" customFormat="1" ht="11.25">
      <c r="B692" s="164"/>
      <c r="D692" s="151" t="s">
        <v>208</v>
      </c>
      <c r="E692" s="165" t="s">
        <v>19</v>
      </c>
      <c r="F692" s="166" t="s">
        <v>212</v>
      </c>
      <c r="H692" s="167">
        <v>84.09200000000001</v>
      </c>
      <c r="I692" s="168"/>
      <c r="L692" s="164"/>
      <c r="M692" s="169"/>
      <c r="T692" s="170"/>
      <c r="AT692" s="165" t="s">
        <v>208</v>
      </c>
      <c r="AU692" s="165" t="s">
        <v>81</v>
      </c>
      <c r="AV692" s="14" t="s">
        <v>155</v>
      </c>
      <c r="AW692" s="14" t="s">
        <v>33</v>
      </c>
      <c r="AX692" s="14" t="s">
        <v>79</v>
      </c>
      <c r="AY692" s="165" t="s">
        <v>132</v>
      </c>
    </row>
    <row r="693" spans="2:65" s="1" customFormat="1" ht="24.2" customHeight="1">
      <c r="B693" s="33"/>
      <c r="C693" s="128" t="s">
        <v>937</v>
      </c>
      <c r="D693" s="128" t="s">
        <v>135</v>
      </c>
      <c r="E693" s="129" t="s">
        <v>938</v>
      </c>
      <c r="F693" s="130" t="s">
        <v>939</v>
      </c>
      <c r="G693" s="131" t="s">
        <v>228</v>
      </c>
      <c r="H693" s="132">
        <v>35.1</v>
      </c>
      <c r="I693" s="133"/>
      <c r="J693" s="134">
        <f>ROUND(I693*H693,2)</f>
        <v>0</v>
      </c>
      <c r="K693" s="130" t="s">
        <v>139</v>
      </c>
      <c r="L693" s="33"/>
      <c r="M693" s="135" t="s">
        <v>19</v>
      </c>
      <c r="N693" s="136" t="s">
        <v>43</v>
      </c>
      <c r="P693" s="137">
        <f>O693*H693</f>
        <v>0</v>
      </c>
      <c r="Q693" s="137">
        <v>0</v>
      </c>
      <c r="R693" s="137">
        <f>Q693*H693</f>
        <v>0</v>
      </c>
      <c r="S693" s="137">
        <v>0</v>
      </c>
      <c r="T693" s="138">
        <f>S693*H693</f>
        <v>0</v>
      </c>
      <c r="AR693" s="139" t="s">
        <v>339</v>
      </c>
      <c r="AT693" s="139" t="s">
        <v>135</v>
      </c>
      <c r="AU693" s="139" t="s">
        <v>81</v>
      </c>
      <c r="AY693" s="18" t="s">
        <v>132</v>
      </c>
      <c r="BE693" s="140">
        <f>IF(N693="základní",J693,0)</f>
        <v>0</v>
      </c>
      <c r="BF693" s="140">
        <f>IF(N693="snížená",J693,0)</f>
        <v>0</v>
      </c>
      <c r="BG693" s="140">
        <f>IF(N693="zákl. přenesená",J693,0)</f>
        <v>0</v>
      </c>
      <c r="BH693" s="140">
        <f>IF(N693="sníž. přenesená",J693,0)</f>
        <v>0</v>
      </c>
      <c r="BI693" s="140">
        <f>IF(N693="nulová",J693,0)</f>
        <v>0</v>
      </c>
      <c r="BJ693" s="18" t="s">
        <v>79</v>
      </c>
      <c r="BK693" s="140">
        <f>ROUND(I693*H693,2)</f>
        <v>0</v>
      </c>
      <c r="BL693" s="18" t="s">
        <v>339</v>
      </c>
      <c r="BM693" s="139" t="s">
        <v>940</v>
      </c>
    </row>
    <row r="694" spans="2:47" s="1" customFormat="1" ht="11.25">
      <c r="B694" s="33"/>
      <c r="D694" s="141" t="s">
        <v>142</v>
      </c>
      <c r="F694" s="142" t="s">
        <v>941</v>
      </c>
      <c r="I694" s="143"/>
      <c r="L694" s="33"/>
      <c r="M694" s="144"/>
      <c r="T694" s="54"/>
      <c r="AT694" s="18" t="s">
        <v>142</v>
      </c>
      <c r="AU694" s="18" t="s">
        <v>81</v>
      </c>
    </row>
    <row r="695" spans="2:51" s="13" customFormat="1" ht="11.25">
      <c r="B695" s="157"/>
      <c r="D695" s="151" t="s">
        <v>208</v>
      </c>
      <c r="E695" s="158" t="s">
        <v>19</v>
      </c>
      <c r="F695" s="159" t="s">
        <v>942</v>
      </c>
      <c r="H695" s="160">
        <v>35.1</v>
      </c>
      <c r="I695" s="161"/>
      <c r="L695" s="157"/>
      <c r="M695" s="162"/>
      <c r="T695" s="163"/>
      <c r="AT695" s="158" t="s">
        <v>208</v>
      </c>
      <c r="AU695" s="158" t="s">
        <v>81</v>
      </c>
      <c r="AV695" s="13" t="s">
        <v>81</v>
      </c>
      <c r="AW695" s="13" t="s">
        <v>33</v>
      </c>
      <c r="AX695" s="13" t="s">
        <v>79</v>
      </c>
      <c r="AY695" s="158" t="s">
        <v>132</v>
      </c>
    </row>
    <row r="696" spans="2:65" s="1" customFormat="1" ht="16.5" customHeight="1">
      <c r="B696" s="33"/>
      <c r="C696" s="178" t="s">
        <v>943</v>
      </c>
      <c r="D696" s="178" t="s">
        <v>346</v>
      </c>
      <c r="E696" s="179" t="s">
        <v>944</v>
      </c>
      <c r="F696" s="180" t="s">
        <v>945</v>
      </c>
      <c r="G696" s="181" t="s">
        <v>228</v>
      </c>
      <c r="H696" s="182">
        <v>42.12</v>
      </c>
      <c r="I696" s="183"/>
      <c r="J696" s="184">
        <f>ROUND(I696*H696,2)</f>
        <v>0</v>
      </c>
      <c r="K696" s="180" t="s">
        <v>139</v>
      </c>
      <c r="L696" s="185"/>
      <c r="M696" s="186" t="s">
        <v>19</v>
      </c>
      <c r="N696" s="187" t="s">
        <v>43</v>
      </c>
      <c r="P696" s="137">
        <f>O696*H696</f>
        <v>0</v>
      </c>
      <c r="Q696" s="137">
        <v>0</v>
      </c>
      <c r="R696" s="137">
        <f>Q696*H696</f>
        <v>0</v>
      </c>
      <c r="S696" s="137">
        <v>0</v>
      </c>
      <c r="T696" s="138">
        <f>S696*H696</f>
        <v>0</v>
      </c>
      <c r="AR696" s="139" t="s">
        <v>482</v>
      </c>
      <c r="AT696" s="139" t="s">
        <v>346</v>
      </c>
      <c r="AU696" s="139" t="s">
        <v>81</v>
      </c>
      <c r="AY696" s="18" t="s">
        <v>132</v>
      </c>
      <c r="BE696" s="140">
        <f>IF(N696="základní",J696,0)</f>
        <v>0</v>
      </c>
      <c r="BF696" s="140">
        <f>IF(N696="snížená",J696,0)</f>
        <v>0</v>
      </c>
      <c r="BG696" s="140">
        <f>IF(N696="zákl. přenesená",J696,0)</f>
        <v>0</v>
      </c>
      <c r="BH696" s="140">
        <f>IF(N696="sníž. přenesená",J696,0)</f>
        <v>0</v>
      </c>
      <c r="BI696" s="140">
        <f>IF(N696="nulová",J696,0)</f>
        <v>0</v>
      </c>
      <c r="BJ696" s="18" t="s">
        <v>79</v>
      </c>
      <c r="BK696" s="140">
        <f>ROUND(I696*H696,2)</f>
        <v>0</v>
      </c>
      <c r="BL696" s="18" t="s">
        <v>339</v>
      </c>
      <c r="BM696" s="139" t="s">
        <v>946</v>
      </c>
    </row>
    <row r="697" spans="2:51" s="13" customFormat="1" ht="11.25">
      <c r="B697" s="157"/>
      <c r="D697" s="151" t="s">
        <v>208</v>
      </c>
      <c r="F697" s="159" t="s">
        <v>947</v>
      </c>
      <c r="H697" s="160">
        <v>42.12</v>
      </c>
      <c r="I697" s="161"/>
      <c r="L697" s="157"/>
      <c r="M697" s="162"/>
      <c r="T697" s="163"/>
      <c r="AT697" s="158" t="s">
        <v>208</v>
      </c>
      <c r="AU697" s="158" t="s">
        <v>81</v>
      </c>
      <c r="AV697" s="13" t="s">
        <v>81</v>
      </c>
      <c r="AW697" s="13" t="s">
        <v>4</v>
      </c>
      <c r="AX697" s="13" t="s">
        <v>79</v>
      </c>
      <c r="AY697" s="158" t="s">
        <v>132</v>
      </c>
    </row>
    <row r="698" spans="2:65" s="1" customFormat="1" ht="24.2" customHeight="1">
      <c r="B698" s="33"/>
      <c r="C698" s="128" t="s">
        <v>948</v>
      </c>
      <c r="D698" s="128" t="s">
        <v>135</v>
      </c>
      <c r="E698" s="129" t="s">
        <v>949</v>
      </c>
      <c r="F698" s="130" t="s">
        <v>950</v>
      </c>
      <c r="G698" s="131" t="s">
        <v>205</v>
      </c>
      <c r="H698" s="132">
        <v>8.415</v>
      </c>
      <c r="I698" s="133"/>
      <c r="J698" s="134">
        <f>ROUND(I698*H698,2)</f>
        <v>0</v>
      </c>
      <c r="K698" s="130" t="s">
        <v>139</v>
      </c>
      <c r="L698" s="33"/>
      <c r="M698" s="135" t="s">
        <v>19</v>
      </c>
      <c r="N698" s="136" t="s">
        <v>43</v>
      </c>
      <c r="P698" s="137">
        <f>O698*H698</f>
        <v>0</v>
      </c>
      <c r="Q698" s="137">
        <v>0</v>
      </c>
      <c r="R698" s="137">
        <f>Q698*H698</f>
        <v>0</v>
      </c>
      <c r="S698" s="137">
        <v>0</v>
      </c>
      <c r="T698" s="138">
        <f>S698*H698</f>
        <v>0</v>
      </c>
      <c r="AR698" s="139" t="s">
        <v>339</v>
      </c>
      <c r="AT698" s="139" t="s">
        <v>135</v>
      </c>
      <c r="AU698" s="139" t="s">
        <v>81</v>
      </c>
      <c r="AY698" s="18" t="s">
        <v>132</v>
      </c>
      <c r="BE698" s="140">
        <f>IF(N698="základní",J698,0)</f>
        <v>0</v>
      </c>
      <c r="BF698" s="140">
        <f>IF(N698="snížená",J698,0)</f>
        <v>0</v>
      </c>
      <c r="BG698" s="140">
        <f>IF(N698="zákl. přenesená",J698,0)</f>
        <v>0</v>
      </c>
      <c r="BH698" s="140">
        <f>IF(N698="sníž. přenesená",J698,0)</f>
        <v>0</v>
      </c>
      <c r="BI698" s="140">
        <f>IF(N698="nulová",J698,0)</f>
        <v>0</v>
      </c>
      <c r="BJ698" s="18" t="s">
        <v>79</v>
      </c>
      <c r="BK698" s="140">
        <f>ROUND(I698*H698,2)</f>
        <v>0</v>
      </c>
      <c r="BL698" s="18" t="s">
        <v>339</v>
      </c>
      <c r="BM698" s="139" t="s">
        <v>951</v>
      </c>
    </row>
    <row r="699" spans="2:47" s="1" customFormat="1" ht="11.25">
      <c r="B699" s="33"/>
      <c r="D699" s="141" t="s">
        <v>142</v>
      </c>
      <c r="F699" s="142" t="s">
        <v>952</v>
      </c>
      <c r="I699" s="143"/>
      <c r="L699" s="33"/>
      <c r="M699" s="144"/>
      <c r="T699" s="54"/>
      <c r="AT699" s="18" t="s">
        <v>142</v>
      </c>
      <c r="AU699" s="18" t="s">
        <v>81</v>
      </c>
    </row>
    <row r="700" spans="2:51" s="13" customFormat="1" ht="11.25">
      <c r="B700" s="157"/>
      <c r="D700" s="151" t="s">
        <v>208</v>
      </c>
      <c r="E700" s="158" t="s">
        <v>19</v>
      </c>
      <c r="F700" s="159" t="s">
        <v>953</v>
      </c>
      <c r="H700" s="160">
        <v>8.415</v>
      </c>
      <c r="I700" s="161"/>
      <c r="L700" s="157"/>
      <c r="M700" s="162"/>
      <c r="T700" s="163"/>
      <c r="AT700" s="158" t="s">
        <v>208</v>
      </c>
      <c r="AU700" s="158" t="s">
        <v>81</v>
      </c>
      <c r="AV700" s="13" t="s">
        <v>81</v>
      </c>
      <c r="AW700" s="13" t="s">
        <v>33</v>
      </c>
      <c r="AX700" s="13" t="s">
        <v>79</v>
      </c>
      <c r="AY700" s="158" t="s">
        <v>132</v>
      </c>
    </row>
    <row r="701" spans="2:65" s="1" customFormat="1" ht="16.5" customHeight="1">
      <c r="B701" s="33"/>
      <c r="C701" s="178" t="s">
        <v>954</v>
      </c>
      <c r="D701" s="178" t="s">
        <v>346</v>
      </c>
      <c r="E701" s="179" t="s">
        <v>955</v>
      </c>
      <c r="F701" s="180" t="s">
        <v>956</v>
      </c>
      <c r="G701" s="181" t="s">
        <v>205</v>
      </c>
      <c r="H701" s="182">
        <v>10.098</v>
      </c>
      <c r="I701" s="183"/>
      <c r="J701" s="184">
        <f>ROUND(I701*H701,2)</f>
        <v>0</v>
      </c>
      <c r="K701" s="180" t="s">
        <v>139</v>
      </c>
      <c r="L701" s="185"/>
      <c r="M701" s="186" t="s">
        <v>19</v>
      </c>
      <c r="N701" s="187" t="s">
        <v>43</v>
      </c>
      <c r="P701" s="137">
        <f>O701*H701</f>
        <v>0</v>
      </c>
      <c r="Q701" s="137">
        <v>0</v>
      </c>
      <c r="R701" s="137">
        <f>Q701*H701</f>
        <v>0</v>
      </c>
      <c r="S701" s="137">
        <v>0</v>
      </c>
      <c r="T701" s="138">
        <f>S701*H701</f>
        <v>0</v>
      </c>
      <c r="AR701" s="139" t="s">
        <v>482</v>
      </c>
      <c r="AT701" s="139" t="s">
        <v>346</v>
      </c>
      <c r="AU701" s="139" t="s">
        <v>81</v>
      </c>
      <c r="AY701" s="18" t="s">
        <v>132</v>
      </c>
      <c r="BE701" s="140">
        <f>IF(N701="základní",J701,0)</f>
        <v>0</v>
      </c>
      <c r="BF701" s="140">
        <f>IF(N701="snížená",J701,0)</f>
        <v>0</v>
      </c>
      <c r="BG701" s="140">
        <f>IF(N701="zákl. přenesená",J701,0)</f>
        <v>0</v>
      </c>
      <c r="BH701" s="140">
        <f>IF(N701="sníž. přenesená",J701,0)</f>
        <v>0</v>
      </c>
      <c r="BI701" s="140">
        <f>IF(N701="nulová",J701,0)</f>
        <v>0</v>
      </c>
      <c r="BJ701" s="18" t="s">
        <v>79</v>
      </c>
      <c r="BK701" s="140">
        <f>ROUND(I701*H701,2)</f>
        <v>0</v>
      </c>
      <c r="BL701" s="18" t="s">
        <v>339</v>
      </c>
      <c r="BM701" s="139" t="s">
        <v>957</v>
      </c>
    </row>
    <row r="702" spans="2:51" s="13" customFormat="1" ht="11.25">
      <c r="B702" s="157"/>
      <c r="D702" s="151" t="s">
        <v>208</v>
      </c>
      <c r="F702" s="159" t="s">
        <v>958</v>
      </c>
      <c r="H702" s="160">
        <v>10.098</v>
      </c>
      <c r="I702" s="161"/>
      <c r="L702" s="157"/>
      <c r="M702" s="162"/>
      <c r="T702" s="163"/>
      <c r="AT702" s="158" t="s">
        <v>208</v>
      </c>
      <c r="AU702" s="158" t="s">
        <v>81</v>
      </c>
      <c r="AV702" s="13" t="s">
        <v>81</v>
      </c>
      <c r="AW702" s="13" t="s">
        <v>4</v>
      </c>
      <c r="AX702" s="13" t="s">
        <v>79</v>
      </c>
      <c r="AY702" s="158" t="s">
        <v>132</v>
      </c>
    </row>
    <row r="703" spans="2:65" s="1" customFormat="1" ht="16.5" customHeight="1">
      <c r="B703" s="33"/>
      <c r="C703" s="128" t="s">
        <v>959</v>
      </c>
      <c r="D703" s="128" t="s">
        <v>135</v>
      </c>
      <c r="E703" s="129" t="s">
        <v>960</v>
      </c>
      <c r="F703" s="130" t="s">
        <v>961</v>
      </c>
      <c r="G703" s="131" t="s">
        <v>205</v>
      </c>
      <c r="H703" s="132">
        <v>166.328</v>
      </c>
      <c r="I703" s="133"/>
      <c r="J703" s="134">
        <f>ROUND(I703*H703,2)</f>
        <v>0</v>
      </c>
      <c r="K703" s="130" t="s">
        <v>139</v>
      </c>
      <c r="L703" s="33"/>
      <c r="M703" s="135" t="s">
        <v>19</v>
      </c>
      <c r="N703" s="136" t="s">
        <v>43</v>
      </c>
      <c r="P703" s="137">
        <f>O703*H703</f>
        <v>0</v>
      </c>
      <c r="Q703" s="137">
        <v>0.0002</v>
      </c>
      <c r="R703" s="137">
        <f>Q703*H703</f>
        <v>0.0332656</v>
      </c>
      <c r="S703" s="137">
        <v>0</v>
      </c>
      <c r="T703" s="138">
        <f>S703*H703</f>
        <v>0</v>
      </c>
      <c r="AR703" s="139" t="s">
        <v>339</v>
      </c>
      <c r="AT703" s="139" t="s">
        <v>135</v>
      </c>
      <c r="AU703" s="139" t="s">
        <v>81</v>
      </c>
      <c r="AY703" s="18" t="s">
        <v>132</v>
      </c>
      <c r="BE703" s="140">
        <f>IF(N703="základní",J703,0)</f>
        <v>0</v>
      </c>
      <c r="BF703" s="140">
        <f>IF(N703="snížená",J703,0)</f>
        <v>0</v>
      </c>
      <c r="BG703" s="140">
        <f>IF(N703="zákl. přenesená",J703,0)</f>
        <v>0</v>
      </c>
      <c r="BH703" s="140">
        <f>IF(N703="sníž. přenesená",J703,0)</f>
        <v>0</v>
      </c>
      <c r="BI703" s="140">
        <f>IF(N703="nulová",J703,0)</f>
        <v>0</v>
      </c>
      <c r="BJ703" s="18" t="s">
        <v>79</v>
      </c>
      <c r="BK703" s="140">
        <f>ROUND(I703*H703,2)</f>
        <v>0</v>
      </c>
      <c r="BL703" s="18" t="s">
        <v>339</v>
      </c>
      <c r="BM703" s="139" t="s">
        <v>962</v>
      </c>
    </row>
    <row r="704" spans="2:47" s="1" customFormat="1" ht="11.25">
      <c r="B704" s="33"/>
      <c r="D704" s="141" t="s">
        <v>142</v>
      </c>
      <c r="F704" s="142" t="s">
        <v>963</v>
      </c>
      <c r="I704" s="143"/>
      <c r="L704" s="33"/>
      <c r="M704" s="144"/>
      <c r="T704" s="54"/>
      <c r="AT704" s="18" t="s">
        <v>142</v>
      </c>
      <c r="AU704" s="18" t="s">
        <v>81</v>
      </c>
    </row>
    <row r="705" spans="2:51" s="12" customFormat="1" ht="11.25">
      <c r="B705" s="150"/>
      <c r="D705" s="151" t="s">
        <v>208</v>
      </c>
      <c r="E705" s="152" t="s">
        <v>19</v>
      </c>
      <c r="F705" s="153" t="s">
        <v>964</v>
      </c>
      <c r="H705" s="152" t="s">
        <v>19</v>
      </c>
      <c r="I705" s="154"/>
      <c r="L705" s="150"/>
      <c r="M705" s="155"/>
      <c r="T705" s="156"/>
      <c r="AT705" s="152" t="s">
        <v>208</v>
      </c>
      <c r="AU705" s="152" t="s">
        <v>81</v>
      </c>
      <c r="AV705" s="12" t="s">
        <v>79</v>
      </c>
      <c r="AW705" s="12" t="s">
        <v>33</v>
      </c>
      <c r="AX705" s="12" t="s">
        <v>72</v>
      </c>
      <c r="AY705" s="152" t="s">
        <v>132</v>
      </c>
    </row>
    <row r="706" spans="2:51" s="13" customFormat="1" ht="11.25">
      <c r="B706" s="157"/>
      <c r="D706" s="151" t="s">
        <v>208</v>
      </c>
      <c r="E706" s="158" t="s">
        <v>19</v>
      </c>
      <c r="F706" s="159" t="s">
        <v>361</v>
      </c>
      <c r="H706" s="160">
        <v>4.95</v>
      </c>
      <c r="I706" s="161"/>
      <c r="L706" s="157"/>
      <c r="M706" s="162"/>
      <c r="T706" s="163"/>
      <c r="AT706" s="158" t="s">
        <v>208</v>
      </c>
      <c r="AU706" s="158" t="s">
        <v>81</v>
      </c>
      <c r="AV706" s="13" t="s">
        <v>81</v>
      </c>
      <c r="AW706" s="13" t="s">
        <v>33</v>
      </c>
      <c r="AX706" s="13" t="s">
        <v>72</v>
      </c>
      <c r="AY706" s="158" t="s">
        <v>132</v>
      </c>
    </row>
    <row r="707" spans="2:51" s="13" customFormat="1" ht="11.25">
      <c r="B707" s="157"/>
      <c r="D707" s="151" t="s">
        <v>208</v>
      </c>
      <c r="E707" s="158" t="s">
        <v>19</v>
      </c>
      <c r="F707" s="159" t="s">
        <v>589</v>
      </c>
      <c r="H707" s="160">
        <v>-0.128</v>
      </c>
      <c r="I707" s="161"/>
      <c r="L707" s="157"/>
      <c r="M707" s="162"/>
      <c r="T707" s="163"/>
      <c r="AT707" s="158" t="s">
        <v>208</v>
      </c>
      <c r="AU707" s="158" t="s">
        <v>81</v>
      </c>
      <c r="AV707" s="13" t="s">
        <v>81</v>
      </c>
      <c r="AW707" s="13" t="s">
        <v>33</v>
      </c>
      <c r="AX707" s="13" t="s">
        <v>72</v>
      </c>
      <c r="AY707" s="158" t="s">
        <v>132</v>
      </c>
    </row>
    <row r="708" spans="2:51" s="13" customFormat="1" ht="11.25">
      <c r="B708" s="157"/>
      <c r="D708" s="151" t="s">
        <v>208</v>
      </c>
      <c r="E708" s="158" t="s">
        <v>19</v>
      </c>
      <c r="F708" s="159" t="s">
        <v>362</v>
      </c>
      <c r="H708" s="160">
        <v>6.3</v>
      </c>
      <c r="I708" s="161"/>
      <c r="L708" s="157"/>
      <c r="M708" s="162"/>
      <c r="T708" s="163"/>
      <c r="AT708" s="158" t="s">
        <v>208</v>
      </c>
      <c r="AU708" s="158" t="s">
        <v>81</v>
      </c>
      <c r="AV708" s="13" t="s">
        <v>81</v>
      </c>
      <c r="AW708" s="13" t="s">
        <v>33</v>
      </c>
      <c r="AX708" s="13" t="s">
        <v>72</v>
      </c>
      <c r="AY708" s="158" t="s">
        <v>132</v>
      </c>
    </row>
    <row r="709" spans="2:51" s="13" customFormat="1" ht="11.25">
      <c r="B709" s="157"/>
      <c r="D709" s="151" t="s">
        <v>208</v>
      </c>
      <c r="E709" s="158" t="s">
        <v>19</v>
      </c>
      <c r="F709" s="159" t="s">
        <v>391</v>
      </c>
      <c r="H709" s="160">
        <v>-0.063</v>
      </c>
      <c r="I709" s="161"/>
      <c r="L709" s="157"/>
      <c r="M709" s="162"/>
      <c r="T709" s="163"/>
      <c r="AT709" s="158" t="s">
        <v>208</v>
      </c>
      <c r="AU709" s="158" t="s">
        <v>81</v>
      </c>
      <c r="AV709" s="13" t="s">
        <v>81</v>
      </c>
      <c r="AW709" s="13" t="s">
        <v>33</v>
      </c>
      <c r="AX709" s="13" t="s">
        <v>72</v>
      </c>
      <c r="AY709" s="158" t="s">
        <v>132</v>
      </c>
    </row>
    <row r="710" spans="2:51" s="13" customFormat="1" ht="11.25">
      <c r="B710" s="157"/>
      <c r="D710" s="151" t="s">
        <v>208</v>
      </c>
      <c r="E710" s="158" t="s">
        <v>19</v>
      </c>
      <c r="F710" s="159" t="s">
        <v>365</v>
      </c>
      <c r="H710" s="160">
        <v>5.25</v>
      </c>
      <c r="I710" s="161"/>
      <c r="L710" s="157"/>
      <c r="M710" s="162"/>
      <c r="T710" s="163"/>
      <c r="AT710" s="158" t="s">
        <v>208</v>
      </c>
      <c r="AU710" s="158" t="s">
        <v>81</v>
      </c>
      <c r="AV710" s="13" t="s">
        <v>81</v>
      </c>
      <c r="AW710" s="13" t="s">
        <v>33</v>
      </c>
      <c r="AX710" s="13" t="s">
        <v>72</v>
      </c>
      <c r="AY710" s="158" t="s">
        <v>132</v>
      </c>
    </row>
    <row r="711" spans="2:51" s="13" customFormat="1" ht="11.25">
      <c r="B711" s="157"/>
      <c r="D711" s="151" t="s">
        <v>208</v>
      </c>
      <c r="E711" s="158" t="s">
        <v>19</v>
      </c>
      <c r="F711" s="159" t="s">
        <v>364</v>
      </c>
      <c r="H711" s="160">
        <v>1.235</v>
      </c>
      <c r="I711" s="161"/>
      <c r="L711" s="157"/>
      <c r="M711" s="162"/>
      <c r="T711" s="163"/>
      <c r="AT711" s="158" t="s">
        <v>208</v>
      </c>
      <c r="AU711" s="158" t="s">
        <v>81</v>
      </c>
      <c r="AV711" s="13" t="s">
        <v>81</v>
      </c>
      <c r="AW711" s="13" t="s">
        <v>33</v>
      </c>
      <c r="AX711" s="13" t="s">
        <v>72</v>
      </c>
      <c r="AY711" s="158" t="s">
        <v>132</v>
      </c>
    </row>
    <row r="712" spans="2:51" s="13" customFormat="1" ht="11.25">
      <c r="B712" s="157"/>
      <c r="D712" s="151" t="s">
        <v>208</v>
      </c>
      <c r="E712" s="158" t="s">
        <v>19</v>
      </c>
      <c r="F712" s="159" t="s">
        <v>393</v>
      </c>
      <c r="H712" s="160">
        <v>1.1</v>
      </c>
      <c r="I712" s="161"/>
      <c r="L712" s="157"/>
      <c r="M712" s="162"/>
      <c r="T712" s="163"/>
      <c r="AT712" s="158" t="s">
        <v>208</v>
      </c>
      <c r="AU712" s="158" t="s">
        <v>81</v>
      </c>
      <c r="AV712" s="13" t="s">
        <v>81</v>
      </c>
      <c r="AW712" s="13" t="s">
        <v>33</v>
      </c>
      <c r="AX712" s="13" t="s">
        <v>72</v>
      </c>
      <c r="AY712" s="158" t="s">
        <v>132</v>
      </c>
    </row>
    <row r="713" spans="2:51" s="13" customFormat="1" ht="11.25">
      <c r="B713" s="157"/>
      <c r="D713" s="151" t="s">
        <v>208</v>
      </c>
      <c r="E713" s="158" t="s">
        <v>19</v>
      </c>
      <c r="F713" s="159" t="s">
        <v>367</v>
      </c>
      <c r="H713" s="160">
        <v>0.3</v>
      </c>
      <c r="I713" s="161"/>
      <c r="L713" s="157"/>
      <c r="M713" s="162"/>
      <c r="T713" s="163"/>
      <c r="AT713" s="158" t="s">
        <v>208</v>
      </c>
      <c r="AU713" s="158" t="s">
        <v>81</v>
      </c>
      <c r="AV713" s="13" t="s">
        <v>81</v>
      </c>
      <c r="AW713" s="13" t="s">
        <v>33</v>
      </c>
      <c r="AX713" s="13" t="s">
        <v>72</v>
      </c>
      <c r="AY713" s="158" t="s">
        <v>132</v>
      </c>
    </row>
    <row r="714" spans="2:51" s="13" customFormat="1" ht="11.25">
      <c r="B714" s="157"/>
      <c r="D714" s="151" t="s">
        <v>208</v>
      </c>
      <c r="E714" s="158" t="s">
        <v>19</v>
      </c>
      <c r="F714" s="159" t="s">
        <v>394</v>
      </c>
      <c r="H714" s="160">
        <v>4.095</v>
      </c>
      <c r="I714" s="161"/>
      <c r="L714" s="157"/>
      <c r="M714" s="162"/>
      <c r="T714" s="163"/>
      <c r="AT714" s="158" t="s">
        <v>208</v>
      </c>
      <c r="AU714" s="158" t="s">
        <v>81</v>
      </c>
      <c r="AV714" s="13" t="s">
        <v>81</v>
      </c>
      <c r="AW714" s="13" t="s">
        <v>33</v>
      </c>
      <c r="AX714" s="13" t="s">
        <v>72</v>
      </c>
      <c r="AY714" s="158" t="s">
        <v>132</v>
      </c>
    </row>
    <row r="715" spans="2:51" s="13" customFormat="1" ht="11.25">
      <c r="B715" s="157"/>
      <c r="D715" s="151" t="s">
        <v>208</v>
      </c>
      <c r="E715" s="158" t="s">
        <v>19</v>
      </c>
      <c r="F715" s="159" t="s">
        <v>370</v>
      </c>
      <c r="H715" s="160">
        <v>3.2</v>
      </c>
      <c r="I715" s="161"/>
      <c r="L715" s="157"/>
      <c r="M715" s="162"/>
      <c r="T715" s="163"/>
      <c r="AT715" s="158" t="s">
        <v>208</v>
      </c>
      <c r="AU715" s="158" t="s">
        <v>81</v>
      </c>
      <c r="AV715" s="13" t="s">
        <v>81</v>
      </c>
      <c r="AW715" s="13" t="s">
        <v>33</v>
      </c>
      <c r="AX715" s="13" t="s">
        <v>72</v>
      </c>
      <c r="AY715" s="158" t="s">
        <v>132</v>
      </c>
    </row>
    <row r="716" spans="2:51" s="13" customFormat="1" ht="11.25">
      <c r="B716" s="157"/>
      <c r="D716" s="151" t="s">
        <v>208</v>
      </c>
      <c r="E716" s="158" t="s">
        <v>19</v>
      </c>
      <c r="F716" s="159" t="s">
        <v>371</v>
      </c>
      <c r="H716" s="160">
        <v>1.218</v>
      </c>
      <c r="I716" s="161"/>
      <c r="L716" s="157"/>
      <c r="M716" s="162"/>
      <c r="T716" s="163"/>
      <c r="AT716" s="158" t="s">
        <v>208</v>
      </c>
      <c r="AU716" s="158" t="s">
        <v>81</v>
      </c>
      <c r="AV716" s="13" t="s">
        <v>81</v>
      </c>
      <c r="AW716" s="13" t="s">
        <v>33</v>
      </c>
      <c r="AX716" s="13" t="s">
        <v>72</v>
      </c>
      <c r="AY716" s="158" t="s">
        <v>132</v>
      </c>
    </row>
    <row r="717" spans="2:51" s="13" customFormat="1" ht="11.25">
      <c r="B717" s="157"/>
      <c r="D717" s="151" t="s">
        <v>208</v>
      </c>
      <c r="E717" s="158" t="s">
        <v>19</v>
      </c>
      <c r="F717" s="159" t="s">
        <v>372</v>
      </c>
      <c r="H717" s="160">
        <v>1.76</v>
      </c>
      <c r="I717" s="161"/>
      <c r="L717" s="157"/>
      <c r="M717" s="162"/>
      <c r="T717" s="163"/>
      <c r="AT717" s="158" t="s">
        <v>208</v>
      </c>
      <c r="AU717" s="158" t="s">
        <v>81</v>
      </c>
      <c r="AV717" s="13" t="s">
        <v>81</v>
      </c>
      <c r="AW717" s="13" t="s">
        <v>33</v>
      </c>
      <c r="AX717" s="13" t="s">
        <v>72</v>
      </c>
      <c r="AY717" s="158" t="s">
        <v>132</v>
      </c>
    </row>
    <row r="718" spans="2:51" s="13" customFormat="1" ht="11.25">
      <c r="B718" s="157"/>
      <c r="D718" s="151" t="s">
        <v>208</v>
      </c>
      <c r="E718" s="158" t="s">
        <v>19</v>
      </c>
      <c r="F718" s="159" t="s">
        <v>373</v>
      </c>
      <c r="H718" s="160">
        <v>4.004</v>
      </c>
      <c r="I718" s="161"/>
      <c r="L718" s="157"/>
      <c r="M718" s="162"/>
      <c r="T718" s="163"/>
      <c r="AT718" s="158" t="s">
        <v>208</v>
      </c>
      <c r="AU718" s="158" t="s">
        <v>81</v>
      </c>
      <c r="AV718" s="13" t="s">
        <v>81</v>
      </c>
      <c r="AW718" s="13" t="s">
        <v>33</v>
      </c>
      <c r="AX718" s="13" t="s">
        <v>72</v>
      </c>
      <c r="AY718" s="158" t="s">
        <v>132</v>
      </c>
    </row>
    <row r="719" spans="2:51" s="13" customFormat="1" ht="11.25">
      <c r="B719" s="157"/>
      <c r="D719" s="151" t="s">
        <v>208</v>
      </c>
      <c r="E719" s="158" t="s">
        <v>19</v>
      </c>
      <c r="F719" s="159" t="s">
        <v>590</v>
      </c>
      <c r="H719" s="160">
        <v>2</v>
      </c>
      <c r="I719" s="161"/>
      <c r="L719" s="157"/>
      <c r="M719" s="162"/>
      <c r="T719" s="163"/>
      <c r="AT719" s="158" t="s">
        <v>208</v>
      </c>
      <c r="AU719" s="158" t="s">
        <v>81</v>
      </c>
      <c r="AV719" s="13" t="s">
        <v>81</v>
      </c>
      <c r="AW719" s="13" t="s">
        <v>33</v>
      </c>
      <c r="AX719" s="13" t="s">
        <v>72</v>
      </c>
      <c r="AY719" s="158" t="s">
        <v>132</v>
      </c>
    </row>
    <row r="720" spans="2:51" s="13" customFormat="1" ht="11.25">
      <c r="B720" s="157"/>
      <c r="D720" s="151" t="s">
        <v>208</v>
      </c>
      <c r="E720" s="158" t="s">
        <v>19</v>
      </c>
      <c r="F720" s="159" t="s">
        <v>591</v>
      </c>
      <c r="H720" s="160">
        <v>1.89</v>
      </c>
      <c r="I720" s="161"/>
      <c r="L720" s="157"/>
      <c r="M720" s="162"/>
      <c r="T720" s="163"/>
      <c r="AT720" s="158" t="s">
        <v>208</v>
      </c>
      <c r="AU720" s="158" t="s">
        <v>81</v>
      </c>
      <c r="AV720" s="13" t="s">
        <v>81</v>
      </c>
      <c r="AW720" s="13" t="s">
        <v>33</v>
      </c>
      <c r="AX720" s="13" t="s">
        <v>72</v>
      </c>
      <c r="AY720" s="158" t="s">
        <v>132</v>
      </c>
    </row>
    <row r="721" spans="2:51" s="13" customFormat="1" ht="11.25">
      <c r="B721" s="157"/>
      <c r="D721" s="151" t="s">
        <v>208</v>
      </c>
      <c r="E721" s="158" t="s">
        <v>19</v>
      </c>
      <c r="F721" s="159" t="s">
        <v>592</v>
      </c>
      <c r="H721" s="160">
        <v>6.633</v>
      </c>
      <c r="I721" s="161"/>
      <c r="L721" s="157"/>
      <c r="M721" s="162"/>
      <c r="T721" s="163"/>
      <c r="AT721" s="158" t="s">
        <v>208</v>
      </c>
      <c r="AU721" s="158" t="s">
        <v>81</v>
      </c>
      <c r="AV721" s="13" t="s">
        <v>81</v>
      </c>
      <c r="AW721" s="13" t="s">
        <v>33</v>
      </c>
      <c r="AX721" s="13" t="s">
        <v>72</v>
      </c>
      <c r="AY721" s="158" t="s">
        <v>132</v>
      </c>
    </row>
    <row r="722" spans="2:51" s="13" customFormat="1" ht="11.25">
      <c r="B722" s="157"/>
      <c r="D722" s="151" t="s">
        <v>208</v>
      </c>
      <c r="E722" s="158" t="s">
        <v>19</v>
      </c>
      <c r="F722" s="159" t="s">
        <v>391</v>
      </c>
      <c r="H722" s="160">
        <v>-0.063</v>
      </c>
      <c r="I722" s="161"/>
      <c r="L722" s="157"/>
      <c r="M722" s="162"/>
      <c r="T722" s="163"/>
      <c r="AT722" s="158" t="s">
        <v>208</v>
      </c>
      <c r="AU722" s="158" t="s">
        <v>81</v>
      </c>
      <c r="AV722" s="13" t="s">
        <v>81</v>
      </c>
      <c r="AW722" s="13" t="s">
        <v>33</v>
      </c>
      <c r="AX722" s="13" t="s">
        <v>72</v>
      </c>
      <c r="AY722" s="158" t="s">
        <v>132</v>
      </c>
    </row>
    <row r="723" spans="2:51" s="13" customFormat="1" ht="11.25">
      <c r="B723" s="157"/>
      <c r="D723" s="151" t="s">
        <v>208</v>
      </c>
      <c r="E723" s="158" t="s">
        <v>19</v>
      </c>
      <c r="F723" s="159" t="s">
        <v>377</v>
      </c>
      <c r="H723" s="160">
        <v>2.34</v>
      </c>
      <c r="I723" s="161"/>
      <c r="L723" s="157"/>
      <c r="M723" s="162"/>
      <c r="T723" s="163"/>
      <c r="AT723" s="158" t="s">
        <v>208</v>
      </c>
      <c r="AU723" s="158" t="s">
        <v>81</v>
      </c>
      <c r="AV723" s="13" t="s">
        <v>81</v>
      </c>
      <c r="AW723" s="13" t="s">
        <v>33</v>
      </c>
      <c r="AX723" s="13" t="s">
        <v>72</v>
      </c>
      <c r="AY723" s="158" t="s">
        <v>132</v>
      </c>
    </row>
    <row r="724" spans="2:51" s="13" customFormat="1" ht="11.25">
      <c r="B724" s="157"/>
      <c r="D724" s="151" t="s">
        <v>208</v>
      </c>
      <c r="E724" s="158" t="s">
        <v>19</v>
      </c>
      <c r="F724" s="159" t="s">
        <v>391</v>
      </c>
      <c r="H724" s="160">
        <v>-0.063</v>
      </c>
      <c r="I724" s="161"/>
      <c r="L724" s="157"/>
      <c r="M724" s="162"/>
      <c r="T724" s="163"/>
      <c r="AT724" s="158" t="s">
        <v>208</v>
      </c>
      <c r="AU724" s="158" t="s">
        <v>81</v>
      </c>
      <c r="AV724" s="13" t="s">
        <v>81</v>
      </c>
      <c r="AW724" s="13" t="s">
        <v>33</v>
      </c>
      <c r="AX724" s="13" t="s">
        <v>72</v>
      </c>
      <c r="AY724" s="158" t="s">
        <v>132</v>
      </c>
    </row>
    <row r="725" spans="2:51" s="13" customFormat="1" ht="11.25">
      <c r="B725" s="157"/>
      <c r="D725" s="151" t="s">
        <v>208</v>
      </c>
      <c r="E725" s="158" t="s">
        <v>19</v>
      </c>
      <c r="F725" s="159" t="s">
        <v>365</v>
      </c>
      <c r="H725" s="160">
        <v>5.25</v>
      </c>
      <c r="I725" s="161"/>
      <c r="L725" s="157"/>
      <c r="M725" s="162"/>
      <c r="T725" s="163"/>
      <c r="AT725" s="158" t="s">
        <v>208</v>
      </c>
      <c r="AU725" s="158" t="s">
        <v>81</v>
      </c>
      <c r="AV725" s="13" t="s">
        <v>81</v>
      </c>
      <c r="AW725" s="13" t="s">
        <v>33</v>
      </c>
      <c r="AX725" s="13" t="s">
        <v>72</v>
      </c>
      <c r="AY725" s="158" t="s">
        <v>132</v>
      </c>
    </row>
    <row r="726" spans="2:51" s="15" customFormat="1" ht="11.25">
      <c r="B726" s="171"/>
      <c r="D726" s="151" t="s">
        <v>208</v>
      </c>
      <c r="E726" s="172" t="s">
        <v>19</v>
      </c>
      <c r="F726" s="173" t="s">
        <v>324</v>
      </c>
      <c r="H726" s="174">
        <v>51.208</v>
      </c>
      <c r="I726" s="175"/>
      <c r="L726" s="171"/>
      <c r="M726" s="176"/>
      <c r="T726" s="177"/>
      <c r="AT726" s="172" t="s">
        <v>208</v>
      </c>
      <c r="AU726" s="172" t="s">
        <v>81</v>
      </c>
      <c r="AV726" s="15" t="s">
        <v>149</v>
      </c>
      <c r="AW726" s="15" t="s">
        <v>33</v>
      </c>
      <c r="AX726" s="15" t="s">
        <v>72</v>
      </c>
      <c r="AY726" s="172" t="s">
        <v>132</v>
      </c>
    </row>
    <row r="727" spans="2:51" s="12" customFormat="1" ht="11.25">
      <c r="B727" s="150"/>
      <c r="D727" s="151" t="s">
        <v>208</v>
      </c>
      <c r="E727" s="152" t="s">
        <v>19</v>
      </c>
      <c r="F727" s="153" t="s">
        <v>932</v>
      </c>
      <c r="H727" s="152" t="s">
        <v>19</v>
      </c>
      <c r="I727" s="154"/>
      <c r="L727" s="150"/>
      <c r="M727" s="155"/>
      <c r="T727" s="156"/>
      <c r="AT727" s="152" t="s">
        <v>208</v>
      </c>
      <c r="AU727" s="152" t="s">
        <v>81</v>
      </c>
      <c r="AV727" s="12" t="s">
        <v>79</v>
      </c>
      <c r="AW727" s="12" t="s">
        <v>33</v>
      </c>
      <c r="AX727" s="12" t="s">
        <v>72</v>
      </c>
      <c r="AY727" s="152" t="s">
        <v>132</v>
      </c>
    </row>
    <row r="728" spans="2:51" s="13" customFormat="1" ht="22.5">
      <c r="B728" s="157"/>
      <c r="D728" s="151" t="s">
        <v>208</v>
      </c>
      <c r="E728" s="158" t="s">
        <v>19</v>
      </c>
      <c r="F728" s="159" t="s">
        <v>965</v>
      </c>
      <c r="H728" s="160">
        <v>25.48</v>
      </c>
      <c r="I728" s="161"/>
      <c r="L728" s="157"/>
      <c r="M728" s="162"/>
      <c r="T728" s="163"/>
      <c r="AT728" s="158" t="s">
        <v>208</v>
      </c>
      <c r="AU728" s="158" t="s">
        <v>81</v>
      </c>
      <c r="AV728" s="13" t="s">
        <v>81</v>
      </c>
      <c r="AW728" s="13" t="s">
        <v>33</v>
      </c>
      <c r="AX728" s="13" t="s">
        <v>72</v>
      </c>
      <c r="AY728" s="158" t="s">
        <v>132</v>
      </c>
    </row>
    <row r="729" spans="2:51" s="13" customFormat="1" ht="11.25">
      <c r="B729" s="157"/>
      <c r="D729" s="151" t="s">
        <v>208</v>
      </c>
      <c r="E729" s="158" t="s">
        <v>19</v>
      </c>
      <c r="F729" s="159" t="s">
        <v>966</v>
      </c>
      <c r="H729" s="160">
        <v>14.91</v>
      </c>
      <c r="I729" s="161"/>
      <c r="L729" s="157"/>
      <c r="M729" s="162"/>
      <c r="T729" s="163"/>
      <c r="AT729" s="158" t="s">
        <v>208</v>
      </c>
      <c r="AU729" s="158" t="s">
        <v>81</v>
      </c>
      <c r="AV729" s="13" t="s">
        <v>81</v>
      </c>
      <c r="AW729" s="13" t="s">
        <v>33</v>
      </c>
      <c r="AX729" s="13" t="s">
        <v>72</v>
      </c>
      <c r="AY729" s="158" t="s">
        <v>132</v>
      </c>
    </row>
    <row r="730" spans="2:51" s="13" customFormat="1" ht="11.25">
      <c r="B730" s="157"/>
      <c r="D730" s="151" t="s">
        <v>208</v>
      </c>
      <c r="E730" s="158" t="s">
        <v>19</v>
      </c>
      <c r="F730" s="159" t="s">
        <v>967</v>
      </c>
      <c r="H730" s="160">
        <v>67.7</v>
      </c>
      <c r="I730" s="161"/>
      <c r="L730" s="157"/>
      <c r="M730" s="162"/>
      <c r="T730" s="163"/>
      <c r="AT730" s="158" t="s">
        <v>208</v>
      </c>
      <c r="AU730" s="158" t="s">
        <v>81</v>
      </c>
      <c r="AV730" s="13" t="s">
        <v>81</v>
      </c>
      <c r="AW730" s="13" t="s">
        <v>33</v>
      </c>
      <c r="AX730" s="13" t="s">
        <v>72</v>
      </c>
      <c r="AY730" s="158" t="s">
        <v>132</v>
      </c>
    </row>
    <row r="731" spans="2:51" s="13" customFormat="1" ht="11.25">
      <c r="B731" s="157"/>
      <c r="D731" s="151" t="s">
        <v>208</v>
      </c>
      <c r="E731" s="158" t="s">
        <v>19</v>
      </c>
      <c r="F731" s="159" t="s">
        <v>265</v>
      </c>
      <c r="H731" s="160">
        <v>66.43</v>
      </c>
      <c r="I731" s="161"/>
      <c r="L731" s="157"/>
      <c r="M731" s="162"/>
      <c r="T731" s="163"/>
      <c r="AT731" s="158" t="s">
        <v>208</v>
      </c>
      <c r="AU731" s="158" t="s">
        <v>81</v>
      </c>
      <c r="AV731" s="13" t="s">
        <v>81</v>
      </c>
      <c r="AW731" s="13" t="s">
        <v>33</v>
      </c>
      <c r="AX731" s="13" t="s">
        <v>72</v>
      </c>
      <c r="AY731" s="158" t="s">
        <v>132</v>
      </c>
    </row>
    <row r="732" spans="2:51" s="13" customFormat="1" ht="11.25">
      <c r="B732" s="157"/>
      <c r="D732" s="151" t="s">
        <v>208</v>
      </c>
      <c r="E732" s="158" t="s">
        <v>19</v>
      </c>
      <c r="F732" s="159" t="s">
        <v>329</v>
      </c>
      <c r="H732" s="160">
        <v>-2.31</v>
      </c>
      <c r="I732" s="161"/>
      <c r="L732" s="157"/>
      <c r="M732" s="162"/>
      <c r="T732" s="163"/>
      <c r="AT732" s="158" t="s">
        <v>208</v>
      </c>
      <c r="AU732" s="158" t="s">
        <v>81</v>
      </c>
      <c r="AV732" s="13" t="s">
        <v>81</v>
      </c>
      <c r="AW732" s="13" t="s">
        <v>33</v>
      </c>
      <c r="AX732" s="13" t="s">
        <v>72</v>
      </c>
      <c r="AY732" s="158" t="s">
        <v>132</v>
      </c>
    </row>
    <row r="733" spans="2:51" s="13" customFormat="1" ht="11.25">
      <c r="B733" s="157"/>
      <c r="D733" s="151" t="s">
        <v>208</v>
      </c>
      <c r="E733" s="158" t="s">
        <v>19</v>
      </c>
      <c r="F733" s="159" t="s">
        <v>330</v>
      </c>
      <c r="H733" s="160">
        <v>-2.805</v>
      </c>
      <c r="I733" s="161"/>
      <c r="L733" s="157"/>
      <c r="M733" s="162"/>
      <c r="T733" s="163"/>
      <c r="AT733" s="158" t="s">
        <v>208</v>
      </c>
      <c r="AU733" s="158" t="s">
        <v>81</v>
      </c>
      <c r="AV733" s="13" t="s">
        <v>81</v>
      </c>
      <c r="AW733" s="13" t="s">
        <v>33</v>
      </c>
      <c r="AX733" s="13" t="s">
        <v>72</v>
      </c>
      <c r="AY733" s="158" t="s">
        <v>132</v>
      </c>
    </row>
    <row r="734" spans="2:51" s="13" customFormat="1" ht="11.25">
      <c r="B734" s="157"/>
      <c r="D734" s="151" t="s">
        <v>208</v>
      </c>
      <c r="E734" s="158" t="s">
        <v>19</v>
      </c>
      <c r="F734" s="159" t="s">
        <v>269</v>
      </c>
      <c r="H734" s="160">
        <v>5.04</v>
      </c>
      <c r="I734" s="161"/>
      <c r="L734" s="157"/>
      <c r="M734" s="162"/>
      <c r="T734" s="163"/>
      <c r="AT734" s="158" t="s">
        <v>208</v>
      </c>
      <c r="AU734" s="158" t="s">
        <v>81</v>
      </c>
      <c r="AV734" s="13" t="s">
        <v>81</v>
      </c>
      <c r="AW734" s="13" t="s">
        <v>33</v>
      </c>
      <c r="AX734" s="13" t="s">
        <v>72</v>
      </c>
      <c r="AY734" s="158" t="s">
        <v>132</v>
      </c>
    </row>
    <row r="735" spans="2:51" s="13" customFormat="1" ht="11.25">
      <c r="B735" s="157"/>
      <c r="D735" s="151" t="s">
        <v>208</v>
      </c>
      <c r="E735" s="158" t="s">
        <v>19</v>
      </c>
      <c r="F735" s="159" t="s">
        <v>331</v>
      </c>
      <c r="H735" s="160">
        <v>-23.4</v>
      </c>
      <c r="I735" s="161"/>
      <c r="L735" s="157"/>
      <c r="M735" s="162"/>
      <c r="T735" s="163"/>
      <c r="AT735" s="158" t="s">
        <v>208</v>
      </c>
      <c r="AU735" s="158" t="s">
        <v>81</v>
      </c>
      <c r="AV735" s="13" t="s">
        <v>81</v>
      </c>
      <c r="AW735" s="13" t="s">
        <v>33</v>
      </c>
      <c r="AX735" s="13" t="s">
        <v>72</v>
      </c>
      <c r="AY735" s="158" t="s">
        <v>132</v>
      </c>
    </row>
    <row r="736" spans="2:51" s="13" customFormat="1" ht="11.25">
      <c r="B736" s="157"/>
      <c r="D736" s="151" t="s">
        <v>208</v>
      </c>
      <c r="E736" s="158" t="s">
        <v>19</v>
      </c>
      <c r="F736" s="159" t="s">
        <v>332</v>
      </c>
      <c r="H736" s="160">
        <v>-9.6</v>
      </c>
      <c r="I736" s="161"/>
      <c r="L736" s="157"/>
      <c r="M736" s="162"/>
      <c r="T736" s="163"/>
      <c r="AT736" s="158" t="s">
        <v>208</v>
      </c>
      <c r="AU736" s="158" t="s">
        <v>81</v>
      </c>
      <c r="AV736" s="13" t="s">
        <v>81</v>
      </c>
      <c r="AW736" s="13" t="s">
        <v>33</v>
      </c>
      <c r="AX736" s="13" t="s">
        <v>72</v>
      </c>
      <c r="AY736" s="158" t="s">
        <v>132</v>
      </c>
    </row>
    <row r="737" spans="2:51" s="13" customFormat="1" ht="11.25">
      <c r="B737" s="157"/>
      <c r="D737" s="151" t="s">
        <v>208</v>
      </c>
      <c r="E737" s="158" t="s">
        <v>19</v>
      </c>
      <c r="F737" s="159" t="s">
        <v>968</v>
      </c>
      <c r="H737" s="160">
        <v>-26.325</v>
      </c>
      <c r="I737" s="161"/>
      <c r="L737" s="157"/>
      <c r="M737" s="162"/>
      <c r="T737" s="163"/>
      <c r="AT737" s="158" t="s">
        <v>208</v>
      </c>
      <c r="AU737" s="158" t="s">
        <v>81</v>
      </c>
      <c r="AV737" s="13" t="s">
        <v>81</v>
      </c>
      <c r="AW737" s="13" t="s">
        <v>33</v>
      </c>
      <c r="AX737" s="13" t="s">
        <v>72</v>
      </c>
      <c r="AY737" s="158" t="s">
        <v>132</v>
      </c>
    </row>
    <row r="738" spans="2:51" s="15" customFormat="1" ht="11.25">
      <c r="B738" s="171"/>
      <c r="D738" s="151" t="s">
        <v>208</v>
      </c>
      <c r="E738" s="172" t="s">
        <v>19</v>
      </c>
      <c r="F738" s="173" t="s">
        <v>324</v>
      </c>
      <c r="H738" s="174">
        <v>115.11999999999999</v>
      </c>
      <c r="I738" s="175"/>
      <c r="L738" s="171"/>
      <c r="M738" s="176"/>
      <c r="T738" s="177"/>
      <c r="AT738" s="172" t="s">
        <v>208</v>
      </c>
      <c r="AU738" s="172" t="s">
        <v>81</v>
      </c>
      <c r="AV738" s="15" t="s">
        <v>149</v>
      </c>
      <c r="AW738" s="15" t="s">
        <v>33</v>
      </c>
      <c r="AX738" s="15" t="s">
        <v>72</v>
      </c>
      <c r="AY738" s="172" t="s">
        <v>132</v>
      </c>
    </row>
    <row r="739" spans="2:51" s="14" customFormat="1" ht="11.25">
      <c r="B739" s="164"/>
      <c r="D739" s="151" t="s">
        <v>208</v>
      </c>
      <c r="E739" s="165" t="s">
        <v>19</v>
      </c>
      <c r="F739" s="166" t="s">
        <v>212</v>
      </c>
      <c r="H739" s="167">
        <v>166.328</v>
      </c>
      <c r="I739" s="168"/>
      <c r="L739" s="164"/>
      <c r="M739" s="169"/>
      <c r="T739" s="170"/>
      <c r="AT739" s="165" t="s">
        <v>208</v>
      </c>
      <c r="AU739" s="165" t="s">
        <v>81</v>
      </c>
      <c r="AV739" s="14" t="s">
        <v>155</v>
      </c>
      <c r="AW739" s="14" t="s">
        <v>33</v>
      </c>
      <c r="AX739" s="14" t="s">
        <v>79</v>
      </c>
      <c r="AY739" s="165" t="s">
        <v>132</v>
      </c>
    </row>
    <row r="740" spans="2:65" s="1" customFormat="1" ht="24.2" customHeight="1">
      <c r="B740" s="33"/>
      <c r="C740" s="128" t="s">
        <v>969</v>
      </c>
      <c r="D740" s="128" t="s">
        <v>135</v>
      </c>
      <c r="E740" s="129" t="s">
        <v>970</v>
      </c>
      <c r="F740" s="130" t="s">
        <v>971</v>
      </c>
      <c r="G740" s="131" t="s">
        <v>205</v>
      </c>
      <c r="H740" s="132">
        <v>166.328</v>
      </c>
      <c r="I740" s="133"/>
      <c r="J740" s="134">
        <f>ROUND(I740*H740,2)</f>
        <v>0</v>
      </c>
      <c r="K740" s="130" t="s">
        <v>139</v>
      </c>
      <c r="L740" s="33"/>
      <c r="M740" s="135" t="s">
        <v>19</v>
      </c>
      <c r="N740" s="136" t="s">
        <v>43</v>
      </c>
      <c r="P740" s="137">
        <f>O740*H740</f>
        <v>0</v>
      </c>
      <c r="Q740" s="137">
        <v>0.00026</v>
      </c>
      <c r="R740" s="137">
        <f>Q740*H740</f>
        <v>0.04324528</v>
      </c>
      <c r="S740" s="137">
        <v>0</v>
      </c>
      <c r="T740" s="138">
        <f>S740*H740</f>
        <v>0</v>
      </c>
      <c r="AR740" s="139" t="s">
        <v>339</v>
      </c>
      <c r="AT740" s="139" t="s">
        <v>135</v>
      </c>
      <c r="AU740" s="139" t="s">
        <v>81</v>
      </c>
      <c r="AY740" s="18" t="s">
        <v>132</v>
      </c>
      <c r="BE740" s="140">
        <f>IF(N740="základní",J740,0)</f>
        <v>0</v>
      </c>
      <c r="BF740" s="140">
        <f>IF(N740="snížená",J740,0)</f>
        <v>0</v>
      </c>
      <c r="BG740" s="140">
        <f>IF(N740="zákl. přenesená",J740,0)</f>
        <v>0</v>
      </c>
      <c r="BH740" s="140">
        <f>IF(N740="sníž. přenesená",J740,0)</f>
        <v>0</v>
      </c>
      <c r="BI740" s="140">
        <f>IF(N740="nulová",J740,0)</f>
        <v>0</v>
      </c>
      <c r="BJ740" s="18" t="s">
        <v>79</v>
      </c>
      <c r="BK740" s="140">
        <f>ROUND(I740*H740,2)</f>
        <v>0</v>
      </c>
      <c r="BL740" s="18" t="s">
        <v>339</v>
      </c>
      <c r="BM740" s="139" t="s">
        <v>972</v>
      </c>
    </row>
    <row r="741" spans="2:47" s="1" customFormat="1" ht="11.25">
      <c r="B741" s="33"/>
      <c r="D741" s="141" t="s">
        <v>142</v>
      </c>
      <c r="F741" s="142" t="s">
        <v>973</v>
      </c>
      <c r="I741" s="143"/>
      <c r="L741" s="33"/>
      <c r="M741" s="190"/>
      <c r="N741" s="147"/>
      <c r="O741" s="147"/>
      <c r="P741" s="147"/>
      <c r="Q741" s="147"/>
      <c r="R741" s="147"/>
      <c r="S741" s="147"/>
      <c r="T741" s="191"/>
      <c r="AT741" s="18" t="s">
        <v>142</v>
      </c>
      <c r="AU741" s="18" t="s">
        <v>81</v>
      </c>
    </row>
    <row r="742" spans="2:12" s="1" customFormat="1" ht="6.95" customHeight="1">
      <c r="B742" s="42"/>
      <c r="C742" s="43"/>
      <c r="D742" s="43"/>
      <c r="E742" s="43"/>
      <c r="F742" s="43"/>
      <c r="G742" s="43"/>
      <c r="H742" s="43"/>
      <c r="I742" s="43"/>
      <c r="J742" s="43"/>
      <c r="K742" s="43"/>
      <c r="L742" s="33"/>
    </row>
  </sheetData>
  <sheetProtection algorithmName="SHA-512" hashValue="02vHf9/Pz13LaL1+EWfFs85i3IiY25rjJ1y5SzFADbGbMeCKvEkdGjyziuAxH2kSoMbge6kfJ/wpe6vhIgNr/g==" saltValue="jspZzZc9VujaQQ/cGHRTxNpkjzZzlM/c3G62gK+mLsqfcehBAtsJewSkDrOI8WpkCMnrkPHr+//5l+YrzQOY7w==" spinCount="100000" sheet="1" objects="1" scenarios="1" formatColumns="0" formatRows="0" autoFilter="0"/>
  <autoFilter ref="C91:K741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2/340271011"/>
    <hyperlink ref="F102" r:id="rId2" display="https://podminky.urs.cz/item/CS_URS_2023_02/342272215"/>
    <hyperlink ref="F106" r:id="rId3" display="https://podminky.urs.cz/item/CS_URS_2023_02/342272225"/>
    <hyperlink ref="F112" r:id="rId4" display="https://podminky.urs.cz/item/CS_URS_2023_02/342291121"/>
    <hyperlink ref="F115" r:id="rId5" display="https://podminky.urs.cz/item/CS_URS_2023_02/317142422"/>
    <hyperlink ref="F117" r:id="rId6" display="https://podminky.urs.cz/item/CS_URS_2023_02/317944321"/>
    <hyperlink ref="F121" r:id="rId7" display="https://podminky.urs.cz/item/CS_URS_2023_02/346244381"/>
    <hyperlink ref="F125" r:id="rId8" display="https://podminky.urs.cz/item/CS_URS_2023_02/619991001"/>
    <hyperlink ref="F129" r:id="rId9" display="https://podminky.urs.cz/item/CS_URS_2023_02/612325401"/>
    <hyperlink ref="F149" r:id="rId10" display="https://podminky.urs.cz/item/CS_URS_2023_02/612325111"/>
    <hyperlink ref="F157" r:id="rId11" display="https://podminky.urs.cz/item/CS_URS_2023_02/612131101"/>
    <hyperlink ref="F173" r:id="rId12" display="https://podminky.urs.cz/item/CS_URS_2023_02/612321121"/>
    <hyperlink ref="F175" r:id="rId13" display="https://podminky.urs.cz/item/CS_URS_2023_02/612321191"/>
    <hyperlink ref="F178" r:id="rId14" display="https://podminky.urs.cz/item/CS_URS_2023_02/612131121"/>
    <hyperlink ref="F199" r:id="rId15" display="https://podminky.urs.cz/item/CS_URS_2023_02/612142001"/>
    <hyperlink ref="F208" r:id="rId16" display="https://podminky.urs.cz/item/CS_URS_2023_02/622143003"/>
    <hyperlink ref="F213" r:id="rId17" display="https://podminky.urs.cz/item/CS_URS_2023_02/612311131"/>
    <hyperlink ref="F224" r:id="rId18" display="https://podminky.urs.cz/item/CS_URS_2023_02/632451456"/>
    <hyperlink ref="F245" r:id="rId19" display="https://podminky.urs.cz/item/CS_URS_2023_02/634112112"/>
    <hyperlink ref="F279" r:id="rId20" display="https://podminky.urs.cz/item/CS_URS_2023_02/642942111"/>
    <hyperlink ref="F286" r:id="rId21" display="https://podminky.urs.cz/item/CS_URS_2023_02/962081131"/>
    <hyperlink ref="F290" r:id="rId22" display="https://podminky.urs.cz/item/CS_URS_2023_02/978059541"/>
    <hyperlink ref="F299" r:id="rId23" display="https://podminky.urs.cz/item/CS_URS_2023_02/962031132"/>
    <hyperlink ref="F306" r:id="rId24" display="https://podminky.urs.cz/item/CS_URS_2023_02/962031133"/>
    <hyperlink ref="F311" r:id="rId25" display="https://podminky.urs.cz/item/CS_URS_2023_02/965081213"/>
    <hyperlink ref="F337" r:id="rId26" display="https://podminky.urs.cz/item/CS_URS_2023_02/965081611"/>
    <hyperlink ref="F342" r:id="rId27" display="https://podminky.urs.cz/item/CS_URS_2023_02/965045113"/>
    <hyperlink ref="F368" r:id="rId28" display="https://podminky.urs.cz/item/CS_URS_2023_02/968072455"/>
    <hyperlink ref="F374" r:id="rId29" display="https://podminky.urs.cz/item/CS_URS_2023_02/971033521"/>
    <hyperlink ref="F379" r:id="rId30" display="https://podminky.urs.cz/item/CS_URS_2023_02/971033621"/>
    <hyperlink ref="F384" r:id="rId31" display="https://podminky.urs.cz/item/CS_URS_2023_02/974031664"/>
    <hyperlink ref="F387" r:id="rId32" display="https://podminky.urs.cz/item/CS_URS_2023_02/978013121"/>
    <hyperlink ref="F407" r:id="rId33" display="https://podminky.urs.cz/item/CS_URS_2023_02/949101111"/>
    <hyperlink ref="F410" r:id="rId34" display="https://podminky.urs.cz/item/CS_URS_2023_02/952901111"/>
    <hyperlink ref="F414" r:id="rId35" display="https://podminky.urs.cz/item/CS_URS_2023_02/997002611"/>
    <hyperlink ref="F416" r:id="rId36" display="https://podminky.urs.cz/item/CS_URS_2023_02/997013211"/>
    <hyperlink ref="F418" r:id="rId37" display="https://podminky.urs.cz/item/CS_URS_2023_02/997013501"/>
    <hyperlink ref="F420" r:id="rId38" display="https://podminky.urs.cz/item/CS_URS_2023_02/997013509"/>
    <hyperlink ref="F423" r:id="rId39" display="https://podminky.urs.cz/item/CS_URS_2023_02/997013631"/>
    <hyperlink ref="F426" r:id="rId40" display="https://podminky.urs.cz/item/CS_URS_2023_02/998018001"/>
    <hyperlink ref="F430" r:id="rId41" display="https://podminky.urs.cz/item/CS_URS_2023_02/763121811"/>
    <hyperlink ref="F434" r:id="rId42" display="https://podminky.urs.cz/item/CS_URS_2023_02/763121422"/>
    <hyperlink ref="F437" r:id="rId43" display="https://podminky.urs.cz/item/CS_URS_2023_02/763121590"/>
    <hyperlink ref="F440" r:id="rId44" display="https://podminky.urs.cz/item/CS_URS_2023_02/763131451"/>
    <hyperlink ref="F463" r:id="rId45" display="https://podminky.urs.cz/item/CS_URS_2023_02/998763401"/>
    <hyperlink ref="F465" r:id="rId46" display="https://podminky.urs.cz/item/CS_URS_2023_02/998763491"/>
    <hyperlink ref="F468" r:id="rId47" display="https://podminky.urs.cz/item/CS_URS_2023_02/766411812"/>
    <hyperlink ref="F472" r:id="rId48" display="https://podminky.urs.cz/item/CS_URS_2023_02/766691914"/>
    <hyperlink ref="F474" r:id="rId49" display="https://podminky.urs.cz/item/CS_URS_2023_02/766812840"/>
    <hyperlink ref="F476" r:id="rId50" display="https://podminky.urs.cz/item/CS_URS_2023_02/766682111"/>
    <hyperlink ref="F482" r:id="rId51" display="https://podminky.urs.cz/item/CS_URS_2023_02/766660001"/>
    <hyperlink ref="F488" r:id="rId52" display="https://podminky.urs.cz/item/CS_URS_2023_02/766660171"/>
    <hyperlink ref="F494" r:id="rId53" display="https://podminky.urs.cz/item/CS_URS_2023_02/766660728"/>
    <hyperlink ref="F498" r:id="rId54" display="https://podminky.urs.cz/item/CS_URS_2023_02/766660729"/>
    <hyperlink ref="F502" r:id="rId55" display="https://podminky.urs.cz/item/CS_URS_2023_02/766660730"/>
    <hyperlink ref="F508" r:id="rId56" display="https://podminky.urs.cz/item/CS_URS_2023_02/998766201"/>
    <hyperlink ref="F510" r:id="rId57" display="https://podminky.urs.cz/item/CS_URS_2023_02/998766292"/>
    <hyperlink ref="F513" r:id="rId58" display="https://podminky.urs.cz/item/CS_URS_2023_02/771121011"/>
    <hyperlink ref="F542" r:id="rId59" display="https://podminky.urs.cz/item/CS_URS_2023_02/771591112"/>
    <hyperlink ref="F557" r:id="rId60" display="https://podminky.urs.cz/item/CS_URS_2023_02/771591241"/>
    <hyperlink ref="F559" r:id="rId61" display="https://podminky.urs.cz/item/CS_URS_2023_02/771591242"/>
    <hyperlink ref="F561" r:id="rId62" display="https://podminky.urs.cz/item/CS_URS_2023_02/771591264"/>
    <hyperlink ref="F564" r:id="rId63" display="https://podminky.urs.cz/item/CS_URS_2023_02/771574436"/>
    <hyperlink ref="F569" r:id="rId64" display="https://podminky.urs.cz/item/CS_URS_2023_02/771474112"/>
    <hyperlink ref="F576" r:id="rId65" display="https://podminky.urs.cz/item/CS_URS_2023_02/771591115"/>
    <hyperlink ref="F582" r:id="rId66" display="https://podminky.urs.cz/item/CS_URS_2023_02/771161021"/>
    <hyperlink ref="F587" r:id="rId67" display="https://podminky.urs.cz/item/CS_URS_2023_02/998771201"/>
    <hyperlink ref="F589" r:id="rId68" display="https://podminky.urs.cz/item/CS_URS_2023_02/998771292"/>
    <hyperlink ref="F592" r:id="rId69" display="https://podminky.urs.cz/item/CS_URS_2023_02/781121011"/>
    <hyperlink ref="F603" r:id="rId70" display="https://podminky.urs.cz/item/CS_URS_2023_02/781131112"/>
    <hyperlink ref="F611" r:id="rId71" display="https://podminky.urs.cz/item/CS_URS_2023_02/781474154"/>
    <hyperlink ref="F617" r:id="rId72" display="https://podminky.urs.cz/item/CS_URS_2023_02/781484117"/>
    <hyperlink ref="F626" r:id="rId73" display="https://podminky.urs.cz/item/CS_URS_2023_02/781492211"/>
    <hyperlink ref="F629" r:id="rId74" display="https://podminky.urs.cz/item/CS_URS_2023_02/781492251"/>
    <hyperlink ref="F638" r:id="rId75" display="https://podminky.urs.cz/item/CS_URS_2023_02/781495115"/>
    <hyperlink ref="F641" r:id="rId76" display="https://podminky.urs.cz/item/CS_URS_2023_02/781495117"/>
    <hyperlink ref="F644" r:id="rId77" display="https://podminky.urs.cz/item/CS_URS_2023_02/781491011"/>
    <hyperlink ref="F650" r:id="rId78" display="https://podminky.urs.cz/item/CS_URS_2023_02/998781201"/>
    <hyperlink ref="F652" r:id="rId79" display="https://podminky.urs.cz/item/CS_URS_2023_02/998781292"/>
    <hyperlink ref="F655" r:id="rId80" display="https://podminky.urs.cz/item/CS_URS_2023_02/783806805"/>
    <hyperlink ref="F662" r:id="rId81" display="https://podminky.urs.cz/item/CS_URS_2023_02/783314203"/>
    <hyperlink ref="F667" r:id="rId82" display="https://podminky.urs.cz/item/CS_URS_2023_02/783315101"/>
    <hyperlink ref="F673" r:id="rId83" display="https://podminky.urs.cz/item/CS_URS_2023_02/783317101"/>
    <hyperlink ref="F676" r:id="rId84" display="https://podminky.urs.cz/item/CS_URS_2023_02/784121001"/>
    <hyperlink ref="F694" r:id="rId85" display="https://podminky.urs.cz/item/CS_URS_2023_02/784171001"/>
    <hyperlink ref="F699" r:id="rId86" display="https://podminky.urs.cz/item/CS_URS_2023_02/784171111"/>
    <hyperlink ref="F704" r:id="rId87" display="https://podminky.urs.cz/item/CS_URS_2023_02/784181121"/>
    <hyperlink ref="F741" r:id="rId88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6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103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Stavební úpravy sociálního zázemí Domova mládeže K. H. Borovského 1267, Sokolov</v>
      </c>
      <c r="F7" s="315"/>
      <c r="G7" s="315"/>
      <c r="H7" s="315"/>
      <c r="L7" s="21"/>
    </row>
    <row r="8" spans="2:12" s="1" customFormat="1" ht="12" customHeight="1">
      <c r="B8" s="33"/>
      <c r="D8" s="28" t="s">
        <v>104</v>
      </c>
      <c r="L8" s="33"/>
    </row>
    <row r="9" spans="2:12" s="1" customFormat="1" ht="16.5" customHeight="1">
      <c r="B9" s="33"/>
      <c r="E9" s="277" t="s">
        <v>974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5. 12. 2023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3" t="s">
        <v>19</v>
      </c>
      <c r="F27" s="303"/>
      <c r="G27" s="303"/>
      <c r="H27" s="303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ROUND(J92,2)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ROUND((SUM(BE92:BE636)),2)</f>
        <v>0</v>
      </c>
      <c r="I33" s="90">
        <v>0.21</v>
      </c>
      <c r="J33" s="89">
        <f>ROUND(((SUM(BE92:BE636))*I33),2)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ROUND((SUM(BF92:BF636)),2)</f>
        <v>0</v>
      </c>
      <c r="I34" s="90">
        <v>0.15</v>
      </c>
      <c r="J34" s="89">
        <f>ROUND(((SUM(BF92:BF636))*I34),2)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ROUND((SUM(BG92:BG636)),2)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ROUND((SUM(BH92:BH636)),2)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ROUND((SUM(BI92:BI636)),2)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Stavební úpravy sociálního zázemí Domova mládeže K. H. Borovského 1267, Sokolov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104</v>
      </c>
      <c r="L49" s="33"/>
    </row>
    <row r="50" spans="2:12" s="1" customFormat="1" ht="16.5" customHeight="1">
      <c r="B50" s="33"/>
      <c r="E50" s="277" t="str">
        <f>E9</f>
        <v>02 - 2.NP levá část - stavební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K. H. Borovského 1267</v>
      </c>
      <c r="I52" s="28" t="s">
        <v>23</v>
      </c>
      <c r="J52" s="50" t="str">
        <f>IF(J12="","",J12)</f>
        <v>5. 12. 2023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Střední škola živnostenská Sokolov, p.o.</v>
      </c>
      <c r="I54" s="28" t="s">
        <v>31</v>
      </c>
      <c r="J54" s="31" t="str">
        <f>E21</f>
        <v>CENTRA STAV s.r.o.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107</v>
      </c>
      <c r="D57" s="91"/>
      <c r="E57" s="91"/>
      <c r="F57" s="91"/>
      <c r="G57" s="91"/>
      <c r="H57" s="91"/>
      <c r="I57" s="91"/>
      <c r="J57" s="98" t="s">
        <v>108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J92</f>
        <v>0</v>
      </c>
      <c r="L59" s="33"/>
      <c r="AU59" s="18" t="s">
        <v>109</v>
      </c>
    </row>
    <row r="60" spans="2:12" s="8" customFormat="1" ht="24.95" customHeight="1">
      <c r="B60" s="100"/>
      <c r="D60" s="101" t="s">
        <v>187</v>
      </c>
      <c r="E60" s="102"/>
      <c r="F60" s="102"/>
      <c r="G60" s="102"/>
      <c r="H60" s="102"/>
      <c r="I60" s="102"/>
      <c r="J60" s="103">
        <f>J93</f>
        <v>0</v>
      </c>
      <c r="L60" s="100"/>
    </row>
    <row r="61" spans="2:12" s="9" customFormat="1" ht="19.9" customHeight="1">
      <c r="B61" s="104"/>
      <c r="D61" s="105" t="s">
        <v>188</v>
      </c>
      <c r="E61" s="106"/>
      <c r="F61" s="106"/>
      <c r="G61" s="106"/>
      <c r="H61" s="106"/>
      <c r="I61" s="106"/>
      <c r="J61" s="107">
        <f>J94</f>
        <v>0</v>
      </c>
      <c r="L61" s="104"/>
    </row>
    <row r="62" spans="2:12" s="9" customFormat="1" ht="19.9" customHeight="1">
      <c r="B62" s="104"/>
      <c r="D62" s="105" t="s">
        <v>189</v>
      </c>
      <c r="E62" s="106"/>
      <c r="F62" s="106"/>
      <c r="G62" s="106"/>
      <c r="H62" s="106"/>
      <c r="I62" s="106"/>
      <c r="J62" s="107">
        <f>J120</f>
        <v>0</v>
      </c>
      <c r="L62" s="104"/>
    </row>
    <row r="63" spans="2:12" s="9" customFormat="1" ht="19.9" customHeight="1">
      <c r="B63" s="104"/>
      <c r="D63" s="105" t="s">
        <v>190</v>
      </c>
      <c r="E63" s="106"/>
      <c r="F63" s="106"/>
      <c r="G63" s="106"/>
      <c r="H63" s="106"/>
      <c r="I63" s="106"/>
      <c r="J63" s="107">
        <f>J265</f>
        <v>0</v>
      </c>
      <c r="L63" s="104"/>
    </row>
    <row r="64" spans="2:12" s="9" customFormat="1" ht="19.9" customHeight="1">
      <c r="B64" s="104"/>
      <c r="D64" s="105" t="s">
        <v>191</v>
      </c>
      <c r="E64" s="106"/>
      <c r="F64" s="106"/>
      <c r="G64" s="106"/>
      <c r="H64" s="106"/>
      <c r="I64" s="106"/>
      <c r="J64" s="107">
        <f>J363</f>
        <v>0</v>
      </c>
      <c r="L64" s="104"/>
    </row>
    <row r="65" spans="2:12" s="9" customFormat="1" ht="19.9" customHeight="1">
      <c r="B65" s="104"/>
      <c r="D65" s="105" t="s">
        <v>192</v>
      </c>
      <c r="E65" s="106"/>
      <c r="F65" s="106"/>
      <c r="G65" s="106"/>
      <c r="H65" s="106"/>
      <c r="I65" s="106"/>
      <c r="J65" s="107">
        <f>J375</f>
        <v>0</v>
      </c>
      <c r="L65" s="104"/>
    </row>
    <row r="66" spans="2:12" s="8" customFormat="1" ht="24.95" customHeight="1">
      <c r="B66" s="100"/>
      <c r="D66" s="101" t="s">
        <v>193</v>
      </c>
      <c r="E66" s="102"/>
      <c r="F66" s="102"/>
      <c r="G66" s="102"/>
      <c r="H66" s="102"/>
      <c r="I66" s="102"/>
      <c r="J66" s="103">
        <f>J378</f>
        <v>0</v>
      </c>
      <c r="L66" s="100"/>
    </row>
    <row r="67" spans="2:12" s="9" customFormat="1" ht="19.9" customHeight="1">
      <c r="B67" s="104"/>
      <c r="D67" s="105" t="s">
        <v>194</v>
      </c>
      <c r="E67" s="106"/>
      <c r="F67" s="106"/>
      <c r="G67" s="106"/>
      <c r="H67" s="106"/>
      <c r="I67" s="106"/>
      <c r="J67" s="107">
        <f>J379</f>
        <v>0</v>
      </c>
      <c r="L67" s="104"/>
    </row>
    <row r="68" spans="2:12" s="9" customFormat="1" ht="19.9" customHeight="1">
      <c r="B68" s="104"/>
      <c r="D68" s="105" t="s">
        <v>195</v>
      </c>
      <c r="E68" s="106"/>
      <c r="F68" s="106"/>
      <c r="G68" s="106"/>
      <c r="H68" s="106"/>
      <c r="I68" s="106"/>
      <c r="J68" s="107">
        <f>J399</f>
        <v>0</v>
      </c>
      <c r="L68" s="104"/>
    </row>
    <row r="69" spans="2:12" s="9" customFormat="1" ht="19.9" customHeight="1">
      <c r="B69" s="104"/>
      <c r="D69" s="105" t="s">
        <v>196</v>
      </c>
      <c r="E69" s="106"/>
      <c r="F69" s="106"/>
      <c r="G69" s="106"/>
      <c r="H69" s="106"/>
      <c r="I69" s="106"/>
      <c r="J69" s="107">
        <f>J438</f>
        <v>0</v>
      </c>
      <c r="L69" s="104"/>
    </row>
    <row r="70" spans="2:12" s="9" customFormat="1" ht="19.9" customHeight="1">
      <c r="B70" s="104"/>
      <c r="D70" s="105" t="s">
        <v>197</v>
      </c>
      <c r="E70" s="106"/>
      <c r="F70" s="106"/>
      <c r="G70" s="106"/>
      <c r="H70" s="106"/>
      <c r="I70" s="106"/>
      <c r="J70" s="107">
        <f>J496</f>
        <v>0</v>
      </c>
      <c r="L70" s="104"/>
    </row>
    <row r="71" spans="2:12" s="9" customFormat="1" ht="19.9" customHeight="1">
      <c r="B71" s="104"/>
      <c r="D71" s="105" t="s">
        <v>198</v>
      </c>
      <c r="E71" s="106"/>
      <c r="F71" s="106"/>
      <c r="G71" s="106"/>
      <c r="H71" s="106"/>
      <c r="I71" s="106"/>
      <c r="J71" s="107">
        <f>J552</f>
        <v>0</v>
      </c>
      <c r="L71" s="104"/>
    </row>
    <row r="72" spans="2:12" s="9" customFormat="1" ht="19.9" customHeight="1">
      <c r="B72" s="104"/>
      <c r="D72" s="105" t="s">
        <v>199</v>
      </c>
      <c r="E72" s="106"/>
      <c r="F72" s="106"/>
      <c r="G72" s="106"/>
      <c r="H72" s="106"/>
      <c r="I72" s="106"/>
      <c r="J72" s="107">
        <f>J571</f>
        <v>0</v>
      </c>
      <c r="L72" s="104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2" t="s">
        <v>117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16</v>
      </c>
      <c r="L81" s="33"/>
    </row>
    <row r="82" spans="2:12" s="1" customFormat="1" ht="16.5" customHeight="1">
      <c r="B82" s="33"/>
      <c r="E82" s="314" t="str">
        <f>E7</f>
        <v>Stavební úpravy sociálního zázemí Domova mládeže K. H. Borovského 1267, Sokolov</v>
      </c>
      <c r="F82" s="315"/>
      <c r="G82" s="315"/>
      <c r="H82" s="315"/>
      <c r="L82" s="33"/>
    </row>
    <row r="83" spans="2:12" s="1" customFormat="1" ht="12" customHeight="1">
      <c r="B83" s="33"/>
      <c r="C83" s="28" t="s">
        <v>104</v>
      </c>
      <c r="L83" s="33"/>
    </row>
    <row r="84" spans="2:12" s="1" customFormat="1" ht="16.5" customHeight="1">
      <c r="B84" s="33"/>
      <c r="E84" s="277" t="str">
        <f>E9</f>
        <v>02 - 2.NP levá část - stavební</v>
      </c>
      <c r="F84" s="316"/>
      <c r="G84" s="316"/>
      <c r="H84" s="316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F12</f>
        <v>Sokolov, K. H. Borovského 1267</v>
      </c>
      <c r="I86" s="28" t="s">
        <v>23</v>
      </c>
      <c r="J86" s="50" t="str">
        <f>IF(J12="","",J12)</f>
        <v>5. 12. 2023</v>
      </c>
      <c r="L86" s="33"/>
    </row>
    <row r="87" spans="2:12" s="1" customFormat="1" ht="6.95" customHeight="1">
      <c r="B87" s="33"/>
      <c r="L87" s="33"/>
    </row>
    <row r="88" spans="2:12" s="1" customFormat="1" ht="15.2" customHeight="1">
      <c r="B88" s="33"/>
      <c r="C88" s="28" t="s">
        <v>25</v>
      </c>
      <c r="F88" s="26" t="str">
        <f>E15</f>
        <v>Střední škola živnostenská Sokolov, p.o.</v>
      </c>
      <c r="I88" s="28" t="s">
        <v>31</v>
      </c>
      <c r="J88" s="31" t="str">
        <f>E21</f>
        <v>CENTRA STAV s.r.o.</v>
      </c>
      <c r="L88" s="33"/>
    </row>
    <row r="89" spans="2:12" s="1" customFormat="1" ht="15.2" customHeight="1">
      <c r="B89" s="33"/>
      <c r="C89" s="28" t="s">
        <v>29</v>
      </c>
      <c r="F89" s="26" t="str">
        <f>IF(E18="","",E18)</f>
        <v>Vyplň údaj</v>
      </c>
      <c r="I89" s="28" t="s">
        <v>34</v>
      </c>
      <c r="J89" s="31" t="str">
        <f>E24</f>
        <v>Michal Kubelka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08"/>
      <c r="C91" s="109" t="s">
        <v>118</v>
      </c>
      <c r="D91" s="110" t="s">
        <v>57</v>
      </c>
      <c r="E91" s="110" t="s">
        <v>53</v>
      </c>
      <c r="F91" s="110" t="s">
        <v>54</v>
      </c>
      <c r="G91" s="110" t="s">
        <v>119</v>
      </c>
      <c r="H91" s="110" t="s">
        <v>120</v>
      </c>
      <c r="I91" s="110" t="s">
        <v>121</v>
      </c>
      <c r="J91" s="110" t="s">
        <v>108</v>
      </c>
      <c r="K91" s="111" t="s">
        <v>122</v>
      </c>
      <c r="L91" s="108"/>
      <c r="M91" s="57" t="s">
        <v>19</v>
      </c>
      <c r="N91" s="58" t="s">
        <v>42</v>
      </c>
      <c r="O91" s="58" t="s">
        <v>123</v>
      </c>
      <c r="P91" s="58" t="s">
        <v>124</v>
      </c>
      <c r="Q91" s="58" t="s">
        <v>125</v>
      </c>
      <c r="R91" s="58" t="s">
        <v>126</v>
      </c>
      <c r="S91" s="58" t="s">
        <v>127</v>
      </c>
      <c r="T91" s="59" t="s">
        <v>128</v>
      </c>
    </row>
    <row r="92" spans="2:63" s="1" customFormat="1" ht="22.9" customHeight="1">
      <c r="B92" s="33"/>
      <c r="C92" s="62" t="s">
        <v>129</v>
      </c>
      <c r="J92" s="112">
        <f>BK92</f>
        <v>0</v>
      </c>
      <c r="L92" s="33"/>
      <c r="M92" s="60"/>
      <c r="N92" s="51"/>
      <c r="O92" s="51"/>
      <c r="P92" s="113">
        <f>P93+P378</f>
        <v>0</v>
      </c>
      <c r="Q92" s="51"/>
      <c r="R92" s="113">
        <f>R93+R378</f>
        <v>10.34387773</v>
      </c>
      <c r="S92" s="51"/>
      <c r="T92" s="114">
        <f>T93+T378</f>
        <v>12.647383490000005</v>
      </c>
      <c r="AT92" s="18" t="s">
        <v>71</v>
      </c>
      <c r="AU92" s="18" t="s">
        <v>109</v>
      </c>
      <c r="BK92" s="115">
        <f>BK93+BK378</f>
        <v>0</v>
      </c>
    </row>
    <row r="93" spans="2:63" s="11" customFormat="1" ht="25.9" customHeight="1">
      <c r="B93" s="116"/>
      <c r="D93" s="117" t="s">
        <v>71</v>
      </c>
      <c r="E93" s="118" t="s">
        <v>200</v>
      </c>
      <c r="F93" s="118" t="s">
        <v>201</v>
      </c>
      <c r="I93" s="119"/>
      <c r="J93" s="120">
        <f>BK93</f>
        <v>0</v>
      </c>
      <c r="L93" s="116"/>
      <c r="M93" s="121"/>
      <c r="P93" s="122">
        <f>P94+P120+P265+P363+P375</f>
        <v>0</v>
      </c>
      <c r="R93" s="122">
        <f>R94+R120+R265+R363+R375</f>
        <v>7.173491680000001</v>
      </c>
      <c r="T93" s="123">
        <f>T94+T120+T265+T363+T375</f>
        <v>12.267309000000004</v>
      </c>
      <c r="AR93" s="117" t="s">
        <v>79</v>
      </c>
      <c r="AT93" s="124" t="s">
        <v>71</v>
      </c>
      <c r="AU93" s="124" t="s">
        <v>72</v>
      </c>
      <c r="AY93" s="117" t="s">
        <v>132</v>
      </c>
      <c r="BK93" s="125">
        <f>BK94+BK120+BK265+BK363+BK375</f>
        <v>0</v>
      </c>
    </row>
    <row r="94" spans="2:63" s="11" customFormat="1" ht="22.9" customHeight="1">
      <c r="B94" s="116"/>
      <c r="D94" s="117" t="s">
        <v>71</v>
      </c>
      <c r="E94" s="126" t="s">
        <v>149</v>
      </c>
      <c r="F94" s="126" t="s">
        <v>202</v>
      </c>
      <c r="I94" s="119"/>
      <c r="J94" s="127">
        <f>BK94</f>
        <v>0</v>
      </c>
      <c r="L94" s="116"/>
      <c r="M94" s="121"/>
      <c r="P94" s="122">
        <f>SUM(P95:P119)</f>
        <v>0</v>
      </c>
      <c r="R94" s="122">
        <f>SUM(R95:R119)</f>
        <v>1.7071728899999998</v>
      </c>
      <c r="T94" s="123">
        <f>SUM(T95:T119)</f>
        <v>0</v>
      </c>
      <c r="AR94" s="117" t="s">
        <v>79</v>
      </c>
      <c r="AT94" s="124" t="s">
        <v>71</v>
      </c>
      <c r="AU94" s="124" t="s">
        <v>79</v>
      </c>
      <c r="AY94" s="117" t="s">
        <v>132</v>
      </c>
      <c r="BK94" s="125">
        <f>SUM(BK95:BK119)</f>
        <v>0</v>
      </c>
    </row>
    <row r="95" spans="2:65" s="1" customFormat="1" ht="24.2" customHeight="1">
      <c r="B95" s="33"/>
      <c r="C95" s="128" t="s">
        <v>79</v>
      </c>
      <c r="D95" s="128" t="s">
        <v>135</v>
      </c>
      <c r="E95" s="129" t="s">
        <v>975</v>
      </c>
      <c r="F95" s="130" t="s">
        <v>976</v>
      </c>
      <c r="G95" s="131" t="s">
        <v>205</v>
      </c>
      <c r="H95" s="132">
        <v>0.615</v>
      </c>
      <c r="I95" s="133"/>
      <c r="J95" s="134">
        <f>ROUND(I95*H95,2)</f>
        <v>0</v>
      </c>
      <c r="K95" s="130" t="s">
        <v>139</v>
      </c>
      <c r="L95" s="33"/>
      <c r="M95" s="135" t="s">
        <v>19</v>
      </c>
      <c r="N95" s="136" t="s">
        <v>43</v>
      </c>
      <c r="P95" s="137">
        <f>O95*H95</f>
        <v>0</v>
      </c>
      <c r="Q95" s="137">
        <v>0.08061</v>
      </c>
      <c r="R95" s="137">
        <f>Q95*H95</f>
        <v>0.04957515</v>
      </c>
      <c r="S95" s="137">
        <v>0</v>
      </c>
      <c r="T95" s="138">
        <f>S95*H95</f>
        <v>0</v>
      </c>
      <c r="AR95" s="139" t="s">
        <v>155</v>
      </c>
      <c r="AT95" s="139" t="s">
        <v>135</v>
      </c>
      <c r="AU95" s="139" t="s">
        <v>81</v>
      </c>
      <c r="AY95" s="18" t="s">
        <v>132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79</v>
      </c>
      <c r="BK95" s="140">
        <f>ROUND(I95*H95,2)</f>
        <v>0</v>
      </c>
      <c r="BL95" s="18" t="s">
        <v>155</v>
      </c>
      <c r="BM95" s="139" t="s">
        <v>977</v>
      </c>
    </row>
    <row r="96" spans="2:47" s="1" customFormat="1" ht="11.25">
      <c r="B96" s="33"/>
      <c r="D96" s="141" t="s">
        <v>142</v>
      </c>
      <c r="F96" s="142" t="s">
        <v>978</v>
      </c>
      <c r="I96" s="143"/>
      <c r="L96" s="33"/>
      <c r="M96" s="144"/>
      <c r="T96" s="54"/>
      <c r="AT96" s="18" t="s">
        <v>142</v>
      </c>
      <c r="AU96" s="18" t="s">
        <v>81</v>
      </c>
    </row>
    <row r="97" spans="2:51" s="12" customFormat="1" ht="11.25">
      <c r="B97" s="150"/>
      <c r="D97" s="151" t="s">
        <v>208</v>
      </c>
      <c r="E97" s="152" t="s">
        <v>19</v>
      </c>
      <c r="F97" s="153" t="s">
        <v>979</v>
      </c>
      <c r="H97" s="152" t="s">
        <v>19</v>
      </c>
      <c r="I97" s="154"/>
      <c r="L97" s="150"/>
      <c r="M97" s="155"/>
      <c r="T97" s="156"/>
      <c r="AT97" s="152" t="s">
        <v>208</v>
      </c>
      <c r="AU97" s="152" t="s">
        <v>81</v>
      </c>
      <c r="AV97" s="12" t="s">
        <v>79</v>
      </c>
      <c r="AW97" s="12" t="s">
        <v>33</v>
      </c>
      <c r="AX97" s="12" t="s">
        <v>72</v>
      </c>
      <c r="AY97" s="152" t="s">
        <v>132</v>
      </c>
    </row>
    <row r="98" spans="2:51" s="13" customFormat="1" ht="11.25">
      <c r="B98" s="157"/>
      <c r="D98" s="151" t="s">
        <v>208</v>
      </c>
      <c r="E98" s="158" t="s">
        <v>19</v>
      </c>
      <c r="F98" s="159" t="s">
        <v>211</v>
      </c>
      <c r="H98" s="160">
        <v>0.615</v>
      </c>
      <c r="I98" s="161"/>
      <c r="L98" s="157"/>
      <c r="M98" s="162"/>
      <c r="T98" s="163"/>
      <c r="AT98" s="158" t="s">
        <v>208</v>
      </c>
      <c r="AU98" s="158" t="s">
        <v>81</v>
      </c>
      <c r="AV98" s="13" t="s">
        <v>81</v>
      </c>
      <c r="AW98" s="13" t="s">
        <v>33</v>
      </c>
      <c r="AX98" s="13" t="s">
        <v>79</v>
      </c>
      <c r="AY98" s="158" t="s">
        <v>132</v>
      </c>
    </row>
    <row r="99" spans="2:65" s="1" customFormat="1" ht="24.2" customHeight="1">
      <c r="B99" s="33"/>
      <c r="C99" s="128" t="s">
        <v>81</v>
      </c>
      <c r="D99" s="128" t="s">
        <v>135</v>
      </c>
      <c r="E99" s="129" t="s">
        <v>980</v>
      </c>
      <c r="F99" s="130" t="s">
        <v>981</v>
      </c>
      <c r="G99" s="131" t="s">
        <v>205</v>
      </c>
      <c r="H99" s="132">
        <v>1.64</v>
      </c>
      <c r="I99" s="133"/>
      <c r="J99" s="134">
        <f>ROUND(I99*H99,2)</f>
        <v>0</v>
      </c>
      <c r="K99" s="130" t="s">
        <v>139</v>
      </c>
      <c r="L99" s="33"/>
      <c r="M99" s="135" t="s">
        <v>19</v>
      </c>
      <c r="N99" s="136" t="s">
        <v>43</v>
      </c>
      <c r="P99" s="137">
        <f>O99*H99</f>
        <v>0</v>
      </c>
      <c r="Q99" s="137">
        <v>0.07921</v>
      </c>
      <c r="R99" s="137">
        <f>Q99*H99</f>
        <v>0.1299044</v>
      </c>
      <c r="S99" s="137">
        <v>0</v>
      </c>
      <c r="T99" s="138">
        <f>S99*H99</f>
        <v>0</v>
      </c>
      <c r="AR99" s="139" t="s">
        <v>155</v>
      </c>
      <c r="AT99" s="139" t="s">
        <v>135</v>
      </c>
      <c r="AU99" s="139" t="s">
        <v>81</v>
      </c>
      <c r="AY99" s="18" t="s">
        <v>132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79</v>
      </c>
      <c r="BK99" s="140">
        <f>ROUND(I99*H99,2)</f>
        <v>0</v>
      </c>
      <c r="BL99" s="18" t="s">
        <v>155</v>
      </c>
      <c r="BM99" s="139" t="s">
        <v>982</v>
      </c>
    </row>
    <row r="100" spans="2:47" s="1" customFormat="1" ht="11.25">
      <c r="B100" s="33"/>
      <c r="D100" s="141" t="s">
        <v>142</v>
      </c>
      <c r="F100" s="142" t="s">
        <v>983</v>
      </c>
      <c r="I100" s="143"/>
      <c r="L100" s="33"/>
      <c r="M100" s="144"/>
      <c r="T100" s="54"/>
      <c r="AT100" s="18" t="s">
        <v>142</v>
      </c>
      <c r="AU100" s="18" t="s">
        <v>81</v>
      </c>
    </row>
    <row r="101" spans="2:51" s="12" customFormat="1" ht="11.25">
      <c r="B101" s="150"/>
      <c r="D101" s="151" t="s">
        <v>208</v>
      </c>
      <c r="E101" s="152" t="s">
        <v>19</v>
      </c>
      <c r="F101" s="153" t="s">
        <v>984</v>
      </c>
      <c r="H101" s="152" t="s">
        <v>19</v>
      </c>
      <c r="I101" s="154"/>
      <c r="L101" s="150"/>
      <c r="M101" s="155"/>
      <c r="T101" s="156"/>
      <c r="AT101" s="152" t="s">
        <v>208</v>
      </c>
      <c r="AU101" s="152" t="s">
        <v>81</v>
      </c>
      <c r="AV101" s="12" t="s">
        <v>79</v>
      </c>
      <c r="AW101" s="12" t="s">
        <v>33</v>
      </c>
      <c r="AX101" s="12" t="s">
        <v>72</v>
      </c>
      <c r="AY101" s="152" t="s">
        <v>132</v>
      </c>
    </row>
    <row r="102" spans="2:51" s="13" customFormat="1" ht="11.25">
      <c r="B102" s="157"/>
      <c r="D102" s="151" t="s">
        <v>208</v>
      </c>
      <c r="E102" s="158" t="s">
        <v>19</v>
      </c>
      <c r="F102" s="159" t="s">
        <v>501</v>
      </c>
      <c r="H102" s="160">
        <v>1.64</v>
      </c>
      <c r="I102" s="161"/>
      <c r="L102" s="157"/>
      <c r="M102" s="162"/>
      <c r="T102" s="163"/>
      <c r="AT102" s="158" t="s">
        <v>208</v>
      </c>
      <c r="AU102" s="158" t="s">
        <v>81</v>
      </c>
      <c r="AV102" s="13" t="s">
        <v>81</v>
      </c>
      <c r="AW102" s="13" t="s">
        <v>33</v>
      </c>
      <c r="AX102" s="13" t="s">
        <v>79</v>
      </c>
      <c r="AY102" s="158" t="s">
        <v>132</v>
      </c>
    </row>
    <row r="103" spans="2:65" s="1" customFormat="1" ht="24.2" customHeight="1">
      <c r="B103" s="33"/>
      <c r="C103" s="128" t="s">
        <v>149</v>
      </c>
      <c r="D103" s="128" t="s">
        <v>135</v>
      </c>
      <c r="E103" s="129" t="s">
        <v>219</v>
      </c>
      <c r="F103" s="130" t="s">
        <v>220</v>
      </c>
      <c r="G103" s="131" t="s">
        <v>205</v>
      </c>
      <c r="H103" s="132">
        <v>21.522</v>
      </c>
      <c r="I103" s="133"/>
      <c r="J103" s="134">
        <f>ROUND(I103*H103,2)</f>
        <v>0</v>
      </c>
      <c r="K103" s="130" t="s">
        <v>139</v>
      </c>
      <c r="L103" s="33"/>
      <c r="M103" s="135" t="s">
        <v>19</v>
      </c>
      <c r="N103" s="136" t="s">
        <v>43</v>
      </c>
      <c r="P103" s="137">
        <f>O103*H103</f>
        <v>0</v>
      </c>
      <c r="Q103" s="137">
        <v>0.06172</v>
      </c>
      <c r="R103" s="137">
        <f>Q103*H103</f>
        <v>1.3283378399999999</v>
      </c>
      <c r="S103" s="137">
        <v>0</v>
      </c>
      <c r="T103" s="138">
        <f>S103*H103</f>
        <v>0</v>
      </c>
      <c r="AR103" s="139" t="s">
        <v>155</v>
      </c>
      <c r="AT103" s="139" t="s">
        <v>135</v>
      </c>
      <c r="AU103" s="139" t="s">
        <v>81</v>
      </c>
      <c r="AY103" s="18" t="s">
        <v>132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79</v>
      </c>
      <c r="BK103" s="140">
        <f>ROUND(I103*H103,2)</f>
        <v>0</v>
      </c>
      <c r="BL103" s="18" t="s">
        <v>155</v>
      </c>
      <c r="BM103" s="139" t="s">
        <v>985</v>
      </c>
    </row>
    <row r="104" spans="2:47" s="1" customFormat="1" ht="11.25">
      <c r="B104" s="33"/>
      <c r="D104" s="141" t="s">
        <v>142</v>
      </c>
      <c r="F104" s="142" t="s">
        <v>222</v>
      </c>
      <c r="I104" s="143"/>
      <c r="L104" s="33"/>
      <c r="M104" s="144"/>
      <c r="T104" s="54"/>
      <c r="AT104" s="18" t="s">
        <v>142</v>
      </c>
      <c r="AU104" s="18" t="s">
        <v>81</v>
      </c>
    </row>
    <row r="105" spans="2:51" s="13" customFormat="1" ht="11.25">
      <c r="B105" s="157"/>
      <c r="D105" s="151" t="s">
        <v>208</v>
      </c>
      <c r="E105" s="158" t="s">
        <v>19</v>
      </c>
      <c r="F105" s="159" t="s">
        <v>986</v>
      </c>
      <c r="H105" s="160">
        <v>25.122</v>
      </c>
      <c r="I105" s="161"/>
      <c r="L105" s="157"/>
      <c r="M105" s="162"/>
      <c r="T105" s="163"/>
      <c r="AT105" s="158" t="s">
        <v>208</v>
      </c>
      <c r="AU105" s="158" t="s">
        <v>81</v>
      </c>
      <c r="AV105" s="13" t="s">
        <v>81</v>
      </c>
      <c r="AW105" s="13" t="s">
        <v>33</v>
      </c>
      <c r="AX105" s="13" t="s">
        <v>72</v>
      </c>
      <c r="AY105" s="158" t="s">
        <v>132</v>
      </c>
    </row>
    <row r="106" spans="2:51" s="13" customFormat="1" ht="11.25">
      <c r="B106" s="157"/>
      <c r="D106" s="151" t="s">
        <v>208</v>
      </c>
      <c r="E106" s="158" t="s">
        <v>19</v>
      </c>
      <c r="F106" s="159" t="s">
        <v>987</v>
      </c>
      <c r="H106" s="160">
        <v>-3.6</v>
      </c>
      <c r="I106" s="161"/>
      <c r="L106" s="157"/>
      <c r="M106" s="162"/>
      <c r="T106" s="163"/>
      <c r="AT106" s="158" t="s">
        <v>208</v>
      </c>
      <c r="AU106" s="158" t="s">
        <v>81</v>
      </c>
      <c r="AV106" s="13" t="s">
        <v>81</v>
      </c>
      <c r="AW106" s="13" t="s">
        <v>33</v>
      </c>
      <c r="AX106" s="13" t="s">
        <v>72</v>
      </c>
      <c r="AY106" s="158" t="s">
        <v>132</v>
      </c>
    </row>
    <row r="107" spans="2:51" s="14" customFormat="1" ht="11.25">
      <c r="B107" s="164"/>
      <c r="D107" s="151" t="s">
        <v>208</v>
      </c>
      <c r="E107" s="165" t="s">
        <v>19</v>
      </c>
      <c r="F107" s="166" t="s">
        <v>212</v>
      </c>
      <c r="H107" s="167">
        <v>21.522</v>
      </c>
      <c r="I107" s="168"/>
      <c r="L107" s="164"/>
      <c r="M107" s="169"/>
      <c r="T107" s="170"/>
      <c r="AT107" s="165" t="s">
        <v>208</v>
      </c>
      <c r="AU107" s="165" t="s">
        <v>81</v>
      </c>
      <c r="AV107" s="14" t="s">
        <v>155</v>
      </c>
      <c r="AW107" s="14" t="s">
        <v>33</v>
      </c>
      <c r="AX107" s="14" t="s">
        <v>79</v>
      </c>
      <c r="AY107" s="165" t="s">
        <v>132</v>
      </c>
    </row>
    <row r="108" spans="2:65" s="1" customFormat="1" ht="16.5" customHeight="1">
      <c r="B108" s="33"/>
      <c r="C108" s="128" t="s">
        <v>155</v>
      </c>
      <c r="D108" s="128" t="s">
        <v>135</v>
      </c>
      <c r="E108" s="129" t="s">
        <v>226</v>
      </c>
      <c r="F108" s="130" t="s">
        <v>227</v>
      </c>
      <c r="G108" s="131" t="s">
        <v>228</v>
      </c>
      <c r="H108" s="132">
        <v>21.75</v>
      </c>
      <c r="I108" s="133"/>
      <c r="J108" s="134">
        <f>ROUND(I108*H108,2)</f>
        <v>0</v>
      </c>
      <c r="K108" s="130" t="s">
        <v>139</v>
      </c>
      <c r="L108" s="33"/>
      <c r="M108" s="135" t="s">
        <v>19</v>
      </c>
      <c r="N108" s="136" t="s">
        <v>43</v>
      </c>
      <c r="P108" s="137">
        <f>O108*H108</f>
        <v>0</v>
      </c>
      <c r="Q108" s="137">
        <v>0.00013</v>
      </c>
      <c r="R108" s="137">
        <f>Q108*H108</f>
        <v>0.0028274999999999997</v>
      </c>
      <c r="S108" s="137">
        <v>0</v>
      </c>
      <c r="T108" s="138">
        <f>S108*H108</f>
        <v>0</v>
      </c>
      <c r="AR108" s="139" t="s">
        <v>155</v>
      </c>
      <c r="AT108" s="139" t="s">
        <v>135</v>
      </c>
      <c r="AU108" s="139" t="s">
        <v>81</v>
      </c>
      <c r="AY108" s="18" t="s">
        <v>132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79</v>
      </c>
      <c r="BK108" s="140">
        <f>ROUND(I108*H108,2)</f>
        <v>0</v>
      </c>
      <c r="BL108" s="18" t="s">
        <v>155</v>
      </c>
      <c r="BM108" s="139" t="s">
        <v>988</v>
      </c>
    </row>
    <row r="109" spans="2:47" s="1" customFormat="1" ht="11.25">
      <c r="B109" s="33"/>
      <c r="D109" s="141" t="s">
        <v>142</v>
      </c>
      <c r="F109" s="142" t="s">
        <v>230</v>
      </c>
      <c r="I109" s="143"/>
      <c r="L109" s="33"/>
      <c r="M109" s="144"/>
      <c r="T109" s="54"/>
      <c r="AT109" s="18" t="s">
        <v>142</v>
      </c>
      <c r="AU109" s="18" t="s">
        <v>81</v>
      </c>
    </row>
    <row r="110" spans="2:51" s="13" customFormat="1" ht="11.25">
      <c r="B110" s="157"/>
      <c r="D110" s="151" t="s">
        <v>208</v>
      </c>
      <c r="E110" s="158" t="s">
        <v>19</v>
      </c>
      <c r="F110" s="159" t="s">
        <v>989</v>
      </c>
      <c r="H110" s="160">
        <v>21.75</v>
      </c>
      <c r="I110" s="161"/>
      <c r="L110" s="157"/>
      <c r="M110" s="162"/>
      <c r="T110" s="163"/>
      <c r="AT110" s="158" t="s">
        <v>208</v>
      </c>
      <c r="AU110" s="158" t="s">
        <v>81</v>
      </c>
      <c r="AV110" s="13" t="s">
        <v>81</v>
      </c>
      <c r="AW110" s="13" t="s">
        <v>33</v>
      </c>
      <c r="AX110" s="13" t="s">
        <v>79</v>
      </c>
      <c r="AY110" s="158" t="s">
        <v>132</v>
      </c>
    </row>
    <row r="111" spans="2:65" s="1" customFormat="1" ht="24.2" customHeight="1">
      <c r="B111" s="33"/>
      <c r="C111" s="128" t="s">
        <v>131</v>
      </c>
      <c r="D111" s="128" t="s">
        <v>135</v>
      </c>
      <c r="E111" s="129" t="s">
        <v>232</v>
      </c>
      <c r="F111" s="130" t="s">
        <v>233</v>
      </c>
      <c r="G111" s="131" t="s">
        <v>234</v>
      </c>
      <c r="H111" s="132">
        <v>2</v>
      </c>
      <c r="I111" s="133"/>
      <c r="J111" s="134">
        <f>ROUND(I111*H111,2)</f>
        <v>0</v>
      </c>
      <c r="K111" s="130" t="s">
        <v>139</v>
      </c>
      <c r="L111" s="33"/>
      <c r="M111" s="135" t="s">
        <v>19</v>
      </c>
      <c r="N111" s="136" t="s">
        <v>43</v>
      </c>
      <c r="P111" s="137">
        <f>O111*H111</f>
        <v>0</v>
      </c>
      <c r="Q111" s="137">
        <v>0.02628</v>
      </c>
      <c r="R111" s="137">
        <f>Q111*H111</f>
        <v>0.05256</v>
      </c>
      <c r="S111" s="137">
        <v>0</v>
      </c>
      <c r="T111" s="138">
        <f>S111*H111</f>
        <v>0</v>
      </c>
      <c r="AR111" s="139" t="s">
        <v>155</v>
      </c>
      <c r="AT111" s="139" t="s">
        <v>135</v>
      </c>
      <c r="AU111" s="139" t="s">
        <v>81</v>
      </c>
      <c r="AY111" s="18" t="s">
        <v>132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79</v>
      </c>
      <c r="BK111" s="140">
        <f>ROUND(I111*H111,2)</f>
        <v>0</v>
      </c>
      <c r="BL111" s="18" t="s">
        <v>155</v>
      </c>
      <c r="BM111" s="139" t="s">
        <v>990</v>
      </c>
    </row>
    <row r="112" spans="2:47" s="1" customFormat="1" ht="11.25">
      <c r="B112" s="33"/>
      <c r="D112" s="141" t="s">
        <v>142</v>
      </c>
      <c r="F112" s="142" t="s">
        <v>236</v>
      </c>
      <c r="I112" s="143"/>
      <c r="L112" s="33"/>
      <c r="M112" s="144"/>
      <c r="T112" s="54"/>
      <c r="AT112" s="18" t="s">
        <v>142</v>
      </c>
      <c r="AU112" s="18" t="s">
        <v>81</v>
      </c>
    </row>
    <row r="113" spans="2:65" s="1" customFormat="1" ht="16.5" customHeight="1">
      <c r="B113" s="33"/>
      <c r="C113" s="128" t="s">
        <v>164</v>
      </c>
      <c r="D113" s="128" t="s">
        <v>135</v>
      </c>
      <c r="E113" s="129" t="s">
        <v>237</v>
      </c>
      <c r="F113" s="130" t="s">
        <v>238</v>
      </c>
      <c r="G113" s="131" t="s">
        <v>239</v>
      </c>
      <c r="H113" s="132">
        <v>0.034</v>
      </c>
      <c r="I113" s="133"/>
      <c r="J113" s="134">
        <f>ROUND(I113*H113,2)</f>
        <v>0</v>
      </c>
      <c r="K113" s="130" t="s">
        <v>139</v>
      </c>
      <c r="L113" s="33"/>
      <c r="M113" s="135" t="s">
        <v>19</v>
      </c>
      <c r="N113" s="136" t="s">
        <v>43</v>
      </c>
      <c r="P113" s="137">
        <f>O113*H113</f>
        <v>0</v>
      </c>
      <c r="Q113" s="137">
        <v>1.09</v>
      </c>
      <c r="R113" s="137">
        <f>Q113*H113</f>
        <v>0.03706</v>
      </c>
      <c r="S113" s="137">
        <v>0</v>
      </c>
      <c r="T113" s="138">
        <f>S113*H113</f>
        <v>0</v>
      </c>
      <c r="AR113" s="139" t="s">
        <v>155</v>
      </c>
      <c r="AT113" s="139" t="s">
        <v>135</v>
      </c>
      <c r="AU113" s="139" t="s">
        <v>81</v>
      </c>
      <c r="AY113" s="18" t="s">
        <v>132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79</v>
      </c>
      <c r="BK113" s="140">
        <f>ROUND(I113*H113,2)</f>
        <v>0</v>
      </c>
      <c r="BL113" s="18" t="s">
        <v>155</v>
      </c>
      <c r="BM113" s="139" t="s">
        <v>991</v>
      </c>
    </row>
    <row r="114" spans="2:47" s="1" customFormat="1" ht="11.25">
      <c r="B114" s="33"/>
      <c r="D114" s="141" t="s">
        <v>142</v>
      </c>
      <c r="F114" s="142" t="s">
        <v>241</v>
      </c>
      <c r="I114" s="143"/>
      <c r="L114" s="33"/>
      <c r="M114" s="144"/>
      <c r="T114" s="54"/>
      <c r="AT114" s="18" t="s">
        <v>142</v>
      </c>
      <c r="AU114" s="18" t="s">
        <v>81</v>
      </c>
    </row>
    <row r="115" spans="2:51" s="12" customFormat="1" ht="11.25">
      <c r="B115" s="150"/>
      <c r="D115" s="151" t="s">
        <v>208</v>
      </c>
      <c r="E115" s="152" t="s">
        <v>19</v>
      </c>
      <c r="F115" s="153" t="s">
        <v>242</v>
      </c>
      <c r="H115" s="152" t="s">
        <v>19</v>
      </c>
      <c r="I115" s="154"/>
      <c r="L115" s="150"/>
      <c r="M115" s="155"/>
      <c r="T115" s="156"/>
      <c r="AT115" s="152" t="s">
        <v>208</v>
      </c>
      <c r="AU115" s="152" t="s">
        <v>81</v>
      </c>
      <c r="AV115" s="12" t="s">
        <v>79</v>
      </c>
      <c r="AW115" s="12" t="s">
        <v>33</v>
      </c>
      <c r="AX115" s="12" t="s">
        <v>72</v>
      </c>
      <c r="AY115" s="152" t="s">
        <v>132</v>
      </c>
    </row>
    <row r="116" spans="2:51" s="13" customFormat="1" ht="11.25">
      <c r="B116" s="157"/>
      <c r="D116" s="151" t="s">
        <v>208</v>
      </c>
      <c r="E116" s="158" t="s">
        <v>19</v>
      </c>
      <c r="F116" s="159" t="s">
        <v>992</v>
      </c>
      <c r="H116" s="160">
        <v>0.034</v>
      </c>
      <c r="I116" s="161"/>
      <c r="L116" s="157"/>
      <c r="M116" s="162"/>
      <c r="T116" s="163"/>
      <c r="AT116" s="158" t="s">
        <v>208</v>
      </c>
      <c r="AU116" s="158" t="s">
        <v>81</v>
      </c>
      <c r="AV116" s="13" t="s">
        <v>81</v>
      </c>
      <c r="AW116" s="13" t="s">
        <v>33</v>
      </c>
      <c r="AX116" s="13" t="s">
        <v>79</v>
      </c>
      <c r="AY116" s="158" t="s">
        <v>132</v>
      </c>
    </row>
    <row r="117" spans="2:65" s="1" customFormat="1" ht="21.75" customHeight="1">
      <c r="B117" s="33"/>
      <c r="C117" s="128" t="s">
        <v>168</v>
      </c>
      <c r="D117" s="128" t="s">
        <v>135</v>
      </c>
      <c r="E117" s="129" t="s">
        <v>244</v>
      </c>
      <c r="F117" s="130" t="s">
        <v>245</v>
      </c>
      <c r="G117" s="131" t="s">
        <v>205</v>
      </c>
      <c r="H117" s="132">
        <v>0.6</v>
      </c>
      <c r="I117" s="133"/>
      <c r="J117" s="134">
        <f>ROUND(I117*H117,2)</f>
        <v>0</v>
      </c>
      <c r="K117" s="130" t="s">
        <v>139</v>
      </c>
      <c r="L117" s="33"/>
      <c r="M117" s="135" t="s">
        <v>19</v>
      </c>
      <c r="N117" s="136" t="s">
        <v>43</v>
      </c>
      <c r="P117" s="137">
        <f>O117*H117</f>
        <v>0</v>
      </c>
      <c r="Q117" s="137">
        <v>0.17818</v>
      </c>
      <c r="R117" s="137">
        <f>Q117*H117</f>
        <v>0.106908</v>
      </c>
      <c r="S117" s="137">
        <v>0</v>
      </c>
      <c r="T117" s="138">
        <f>S117*H117</f>
        <v>0</v>
      </c>
      <c r="AR117" s="139" t="s">
        <v>155</v>
      </c>
      <c r="AT117" s="139" t="s">
        <v>135</v>
      </c>
      <c r="AU117" s="139" t="s">
        <v>81</v>
      </c>
      <c r="AY117" s="18" t="s">
        <v>132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79</v>
      </c>
      <c r="BK117" s="140">
        <f>ROUND(I117*H117,2)</f>
        <v>0</v>
      </c>
      <c r="BL117" s="18" t="s">
        <v>155</v>
      </c>
      <c r="BM117" s="139" t="s">
        <v>993</v>
      </c>
    </row>
    <row r="118" spans="2:47" s="1" customFormat="1" ht="11.25">
      <c r="B118" s="33"/>
      <c r="D118" s="141" t="s">
        <v>142</v>
      </c>
      <c r="F118" s="142" t="s">
        <v>247</v>
      </c>
      <c r="I118" s="143"/>
      <c r="L118" s="33"/>
      <c r="M118" s="144"/>
      <c r="T118" s="54"/>
      <c r="AT118" s="18" t="s">
        <v>142</v>
      </c>
      <c r="AU118" s="18" t="s">
        <v>81</v>
      </c>
    </row>
    <row r="119" spans="2:51" s="13" customFormat="1" ht="11.25">
      <c r="B119" s="157"/>
      <c r="D119" s="151" t="s">
        <v>208</v>
      </c>
      <c r="E119" s="158" t="s">
        <v>19</v>
      </c>
      <c r="F119" s="159" t="s">
        <v>994</v>
      </c>
      <c r="H119" s="160">
        <v>0.6</v>
      </c>
      <c r="I119" s="161"/>
      <c r="L119" s="157"/>
      <c r="M119" s="162"/>
      <c r="T119" s="163"/>
      <c r="AT119" s="158" t="s">
        <v>208</v>
      </c>
      <c r="AU119" s="158" t="s">
        <v>81</v>
      </c>
      <c r="AV119" s="13" t="s">
        <v>81</v>
      </c>
      <c r="AW119" s="13" t="s">
        <v>33</v>
      </c>
      <c r="AX119" s="13" t="s">
        <v>79</v>
      </c>
      <c r="AY119" s="158" t="s">
        <v>132</v>
      </c>
    </row>
    <row r="120" spans="2:63" s="11" customFormat="1" ht="22.9" customHeight="1">
      <c r="B120" s="116"/>
      <c r="D120" s="117" t="s">
        <v>71</v>
      </c>
      <c r="E120" s="126" t="s">
        <v>164</v>
      </c>
      <c r="F120" s="126" t="s">
        <v>249</v>
      </c>
      <c r="I120" s="119"/>
      <c r="J120" s="127">
        <f>BK120</f>
        <v>0</v>
      </c>
      <c r="L120" s="116"/>
      <c r="M120" s="121"/>
      <c r="P120" s="122">
        <f>SUM(P121:P264)</f>
        <v>0</v>
      </c>
      <c r="R120" s="122">
        <f>SUM(R121:R264)</f>
        <v>5.46046029</v>
      </c>
      <c r="T120" s="123">
        <f>SUM(T121:T264)</f>
        <v>0</v>
      </c>
      <c r="AR120" s="117" t="s">
        <v>79</v>
      </c>
      <c r="AT120" s="124" t="s">
        <v>71</v>
      </c>
      <c r="AU120" s="124" t="s">
        <v>79</v>
      </c>
      <c r="AY120" s="117" t="s">
        <v>132</v>
      </c>
      <c r="BK120" s="125">
        <f>SUM(BK121:BK264)</f>
        <v>0</v>
      </c>
    </row>
    <row r="121" spans="2:65" s="1" customFormat="1" ht="21.75" customHeight="1">
      <c r="B121" s="33"/>
      <c r="C121" s="128" t="s">
        <v>175</v>
      </c>
      <c r="D121" s="128" t="s">
        <v>135</v>
      </c>
      <c r="E121" s="129" t="s">
        <v>250</v>
      </c>
      <c r="F121" s="130" t="s">
        <v>251</v>
      </c>
      <c r="G121" s="131" t="s">
        <v>205</v>
      </c>
      <c r="H121" s="132">
        <v>15.06</v>
      </c>
      <c r="I121" s="133"/>
      <c r="J121" s="134">
        <f>ROUND(I121*H121,2)</f>
        <v>0</v>
      </c>
      <c r="K121" s="130" t="s">
        <v>139</v>
      </c>
      <c r="L121" s="33"/>
      <c r="M121" s="135" t="s">
        <v>19</v>
      </c>
      <c r="N121" s="136" t="s">
        <v>43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155</v>
      </c>
      <c r="AT121" s="139" t="s">
        <v>135</v>
      </c>
      <c r="AU121" s="139" t="s">
        <v>81</v>
      </c>
      <c r="AY121" s="18" t="s">
        <v>132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79</v>
      </c>
      <c r="BK121" s="140">
        <f>ROUND(I121*H121,2)</f>
        <v>0</v>
      </c>
      <c r="BL121" s="18" t="s">
        <v>155</v>
      </c>
      <c r="BM121" s="139" t="s">
        <v>995</v>
      </c>
    </row>
    <row r="122" spans="2:47" s="1" customFormat="1" ht="11.25">
      <c r="B122" s="33"/>
      <c r="D122" s="141" t="s">
        <v>142</v>
      </c>
      <c r="F122" s="142" t="s">
        <v>253</v>
      </c>
      <c r="I122" s="143"/>
      <c r="L122" s="33"/>
      <c r="M122" s="144"/>
      <c r="T122" s="54"/>
      <c r="AT122" s="18" t="s">
        <v>142</v>
      </c>
      <c r="AU122" s="18" t="s">
        <v>81</v>
      </c>
    </row>
    <row r="123" spans="2:51" s="12" customFormat="1" ht="11.25">
      <c r="B123" s="150"/>
      <c r="D123" s="151" t="s">
        <v>208</v>
      </c>
      <c r="E123" s="152" t="s">
        <v>19</v>
      </c>
      <c r="F123" s="153" t="s">
        <v>254</v>
      </c>
      <c r="H123" s="152" t="s">
        <v>19</v>
      </c>
      <c r="I123" s="154"/>
      <c r="L123" s="150"/>
      <c r="M123" s="155"/>
      <c r="T123" s="156"/>
      <c r="AT123" s="152" t="s">
        <v>208</v>
      </c>
      <c r="AU123" s="152" t="s">
        <v>81</v>
      </c>
      <c r="AV123" s="12" t="s">
        <v>79</v>
      </c>
      <c r="AW123" s="12" t="s">
        <v>33</v>
      </c>
      <c r="AX123" s="12" t="s">
        <v>72</v>
      </c>
      <c r="AY123" s="152" t="s">
        <v>132</v>
      </c>
    </row>
    <row r="124" spans="2:51" s="13" customFormat="1" ht="11.25">
      <c r="B124" s="157"/>
      <c r="D124" s="151" t="s">
        <v>208</v>
      </c>
      <c r="E124" s="158" t="s">
        <v>19</v>
      </c>
      <c r="F124" s="159" t="s">
        <v>996</v>
      </c>
      <c r="H124" s="160">
        <v>15.06</v>
      </c>
      <c r="I124" s="161"/>
      <c r="L124" s="157"/>
      <c r="M124" s="162"/>
      <c r="T124" s="163"/>
      <c r="AT124" s="158" t="s">
        <v>208</v>
      </c>
      <c r="AU124" s="158" t="s">
        <v>81</v>
      </c>
      <c r="AV124" s="13" t="s">
        <v>81</v>
      </c>
      <c r="AW124" s="13" t="s">
        <v>33</v>
      </c>
      <c r="AX124" s="13" t="s">
        <v>79</v>
      </c>
      <c r="AY124" s="158" t="s">
        <v>132</v>
      </c>
    </row>
    <row r="125" spans="2:65" s="1" customFormat="1" ht="24.2" customHeight="1">
      <c r="B125" s="33"/>
      <c r="C125" s="128" t="s">
        <v>182</v>
      </c>
      <c r="D125" s="128" t="s">
        <v>135</v>
      </c>
      <c r="E125" s="129" t="s">
        <v>256</v>
      </c>
      <c r="F125" s="130" t="s">
        <v>257</v>
      </c>
      <c r="G125" s="131" t="s">
        <v>205</v>
      </c>
      <c r="H125" s="132">
        <v>65.054</v>
      </c>
      <c r="I125" s="133"/>
      <c r="J125" s="134">
        <f>ROUND(I125*H125,2)</f>
        <v>0</v>
      </c>
      <c r="K125" s="130" t="s">
        <v>139</v>
      </c>
      <c r="L125" s="33"/>
      <c r="M125" s="135" t="s">
        <v>19</v>
      </c>
      <c r="N125" s="136" t="s">
        <v>43</v>
      </c>
      <c r="P125" s="137">
        <f>O125*H125</f>
        <v>0</v>
      </c>
      <c r="Q125" s="137">
        <v>0.0052</v>
      </c>
      <c r="R125" s="137">
        <f>Q125*H125</f>
        <v>0.3382808</v>
      </c>
      <c r="S125" s="137">
        <v>0</v>
      </c>
      <c r="T125" s="138">
        <f>S125*H125</f>
        <v>0</v>
      </c>
      <c r="AR125" s="139" t="s">
        <v>155</v>
      </c>
      <c r="AT125" s="139" t="s">
        <v>135</v>
      </c>
      <c r="AU125" s="139" t="s">
        <v>81</v>
      </c>
      <c r="AY125" s="18" t="s">
        <v>132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79</v>
      </c>
      <c r="BK125" s="140">
        <f>ROUND(I125*H125,2)</f>
        <v>0</v>
      </c>
      <c r="BL125" s="18" t="s">
        <v>155</v>
      </c>
      <c r="BM125" s="139" t="s">
        <v>997</v>
      </c>
    </row>
    <row r="126" spans="2:47" s="1" customFormat="1" ht="11.25">
      <c r="B126" s="33"/>
      <c r="D126" s="141" t="s">
        <v>142</v>
      </c>
      <c r="F126" s="142" t="s">
        <v>259</v>
      </c>
      <c r="I126" s="143"/>
      <c r="L126" s="33"/>
      <c r="M126" s="144"/>
      <c r="T126" s="54"/>
      <c r="AT126" s="18" t="s">
        <v>142</v>
      </c>
      <c r="AU126" s="18" t="s">
        <v>81</v>
      </c>
    </row>
    <row r="127" spans="2:51" s="12" customFormat="1" ht="11.25">
      <c r="B127" s="150"/>
      <c r="D127" s="151" t="s">
        <v>208</v>
      </c>
      <c r="E127" s="152" t="s">
        <v>19</v>
      </c>
      <c r="F127" s="153" t="s">
        <v>260</v>
      </c>
      <c r="H127" s="152" t="s">
        <v>19</v>
      </c>
      <c r="I127" s="154"/>
      <c r="L127" s="150"/>
      <c r="M127" s="155"/>
      <c r="T127" s="156"/>
      <c r="AT127" s="152" t="s">
        <v>208</v>
      </c>
      <c r="AU127" s="152" t="s">
        <v>81</v>
      </c>
      <c r="AV127" s="12" t="s">
        <v>79</v>
      </c>
      <c r="AW127" s="12" t="s">
        <v>33</v>
      </c>
      <c r="AX127" s="12" t="s">
        <v>72</v>
      </c>
      <c r="AY127" s="152" t="s">
        <v>132</v>
      </c>
    </row>
    <row r="128" spans="2:51" s="13" customFormat="1" ht="11.25">
      <c r="B128" s="157"/>
      <c r="D128" s="151" t="s">
        <v>208</v>
      </c>
      <c r="E128" s="158" t="s">
        <v>19</v>
      </c>
      <c r="F128" s="159" t="s">
        <v>998</v>
      </c>
      <c r="H128" s="160">
        <v>11.964</v>
      </c>
      <c r="I128" s="161"/>
      <c r="L128" s="157"/>
      <c r="M128" s="162"/>
      <c r="T128" s="163"/>
      <c r="AT128" s="158" t="s">
        <v>208</v>
      </c>
      <c r="AU128" s="158" t="s">
        <v>81</v>
      </c>
      <c r="AV128" s="13" t="s">
        <v>81</v>
      </c>
      <c r="AW128" s="13" t="s">
        <v>33</v>
      </c>
      <c r="AX128" s="13" t="s">
        <v>72</v>
      </c>
      <c r="AY128" s="158" t="s">
        <v>132</v>
      </c>
    </row>
    <row r="129" spans="2:51" s="13" customFormat="1" ht="11.25">
      <c r="B129" s="157"/>
      <c r="D129" s="151" t="s">
        <v>208</v>
      </c>
      <c r="E129" s="158" t="s">
        <v>19</v>
      </c>
      <c r="F129" s="159" t="s">
        <v>999</v>
      </c>
      <c r="H129" s="160">
        <v>0.348</v>
      </c>
      <c r="I129" s="161"/>
      <c r="L129" s="157"/>
      <c r="M129" s="162"/>
      <c r="T129" s="163"/>
      <c r="AT129" s="158" t="s">
        <v>208</v>
      </c>
      <c r="AU129" s="158" t="s">
        <v>81</v>
      </c>
      <c r="AV129" s="13" t="s">
        <v>81</v>
      </c>
      <c r="AW129" s="13" t="s">
        <v>33</v>
      </c>
      <c r="AX129" s="13" t="s">
        <v>72</v>
      </c>
      <c r="AY129" s="158" t="s">
        <v>132</v>
      </c>
    </row>
    <row r="130" spans="2:51" s="13" customFormat="1" ht="11.25">
      <c r="B130" s="157"/>
      <c r="D130" s="151" t="s">
        <v>208</v>
      </c>
      <c r="E130" s="158" t="s">
        <v>19</v>
      </c>
      <c r="F130" s="159" t="s">
        <v>1000</v>
      </c>
      <c r="H130" s="160">
        <v>73.762</v>
      </c>
      <c r="I130" s="161"/>
      <c r="L130" s="157"/>
      <c r="M130" s="162"/>
      <c r="T130" s="163"/>
      <c r="AT130" s="158" t="s">
        <v>208</v>
      </c>
      <c r="AU130" s="158" t="s">
        <v>81</v>
      </c>
      <c r="AV130" s="13" t="s">
        <v>81</v>
      </c>
      <c r="AW130" s="13" t="s">
        <v>33</v>
      </c>
      <c r="AX130" s="13" t="s">
        <v>72</v>
      </c>
      <c r="AY130" s="158" t="s">
        <v>132</v>
      </c>
    </row>
    <row r="131" spans="2:51" s="13" customFormat="1" ht="11.25">
      <c r="B131" s="157"/>
      <c r="D131" s="151" t="s">
        <v>208</v>
      </c>
      <c r="E131" s="158" t="s">
        <v>19</v>
      </c>
      <c r="F131" s="159" t="s">
        <v>1001</v>
      </c>
      <c r="H131" s="160">
        <v>-0.9</v>
      </c>
      <c r="I131" s="161"/>
      <c r="L131" s="157"/>
      <c r="M131" s="162"/>
      <c r="T131" s="163"/>
      <c r="AT131" s="158" t="s">
        <v>208</v>
      </c>
      <c r="AU131" s="158" t="s">
        <v>81</v>
      </c>
      <c r="AV131" s="13" t="s">
        <v>81</v>
      </c>
      <c r="AW131" s="13" t="s">
        <v>33</v>
      </c>
      <c r="AX131" s="13" t="s">
        <v>72</v>
      </c>
      <c r="AY131" s="158" t="s">
        <v>132</v>
      </c>
    </row>
    <row r="132" spans="2:51" s="13" customFormat="1" ht="11.25">
      <c r="B132" s="157"/>
      <c r="D132" s="151" t="s">
        <v>208</v>
      </c>
      <c r="E132" s="158" t="s">
        <v>19</v>
      </c>
      <c r="F132" s="159" t="s">
        <v>1002</v>
      </c>
      <c r="H132" s="160">
        <v>0.9</v>
      </c>
      <c r="I132" s="161"/>
      <c r="L132" s="157"/>
      <c r="M132" s="162"/>
      <c r="T132" s="163"/>
      <c r="AT132" s="158" t="s">
        <v>208</v>
      </c>
      <c r="AU132" s="158" t="s">
        <v>81</v>
      </c>
      <c r="AV132" s="13" t="s">
        <v>81</v>
      </c>
      <c r="AW132" s="13" t="s">
        <v>33</v>
      </c>
      <c r="AX132" s="13" t="s">
        <v>72</v>
      </c>
      <c r="AY132" s="158" t="s">
        <v>132</v>
      </c>
    </row>
    <row r="133" spans="2:51" s="13" customFormat="1" ht="11.25">
      <c r="B133" s="157"/>
      <c r="D133" s="151" t="s">
        <v>208</v>
      </c>
      <c r="E133" s="158" t="s">
        <v>19</v>
      </c>
      <c r="F133" s="159" t="s">
        <v>1003</v>
      </c>
      <c r="H133" s="160">
        <v>-0.18</v>
      </c>
      <c r="I133" s="161"/>
      <c r="L133" s="157"/>
      <c r="M133" s="162"/>
      <c r="T133" s="163"/>
      <c r="AT133" s="158" t="s">
        <v>208</v>
      </c>
      <c r="AU133" s="158" t="s">
        <v>81</v>
      </c>
      <c r="AV133" s="13" t="s">
        <v>81</v>
      </c>
      <c r="AW133" s="13" t="s">
        <v>33</v>
      </c>
      <c r="AX133" s="13" t="s">
        <v>72</v>
      </c>
      <c r="AY133" s="158" t="s">
        <v>132</v>
      </c>
    </row>
    <row r="134" spans="2:51" s="13" customFormat="1" ht="11.25">
      <c r="B134" s="157"/>
      <c r="D134" s="151" t="s">
        <v>208</v>
      </c>
      <c r="E134" s="158" t="s">
        <v>19</v>
      </c>
      <c r="F134" s="159" t="s">
        <v>1004</v>
      </c>
      <c r="H134" s="160">
        <v>-1.35</v>
      </c>
      <c r="I134" s="161"/>
      <c r="L134" s="157"/>
      <c r="M134" s="162"/>
      <c r="T134" s="163"/>
      <c r="AT134" s="158" t="s">
        <v>208</v>
      </c>
      <c r="AU134" s="158" t="s">
        <v>81</v>
      </c>
      <c r="AV134" s="13" t="s">
        <v>81</v>
      </c>
      <c r="AW134" s="13" t="s">
        <v>33</v>
      </c>
      <c r="AX134" s="13" t="s">
        <v>72</v>
      </c>
      <c r="AY134" s="158" t="s">
        <v>132</v>
      </c>
    </row>
    <row r="135" spans="2:51" s="13" customFormat="1" ht="11.25">
      <c r="B135" s="157"/>
      <c r="D135" s="151" t="s">
        <v>208</v>
      </c>
      <c r="E135" s="158" t="s">
        <v>19</v>
      </c>
      <c r="F135" s="159" t="s">
        <v>1005</v>
      </c>
      <c r="H135" s="160">
        <v>0.78</v>
      </c>
      <c r="I135" s="161"/>
      <c r="L135" s="157"/>
      <c r="M135" s="162"/>
      <c r="T135" s="163"/>
      <c r="AT135" s="158" t="s">
        <v>208</v>
      </c>
      <c r="AU135" s="158" t="s">
        <v>81</v>
      </c>
      <c r="AV135" s="13" t="s">
        <v>81</v>
      </c>
      <c r="AW135" s="13" t="s">
        <v>33</v>
      </c>
      <c r="AX135" s="13" t="s">
        <v>72</v>
      </c>
      <c r="AY135" s="158" t="s">
        <v>132</v>
      </c>
    </row>
    <row r="136" spans="2:51" s="13" customFormat="1" ht="11.25">
      <c r="B136" s="157"/>
      <c r="D136" s="151" t="s">
        <v>208</v>
      </c>
      <c r="E136" s="158" t="s">
        <v>19</v>
      </c>
      <c r="F136" s="159" t="s">
        <v>1006</v>
      </c>
      <c r="H136" s="160">
        <v>-2.808</v>
      </c>
      <c r="I136" s="161"/>
      <c r="L136" s="157"/>
      <c r="M136" s="162"/>
      <c r="T136" s="163"/>
      <c r="AT136" s="158" t="s">
        <v>208</v>
      </c>
      <c r="AU136" s="158" t="s">
        <v>81</v>
      </c>
      <c r="AV136" s="13" t="s">
        <v>81</v>
      </c>
      <c r="AW136" s="13" t="s">
        <v>33</v>
      </c>
      <c r="AX136" s="13" t="s">
        <v>72</v>
      </c>
      <c r="AY136" s="158" t="s">
        <v>132</v>
      </c>
    </row>
    <row r="137" spans="2:51" s="13" customFormat="1" ht="11.25">
      <c r="B137" s="157"/>
      <c r="D137" s="151" t="s">
        <v>208</v>
      </c>
      <c r="E137" s="158" t="s">
        <v>19</v>
      </c>
      <c r="F137" s="159" t="s">
        <v>1007</v>
      </c>
      <c r="H137" s="160">
        <v>-1.707</v>
      </c>
      <c r="I137" s="161"/>
      <c r="L137" s="157"/>
      <c r="M137" s="162"/>
      <c r="T137" s="163"/>
      <c r="AT137" s="158" t="s">
        <v>208</v>
      </c>
      <c r="AU137" s="158" t="s">
        <v>81</v>
      </c>
      <c r="AV137" s="13" t="s">
        <v>81</v>
      </c>
      <c r="AW137" s="13" t="s">
        <v>33</v>
      </c>
      <c r="AX137" s="13" t="s">
        <v>72</v>
      </c>
      <c r="AY137" s="158" t="s">
        <v>132</v>
      </c>
    </row>
    <row r="138" spans="2:51" s="13" customFormat="1" ht="11.25">
      <c r="B138" s="157"/>
      <c r="D138" s="151" t="s">
        <v>208</v>
      </c>
      <c r="E138" s="158" t="s">
        <v>19</v>
      </c>
      <c r="F138" s="159" t="s">
        <v>1008</v>
      </c>
      <c r="H138" s="160">
        <v>-2.255</v>
      </c>
      <c r="I138" s="161"/>
      <c r="L138" s="157"/>
      <c r="M138" s="162"/>
      <c r="T138" s="163"/>
      <c r="AT138" s="158" t="s">
        <v>208</v>
      </c>
      <c r="AU138" s="158" t="s">
        <v>81</v>
      </c>
      <c r="AV138" s="13" t="s">
        <v>81</v>
      </c>
      <c r="AW138" s="13" t="s">
        <v>33</v>
      </c>
      <c r="AX138" s="13" t="s">
        <v>72</v>
      </c>
      <c r="AY138" s="158" t="s">
        <v>132</v>
      </c>
    </row>
    <row r="139" spans="2:51" s="13" customFormat="1" ht="11.25">
      <c r="B139" s="157"/>
      <c r="D139" s="151" t="s">
        <v>208</v>
      </c>
      <c r="E139" s="158" t="s">
        <v>19</v>
      </c>
      <c r="F139" s="159" t="s">
        <v>1004</v>
      </c>
      <c r="H139" s="160">
        <v>-1.35</v>
      </c>
      <c r="I139" s="161"/>
      <c r="L139" s="157"/>
      <c r="M139" s="162"/>
      <c r="T139" s="163"/>
      <c r="AT139" s="158" t="s">
        <v>208</v>
      </c>
      <c r="AU139" s="158" t="s">
        <v>81</v>
      </c>
      <c r="AV139" s="13" t="s">
        <v>81</v>
      </c>
      <c r="AW139" s="13" t="s">
        <v>33</v>
      </c>
      <c r="AX139" s="13" t="s">
        <v>72</v>
      </c>
      <c r="AY139" s="158" t="s">
        <v>132</v>
      </c>
    </row>
    <row r="140" spans="2:51" s="13" customFormat="1" ht="11.25">
      <c r="B140" s="157"/>
      <c r="D140" s="151" t="s">
        <v>208</v>
      </c>
      <c r="E140" s="158" t="s">
        <v>19</v>
      </c>
      <c r="F140" s="159" t="s">
        <v>1005</v>
      </c>
      <c r="H140" s="160">
        <v>0.78</v>
      </c>
      <c r="I140" s="161"/>
      <c r="L140" s="157"/>
      <c r="M140" s="162"/>
      <c r="T140" s="163"/>
      <c r="AT140" s="158" t="s">
        <v>208</v>
      </c>
      <c r="AU140" s="158" t="s">
        <v>81</v>
      </c>
      <c r="AV140" s="13" t="s">
        <v>81</v>
      </c>
      <c r="AW140" s="13" t="s">
        <v>33</v>
      </c>
      <c r="AX140" s="13" t="s">
        <v>72</v>
      </c>
      <c r="AY140" s="158" t="s">
        <v>132</v>
      </c>
    </row>
    <row r="141" spans="2:51" s="13" customFormat="1" ht="11.25">
      <c r="B141" s="157"/>
      <c r="D141" s="151" t="s">
        <v>208</v>
      </c>
      <c r="E141" s="158" t="s">
        <v>19</v>
      </c>
      <c r="F141" s="159" t="s">
        <v>1009</v>
      </c>
      <c r="H141" s="160">
        <v>-0.54</v>
      </c>
      <c r="I141" s="161"/>
      <c r="L141" s="157"/>
      <c r="M141" s="162"/>
      <c r="T141" s="163"/>
      <c r="AT141" s="158" t="s">
        <v>208</v>
      </c>
      <c r="AU141" s="158" t="s">
        <v>81</v>
      </c>
      <c r="AV141" s="13" t="s">
        <v>81</v>
      </c>
      <c r="AW141" s="13" t="s">
        <v>33</v>
      </c>
      <c r="AX141" s="13" t="s">
        <v>72</v>
      </c>
      <c r="AY141" s="158" t="s">
        <v>132</v>
      </c>
    </row>
    <row r="142" spans="2:51" s="13" customFormat="1" ht="11.25">
      <c r="B142" s="157"/>
      <c r="D142" s="151" t="s">
        <v>208</v>
      </c>
      <c r="E142" s="158" t="s">
        <v>19</v>
      </c>
      <c r="F142" s="159" t="s">
        <v>1004</v>
      </c>
      <c r="H142" s="160">
        <v>-1.35</v>
      </c>
      <c r="I142" s="161"/>
      <c r="L142" s="157"/>
      <c r="M142" s="162"/>
      <c r="T142" s="163"/>
      <c r="AT142" s="158" t="s">
        <v>208</v>
      </c>
      <c r="AU142" s="158" t="s">
        <v>81</v>
      </c>
      <c r="AV142" s="13" t="s">
        <v>81</v>
      </c>
      <c r="AW142" s="13" t="s">
        <v>33</v>
      </c>
      <c r="AX142" s="13" t="s">
        <v>72</v>
      </c>
      <c r="AY142" s="158" t="s">
        <v>132</v>
      </c>
    </row>
    <row r="143" spans="2:51" s="13" customFormat="1" ht="11.25">
      <c r="B143" s="157"/>
      <c r="D143" s="151" t="s">
        <v>208</v>
      </c>
      <c r="E143" s="158" t="s">
        <v>19</v>
      </c>
      <c r="F143" s="159" t="s">
        <v>1010</v>
      </c>
      <c r="H143" s="160">
        <v>1.56</v>
      </c>
      <c r="I143" s="161"/>
      <c r="L143" s="157"/>
      <c r="M143" s="162"/>
      <c r="T143" s="163"/>
      <c r="AT143" s="158" t="s">
        <v>208</v>
      </c>
      <c r="AU143" s="158" t="s">
        <v>81</v>
      </c>
      <c r="AV143" s="13" t="s">
        <v>81</v>
      </c>
      <c r="AW143" s="13" t="s">
        <v>33</v>
      </c>
      <c r="AX143" s="13" t="s">
        <v>72</v>
      </c>
      <c r="AY143" s="158" t="s">
        <v>132</v>
      </c>
    </row>
    <row r="144" spans="2:51" s="13" customFormat="1" ht="11.25">
      <c r="B144" s="157"/>
      <c r="D144" s="151" t="s">
        <v>208</v>
      </c>
      <c r="E144" s="158" t="s">
        <v>19</v>
      </c>
      <c r="F144" s="159" t="s">
        <v>1011</v>
      </c>
      <c r="H144" s="160">
        <v>-1.6</v>
      </c>
      <c r="I144" s="161"/>
      <c r="L144" s="157"/>
      <c r="M144" s="162"/>
      <c r="T144" s="163"/>
      <c r="AT144" s="158" t="s">
        <v>208</v>
      </c>
      <c r="AU144" s="158" t="s">
        <v>81</v>
      </c>
      <c r="AV144" s="13" t="s">
        <v>81</v>
      </c>
      <c r="AW144" s="13" t="s">
        <v>33</v>
      </c>
      <c r="AX144" s="13" t="s">
        <v>72</v>
      </c>
      <c r="AY144" s="158" t="s">
        <v>132</v>
      </c>
    </row>
    <row r="145" spans="2:51" s="13" customFormat="1" ht="11.25">
      <c r="B145" s="157"/>
      <c r="D145" s="151" t="s">
        <v>208</v>
      </c>
      <c r="E145" s="158" t="s">
        <v>19</v>
      </c>
      <c r="F145" s="159" t="s">
        <v>1012</v>
      </c>
      <c r="H145" s="160">
        <v>-7.2</v>
      </c>
      <c r="I145" s="161"/>
      <c r="L145" s="157"/>
      <c r="M145" s="162"/>
      <c r="T145" s="163"/>
      <c r="AT145" s="158" t="s">
        <v>208</v>
      </c>
      <c r="AU145" s="158" t="s">
        <v>81</v>
      </c>
      <c r="AV145" s="13" t="s">
        <v>81</v>
      </c>
      <c r="AW145" s="13" t="s">
        <v>33</v>
      </c>
      <c r="AX145" s="13" t="s">
        <v>72</v>
      </c>
      <c r="AY145" s="158" t="s">
        <v>132</v>
      </c>
    </row>
    <row r="146" spans="2:51" s="13" customFormat="1" ht="11.25">
      <c r="B146" s="157"/>
      <c r="D146" s="151" t="s">
        <v>208</v>
      </c>
      <c r="E146" s="158" t="s">
        <v>19</v>
      </c>
      <c r="F146" s="159" t="s">
        <v>1013</v>
      </c>
      <c r="H146" s="160">
        <v>-2.2</v>
      </c>
      <c r="I146" s="161"/>
      <c r="L146" s="157"/>
      <c r="M146" s="162"/>
      <c r="T146" s="163"/>
      <c r="AT146" s="158" t="s">
        <v>208</v>
      </c>
      <c r="AU146" s="158" t="s">
        <v>81</v>
      </c>
      <c r="AV146" s="13" t="s">
        <v>81</v>
      </c>
      <c r="AW146" s="13" t="s">
        <v>33</v>
      </c>
      <c r="AX146" s="13" t="s">
        <v>72</v>
      </c>
      <c r="AY146" s="158" t="s">
        <v>132</v>
      </c>
    </row>
    <row r="147" spans="2:51" s="13" customFormat="1" ht="11.25">
      <c r="B147" s="157"/>
      <c r="D147" s="151" t="s">
        <v>208</v>
      </c>
      <c r="E147" s="158" t="s">
        <v>19</v>
      </c>
      <c r="F147" s="159" t="s">
        <v>1011</v>
      </c>
      <c r="H147" s="160">
        <v>-1.6</v>
      </c>
      <c r="I147" s="161"/>
      <c r="L147" s="157"/>
      <c r="M147" s="162"/>
      <c r="T147" s="163"/>
      <c r="AT147" s="158" t="s">
        <v>208</v>
      </c>
      <c r="AU147" s="158" t="s">
        <v>81</v>
      </c>
      <c r="AV147" s="13" t="s">
        <v>81</v>
      </c>
      <c r="AW147" s="13" t="s">
        <v>33</v>
      </c>
      <c r="AX147" s="13" t="s">
        <v>72</v>
      </c>
      <c r="AY147" s="158" t="s">
        <v>132</v>
      </c>
    </row>
    <row r="148" spans="2:51" s="14" customFormat="1" ht="11.25">
      <c r="B148" s="164"/>
      <c r="D148" s="151" t="s">
        <v>208</v>
      </c>
      <c r="E148" s="165" t="s">
        <v>19</v>
      </c>
      <c r="F148" s="166" t="s">
        <v>212</v>
      </c>
      <c r="H148" s="167">
        <v>65.05400000000002</v>
      </c>
      <c r="I148" s="168"/>
      <c r="L148" s="164"/>
      <c r="M148" s="169"/>
      <c r="T148" s="170"/>
      <c r="AT148" s="165" t="s">
        <v>208</v>
      </c>
      <c r="AU148" s="165" t="s">
        <v>81</v>
      </c>
      <c r="AV148" s="14" t="s">
        <v>155</v>
      </c>
      <c r="AW148" s="14" t="s">
        <v>33</v>
      </c>
      <c r="AX148" s="14" t="s">
        <v>79</v>
      </c>
      <c r="AY148" s="165" t="s">
        <v>132</v>
      </c>
    </row>
    <row r="149" spans="2:65" s="1" customFormat="1" ht="16.5" customHeight="1">
      <c r="B149" s="33"/>
      <c r="C149" s="128" t="s">
        <v>276</v>
      </c>
      <c r="D149" s="128" t="s">
        <v>135</v>
      </c>
      <c r="E149" s="129" t="s">
        <v>277</v>
      </c>
      <c r="F149" s="130" t="s">
        <v>278</v>
      </c>
      <c r="G149" s="131" t="s">
        <v>205</v>
      </c>
      <c r="H149" s="132">
        <v>1.82</v>
      </c>
      <c r="I149" s="133"/>
      <c r="J149" s="134">
        <f>ROUND(I149*H149,2)</f>
        <v>0</v>
      </c>
      <c r="K149" s="130" t="s">
        <v>139</v>
      </c>
      <c r="L149" s="33"/>
      <c r="M149" s="135" t="s">
        <v>19</v>
      </c>
      <c r="N149" s="136" t="s">
        <v>43</v>
      </c>
      <c r="P149" s="137">
        <f>O149*H149</f>
        <v>0</v>
      </c>
      <c r="Q149" s="137">
        <v>0.0382</v>
      </c>
      <c r="R149" s="137">
        <f>Q149*H149</f>
        <v>0.069524</v>
      </c>
      <c r="S149" s="137">
        <v>0</v>
      </c>
      <c r="T149" s="138">
        <f>S149*H149</f>
        <v>0</v>
      </c>
      <c r="AR149" s="139" t="s">
        <v>155</v>
      </c>
      <c r="AT149" s="139" t="s">
        <v>135</v>
      </c>
      <c r="AU149" s="139" t="s">
        <v>81</v>
      </c>
      <c r="AY149" s="18" t="s">
        <v>132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8" t="s">
        <v>79</v>
      </c>
      <c r="BK149" s="140">
        <f>ROUND(I149*H149,2)</f>
        <v>0</v>
      </c>
      <c r="BL149" s="18" t="s">
        <v>155</v>
      </c>
      <c r="BM149" s="139" t="s">
        <v>1014</v>
      </c>
    </row>
    <row r="150" spans="2:47" s="1" customFormat="1" ht="11.25">
      <c r="B150" s="33"/>
      <c r="D150" s="141" t="s">
        <v>142</v>
      </c>
      <c r="F150" s="142" t="s">
        <v>280</v>
      </c>
      <c r="I150" s="143"/>
      <c r="L150" s="33"/>
      <c r="M150" s="144"/>
      <c r="T150" s="54"/>
      <c r="AT150" s="18" t="s">
        <v>142</v>
      </c>
      <c r="AU150" s="18" t="s">
        <v>81</v>
      </c>
    </row>
    <row r="151" spans="2:51" s="12" customFormat="1" ht="11.25">
      <c r="B151" s="150"/>
      <c r="D151" s="151" t="s">
        <v>208</v>
      </c>
      <c r="E151" s="152" t="s">
        <v>19</v>
      </c>
      <c r="F151" s="153" t="s">
        <v>281</v>
      </c>
      <c r="H151" s="152" t="s">
        <v>19</v>
      </c>
      <c r="I151" s="154"/>
      <c r="L151" s="150"/>
      <c r="M151" s="155"/>
      <c r="T151" s="156"/>
      <c r="AT151" s="152" t="s">
        <v>208</v>
      </c>
      <c r="AU151" s="152" t="s">
        <v>81</v>
      </c>
      <c r="AV151" s="12" t="s">
        <v>79</v>
      </c>
      <c r="AW151" s="12" t="s">
        <v>33</v>
      </c>
      <c r="AX151" s="12" t="s">
        <v>72</v>
      </c>
      <c r="AY151" s="152" t="s">
        <v>132</v>
      </c>
    </row>
    <row r="152" spans="2:51" s="13" customFormat="1" ht="11.25">
      <c r="B152" s="157"/>
      <c r="D152" s="151" t="s">
        <v>208</v>
      </c>
      <c r="E152" s="158" t="s">
        <v>19</v>
      </c>
      <c r="F152" s="159" t="s">
        <v>1015</v>
      </c>
      <c r="H152" s="160">
        <v>1.04</v>
      </c>
      <c r="I152" s="161"/>
      <c r="L152" s="157"/>
      <c r="M152" s="162"/>
      <c r="T152" s="163"/>
      <c r="AT152" s="158" t="s">
        <v>208</v>
      </c>
      <c r="AU152" s="158" t="s">
        <v>81</v>
      </c>
      <c r="AV152" s="13" t="s">
        <v>81</v>
      </c>
      <c r="AW152" s="13" t="s">
        <v>33</v>
      </c>
      <c r="AX152" s="13" t="s">
        <v>72</v>
      </c>
      <c r="AY152" s="158" t="s">
        <v>132</v>
      </c>
    </row>
    <row r="153" spans="2:51" s="13" customFormat="1" ht="11.25">
      <c r="B153" s="157"/>
      <c r="D153" s="151" t="s">
        <v>208</v>
      </c>
      <c r="E153" s="158" t="s">
        <v>19</v>
      </c>
      <c r="F153" s="159" t="s">
        <v>1016</v>
      </c>
      <c r="H153" s="160">
        <v>0.78</v>
      </c>
      <c r="I153" s="161"/>
      <c r="L153" s="157"/>
      <c r="M153" s="162"/>
      <c r="T153" s="163"/>
      <c r="AT153" s="158" t="s">
        <v>208</v>
      </c>
      <c r="AU153" s="158" t="s">
        <v>81</v>
      </c>
      <c r="AV153" s="13" t="s">
        <v>81</v>
      </c>
      <c r="AW153" s="13" t="s">
        <v>33</v>
      </c>
      <c r="AX153" s="13" t="s">
        <v>72</v>
      </c>
      <c r="AY153" s="158" t="s">
        <v>132</v>
      </c>
    </row>
    <row r="154" spans="2:51" s="14" customFormat="1" ht="11.25">
      <c r="B154" s="164"/>
      <c r="D154" s="151" t="s">
        <v>208</v>
      </c>
      <c r="E154" s="165" t="s">
        <v>19</v>
      </c>
      <c r="F154" s="166" t="s">
        <v>212</v>
      </c>
      <c r="H154" s="167">
        <v>1.82</v>
      </c>
      <c r="I154" s="168"/>
      <c r="L154" s="164"/>
      <c r="M154" s="169"/>
      <c r="T154" s="170"/>
      <c r="AT154" s="165" t="s">
        <v>208</v>
      </c>
      <c r="AU154" s="165" t="s">
        <v>81</v>
      </c>
      <c r="AV154" s="14" t="s">
        <v>155</v>
      </c>
      <c r="AW154" s="14" t="s">
        <v>33</v>
      </c>
      <c r="AX154" s="14" t="s">
        <v>79</v>
      </c>
      <c r="AY154" s="165" t="s">
        <v>132</v>
      </c>
    </row>
    <row r="155" spans="2:65" s="1" customFormat="1" ht="21.75" customHeight="1">
      <c r="B155" s="33"/>
      <c r="C155" s="128" t="s">
        <v>286</v>
      </c>
      <c r="D155" s="128" t="s">
        <v>135</v>
      </c>
      <c r="E155" s="129" t="s">
        <v>287</v>
      </c>
      <c r="F155" s="130" t="s">
        <v>288</v>
      </c>
      <c r="G155" s="131" t="s">
        <v>205</v>
      </c>
      <c r="H155" s="132">
        <v>34.078</v>
      </c>
      <c r="I155" s="133"/>
      <c r="J155" s="134">
        <f>ROUND(I155*H155,2)</f>
        <v>0</v>
      </c>
      <c r="K155" s="130" t="s">
        <v>139</v>
      </c>
      <c r="L155" s="33"/>
      <c r="M155" s="135" t="s">
        <v>19</v>
      </c>
      <c r="N155" s="136" t="s">
        <v>43</v>
      </c>
      <c r="P155" s="137">
        <f>O155*H155</f>
        <v>0</v>
      </c>
      <c r="Q155" s="137">
        <v>0.00735</v>
      </c>
      <c r="R155" s="137">
        <f>Q155*H155</f>
        <v>0.2504733</v>
      </c>
      <c r="S155" s="137">
        <v>0</v>
      </c>
      <c r="T155" s="138">
        <f>S155*H155</f>
        <v>0</v>
      </c>
      <c r="AR155" s="139" t="s">
        <v>155</v>
      </c>
      <c r="AT155" s="139" t="s">
        <v>135</v>
      </c>
      <c r="AU155" s="139" t="s">
        <v>81</v>
      </c>
      <c r="AY155" s="18" t="s">
        <v>132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8" t="s">
        <v>79</v>
      </c>
      <c r="BK155" s="140">
        <f>ROUND(I155*H155,2)</f>
        <v>0</v>
      </c>
      <c r="BL155" s="18" t="s">
        <v>155</v>
      </c>
      <c r="BM155" s="139" t="s">
        <v>1017</v>
      </c>
    </row>
    <row r="156" spans="2:47" s="1" customFormat="1" ht="11.25">
      <c r="B156" s="33"/>
      <c r="D156" s="141" t="s">
        <v>142</v>
      </c>
      <c r="F156" s="142" t="s">
        <v>290</v>
      </c>
      <c r="I156" s="143"/>
      <c r="L156" s="33"/>
      <c r="M156" s="144"/>
      <c r="T156" s="54"/>
      <c r="AT156" s="18" t="s">
        <v>142</v>
      </c>
      <c r="AU156" s="18" t="s">
        <v>81</v>
      </c>
    </row>
    <row r="157" spans="2:51" s="12" customFormat="1" ht="11.25">
      <c r="B157" s="150"/>
      <c r="D157" s="151" t="s">
        <v>208</v>
      </c>
      <c r="E157" s="152" t="s">
        <v>19</v>
      </c>
      <c r="F157" s="153" t="s">
        <v>291</v>
      </c>
      <c r="H157" s="152" t="s">
        <v>19</v>
      </c>
      <c r="I157" s="154"/>
      <c r="L157" s="150"/>
      <c r="M157" s="155"/>
      <c r="T157" s="156"/>
      <c r="AT157" s="152" t="s">
        <v>208</v>
      </c>
      <c r="AU157" s="152" t="s">
        <v>81</v>
      </c>
      <c r="AV157" s="12" t="s">
        <v>79</v>
      </c>
      <c r="AW157" s="12" t="s">
        <v>33</v>
      </c>
      <c r="AX157" s="12" t="s">
        <v>72</v>
      </c>
      <c r="AY157" s="152" t="s">
        <v>132</v>
      </c>
    </row>
    <row r="158" spans="2:51" s="13" customFormat="1" ht="11.25">
      <c r="B158" s="157"/>
      <c r="D158" s="151" t="s">
        <v>208</v>
      </c>
      <c r="E158" s="158" t="s">
        <v>19</v>
      </c>
      <c r="F158" s="159" t="s">
        <v>1018</v>
      </c>
      <c r="H158" s="160">
        <v>28.107</v>
      </c>
      <c r="I158" s="161"/>
      <c r="L158" s="157"/>
      <c r="M158" s="162"/>
      <c r="T158" s="163"/>
      <c r="AT158" s="158" t="s">
        <v>208</v>
      </c>
      <c r="AU158" s="158" t="s">
        <v>81</v>
      </c>
      <c r="AV158" s="13" t="s">
        <v>81</v>
      </c>
      <c r="AW158" s="13" t="s">
        <v>33</v>
      </c>
      <c r="AX158" s="13" t="s">
        <v>72</v>
      </c>
      <c r="AY158" s="158" t="s">
        <v>132</v>
      </c>
    </row>
    <row r="159" spans="2:51" s="13" customFormat="1" ht="11.25">
      <c r="B159" s="157"/>
      <c r="D159" s="151" t="s">
        <v>208</v>
      </c>
      <c r="E159" s="158" t="s">
        <v>19</v>
      </c>
      <c r="F159" s="159" t="s">
        <v>1019</v>
      </c>
      <c r="H159" s="160">
        <v>1.914</v>
      </c>
      <c r="I159" s="161"/>
      <c r="L159" s="157"/>
      <c r="M159" s="162"/>
      <c r="T159" s="163"/>
      <c r="AT159" s="158" t="s">
        <v>208</v>
      </c>
      <c r="AU159" s="158" t="s">
        <v>81</v>
      </c>
      <c r="AV159" s="13" t="s">
        <v>81</v>
      </c>
      <c r="AW159" s="13" t="s">
        <v>33</v>
      </c>
      <c r="AX159" s="13" t="s">
        <v>72</v>
      </c>
      <c r="AY159" s="158" t="s">
        <v>132</v>
      </c>
    </row>
    <row r="160" spans="2:51" s="13" customFormat="1" ht="11.25">
      <c r="B160" s="157"/>
      <c r="D160" s="151" t="s">
        <v>208</v>
      </c>
      <c r="E160" s="158" t="s">
        <v>19</v>
      </c>
      <c r="F160" s="159" t="s">
        <v>1020</v>
      </c>
      <c r="H160" s="160">
        <v>1.707</v>
      </c>
      <c r="I160" s="161"/>
      <c r="L160" s="157"/>
      <c r="M160" s="162"/>
      <c r="T160" s="163"/>
      <c r="AT160" s="158" t="s">
        <v>208</v>
      </c>
      <c r="AU160" s="158" t="s">
        <v>81</v>
      </c>
      <c r="AV160" s="13" t="s">
        <v>81</v>
      </c>
      <c r="AW160" s="13" t="s">
        <v>33</v>
      </c>
      <c r="AX160" s="13" t="s">
        <v>72</v>
      </c>
      <c r="AY160" s="158" t="s">
        <v>132</v>
      </c>
    </row>
    <row r="161" spans="2:51" s="13" customFormat="1" ht="11.25">
      <c r="B161" s="157"/>
      <c r="D161" s="151" t="s">
        <v>208</v>
      </c>
      <c r="E161" s="158" t="s">
        <v>19</v>
      </c>
      <c r="F161" s="159" t="s">
        <v>1021</v>
      </c>
      <c r="H161" s="160">
        <v>-1.35</v>
      </c>
      <c r="I161" s="161"/>
      <c r="L161" s="157"/>
      <c r="M161" s="162"/>
      <c r="T161" s="163"/>
      <c r="AT161" s="158" t="s">
        <v>208</v>
      </c>
      <c r="AU161" s="158" t="s">
        <v>81</v>
      </c>
      <c r="AV161" s="13" t="s">
        <v>81</v>
      </c>
      <c r="AW161" s="13" t="s">
        <v>33</v>
      </c>
      <c r="AX161" s="13" t="s">
        <v>72</v>
      </c>
      <c r="AY161" s="158" t="s">
        <v>132</v>
      </c>
    </row>
    <row r="162" spans="2:51" s="13" customFormat="1" ht="11.25">
      <c r="B162" s="157"/>
      <c r="D162" s="151" t="s">
        <v>208</v>
      </c>
      <c r="E162" s="158" t="s">
        <v>19</v>
      </c>
      <c r="F162" s="159" t="s">
        <v>1022</v>
      </c>
      <c r="H162" s="160">
        <v>-0.81</v>
      </c>
      <c r="I162" s="161"/>
      <c r="L162" s="157"/>
      <c r="M162" s="162"/>
      <c r="T162" s="163"/>
      <c r="AT162" s="158" t="s">
        <v>208</v>
      </c>
      <c r="AU162" s="158" t="s">
        <v>81</v>
      </c>
      <c r="AV162" s="13" t="s">
        <v>81</v>
      </c>
      <c r="AW162" s="13" t="s">
        <v>33</v>
      </c>
      <c r="AX162" s="13" t="s">
        <v>72</v>
      </c>
      <c r="AY162" s="158" t="s">
        <v>132</v>
      </c>
    </row>
    <row r="163" spans="2:51" s="12" customFormat="1" ht="11.25">
      <c r="B163" s="150"/>
      <c r="D163" s="151" t="s">
        <v>208</v>
      </c>
      <c r="E163" s="152" t="s">
        <v>19</v>
      </c>
      <c r="F163" s="153" t="s">
        <v>1023</v>
      </c>
      <c r="H163" s="152" t="s">
        <v>19</v>
      </c>
      <c r="I163" s="154"/>
      <c r="L163" s="150"/>
      <c r="M163" s="155"/>
      <c r="T163" s="156"/>
      <c r="AT163" s="152" t="s">
        <v>208</v>
      </c>
      <c r="AU163" s="152" t="s">
        <v>81</v>
      </c>
      <c r="AV163" s="12" t="s">
        <v>79</v>
      </c>
      <c r="AW163" s="12" t="s">
        <v>33</v>
      </c>
      <c r="AX163" s="12" t="s">
        <v>72</v>
      </c>
      <c r="AY163" s="152" t="s">
        <v>132</v>
      </c>
    </row>
    <row r="164" spans="2:51" s="13" customFormat="1" ht="11.25">
      <c r="B164" s="157"/>
      <c r="D164" s="151" t="s">
        <v>208</v>
      </c>
      <c r="E164" s="158" t="s">
        <v>19</v>
      </c>
      <c r="F164" s="159" t="s">
        <v>300</v>
      </c>
      <c r="H164" s="160">
        <v>1.23</v>
      </c>
      <c r="I164" s="161"/>
      <c r="L164" s="157"/>
      <c r="M164" s="162"/>
      <c r="T164" s="163"/>
      <c r="AT164" s="158" t="s">
        <v>208</v>
      </c>
      <c r="AU164" s="158" t="s">
        <v>81</v>
      </c>
      <c r="AV164" s="13" t="s">
        <v>81</v>
      </c>
      <c r="AW164" s="13" t="s">
        <v>33</v>
      </c>
      <c r="AX164" s="13" t="s">
        <v>72</v>
      </c>
      <c r="AY164" s="158" t="s">
        <v>132</v>
      </c>
    </row>
    <row r="165" spans="2:51" s="13" customFormat="1" ht="11.25">
      <c r="B165" s="157"/>
      <c r="D165" s="151" t="s">
        <v>208</v>
      </c>
      <c r="E165" s="158" t="s">
        <v>19</v>
      </c>
      <c r="F165" s="159" t="s">
        <v>1024</v>
      </c>
      <c r="H165" s="160">
        <v>3.28</v>
      </c>
      <c r="I165" s="161"/>
      <c r="L165" s="157"/>
      <c r="M165" s="162"/>
      <c r="T165" s="163"/>
      <c r="AT165" s="158" t="s">
        <v>208</v>
      </c>
      <c r="AU165" s="158" t="s">
        <v>81</v>
      </c>
      <c r="AV165" s="13" t="s">
        <v>81</v>
      </c>
      <c r="AW165" s="13" t="s">
        <v>33</v>
      </c>
      <c r="AX165" s="13" t="s">
        <v>72</v>
      </c>
      <c r="AY165" s="158" t="s">
        <v>132</v>
      </c>
    </row>
    <row r="166" spans="2:51" s="14" customFormat="1" ht="11.25">
      <c r="B166" s="164"/>
      <c r="D166" s="151" t="s">
        <v>208</v>
      </c>
      <c r="E166" s="165" t="s">
        <v>19</v>
      </c>
      <c r="F166" s="166" t="s">
        <v>212</v>
      </c>
      <c r="H166" s="167">
        <v>34.078</v>
      </c>
      <c r="I166" s="168"/>
      <c r="L166" s="164"/>
      <c r="M166" s="169"/>
      <c r="T166" s="170"/>
      <c r="AT166" s="165" t="s">
        <v>208</v>
      </c>
      <c r="AU166" s="165" t="s">
        <v>81</v>
      </c>
      <c r="AV166" s="14" t="s">
        <v>155</v>
      </c>
      <c r="AW166" s="14" t="s">
        <v>33</v>
      </c>
      <c r="AX166" s="14" t="s">
        <v>79</v>
      </c>
      <c r="AY166" s="165" t="s">
        <v>132</v>
      </c>
    </row>
    <row r="167" spans="2:65" s="1" customFormat="1" ht="24.2" customHeight="1">
      <c r="B167" s="33"/>
      <c r="C167" s="128" t="s">
        <v>302</v>
      </c>
      <c r="D167" s="128" t="s">
        <v>135</v>
      </c>
      <c r="E167" s="129" t="s">
        <v>303</v>
      </c>
      <c r="F167" s="130" t="s">
        <v>304</v>
      </c>
      <c r="G167" s="131" t="s">
        <v>205</v>
      </c>
      <c r="H167" s="132">
        <v>34.078</v>
      </c>
      <c r="I167" s="133"/>
      <c r="J167" s="134">
        <f>ROUND(I167*H167,2)</f>
        <v>0</v>
      </c>
      <c r="K167" s="130" t="s">
        <v>139</v>
      </c>
      <c r="L167" s="33"/>
      <c r="M167" s="135" t="s">
        <v>19</v>
      </c>
      <c r="N167" s="136" t="s">
        <v>43</v>
      </c>
      <c r="P167" s="137">
        <f>O167*H167</f>
        <v>0</v>
      </c>
      <c r="Q167" s="137">
        <v>0.0154</v>
      </c>
      <c r="R167" s="137">
        <f>Q167*H167</f>
        <v>0.5248012000000001</v>
      </c>
      <c r="S167" s="137">
        <v>0</v>
      </c>
      <c r="T167" s="138">
        <f>S167*H167</f>
        <v>0</v>
      </c>
      <c r="AR167" s="139" t="s">
        <v>155</v>
      </c>
      <c r="AT167" s="139" t="s">
        <v>135</v>
      </c>
      <c r="AU167" s="139" t="s">
        <v>81</v>
      </c>
      <c r="AY167" s="18" t="s">
        <v>132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79</v>
      </c>
      <c r="BK167" s="140">
        <f>ROUND(I167*H167,2)</f>
        <v>0</v>
      </c>
      <c r="BL167" s="18" t="s">
        <v>155</v>
      </c>
      <c r="BM167" s="139" t="s">
        <v>1025</v>
      </c>
    </row>
    <row r="168" spans="2:47" s="1" customFormat="1" ht="11.25">
      <c r="B168" s="33"/>
      <c r="D168" s="141" t="s">
        <v>142</v>
      </c>
      <c r="F168" s="142" t="s">
        <v>306</v>
      </c>
      <c r="I168" s="143"/>
      <c r="L168" s="33"/>
      <c r="M168" s="144"/>
      <c r="T168" s="54"/>
      <c r="AT168" s="18" t="s">
        <v>142</v>
      </c>
      <c r="AU168" s="18" t="s">
        <v>81</v>
      </c>
    </row>
    <row r="169" spans="2:65" s="1" customFormat="1" ht="24.2" customHeight="1">
      <c r="B169" s="33"/>
      <c r="C169" s="128" t="s">
        <v>307</v>
      </c>
      <c r="D169" s="128" t="s">
        <v>135</v>
      </c>
      <c r="E169" s="129" t="s">
        <v>308</v>
      </c>
      <c r="F169" s="130" t="s">
        <v>309</v>
      </c>
      <c r="G169" s="131" t="s">
        <v>205</v>
      </c>
      <c r="H169" s="132">
        <v>68.156</v>
      </c>
      <c r="I169" s="133"/>
      <c r="J169" s="134">
        <f>ROUND(I169*H169,2)</f>
        <v>0</v>
      </c>
      <c r="K169" s="130" t="s">
        <v>139</v>
      </c>
      <c r="L169" s="33"/>
      <c r="M169" s="135" t="s">
        <v>19</v>
      </c>
      <c r="N169" s="136" t="s">
        <v>43</v>
      </c>
      <c r="P169" s="137">
        <f>O169*H169</f>
        <v>0</v>
      </c>
      <c r="Q169" s="137">
        <v>0.0079</v>
      </c>
      <c r="R169" s="137">
        <f>Q169*H169</f>
        <v>0.5384324000000001</v>
      </c>
      <c r="S169" s="137">
        <v>0</v>
      </c>
      <c r="T169" s="138">
        <f>S169*H169</f>
        <v>0</v>
      </c>
      <c r="AR169" s="139" t="s">
        <v>155</v>
      </c>
      <c r="AT169" s="139" t="s">
        <v>135</v>
      </c>
      <c r="AU169" s="139" t="s">
        <v>81</v>
      </c>
      <c r="AY169" s="18" t="s">
        <v>132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8" t="s">
        <v>79</v>
      </c>
      <c r="BK169" s="140">
        <f>ROUND(I169*H169,2)</f>
        <v>0</v>
      </c>
      <c r="BL169" s="18" t="s">
        <v>155</v>
      </c>
      <c r="BM169" s="139" t="s">
        <v>1026</v>
      </c>
    </row>
    <row r="170" spans="2:47" s="1" customFormat="1" ht="11.25">
      <c r="B170" s="33"/>
      <c r="D170" s="141" t="s">
        <v>142</v>
      </c>
      <c r="F170" s="142" t="s">
        <v>311</v>
      </c>
      <c r="I170" s="143"/>
      <c r="L170" s="33"/>
      <c r="M170" s="144"/>
      <c r="T170" s="54"/>
      <c r="AT170" s="18" t="s">
        <v>142</v>
      </c>
      <c r="AU170" s="18" t="s">
        <v>81</v>
      </c>
    </row>
    <row r="171" spans="2:51" s="13" customFormat="1" ht="11.25">
      <c r="B171" s="157"/>
      <c r="D171" s="151" t="s">
        <v>208</v>
      </c>
      <c r="E171" s="158" t="s">
        <v>19</v>
      </c>
      <c r="F171" s="159" t="s">
        <v>1027</v>
      </c>
      <c r="H171" s="160">
        <v>68.156</v>
      </c>
      <c r="I171" s="161"/>
      <c r="L171" s="157"/>
      <c r="M171" s="162"/>
      <c r="T171" s="163"/>
      <c r="AT171" s="158" t="s">
        <v>208</v>
      </c>
      <c r="AU171" s="158" t="s">
        <v>81</v>
      </c>
      <c r="AV171" s="13" t="s">
        <v>81</v>
      </c>
      <c r="AW171" s="13" t="s">
        <v>33</v>
      </c>
      <c r="AX171" s="13" t="s">
        <v>79</v>
      </c>
      <c r="AY171" s="158" t="s">
        <v>132</v>
      </c>
    </row>
    <row r="172" spans="2:65" s="1" customFormat="1" ht="16.5" customHeight="1">
      <c r="B172" s="33"/>
      <c r="C172" s="128" t="s">
        <v>313</v>
      </c>
      <c r="D172" s="128" t="s">
        <v>135</v>
      </c>
      <c r="E172" s="129" t="s">
        <v>314</v>
      </c>
      <c r="F172" s="130" t="s">
        <v>315</v>
      </c>
      <c r="G172" s="131" t="s">
        <v>205</v>
      </c>
      <c r="H172" s="132">
        <v>227.168</v>
      </c>
      <c r="I172" s="133"/>
      <c r="J172" s="134">
        <f>ROUND(I172*H172,2)</f>
        <v>0</v>
      </c>
      <c r="K172" s="130" t="s">
        <v>139</v>
      </c>
      <c r="L172" s="33"/>
      <c r="M172" s="135" t="s">
        <v>19</v>
      </c>
      <c r="N172" s="136" t="s">
        <v>43</v>
      </c>
      <c r="P172" s="137">
        <f>O172*H172</f>
        <v>0</v>
      </c>
      <c r="Q172" s="137">
        <v>0.00026</v>
      </c>
      <c r="R172" s="137">
        <f>Q172*H172</f>
        <v>0.05906367999999999</v>
      </c>
      <c r="S172" s="137">
        <v>0</v>
      </c>
      <c r="T172" s="138">
        <f>S172*H172</f>
        <v>0</v>
      </c>
      <c r="AR172" s="139" t="s">
        <v>155</v>
      </c>
      <c r="AT172" s="139" t="s">
        <v>135</v>
      </c>
      <c r="AU172" s="139" t="s">
        <v>81</v>
      </c>
      <c r="AY172" s="18" t="s">
        <v>132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79</v>
      </c>
      <c r="BK172" s="140">
        <f>ROUND(I172*H172,2)</f>
        <v>0</v>
      </c>
      <c r="BL172" s="18" t="s">
        <v>155</v>
      </c>
      <c r="BM172" s="139" t="s">
        <v>1028</v>
      </c>
    </row>
    <row r="173" spans="2:47" s="1" customFormat="1" ht="11.25">
      <c r="B173" s="33"/>
      <c r="D173" s="141" t="s">
        <v>142</v>
      </c>
      <c r="F173" s="142" t="s">
        <v>317</v>
      </c>
      <c r="I173" s="143"/>
      <c r="L173" s="33"/>
      <c r="M173" s="144"/>
      <c r="T173" s="54"/>
      <c r="AT173" s="18" t="s">
        <v>142</v>
      </c>
      <c r="AU173" s="18" t="s">
        <v>81</v>
      </c>
    </row>
    <row r="174" spans="2:51" s="12" customFormat="1" ht="11.25">
      <c r="B174" s="150"/>
      <c r="D174" s="151" t="s">
        <v>208</v>
      </c>
      <c r="E174" s="152" t="s">
        <v>19</v>
      </c>
      <c r="F174" s="153" t="s">
        <v>318</v>
      </c>
      <c r="H174" s="152" t="s">
        <v>19</v>
      </c>
      <c r="I174" s="154"/>
      <c r="L174" s="150"/>
      <c r="M174" s="155"/>
      <c r="T174" s="156"/>
      <c r="AT174" s="152" t="s">
        <v>208</v>
      </c>
      <c r="AU174" s="152" t="s">
        <v>81</v>
      </c>
      <c r="AV174" s="12" t="s">
        <v>79</v>
      </c>
      <c r="AW174" s="12" t="s">
        <v>33</v>
      </c>
      <c r="AX174" s="12" t="s">
        <v>72</v>
      </c>
      <c r="AY174" s="152" t="s">
        <v>132</v>
      </c>
    </row>
    <row r="175" spans="2:51" s="13" customFormat="1" ht="22.5">
      <c r="B175" s="157"/>
      <c r="D175" s="151" t="s">
        <v>208</v>
      </c>
      <c r="E175" s="158" t="s">
        <v>19</v>
      </c>
      <c r="F175" s="159" t="s">
        <v>1029</v>
      </c>
      <c r="H175" s="160">
        <v>167.639</v>
      </c>
      <c r="I175" s="161"/>
      <c r="L175" s="157"/>
      <c r="M175" s="162"/>
      <c r="T175" s="163"/>
      <c r="AT175" s="158" t="s">
        <v>208</v>
      </c>
      <c r="AU175" s="158" t="s">
        <v>81</v>
      </c>
      <c r="AV175" s="13" t="s">
        <v>81</v>
      </c>
      <c r="AW175" s="13" t="s">
        <v>33</v>
      </c>
      <c r="AX175" s="13" t="s">
        <v>72</v>
      </c>
      <c r="AY175" s="158" t="s">
        <v>132</v>
      </c>
    </row>
    <row r="176" spans="2:51" s="13" customFormat="1" ht="11.25">
      <c r="B176" s="157"/>
      <c r="D176" s="151" t="s">
        <v>208</v>
      </c>
      <c r="E176" s="158" t="s">
        <v>19</v>
      </c>
      <c r="F176" s="159" t="s">
        <v>1030</v>
      </c>
      <c r="H176" s="160">
        <v>-2.25</v>
      </c>
      <c r="I176" s="161"/>
      <c r="L176" s="157"/>
      <c r="M176" s="162"/>
      <c r="T176" s="163"/>
      <c r="AT176" s="158" t="s">
        <v>208</v>
      </c>
      <c r="AU176" s="158" t="s">
        <v>81</v>
      </c>
      <c r="AV176" s="13" t="s">
        <v>81</v>
      </c>
      <c r="AW176" s="13" t="s">
        <v>33</v>
      </c>
      <c r="AX176" s="13" t="s">
        <v>72</v>
      </c>
      <c r="AY176" s="158" t="s">
        <v>132</v>
      </c>
    </row>
    <row r="177" spans="2:51" s="13" customFormat="1" ht="11.25">
      <c r="B177" s="157"/>
      <c r="D177" s="151" t="s">
        <v>208</v>
      </c>
      <c r="E177" s="158" t="s">
        <v>19</v>
      </c>
      <c r="F177" s="159" t="s">
        <v>1031</v>
      </c>
      <c r="H177" s="160">
        <v>-5.4</v>
      </c>
      <c r="I177" s="161"/>
      <c r="L177" s="157"/>
      <c r="M177" s="162"/>
      <c r="T177" s="163"/>
      <c r="AT177" s="158" t="s">
        <v>208</v>
      </c>
      <c r="AU177" s="158" t="s">
        <v>81</v>
      </c>
      <c r="AV177" s="13" t="s">
        <v>81</v>
      </c>
      <c r="AW177" s="13" t="s">
        <v>33</v>
      </c>
      <c r="AX177" s="13" t="s">
        <v>72</v>
      </c>
      <c r="AY177" s="158" t="s">
        <v>132</v>
      </c>
    </row>
    <row r="178" spans="2:51" s="13" customFormat="1" ht="11.25">
      <c r="B178" s="157"/>
      <c r="D178" s="151" t="s">
        <v>208</v>
      </c>
      <c r="E178" s="158" t="s">
        <v>19</v>
      </c>
      <c r="F178" s="159" t="s">
        <v>1002</v>
      </c>
      <c r="H178" s="160">
        <v>0.9</v>
      </c>
      <c r="I178" s="161"/>
      <c r="L178" s="157"/>
      <c r="M178" s="162"/>
      <c r="T178" s="163"/>
      <c r="AT178" s="158" t="s">
        <v>208</v>
      </c>
      <c r="AU178" s="158" t="s">
        <v>81</v>
      </c>
      <c r="AV178" s="13" t="s">
        <v>81</v>
      </c>
      <c r="AW178" s="13" t="s">
        <v>33</v>
      </c>
      <c r="AX178" s="13" t="s">
        <v>72</v>
      </c>
      <c r="AY178" s="158" t="s">
        <v>132</v>
      </c>
    </row>
    <row r="179" spans="2:51" s="13" customFormat="1" ht="11.25">
      <c r="B179" s="157"/>
      <c r="D179" s="151" t="s">
        <v>208</v>
      </c>
      <c r="E179" s="158" t="s">
        <v>19</v>
      </c>
      <c r="F179" s="159" t="s">
        <v>1032</v>
      </c>
      <c r="H179" s="160">
        <v>3.12</v>
      </c>
      <c r="I179" s="161"/>
      <c r="L179" s="157"/>
      <c r="M179" s="162"/>
      <c r="T179" s="163"/>
      <c r="AT179" s="158" t="s">
        <v>208</v>
      </c>
      <c r="AU179" s="158" t="s">
        <v>81</v>
      </c>
      <c r="AV179" s="13" t="s">
        <v>81</v>
      </c>
      <c r="AW179" s="13" t="s">
        <v>33</v>
      </c>
      <c r="AX179" s="13" t="s">
        <v>72</v>
      </c>
      <c r="AY179" s="158" t="s">
        <v>132</v>
      </c>
    </row>
    <row r="180" spans="2:51" s="13" customFormat="1" ht="11.25">
      <c r="B180" s="157"/>
      <c r="D180" s="151" t="s">
        <v>208</v>
      </c>
      <c r="E180" s="158" t="s">
        <v>19</v>
      </c>
      <c r="F180" s="159" t="s">
        <v>1033</v>
      </c>
      <c r="H180" s="160">
        <v>-13.12</v>
      </c>
      <c r="I180" s="161"/>
      <c r="L180" s="157"/>
      <c r="M180" s="162"/>
      <c r="T180" s="163"/>
      <c r="AT180" s="158" t="s">
        <v>208</v>
      </c>
      <c r="AU180" s="158" t="s">
        <v>81</v>
      </c>
      <c r="AV180" s="13" t="s">
        <v>81</v>
      </c>
      <c r="AW180" s="13" t="s">
        <v>33</v>
      </c>
      <c r="AX180" s="13" t="s">
        <v>72</v>
      </c>
      <c r="AY180" s="158" t="s">
        <v>132</v>
      </c>
    </row>
    <row r="181" spans="2:51" s="13" customFormat="1" ht="11.25">
      <c r="B181" s="157"/>
      <c r="D181" s="151" t="s">
        <v>208</v>
      </c>
      <c r="E181" s="158" t="s">
        <v>19</v>
      </c>
      <c r="F181" s="159" t="s">
        <v>1034</v>
      </c>
      <c r="H181" s="160">
        <v>-9.225</v>
      </c>
      <c r="I181" s="161"/>
      <c r="L181" s="157"/>
      <c r="M181" s="162"/>
      <c r="T181" s="163"/>
      <c r="AT181" s="158" t="s">
        <v>208</v>
      </c>
      <c r="AU181" s="158" t="s">
        <v>81</v>
      </c>
      <c r="AV181" s="13" t="s">
        <v>81</v>
      </c>
      <c r="AW181" s="13" t="s">
        <v>33</v>
      </c>
      <c r="AX181" s="13" t="s">
        <v>72</v>
      </c>
      <c r="AY181" s="158" t="s">
        <v>132</v>
      </c>
    </row>
    <row r="182" spans="2:51" s="15" customFormat="1" ht="11.25">
      <c r="B182" s="171"/>
      <c r="D182" s="151" t="s">
        <v>208</v>
      </c>
      <c r="E182" s="172" t="s">
        <v>19</v>
      </c>
      <c r="F182" s="173" t="s">
        <v>324</v>
      </c>
      <c r="H182" s="174">
        <v>141.66400000000002</v>
      </c>
      <c r="I182" s="175"/>
      <c r="L182" s="171"/>
      <c r="M182" s="176"/>
      <c r="T182" s="177"/>
      <c r="AT182" s="172" t="s">
        <v>208</v>
      </c>
      <c r="AU182" s="172" t="s">
        <v>81</v>
      </c>
      <c r="AV182" s="15" t="s">
        <v>149</v>
      </c>
      <c r="AW182" s="15" t="s">
        <v>33</v>
      </c>
      <c r="AX182" s="15" t="s">
        <v>72</v>
      </c>
      <c r="AY182" s="172" t="s">
        <v>132</v>
      </c>
    </row>
    <row r="183" spans="2:51" s="12" customFormat="1" ht="11.25">
      <c r="B183" s="150"/>
      <c r="D183" s="151" t="s">
        <v>208</v>
      </c>
      <c r="E183" s="152" t="s">
        <v>19</v>
      </c>
      <c r="F183" s="153" t="s">
        <v>325</v>
      </c>
      <c r="H183" s="152" t="s">
        <v>19</v>
      </c>
      <c r="I183" s="154"/>
      <c r="L183" s="150"/>
      <c r="M183" s="155"/>
      <c r="T183" s="156"/>
      <c r="AT183" s="152" t="s">
        <v>208</v>
      </c>
      <c r="AU183" s="152" t="s">
        <v>81</v>
      </c>
      <c r="AV183" s="12" t="s">
        <v>79</v>
      </c>
      <c r="AW183" s="12" t="s">
        <v>33</v>
      </c>
      <c r="AX183" s="12" t="s">
        <v>72</v>
      </c>
      <c r="AY183" s="152" t="s">
        <v>132</v>
      </c>
    </row>
    <row r="184" spans="2:51" s="13" customFormat="1" ht="11.25">
      <c r="B184" s="157"/>
      <c r="D184" s="151" t="s">
        <v>208</v>
      </c>
      <c r="E184" s="158" t="s">
        <v>19</v>
      </c>
      <c r="F184" s="159" t="s">
        <v>1035</v>
      </c>
      <c r="H184" s="160">
        <v>2.92</v>
      </c>
      <c r="I184" s="161"/>
      <c r="L184" s="157"/>
      <c r="M184" s="162"/>
      <c r="T184" s="163"/>
      <c r="AT184" s="158" t="s">
        <v>208</v>
      </c>
      <c r="AU184" s="158" t="s">
        <v>81</v>
      </c>
      <c r="AV184" s="13" t="s">
        <v>81</v>
      </c>
      <c r="AW184" s="13" t="s">
        <v>33</v>
      </c>
      <c r="AX184" s="13" t="s">
        <v>72</v>
      </c>
      <c r="AY184" s="158" t="s">
        <v>132</v>
      </c>
    </row>
    <row r="185" spans="2:51" s="13" customFormat="1" ht="11.25">
      <c r="B185" s="157"/>
      <c r="D185" s="151" t="s">
        <v>208</v>
      </c>
      <c r="E185" s="158" t="s">
        <v>19</v>
      </c>
      <c r="F185" s="159" t="s">
        <v>1036</v>
      </c>
      <c r="H185" s="160">
        <v>14.439</v>
      </c>
      <c r="I185" s="161"/>
      <c r="L185" s="157"/>
      <c r="M185" s="162"/>
      <c r="T185" s="163"/>
      <c r="AT185" s="158" t="s">
        <v>208</v>
      </c>
      <c r="AU185" s="158" t="s">
        <v>81</v>
      </c>
      <c r="AV185" s="13" t="s">
        <v>81</v>
      </c>
      <c r="AW185" s="13" t="s">
        <v>33</v>
      </c>
      <c r="AX185" s="13" t="s">
        <v>72</v>
      </c>
      <c r="AY185" s="158" t="s">
        <v>132</v>
      </c>
    </row>
    <row r="186" spans="2:51" s="13" customFormat="1" ht="11.25">
      <c r="B186" s="157"/>
      <c r="D186" s="151" t="s">
        <v>208</v>
      </c>
      <c r="E186" s="158" t="s">
        <v>19</v>
      </c>
      <c r="F186" s="159" t="s">
        <v>1037</v>
      </c>
      <c r="H186" s="160">
        <v>87.633</v>
      </c>
      <c r="I186" s="161"/>
      <c r="L186" s="157"/>
      <c r="M186" s="162"/>
      <c r="T186" s="163"/>
      <c r="AT186" s="158" t="s">
        <v>208</v>
      </c>
      <c r="AU186" s="158" t="s">
        <v>81</v>
      </c>
      <c r="AV186" s="13" t="s">
        <v>81</v>
      </c>
      <c r="AW186" s="13" t="s">
        <v>33</v>
      </c>
      <c r="AX186" s="13" t="s">
        <v>72</v>
      </c>
      <c r="AY186" s="158" t="s">
        <v>132</v>
      </c>
    </row>
    <row r="187" spans="2:51" s="13" customFormat="1" ht="11.25">
      <c r="B187" s="157"/>
      <c r="D187" s="151" t="s">
        <v>208</v>
      </c>
      <c r="E187" s="158" t="s">
        <v>19</v>
      </c>
      <c r="F187" s="159" t="s">
        <v>1038</v>
      </c>
      <c r="H187" s="160">
        <v>-3.248</v>
      </c>
      <c r="I187" s="161"/>
      <c r="L187" s="157"/>
      <c r="M187" s="162"/>
      <c r="T187" s="163"/>
      <c r="AT187" s="158" t="s">
        <v>208</v>
      </c>
      <c r="AU187" s="158" t="s">
        <v>81</v>
      </c>
      <c r="AV187" s="13" t="s">
        <v>81</v>
      </c>
      <c r="AW187" s="13" t="s">
        <v>33</v>
      </c>
      <c r="AX187" s="13" t="s">
        <v>72</v>
      </c>
      <c r="AY187" s="158" t="s">
        <v>132</v>
      </c>
    </row>
    <row r="188" spans="2:51" s="13" customFormat="1" ht="11.25">
      <c r="B188" s="157"/>
      <c r="D188" s="151" t="s">
        <v>208</v>
      </c>
      <c r="E188" s="158" t="s">
        <v>19</v>
      </c>
      <c r="F188" s="159" t="s">
        <v>1030</v>
      </c>
      <c r="H188" s="160">
        <v>-2.25</v>
      </c>
      <c r="I188" s="161"/>
      <c r="L188" s="157"/>
      <c r="M188" s="162"/>
      <c r="T188" s="163"/>
      <c r="AT188" s="158" t="s">
        <v>208</v>
      </c>
      <c r="AU188" s="158" t="s">
        <v>81</v>
      </c>
      <c r="AV188" s="13" t="s">
        <v>81</v>
      </c>
      <c r="AW188" s="13" t="s">
        <v>33</v>
      </c>
      <c r="AX188" s="13" t="s">
        <v>72</v>
      </c>
      <c r="AY188" s="158" t="s">
        <v>132</v>
      </c>
    </row>
    <row r="189" spans="2:51" s="13" customFormat="1" ht="11.25">
      <c r="B189" s="157"/>
      <c r="D189" s="151" t="s">
        <v>208</v>
      </c>
      <c r="E189" s="158" t="s">
        <v>19</v>
      </c>
      <c r="F189" s="159" t="s">
        <v>1039</v>
      </c>
      <c r="H189" s="160">
        <v>-4.05</v>
      </c>
      <c r="I189" s="161"/>
      <c r="L189" s="157"/>
      <c r="M189" s="162"/>
      <c r="T189" s="163"/>
      <c r="AT189" s="158" t="s">
        <v>208</v>
      </c>
      <c r="AU189" s="158" t="s">
        <v>81</v>
      </c>
      <c r="AV189" s="13" t="s">
        <v>81</v>
      </c>
      <c r="AW189" s="13" t="s">
        <v>33</v>
      </c>
      <c r="AX189" s="13" t="s">
        <v>72</v>
      </c>
      <c r="AY189" s="158" t="s">
        <v>132</v>
      </c>
    </row>
    <row r="190" spans="2:51" s="13" customFormat="1" ht="11.25">
      <c r="B190" s="157"/>
      <c r="D190" s="151" t="s">
        <v>208</v>
      </c>
      <c r="E190" s="158" t="s">
        <v>19</v>
      </c>
      <c r="F190" s="159" t="s">
        <v>1040</v>
      </c>
      <c r="H190" s="160">
        <v>-0.36</v>
      </c>
      <c r="I190" s="161"/>
      <c r="L190" s="157"/>
      <c r="M190" s="162"/>
      <c r="T190" s="163"/>
      <c r="AT190" s="158" t="s">
        <v>208</v>
      </c>
      <c r="AU190" s="158" t="s">
        <v>81</v>
      </c>
      <c r="AV190" s="13" t="s">
        <v>81</v>
      </c>
      <c r="AW190" s="13" t="s">
        <v>33</v>
      </c>
      <c r="AX190" s="13" t="s">
        <v>72</v>
      </c>
      <c r="AY190" s="158" t="s">
        <v>132</v>
      </c>
    </row>
    <row r="191" spans="2:51" s="13" customFormat="1" ht="11.25">
      <c r="B191" s="157"/>
      <c r="D191" s="151" t="s">
        <v>208</v>
      </c>
      <c r="E191" s="158" t="s">
        <v>19</v>
      </c>
      <c r="F191" s="159" t="s">
        <v>1041</v>
      </c>
      <c r="H191" s="160">
        <v>4.02</v>
      </c>
      <c r="I191" s="161"/>
      <c r="L191" s="157"/>
      <c r="M191" s="162"/>
      <c r="T191" s="163"/>
      <c r="AT191" s="158" t="s">
        <v>208</v>
      </c>
      <c r="AU191" s="158" t="s">
        <v>81</v>
      </c>
      <c r="AV191" s="13" t="s">
        <v>81</v>
      </c>
      <c r="AW191" s="13" t="s">
        <v>33</v>
      </c>
      <c r="AX191" s="13" t="s">
        <v>72</v>
      </c>
      <c r="AY191" s="158" t="s">
        <v>132</v>
      </c>
    </row>
    <row r="192" spans="2:51" s="13" customFormat="1" ht="11.25">
      <c r="B192" s="157"/>
      <c r="D192" s="151" t="s">
        <v>208</v>
      </c>
      <c r="E192" s="158" t="s">
        <v>19</v>
      </c>
      <c r="F192" s="159" t="s">
        <v>1042</v>
      </c>
      <c r="H192" s="160">
        <v>-6.4</v>
      </c>
      <c r="I192" s="161"/>
      <c r="L192" s="157"/>
      <c r="M192" s="162"/>
      <c r="T192" s="163"/>
      <c r="AT192" s="158" t="s">
        <v>208</v>
      </c>
      <c r="AU192" s="158" t="s">
        <v>81</v>
      </c>
      <c r="AV192" s="13" t="s">
        <v>81</v>
      </c>
      <c r="AW192" s="13" t="s">
        <v>33</v>
      </c>
      <c r="AX192" s="13" t="s">
        <v>72</v>
      </c>
      <c r="AY192" s="158" t="s">
        <v>132</v>
      </c>
    </row>
    <row r="193" spans="2:51" s="13" customFormat="1" ht="11.25">
      <c r="B193" s="157"/>
      <c r="D193" s="151" t="s">
        <v>208</v>
      </c>
      <c r="E193" s="158" t="s">
        <v>19</v>
      </c>
      <c r="F193" s="159" t="s">
        <v>1012</v>
      </c>
      <c r="H193" s="160">
        <v>-7.2</v>
      </c>
      <c r="I193" s="161"/>
      <c r="L193" s="157"/>
      <c r="M193" s="162"/>
      <c r="T193" s="163"/>
      <c r="AT193" s="158" t="s">
        <v>208</v>
      </c>
      <c r="AU193" s="158" t="s">
        <v>81</v>
      </c>
      <c r="AV193" s="13" t="s">
        <v>81</v>
      </c>
      <c r="AW193" s="13" t="s">
        <v>33</v>
      </c>
      <c r="AX193" s="13" t="s">
        <v>72</v>
      </c>
      <c r="AY193" s="158" t="s">
        <v>132</v>
      </c>
    </row>
    <row r="194" spans="2:51" s="15" customFormat="1" ht="11.25">
      <c r="B194" s="171"/>
      <c r="D194" s="151" t="s">
        <v>208</v>
      </c>
      <c r="E194" s="172" t="s">
        <v>19</v>
      </c>
      <c r="F194" s="173" t="s">
        <v>324</v>
      </c>
      <c r="H194" s="174">
        <v>85.50399999999998</v>
      </c>
      <c r="I194" s="175"/>
      <c r="L194" s="171"/>
      <c r="M194" s="176"/>
      <c r="T194" s="177"/>
      <c r="AT194" s="172" t="s">
        <v>208</v>
      </c>
      <c r="AU194" s="172" t="s">
        <v>81</v>
      </c>
      <c r="AV194" s="15" t="s">
        <v>149</v>
      </c>
      <c r="AW194" s="15" t="s">
        <v>33</v>
      </c>
      <c r="AX194" s="15" t="s">
        <v>72</v>
      </c>
      <c r="AY194" s="172" t="s">
        <v>132</v>
      </c>
    </row>
    <row r="195" spans="2:51" s="14" customFormat="1" ht="11.25">
      <c r="B195" s="164"/>
      <c r="D195" s="151" t="s">
        <v>208</v>
      </c>
      <c r="E195" s="165" t="s">
        <v>19</v>
      </c>
      <c r="F195" s="166" t="s">
        <v>212</v>
      </c>
      <c r="H195" s="167">
        <v>227.168</v>
      </c>
      <c r="I195" s="168"/>
      <c r="L195" s="164"/>
      <c r="M195" s="169"/>
      <c r="T195" s="170"/>
      <c r="AT195" s="165" t="s">
        <v>208</v>
      </c>
      <c r="AU195" s="165" t="s">
        <v>81</v>
      </c>
      <c r="AV195" s="14" t="s">
        <v>155</v>
      </c>
      <c r="AW195" s="14" t="s">
        <v>33</v>
      </c>
      <c r="AX195" s="14" t="s">
        <v>79</v>
      </c>
      <c r="AY195" s="165" t="s">
        <v>132</v>
      </c>
    </row>
    <row r="196" spans="2:65" s="1" customFormat="1" ht="24.2" customHeight="1">
      <c r="B196" s="33"/>
      <c r="C196" s="128" t="s">
        <v>8</v>
      </c>
      <c r="D196" s="128" t="s">
        <v>135</v>
      </c>
      <c r="E196" s="129" t="s">
        <v>333</v>
      </c>
      <c r="F196" s="130" t="s">
        <v>334</v>
      </c>
      <c r="G196" s="131" t="s">
        <v>205</v>
      </c>
      <c r="H196" s="132">
        <v>141.664</v>
      </c>
      <c r="I196" s="133"/>
      <c r="J196" s="134">
        <f>ROUND(I196*H196,2)</f>
        <v>0</v>
      </c>
      <c r="K196" s="130" t="s">
        <v>139</v>
      </c>
      <c r="L196" s="33"/>
      <c r="M196" s="135" t="s">
        <v>19</v>
      </c>
      <c r="N196" s="136" t="s">
        <v>43</v>
      </c>
      <c r="P196" s="137">
        <f>O196*H196</f>
        <v>0</v>
      </c>
      <c r="Q196" s="137">
        <v>0.00438</v>
      </c>
      <c r="R196" s="137">
        <f>Q196*H196</f>
        <v>0.62048832</v>
      </c>
      <c r="S196" s="137">
        <v>0</v>
      </c>
      <c r="T196" s="138">
        <f>S196*H196</f>
        <v>0</v>
      </c>
      <c r="AR196" s="139" t="s">
        <v>155</v>
      </c>
      <c r="AT196" s="139" t="s">
        <v>135</v>
      </c>
      <c r="AU196" s="139" t="s">
        <v>81</v>
      </c>
      <c r="AY196" s="18" t="s">
        <v>132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79</v>
      </c>
      <c r="BK196" s="140">
        <f>ROUND(I196*H196,2)</f>
        <v>0</v>
      </c>
      <c r="BL196" s="18" t="s">
        <v>155</v>
      </c>
      <c r="BM196" s="139" t="s">
        <v>1043</v>
      </c>
    </row>
    <row r="197" spans="2:47" s="1" customFormat="1" ht="11.25">
      <c r="B197" s="33"/>
      <c r="D197" s="141" t="s">
        <v>142</v>
      </c>
      <c r="F197" s="142" t="s">
        <v>336</v>
      </c>
      <c r="I197" s="143"/>
      <c r="L197" s="33"/>
      <c r="M197" s="144"/>
      <c r="T197" s="54"/>
      <c r="AT197" s="18" t="s">
        <v>142</v>
      </c>
      <c r="AU197" s="18" t="s">
        <v>81</v>
      </c>
    </row>
    <row r="198" spans="2:51" s="13" customFormat="1" ht="22.5">
      <c r="B198" s="157"/>
      <c r="D198" s="151" t="s">
        <v>208</v>
      </c>
      <c r="E198" s="158" t="s">
        <v>19</v>
      </c>
      <c r="F198" s="159" t="s">
        <v>1029</v>
      </c>
      <c r="H198" s="160">
        <v>167.639</v>
      </c>
      <c r="I198" s="161"/>
      <c r="L198" s="157"/>
      <c r="M198" s="162"/>
      <c r="T198" s="163"/>
      <c r="AT198" s="158" t="s">
        <v>208</v>
      </c>
      <c r="AU198" s="158" t="s">
        <v>81</v>
      </c>
      <c r="AV198" s="13" t="s">
        <v>81</v>
      </c>
      <c r="AW198" s="13" t="s">
        <v>33</v>
      </c>
      <c r="AX198" s="13" t="s">
        <v>72</v>
      </c>
      <c r="AY198" s="158" t="s">
        <v>132</v>
      </c>
    </row>
    <row r="199" spans="2:51" s="13" customFormat="1" ht="11.25">
      <c r="B199" s="157"/>
      <c r="D199" s="151" t="s">
        <v>208</v>
      </c>
      <c r="E199" s="158" t="s">
        <v>19</v>
      </c>
      <c r="F199" s="159" t="s">
        <v>1030</v>
      </c>
      <c r="H199" s="160">
        <v>-2.25</v>
      </c>
      <c r="I199" s="161"/>
      <c r="L199" s="157"/>
      <c r="M199" s="162"/>
      <c r="T199" s="163"/>
      <c r="AT199" s="158" t="s">
        <v>208</v>
      </c>
      <c r="AU199" s="158" t="s">
        <v>81</v>
      </c>
      <c r="AV199" s="13" t="s">
        <v>81</v>
      </c>
      <c r="AW199" s="13" t="s">
        <v>33</v>
      </c>
      <c r="AX199" s="13" t="s">
        <v>72</v>
      </c>
      <c r="AY199" s="158" t="s">
        <v>132</v>
      </c>
    </row>
    <row r="200" spans="2:51" s="13" customFormat="1" ht="11.25">
      <c r="B200" s="157"/>
      <c r="D200" s="151" t="s">
        <v>208</v>
      </c>
      <c r="E200" s="158" t="s">
        <v>19</v>
      </c>
      <c r="F200" s="159" t="s">
        <v>1031</v>
      </c>
      <c r="H200" s="160">
        <v>-5.4</v>
      </c>
      <c r="I200" s="161"/>
      <c r="L200" s="157"/>
      <c r="M200" s="162"/>
      <c r="T200" s="163"/>
      <c r="AT200" s="158" t="s">
        <v>208</v>
      </c>
      <c r="AU200" s="158" t="s">
        <v>81</v>
      </c>
      <c r="AV200" s="13" t="s">
        <v>81</v>
      </c>
      <c r="AW200" s="13" t="s">
        <v>33</v>
      </c>
      <c r="AX200" s="13" t="s">
        <v>72</v>
      </c>
      <c r="AY200" s="158" t="s">
        <v>132</v>
      </c>
    </row>
    <row r="201" spans="2:51" s="13" customFormat="1" ht="11.25">
      <c r="B201" s="157"/>
      <c r="D201" s="151" t="s">
        <v>208</v>
      </c>
      <c r="E201" s="158" t="s">
        <v>19</v>
      </c>
      <c r="F201" s="159" t="s">
        <v>1002</v>
      </c>
      <c r="H201" s="160">
        <v>0.9</v>
      </c>
      <c r="I201" s="161"/>
      <c r="L201" s="157"/>
      <c r="M201" s="162"/>
      <c r="T201" s="163"/>
      <c r="AT201" s="158" t="s">
        <v>208</v>
      </c>
      <c r="AU201" s="158" t="s">
        <v>81</v>
      </c>
      <c r="AV201" s="13" t="s">
        <v>81</v>
      </c>
      <c r="AW201" s="13" t="s">
        <v>33</v>
      </c>
      <c r="AX201" s="13" t="s">
        <v>72</v>
      </c>
      <c r="AY201" s="158" t="s">
        <v>132</v>
      </c>
    </row>
    <row r="202" spans="2:51" s="13" customFormat="1" ht="11.25">
      <c r="B202" s="157"/>
      <c r="D202" s="151" t="s">
        <v>208</v>
      </c>
      <c r="E202" s="158" t="s">
        <v>19</v>
      </c>
      <c r="F202" s="159" t="s">
        <v>1032</v>
      </c>
      <c r="H202" s="160">
        <v>3.12</v>
      </c>
      <c r="I202" s="161"/>
      <c r="L202" s="157"/>
      <c r="M202" s="162"/>
      <c r="T202" s="163"/>
      <c r="AT202" s="158" t="s">
        <v>208</v>
      </c>
      <c r="AU202" s="158" t="s">
        <v>81</v>
      </c>
      <c r="AV202" s="13" t="s">
        <v>81</v>
      </c>
      <c r="AW202" s="13" t="s">
        <v>33</v>
      </c>
      <c r="AX202" s="13" t="s">
        <v>72</v>
      </c>
      <c r="AY202" s="158" t="s">
        <v>132</v>
      </c>
    </row>
    <row r="203" spans="2:51" s="13" customFormat="1" ht="11.25">
      <c r="B203" s="157"/>
      <c r="D203" s="151" t="s">
        <v>208</v>
      </c>
      <c r="E203" s="158" t="s">
        <v>19</v>
      </c>
      <c r="F203" s="159" t="s">
        <v>1033</v>
      </c>
      <c r="H203" s="160">
        <v>-13.12</v>
      </c>
      <c r="I203" s="161"/>
      <c r="L203" s="157"/>
      <c r="M203" s="162"/>
      <c r="T203" s="163"/>
      <c r="AT203" s="158" t="s">
        <v>208</v>
      </c>
      <c r="AU203" s="158" t="s">
        <v>81</v>
      </c>
      <c r="AV203" s="13" t="s">
        <v>81</v>
      </c>
      <c r="AW203" s="13" t="s">
        <v>33</v>
      </c>
      <c r="AX203" s="13" t="s">
        <v>72</v>
      </c>
      <c r="AY203" s="158" t="s">
        <v>132</v>
      </c>
    </row>
    <row r="204" spans="2:51" s="13" customFormat="1" ht="11.25">
      <c r="B204" s="157"/>
      <c r="D204" s="151" t="s">
        <v>208</v>
      </c>
      <c r="E204" s="158" t="s">
        <v>19</v>
      </c>
      <c r="F204" s="159" t="s">
        <v>1034</v>
      </c>
      <c r="H204" s="160">
        <v>-9.225</v>
      </c>
      <c r="I204" s="161"/>
      <c r="L204" s="157"/>
      <c r="M204" s="162"/>
      <c r="T204" s="163"/>
      <c r="AT204" s="158" t="s">
        <v>208</v>
      </c>
      <c r="AU204" s="158" t="s">
        <v>81</v>
      </c>
      <c r="AV204" s="13" t="s">
        <v>81</v>
      </c>
      <c r="AW204" s="13" t="s">
        <v>33</v>
      </c>
      <c r="AX204" s="13" t="s">
        <v>72</v>
      </c>
      <c r="AY204" s="158" t="s">
        <v>132</v>
      </c>
    </row>
    <row r="205" spans="2:51" s="14" customFormat="1" ht="11.25">
      <c r="B205" s="164"/>
      <c r="D205" s="151" t="s">
        <v>208</v>
      </c>
      <c r="E205" s="165" t="s">
        <v>19</v>
      </c>
      <c r="F205" s="166" t="s">
        <v>212</v>
      </c>
      <c r="H205" s="167">
        <v>141.66400000000002</v>
      </c>
      <c r="I205" s="168"/>
      <c r="L205" s="164"/>
      <c r="M205" s="169"/>
      <c r="T205" s="170"/>
      <c r="AT205" s="165" t="s">
        <v>208</v>
      </c>
      <c r="AU205" s="165" t="s">
        <v>81</v>
      </c>
      <c r="AV205" s="14" t="s">
        <v>155</v>
      </c>
      <c r="AW205" s="14" t="s">
        <v>33</v>
      </c>
      <c r="AX205" s="14" t="s">
        <v>79</v>
      </c>
      <c r="AY205" s="165" t="s">
        <v>132</v>
      </c>
    </row>
    <row r="206" spans="2:65" s="1" customFormat="1" ht="24.2" customHeight="1">
      <c r="B206" s="33"/>
      <c r="C206" s="128" t="s">
        <v>339</v>
      </c>
      <c r="D206" s="128" t="s">
        <v>135</v>
      </c>
      <c r="E206" s="129" t="s">
        <v>340</v>
      </c>
      <c r="F206" s="130" t="s">
        <v>341</v>
      </c>
      <c r="G206" s="131" t="s">
        <v>228</v>
      </c>
      <c r="H206" s="132">
        <v>35.35</v>
      </c>
      <c r="I206" s="133"/>
      <c r="J206" s="134">
        <f>ROUND(I206*H206,2)</f>
        <v>0</v>
      </c>
      <c r="K206" s="130" t="s">
        <v>139</v>
      </c>
      <c r="L206" s="33"/>
      <c r="M206" s="135" t="s">
        <v>19</v>
      </c>
      <c r="N206" s="136" t="s">
        <v>43</v>
      </c>
      <c r="P206" s="137">
        <f>O206*H206</f>
        <v>0</v>
      </c>
      <c r="Q206" s="137">
        <v>0</v>
      </c>
      <c r="R206" s="137">
        <f>Q206*H206</f>
        <v>0</v>
      </c>
      <c r="S206" s="137">
        <v>0</v>
      </c>
      <c r="T206" s="138">
        <f>S206*H206</f>
        <v>0</v>
      </c>
      <c r="AR206" s="139" t="s">
        <v>155</v>
      </c>
      <c r="AT206" s="139" t="s">
        <v>135</v>
      </c>
      <c r="AU206" s="139" t="s">
        <v>81</v>
      </c>
      <c r="AY206" s="18" t="s">
        <v>132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8" t="s">
        <v>79</v>
      </c>
      <c r="BK206" s="140">
        <f>ROUND(I206*H206,2)</f>
        <v>0</v>
      </c>
      <c r="BL206" s="18" t="s">
        <v>155</v>
      </c>
      <c r="BM206" s="139" t="s">
        <v>1044</v>
      </c>
    </row>
    <row r="207" spans="2:47" s="1" customFormat="1" ht="11.25">
      <c r="B207" s="33"/>
      <c r="D207" s="141" t="s">
        <v>142</v>
      </c>
      <c r="F207" s="142" t="s">
        <v>343</v>
      </c>
      <c r="I207" s="143"/>
      <c r="L207" s="33"/>
      <c r="M207" s="144"/>
      <c r="T207" s="54"/>
      <c r="AT207" s="18" t="s">
        <v>142</v>
      </c>
      <c r="AU207" s="18" t="s">
        <v>81</v>
      </c>
    </row>
    <row r="208" spans="2:51" s="13" customFormat="1" ht="11.25">
      <c r="B208" s="157"/>
      <c r="D208" s="151" t="s">
        <v>208</v>
      </c>
      <c r="E208" s="158" t="s">
        <v>19</v>
      </c>
      <c r="F208" s="159" t="s">
        <v>1045</v>
      </c>
      <c r="H208" s="160">
        <v>35.35</v>
      </c>
      <c r="I208" s="161"/>
      <c r="L208" s="157"/>
      <c r="M208" s="162"/>
      <c r="T208" s="163"/>
      <c r="AT208" s="158" t="s">
        <v>208</v>
      </c>
      <c r="AU208" s="158" t="s">
        <v>81</v>
      </c>
      <c r="AV208" s="13" t="s">
        <v>81</v>
      </c>
      <c r="AW208" s="13" t="s">
        <v>33</v>
      </c>
      <c r="AX208" s="13" t="s">
        <v>79</v>
      </c>
      <c r="AY208" s="158" t="s">
        <v>132</v>
      </c>
    </row>
    <row r="209" spans="2:65" s="1" customFormat="1" ht="16.5" customHeight="1">
      <c r="B209" s="33"/>
      <c r="C209" s="178" t="s">
        <v>345</v>
      </c>
      <c r="D209" s="178" t="s">
        <v>346</v>
      </c>
      <c r="E209" s="179" t="s">
        <v>347</v>
      </c>
      <c r="F209" s="180" t="s">
        <v>348</v>
      </c>
      <c r="G209" s="181" t="s">
        <v>228</v>
      </c>
      <c r="H209" s="182">
        <v>40.653</v>
      </c>
      <c r="I209" s="183"/>
      <c r="J209" s="184">
        <f>ROUND(I209*H209,2)</f>
        <v>0</v>
      </c>
      <c r="K209" s="180" t="s">
        <v>139</v>
      </c>
      <c r="L209" s="185"/>
      <c r="M209" s="186" t="s">
        <v>19</v>
      </c>
      <c r="N209" s="187" t="s">
        <v>43</v>
      </c>
      <c r="P209" s="137">
        <f>O209*H209</f>
        <v>0</v>
      </c>
      <c r="Q209" s="137">
        <v>3E-05</v>
      </c>
      <c r="R209" s="137">
        <f>Q209*H209</f>
        <v>0.00121959</v>
      </c>
      <c r="S209" s="137">
        <v>0</v>
      </c>
      <c r="T209" s="138">
        <f>S209*H209</f>
        <v>0</v>
      </c>
      <c r="AR209" s="139" t="s">
        <v>175</v>
      </c>
      <c r="AT209" s="139" t="s">
        <v>346</v>
      </c>
      <c r="AU209" s="139" t="s">
        <v>81</v>
      </c>
      <c r="AY209" s="18" t="s">
        <v>132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8" t="s">
        <v>79</v>
      </c>
      <c r="BK209" s="140">
        <f>ROUND(I209*H209,2)</f>
        <v>0</v>
      </c>
      <c r="BL209" s="18" t="s">
        <v>155</v>
      </c>
      <c r="BM209" s="139" t="s">
        <v>1046</v>
      </c>
    </row>
    <row r="210" spans="2:51" s="13" customFormat="1" ht="11.25">
      <c r="B210" s="157"/>
      <c r="D210" s="151" t="s">
        <v>208</v>
      </c>
      <c r="F210" s="159" t="s">
        <v>1047</v>
      </c>
      <c r="H210" s="160">
        <v>40.653</v>
      </c>
      <c r="I210" s="161"/>
      <c r="L210" s="157"/>
      <c r="M210" s="162"/>
      <c r="T210" s="163"/>
      <c r="AT210" s="158" t="s">
        <v>208</v>
      </c>
      <c r="AU210" s="158" t="s">
        <v>81</v>
      </c>
      <c r="AV210" s="13" t="s">
        <v>81</v>
      </c>
      <c r="AW210" s="13" t="s">
        <v>4</v>
      </c>
      <c r="AX210" s="13" t="s">
        <v>79</v>
      </c>
      <c r="AY210" s="158" t="s">
        <v>132</v>
      </c>
    </row>
    <row r="211" spans="2:65" s="1" customFormat="1" ht="16.5" customHeight="1">
      <c r="B211" s="33"/>
      <c r="C211" s="128" t="s">
        <v>351</v>
      </c>
      <c r="D211" s="128" t="s">
        <v>135</v>
      </c>
      <c r="E211" s="129" t="s">
        <v>352</v>
      </c>
      <c r="F211" s="130" t="s">
        <v>353</v>
      </c>
      <c r="G211" s="131" t="s">
        <v>205</v>
      </c>
      <c r="H211" s="132">
        <v>85.504</v>
      </c>
      <c r="I211" s="133"/>
      <c r="J211" s="134">
        <f>ROUND(I211*H211,2)</f>
        <v>0</v>
      </c>
      <c r="K211" s="130" t="s">
        <v>139</v>
      </c>
      <c r="L211" s="33"/>
      <c r="M211" s="135" t="s">
        <v>19</v>
      </c>
      <c r="N211" s="136" t="s">
        <v>43</v>
      </c>
      <c r="P211" s="137">
        <f>O211*H211</f>
        <v>0</v>
      </c>
      <c r="Q211" s="137">
        <v>0.004</v>
      </c>
      <c r="R211" s="137">
        <f>Q211*H211</f>
        <v>0.34201600000000004</v>
      </c>
      <c r="S211" s="137">
        <v>0</v>
      </c>
      <c r="T211" s="138">
        <f>S211*H211</f>
        <v>0</v>
      </c>
      <c r="AR211" s="139" t="s">
        <v>155</v>
      </c>
      <c r="AT211" s="139" t="s">
        <v>135</v>
      </c>
      <c r="AU211" s="139" t="s">
        <v>81</v>
      </c>
      <c r="AY211" s="18" t="s">
        <v>132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8" t="s">
        <v>79</v>
      </c>
      <c r="BK211" s="140">
        <f>ROUND(I211*H211,2)</f>
        <v>0</v>
      </c>
      <c r="BL211" s="18" t="s">
        <v>155</v>
      </c>
      <c r="BM211" s="139" t="s">
        <v>1048</v>
      </c>
    </row>
    <row r="212" spans="2:47" s="1" customFormat="1" ht="11.25">
      <c r="B212" s="33"/>
      <c r="D212" s="141" t="s">
        <v>142</v>
      </c>
      <c r="F212" s="142" t="s">
        <v>355</v>
      </c>
      <c r="I212" s="143"/>
      <c r="L212" s="33"/>
      <c r="M212" s="144"/>
      <c r="T212" s="54"/>
      <c r="AT212" s="18" t="s">
        <v>142</v>
      </c>
      <c r="AU212" s="18" t="s">
        <v>81</v>
      </c>
    </row>
    <row r="213" spans="2:51" s="13" customFormat="1" ht="11.25">
      <c r="B213" s="157"/>
      <c r="D213" s="151" t="s">
        <v>208</v>
      </c>
      <c r="E213" s="158" t="s">
        <v>19</v>
      </c>
      <c r="F213" s="159" t="s">
        <v>1035</v>
      </c>
      <c r="H213" s="160">
        <v>2.92</v>
      </c>
      <c r="I213" s="161"/>
      <c r="L213" s="157"/>
      <c r="M213" s="162"/>
      <c r="T213" s="163"/>
      <c r="AT213" s="158" t="s">
        <v>208</v>
      </c>
      <c r="AU213" s="158" t="s">
        <v>81</v>
      </c>
      <c r="AV213" s="13" t="s">
        <v>81</v>
      </c>
      <c r="AW213" s="13" t="s">
        <v>33</v>
      </c>
      <c r="AX213" s="13" t="s">
        <v>72</v>
      </c>
      <c r="AY213" s="158" t="s">
        <v>132</v>
      </c>
    </row>
    <row r="214" spans="2:51" s="13" customFormat="1" ht="11.25">
      <c r="B214" s="157"/>
      <c r="D214" s="151" t="s">
        <v>208</v>
      </c>
      <c r="E214" s="158" t="s">
        <v>19</v>
      </c>
      <c r="F214" s="159" t="s">
        <v>1036</v>
      </c>
      <c r="H214" s="160">
        <v>14.439</v>
      </c>
      <c r="I214" s="161"/>
      <c r="L214" s="157"/>
      <c r="M214" s="162"/>
      <c r="T214" s="163"/>
      <c r="AT214" s="158" t="s">
        <v>208</v>
      </c>
      <c r="AU214" s="158" t="s">
        <v>81</v>
      </c>
      <c r="AV214" s="13" t="s">
        <v>81</v>
      </c>
      <c r="AW214" s="13" t="s">
        <v>33</v>
      </c>
      <c r="AX214" s="13" t="s">
        <v>72</v>
      </c>
      <c r="AY214" s="158" t="s">
        <v>132</v>
      </c>
    </row>
    <row r="215" spans="2:51" s="13" customFormat="1" ht="11.25">
      <c r="B215" s="157"/>
      <c r="D215" s="151" t="s">
        <v>208</v>
      </c>
      <c r="E215" s="158" t="s">
        <v>19</v>
      </c>
      <c r="F215" s="159" t="s">
        <v>1037</v>
      </c>
      <c r="H215" s="160">
        <v>87.633</v>
      </c>
      <c r="I215" s="161"/>
      <c r="L215" s="157"/>
      <c r="M215" s="162"/>
      <c r="T215" s="163"/>
      <c r="AT215" s="158" t="s">
        <v>208</v>
      </c>
      <c r="AU215" s="158" t="s">
        <v>81</v>
      </c>
      <c r="AV215" s="13" t="s">
        <v>81</v>
      </c>
      <c r="AW215" s="13" t="s">
        <v>33</v>
      </c>
      <c r="AX215" s="13" t="s">
        <v>72</v>
      </c>
      <c r="AY215" s="158" t="s">
        <v>132</v>
      </c>
    </row>
    <row r="216" spans="2:51" s="13" customFormat="1" ht="11.25">
      <c r="B216" s="157"/>
      <c r="D216" s="151" t="s">
        <v>208</v>
      </c>
      <c r="E216" s="158" t="s">
        <v>19</v>
      </c>
      <c r="F216" s="159" t="s">
        <v>1038</v>
      </c>
      <c r="H216" s="160">
        <v>-3.248</v>
      </c>
      <c r="I216" s="161"/>
      <c r="L216" s="157"/>
      <c r="M216" s="162"/>
      <c r="T216" s="163"/>
      <c r="AT216" s="158" t="s">
        <v>208</v>
      </c>
      <c r="AU216" s="158" t="s">
        <v>81</v>
      </c>
      <c r="AV216" s="13" t="s">
        <v>81</v>
      </c>
      <c r="AW216" s="13" t="s">
        <v>33</v>
      </c>
      <c r="AX216" s="13" t="s">
        <v>72</v>
      </c>
      <c r="AY216" s="158" t="s">
        <v>132</v>
      </c>
    </row>
    <row r="217" spans="2:51" s="13" customFormat="1" ht="11.25">
      <c r="B217" s="157"/>
      <c r="D217" s="151" t="s">
        <v>208</v>
      </c>
      <c r="E217" s="158" t="s">
        <v>19</v>
      </c>
      <c r="F217" s="159" t="s">
        <v>1030</v>
      </c>
      <c r="H217" s="160">
        <v>-2.25</v>
      </c>
      <c r="I217" s="161"/>
      <c r="L217" s="157"/>
      <c r="M217" s="162"/>
      <c r="T217" s="163"/>
      <c r="AT217" s="158" t="s">
        <v>208</v>
      </c>
      <c r="AU217" s="158" t="s">
        <v>81</v>
      </c>
      <c r="AV217" s="13" t="s">
        <v>81</v>
      </c>
      <c r="AW217" s="13" t="s">
        <v>33</v>
      </c>
      <c r="AX217" s="13" t="s">
        <v>72</v>
      </c>
      <c r="AY217" s="158" t="s">
        <v>132</v>
      </c>
    </row>
    <row r="218" spans="2:51" s="13" customFormat="1" ht="11.25">
      <c r="B218" s="157"/>
      <c r="D218" s="151" t="s">
        <v>208</v>
      </c>
      <c r="E218" s="158" t="s">
        <v>19</v>
      </c>
      <c r="F218" s="159" t="s">
        <v>1039</v>
      </c>
      <c r="H218" s="160">
        <v>-4.05</v>
      </c>
      <c r="I218" s="161"/>
      <c r="L218" s="157"/>
      <c r="M218" s="162"/>
      <c r="T218" s="163"/>
      <c r="AT218" s="158" t="s">
        <v>208</v>
      </c>
      <c r="AU218" s="158" t="s">
        <v>81</v>
      </c>
      <c r="AV218" s="13" t="s">
        <v>81</v>
      </c>
      <c r="AW218" s="13" t="s">
        <v>33</v>
      </c>
      <c r="AX218" s="13" t="s">
        <v>72</v>
      </c>
      <c r="AY218" s="158" t="s">
        <v>132</v>
      </c>
    </row>
    <row r="219" spans="2:51" s="13" customFormat="1" ht="11.25">
      <c r="B219" s="157"/>
      <c r="D219" s="151" t="s">
        <v>208</v>
      </c>
      <c r="E219" s="158" t="s">
        <v>19</v>
      </c>
      <c r="F219" s="159" t="s">
        <v>1040</v>
      </c>
      <c r="H219" s="160">
        <v>-0.36</v>
      </c>
      <c r="I219" s="161"/>
      <c r="L219" s="157"/>
      <c r="M219" s="162"/>
      <c r="T219" s="163"/>
      <c r="AT219" s="158" t="s">
        <v>208</v>
      </c>
      <c r="AU219" s="158" t="s">
        <v>81</v>
      </c>
      <c r="AV219" s="13" t="s">
        <v>81</v>
      </c>
      <c r="AW219" s="13" t="s">
        <v>33</v>
      </c>
      <c r="AX219" s="13" t="s">
        <v>72</v>
      </c>
      <c r="AY219" s="158" t="s">
        <v>132</v>
      </c>
    </row>
    <row r="220" spans="2:51" s="13" customFormat="1" ht="11.25">
      <c r="B220" s="157"/>
      <c r="D220" s="151" t="s">
        <v>208</v>
      </c>
      <c r="E220" s="158" t="s">
        <v>19</v>
      </c>
      <c r="F220" s="159" t="s">
        <v>1041</v>
      </c>
      <c r="H220" s="160">
        <v>4.02</v>
      </c>
      <c r="I220" s="161"/>
      <c r="L220" s="157"/>
      <c r="M220" s="162"/>
      <c r="T220" s="163"/>
      <c r="AT220" s="158" t="s">
        <v>208</v>
      </c>
      <c r="AU220" s="158" t="s">
        <v>81</v>
      </c>
      <c r="AV220" s="13" t="s">
        <v>81</v>
      </c>
      <c r="AW220" s="13" t="s">
        <v>33</v>
      </c>
      <c r="AX220" s="13" t="s">
        <v>72</v>
      </c>
      <c r="AY220" s="158" t="s">
        <v>132</v>
      </c>
    </row>
    <row r="221" spans="2:51" s="13" customFormat="1" ht="11.25">
      <c r="B221" s="157"/>
      <c r="D221" s="151" t="s">
        <v>208</v>
      </c>
      <c r="E221" s="158" t="s">
        <v>19</v>
      </c>
      <c r="F221" s="159" t="s">
        <v>1042</v>
      </c>
      <c r="H221" s="160">
        <v>-6.4</v>
      </c>
      <c r="I221" s="161"/>
      <c r="L221" s="157"/>
      <c r="M221" s="162"/>
      <c r="T221" s="163"/>
      <c r="AT221" s="158" t="s">
        <v>208</v>
      </c>
      <c r="AU221" s="158" t="s">
        <v>81</v>
      </c>
      <c r="AV221" s="13" t="s">
        <v>81</v>
      </c>
      <c r="AW221" s="13" t="s">
        <v>33</v>
      </c>
      <c r="AX221" s="13" t="s">
        <v>72</v>
      </c>
      <c r="AY221" s="158" t="s">
        <v>132</v>
      </c>
    </row>
    <row r="222" spans="2:51" s="13" customFormat="1" ht="11.25">
      <c r="B222" s="157"/>
      <c r="D222" s="151" t="s">
        <v>208</v>
      </c>
      <c r="E222" s="158" t="s">
        <v>19</v>
      </c>
      <c r="F222" s="159" t="s">
        <v>1012</v>
      </c>
      <c r="H222" s="160">
        <v>-7.2</v>
      </c>
      <c r="I222" s="161"/>
      <c r="L222" s="157"/>
      <c r="M222" s="162"/>
      <c r="T222" s="163"/>
      <c r="AT222" s="158" t="s">
        <v>208</v>
      </c>
      <c r="AU222" s="158" t="s">
        <v>81</v>
      </c>
      <c r="AV222" s="13" t="s">
        <v>81</v>
      </c>
      <c r="AW222" s="13" t="s">
        <v>33</v>
      </c>
      <c r="AX222" s="13" t="s">
        <v>72</v>
      </c>
      <c r="AY222" s="158" t="s">
        <v>132</v>
      </c>
    </row>
    <row r="223" spans="2:51" s="14" customFormat="1" ht="11.25">
      <c r="B223" s="164"/>
      <c r="D223" s="151" t="s">
        <v>208</v>
      </c>
      <c r="E223" s="165" t="s">
        <v>19</v>
      </c>
      <c r="F223" s="166" t="s">
        <v>212</v>
      </c>
      <c r="H223" s="167">
        <v>85.50399999999998</v>
      </c>
      <c r="I223" s="168"/>
      <c r="L223" s="164"/>
      <c r="M223" s="169"/>
      <c r="T223" s="170"/>
      <c r="AT223" s="165" t="s">
        <v>208</v>
      </c>
      <c r="AU223" s="165" t="s">
        <v>81</v>
      </c>
      <c r="AV223" s="14" t="s">
        <v>155</v>
      </c>
      <c r="AW223" s="14" t="s">
        <v>33</v>
      </c>
      <c r="AX223" s="14" t="s">
        <v>79</v>
      </c>
      <c r="AY223" s="165" t="s">
        <v>132</v>
      </c>
    </row>
    <row r="224" spans="2:65" s="1" customFormat="1" ht="16.5" customHeight="1">
      <c r="B224" s="33"/>
      <c r="C224" s="128" t="s">
        <v>356</v>
      </c>
      <c r="D224" s="128" t="s">
        <v>135</v>
      </c>
      <c r="E224" s="129" t="s">
        <v>357</v>
      </c>
      <c r="F224" s="130" t="s">
        <v>358</v>
      </c>
      <c r="G224" s="131" t="s">
        <v>205</v>
      </c>
      <c r="H224" s="132">
        <v>21.772</v>
      </c>
      <c r="I224" s="133"/>
      <c r="J224" s="134">
        <f>ROUND(I224*H224,2)</f>
        <v>0</v>
      </c>
      <c r="K224" s="130" t="s">
        <v>139</v>
      </c>
      <c r="L224" s="33"/>
      <c r="M224" s="135" t="s">
        <v>19</v>
      </c>
      <c r="N224" s="136" t="s">
        <v>43</v>
      </c>
      <c r="P224" s="137">
        <f>O224*H224</f>
        <v>0</v>
      </c>
      <c r="Q224" s="137">
        <v>0.1117</v>
      </c>
      <c r="R224" s="137">
        <f>Q224*H224</f>
        <v>2.4319323999999996</v>
      </c>
      <c r="S224" s="137">
        <v>0</v>
      </c>
      <c r="T224" s="138">
        <f>S224*H224</f>
        <v>0</v>
      </c>
      <c r="AR224" s="139" t="s">
        <v>155</v>
      </c>
      <c r="AT224" s="139" t="s">
        <v>135</v>
      </c>
      <c r="AU224" s="139" t="s">
        <v>81</v>
      </c>
      <c r="AY224" s="18" t="s">
        <v>132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8" t="s">
        <v>79</v>
      </c>
      <c r="BK224" s="140">
        <f>ROUND(I224*H224,2)</f>
        <v>0</v>
      </c>
      <c r="BL224" s="18" t="s">
        <v>155</v>
      </c>
      <c r="BM224" s="139" t="s">
        <v>1049</v>
      </c>
    </row>
    <row r="225" spans="2:47" s="1" customFormat="1" ht="11.25">
      <c r="B225" s="33"/>
      <c r="D225" s="141" t="s">
        <v>142</v>
      </c>
      <c r="F225" s="142" t="s">
        <v>360</v>
      </c>
      <c r="I225" s="143"/>
      <c r="L225" s="33"/>
      <c r="M225" s="144"/>
      <c r="T225" s="54"/>
      <c r="AT225" s="18" t="s">
        <v>142</v>
      </c>
      <c r="AU225" s="18" t="s">
        <v>81</v>
      </c>
    </row>
    <row r="226" spans="2:51" s="13" customFormat="1" ht="11.25">
      <c r="B226" s="157"/>
      <c r="D226" s="151" t="s">
        <v>208</v>
      </c>
      <c r="E226" s="158" t="s">
        <v>19</v>
      </c>
      <c r="F226" s="159" t="s">
        <v>1050</v>
      </c>
      <c r="H226" s="160">
        <v>1.835</v>
      </c>
      <c r="I226" s="161"/>
      <c r="L226" s="157"/>
      <c r="M226" s="162"/>
      <c r="T226" s="163"/>
      <c r="AT226" s="158" t="s">
        <v>208</v>
      </c>
      <c r="AU226" s="158" t="s">
        <v>81</v>
      </c>
      <c r="AV226" s="13" t="s">
        <v>81</v>
      </c>
      <c r="AW226" s="13" t="s">
        <v>33</v>
      </c>
      <c r="AX226" s="13" t="s">
        <v>72</v>
      </c>
      <c r="AY226" s="158" t="s">
        <v>132</v>
      </c>
    </row>
    <row r="227" spans="2:51" s="13" customFormat="1" ht="11.25">
      <c r="B227" s="157"/>
      <c r="D227" s="151" t="s">
        <v>208</v>
      </c>
      <c r="E227" s="158" t="s">
        <v>19</v>
      </c>
      <c r="F227" s="159" t="s">
        <v>398</v>
      </c>
      <c r="H227" s="160">
        <v>0.08</v>
      </c>
      <c r="I227" s="161"/>
      <c r="L227" s="157"/>
      <c r="M227" s="162"/>
      <c r="T227" s="163"/>
      <c r="AT227" s="158" t="s">
        <v>208</v>
      </c>
      <c r="AU227" s="158" t="s">
        <v>81</v>
      </c>
      <c r="AV227" s="13" t="s">
        <v>81</v>
      </c>
      <c r="AW227" s="13" t="s">
        <v>33</v>
      </c>
      <c r="AX227" s="13" t="s">
        <v>72</v>
      </c>
      <c r="AY227" s="158" t="s">
        <v>132</v>
      </c>
    </row>
    <row r="228" spans="2:51" s="13" customFormat="1" ht="11.25">
      <c r="B228" s="157"/>
      <c r="D228" s="151" t="s">
        <v>208</v>
      </c>
      <c r="E228" s="158" t="s">
        <v>19</v>
      </c>
      <c r="F228" s="159" t="s">
        <v>1051</v>
      </c>
      <c r="H228" s="160">
        <v>3.202</v>
      </c>
      <c r="I228" s="161"/>
      <c r="L228" s="157"/>
      <c r="M228" s="162"/>
      <c r="T228" s="163"/>
      <c r="AT228" s="158" t="s">
        <v>208</v>
      </c>
      <c r="AU228" s="158" t="s">
        <v>81</v>
      </c>
      <c r="AV228" s="13" t="s">
        <v>81</v>
      </c>
      <c r="AW228" s="13" t="s">
        <v>33</v>
      </c>
      <c r="AX228" s="13" t="s">
        <v>72</v>
      </c>
      <c r="AY228" s="158" t="s">
        <v>132</v>
      </c>
    </row>
    <row r="229" spans="2:51" s="13" customFormat="1" ht="11.25">
      <c r="B229" s="157"/>
      <c r="D229" s="151" t="s">
        <v>208</v>
      </c>
      <c r="E229" s="158" t="s">
        <v>19</v>
      </c>
      <c r="F229" s="159" t="s">
        <v>1052</v>
      </c>
      <c r="H229" s="160">
        <v>4.268</v>
      </c>
      <c r="I229" s="161"/>
      <c r="L229" s="157"/>
      <c r="M229" s="162"/>
      <c r="T229" s="163"/>
      <c r="AT229" s="158" t="s">
        <v>208</v>
      </c>
      <c r="AU229" s="158" t="s">
        <v>81</v>
      </c>
      <c r="AV229" s="13" t="s">
        <v>81</v>
      </c>
      <c r="AW229" s="13" t="s">
        <v>33</v>
      </c>
      <c r="AX229" s="13" t="s">
        <v>72</v>
      </c>
      <c r="AY229" s="158" t="s">
        <v>132</v>
      </c>
    </row>
    <row r="230" spans="2:51" s="13" customFormat="1" ht="11.25">
      <c r="B230" s="157"/>
      <c r="D230" s="151" t="s">
        <v>208</v>
      </c>
      <c r="E230" s="158" t="s">
        <v>19</v>
      </c>
      <c r="F230" s="159" t="s">
        <v>1053</v>
      </c>
      <c r="H230" s="160">
        <v>1.545</v>
      </c>
      <c r="I230" s="161"/>
      <c r="L230" s="157"/>
      <c r="M230" s="162"/>
      <c r="T230" s="163"/>
      <c r="AT230" s="158" t="s">
        <v>208</v>
      </c>
      <c r="AU230" s="158" t="s">
        <v>81</v>
      </c>
      <c r="AV230" s="13" t="s">
        <v>81</v>
      </c>
      <c r="AW230" s="13" t="s">
        <v>33</v>
      </c>
      <c r="AX230" s="13" t="s">
        <v>72</v>
      </c>
      <c r="AY230" s="158" t="s">
        <v>132</v>
      </c>
    </row>
    <row r="231" spans="2:51" s="13" customFormat="1" ht="11.25">
      <c r="B231" s="157"/>
      <c r="D231" s="151" t="s">
        <v>208</v>
      </c>
      <c r="E231" s="158" t="s">
        <v>19</v>
      </c>
      <c r="F231" s="159" t="s">
        <v>1054</v>
      </c>
      <c r="H231" s="160">
        <v>1.2</v>
      </c>
      <c r="I231" s="161"/>
      <c r="L231" s="157"/>
      <c r="M231" s="162"/>
      <c r="T231" s="163"/>
      <c r="AT231" s="158" t="s">
        <v>208</v>
      </c>
      <c r="AU231" s="158" t="s">
        <v>81</v>
      </c>
      <c r="AV231" s="13" t="s">
        <v>81</v>
      </c>
      <c r="AW231" s="13" t="s">
        <v>33</v>
      </c>
      <c r="AX231" s="13" t="s">
        <v>72</v>
      </c>
      <c r="AY231" s="158" t="s">
        <v>132</v>
      </c>
    </row>
    <row r="232" spans="2:51" s="13" customFormat="1" ht="11.25">
      <c r="B232" s="157"/>
      <c r="D232" s="151" t="s">
        <v>208</v>
      </c>
      <c r="E232" s="158" t="s">
        <v>19</v>
      </c>
      <c r="F232" s="159" t="s">
        <v>398</v>
      </c>
      <c r="H232" s="160">
        <v>0.08</v>
      </c>
      <c r="I232" s="161"/>
      <c r="L232" s="157"/>
      <c r="M232" s="162"/>
      <c r="T232" s="163"/>
      <c r="AT232" s="158" t="s">
        <v>208</v>
      </c>
      <c r="AU232" s="158" t="s">
        <v>81</v>
      </c>
      <c r="AV232" s="13" t="s">
        <v>81</v>
      </c>
      <c r="AW232" s="13" t="s">
        <v>33</v>
      </c>
      <c r="AX232" s="13" t="s">
        <v>72</v>
      </c>
      <c r="AY232" s="158" t="s">
        <v>132</v>
      </c>
    </row>
    <row r="233" spans="2:51" s="13" customFormat="1" ht="11.25">
      <c r="B233" s="157"/>
      <c r="D233" s="151" t="s">
        <v>208</v>
      </c>
      <c r="E233" s="158" t="s">
        <v>19</v>
      </c>
      <c r="F233" s="159" t="s">
        <v>1055</v>
      </c>
      <c r="H233" s="160">
        <v>4.111</v>
      </c>
      <c r="I233" s="161"/>
      <c r="L233" s="157"/>
      <c r="M233" s="162"/>
      <c r="T233" s="163"/>
      <c r="AT233" s="158" t="s">
        <v>208</v>
      </c>
      <c r="AU233" s="158" t="s">
        <v>81</v>
      </c>
      <c r="AV233" s="13" t="s">
        <v>81</v>
      </c>
      <c r="AW233" s="13" t="s">
        <v>33</v>
      </c>
      <c r="AX233" s="13" t="s">
        <v>72</v>
      </c>
      <c r="AY233" s="158" t="s">
        <v>132</v>
      </c>
    </row>
    <row r="234" spans="2:51" s="13" customFormat="1" ht="11.25">
      <c r="B234" s="157"/>
      <c r="D234" s="151" t="s">
        <v>208</v>
      </c>
      <c r="E234" s="158" t="s">
        <v>19</v>
      </c>
      <c r="F234" s="159" t="s">
        <v>1056</v>
      </c>
      <c r="H234" s="160">
        <v>0.845</v>
      </c>
      <c r="I234" s="161"/>
      <c r="L234" s="157"/>
      <c r="M234" s="162"/>
      <c r="T234" s="163"/>
      <c r="AT234" s="158" t="s">
        <v>208</v>
      </c>
      <c r="AU234" s="158" t="s">
        <v>81</v>
      </c>
      <c r="AV234" s="13" t="s">
        <v>81</v>
      </c>
      <c r="AW234" s="13" t="s">
        <v>33</v>
      </c>
      <c r="AX234" s="13" t="s">
        <v>72</v>
      </c>
      <c r="AY234" s="158" t="s">
        <v>132</v>
      </c>
    </row>
    <row r="235" spans="2:51" s="13" customFormat="1" ht="11.25">
      <c r="B235" s="157"/>
      <c r="D235" s="151" t="s">
        <v>208</v>
      </c>
      <c r="E235" s="158" t="s">
        <v>19</v>
      </c>
      <c r="F235" s="159" t="s">
        <v>1057</v>
      </c>
      <c r="H235" s="160">
        <v>2.731</v>
      </c>
      <c r="I235" s="161"/>
      <c r="L235" s="157"/>
      <c r="M235" s="162"/>
      <c r="T235" s="163"/>
      <c r="AT235" s="158" t="s">
        <v>208</v>
      </c>
      <c r="AU235" s="158" t="s">
        <v>81</v>
      </c>
      <c r="AV235" s="13" t="s">
        <v>81</v>
      </c>
      <c r="AW235" s="13" t="s">
        <v>33</v>
      </c>
      <c r="AX235" s="13" t="s">
        <v>72</v>
      </c>
      <c r="AY235" s="158" t="s">
        <v>132</v>
      </c>
    </row>
    <row r="236" spans="2:51" s="13" customFormat="1" ht="11.25">
      <c r="B236" s="157"/>
      <c r="D236" s="151" t="s">
        <v>208</v>
      </c>
      <c r="E236" s="158" t="s">
        <v>19</v>
      </c>
      <c r="F236" s="159" t="s">
        <v>1058</v>
      </c>
      <c r="H236" s="160">
        <v>1.62</v>
      </c>
      <c r="I236" s="161"/>
      <c r="L236" s="157"/>
      <c r="M236" s="162"/>
      <c r="T236" s="163"/>
      <c r="AT236" s="158" t="s">
        <v>208</v>
      </c>
      <c r="AU236" s="158" t="s">
        <v>81</v>
      </c>
      <c r="AV236" s="13" t="s">
        <v>81</v>
      </c>
      <c r="AW236" s="13" t="s">
        <v>33</v>
      </c>
      <c r="AX236" s="13" t="s">
        <v>72</v>
      </c>
      <c r="AY236" s="158" t="s">
        <v>132</v>
      </c>
    </row>
    <row r="237" spans="2:51" s="13" customFormat="1" ht="11.25">
      <c r="B237" s="157"/>
      <c r="D237" s="151" t="s">
        <v>208</v>
      </c>
      <c r="E237" s="158" t="s">
        <v>19</v>
      </c>
      <c r="F237" s="159" t="s">
        <v>1059</v>
      </c>
      <c r="H237" s="160">
        <v>0.135</v>
      </c>
      <c r="I237" s="161"/>
      <c r="L237" s="157"/>
      <c r="M237" s="162"/>
      <c r="T237" s="163"/>
      <c r="AT237" s="158" t="s">
        <v>208</v>
      </c>
      <c r="AU237" s="158" t="s">
        <v>81</v>
      </c>
      <c r="AV237" s="13" t="s">
        <v>81</v>
      </c>
      <c r="AW237" s="13" t="s">
        <v>33</v>
      </c>
      <c r="AX237" s="13" t="s">
        <v>72</v>
      </c>
      <c r="AY237" s="158" t="s">
        <v>132</v>
      </c>
    </row>
    <row r="238" spans="2:51" s="13" customFormat="1" ht="11.25">
      <c r="B238" s="157"/>
      <c r="D238" s="151" t="s">
        <v>208</v>
      </c>
      <c r="E238" s="158" t="s">
        <v>19</v>
      </c>
      <c r="F238" s="159" t="s">
        <v>456</v>
      </c>
      <c r="H238" s="160">
        <v>0.12</v>
      </c>
      <c r="I238" s="161"/>
      <c r="L238" s="157"/>
      <c r="M238" s="162"/>
      <c r="T238" s="163"/>
      <c r="AT238" s="158" t="s">
        <v>208</v>
      </c>
      <c r="AU238" s="158" t="s">
        <v>81</v>
      </c>
      <c r="AV238" s="13" t="s">
        <v>81</v>
      </c>
      <c r="AW238" s="13" t="s">
        <v>33</v>
      </c>
      <c r="AX238" s="13" t="s">
        <v>72</v>
      </c>
      <c r="AY238" s="158" t="s">
        <v>132</v>
      </c>
    </row>
    <row r="239" spans="2:51" s="14" customFormat="1" ht="11.25">
      <c r="B239" s="164"/>
      <c r="D239" s="151" t="s">
        <v>208</v>
      </c>
      <c r="E239" s="165" t="s">
        <v>19</v>
      </c>
      <c r="F239" s="166" t="s">
        <v>212</v>
      </c>
      <c r="H239" s="167">
        <v>21.772000000000002</v>
      </c>
      <c r="I239" s="168"/>
      <c r="L239" s="164"/>
      <c r="M239" s="169"/>
      <c r="T239" s="170"/>
      <c r="AT239" s="165" t="s">
        <v>208</v>
      </c>
      <c r="AU239" s="165" t="s">
        <v>81</v>
      </c>
      <c r="AV239" s="14" t="s">
        <v>155</v>
      </c>
      <c r="AW239" s="14" t="s">
        <v>33</v>
      </c>
      <c r="AX239" s="14" t="s">
        <v>79</v>
      </c>
      <c r="AY239" s="165" t="s">
        <v>132</v>
      </c>
    </row>
    <row r="240" spans="2:65" s="1" customFormat="1" ht="24.2" customHeight="1">
      <c r="B240" s="33"/>
      <c r="C240" s="128" t="s">
        <v>378</v>
      </c>
      <c r="D240" s="128" t="s">
        <v>135</v>
      </c>
      <c r="E240" s="129" t="s">
        <v>379</v>
      </c>
      <c r="F240" s="130" t="s">
        <v>380</v>
      </c>
      <c r="G240" s="131" t="s">
        <v>228</v>
      </c>
      <c r="H240" s="132">
        <v>45.71</v>
      </c>
      <c r="I240" s="133"/>
      <c r="J240" s="134">
        <f>ROUND(I240*H240,2)</f>
        <v>0</v>
      </c>
      <c r="K240" s="130" t="s">
        <v>139</v>
      </c>
      <c r="L240" s="33"/>
      <c r="M240" s="135" t="s">
        <v>19</v>
      </c>
      <c r="N240" s="136" t="s">
        <v>43</v>
      </c>
      <c r="P240" s="137">
        <f>O240*H240</f>
        <v>0</v>
      </c>
      <c r="Q240" s="137">
        <v>2E-05</v>
      </c>
      <c r="R240" s="137">
        <f>Q240*H240</f>
        <v>0.0009142000000000001</v>
      </c>
      <c r="S240" s="137">
        <v>0</v>
      </c>
      <c r="T240" s="138">
        <f>S240*H240</f>
        <v>0</v>
      </c>
      <c r="AR240" s="139" t="s">
        <v>155</v>
      </c>
      <c r="AT240" s="139" t="s">
        <v>135</v>
      </c>
      <c r="AU240" s="139" t="s">
        <v>81</v>
      </c>
      <c r="AY240" s="18" t="s">
        <v>132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8" t="s">
        <v>79</v>
      </c>
      <c r="BK240" s="140">
        <f>ROUND(I240*H240,2)</f>
        <v>0</v>
      </c>
      <c r="BL240" s="18" t="s">
        <v>155</v>
      </c>
      <c r="BM240" s="139" t="s">
        <v>1060</v>
      </c>
    </row>
    <row r="241" spans="2:47" s="1" customFormat="1" ht="11.25">
      <c r="B241" s="33"/>
      <c r="D241" s="141" t="s">
        <v>142</v>
      </c>
      <c r="F241" s="142" t="s">
        <v>382</v>
      </c>
      <c r="I241" s="143"/>
      <c r="L241" s="33"/>
      <c r="M241" s="144"/>
      <c r="T241" s="54"/>
      <c r="AT241" s="18" t="s">
        <v>142</v>
      </c>
      <c r="AU241" s="18" t="s">
        <v>81</v>
      </c>
    </row>
    <row r="242" spans="2:51" s="13" customFormat="1" ht="22.5">
      <c r="B242" s="157"/>
      <c r="D242" s="151" t="s">
        <v>208</v>
      </c>
      <c r="E242" s="158" t="s">
        <v>19</v>
      </c>
      <c r="F242" s="159" t="s">
        <v>1061</v>
      </c>
      <c r="H242" s="160">
        <v>38.01</v>
      </c>
      <c r="I242" s="161"/>
      <c r="L242" s="157"/>
      <c r="M242" s="162"/>
      <c r="T242" s="163"/>
      <c r="AT242" s="158" t="s">
        <v>208</v>
      </c>
      <c r="AU242" s="158" t="s">
        <v>81</v>
      </c>
      <c r="AV242" s="13" t="s">
        <v>81</v>
      </c>
      <c r="AW242" s="13" t="s">
        <v>33</v>
      </c>
      <c r="AX242" s="13" t="s">
        <v>72</v>
      </c>
      <c r="AY242" s="158" t="s">
        <v>132</v>
      </c>
    </row>
    <row r="243" spans="2:51" s="13" customFormat="1" ht="11.25">
      <c r="B243" s="157"/>
      <c r="D243" s="151" t="s">
        <v>208</v>
      </c>
      <c r="E243" s="158" t="s">
        <v>19</v>
      </c>
      <c r="F243" s="159" t="s">
        <v>1062</v>
      </c>
      <c r="H243" s="160">
        <v>7.7</v>
      </c>
      <c r="I243" s="161"/>
      <c r="L243" s="157"/>
      <c r="M243" s="162"/>
      <c r="T243" s="163"/>
      <c r="AT243" s="158" t="s">
        <v>208</v>
      </c>
      <c r="AU243" s="158" t="s">
        <v>81</v>
      </c>
      <c r="AV243" s="13" t="s">
        <v>81</v>
      </c>
      <c r="AW243" s="13" t="s">
        <v>33</v>
      </c>
      <c r="AX243" s="13" t="s">
        <v>72</v>
      </c>
      <c r="AY243" s="158" t="s">
        <v>132</v>
      </c>
    </row>
    <row r="244" spans="2:51" s="14" customFormat="1" ht="11.25">
      <c r="B244" s="164"/>
      <c r="D244" s="151" t="s">
        <v>208</v>
      </c>
      <c r="E244" s="165" t="s">
        <v>19</v>
      </c>
      <c r="F244" s="166" t="s">
        <v>212</v>
      </c>
      <c r="H244" s="167">
        <v>45.71</v>
      </c>
      <c r="I244" s="168"/>
      <c r="L244" s="164"/>
      <c r="M244" s="169"/>
      <c r="T244" s="170"/>
      <c r="AT244" s="165" t="s">
        <v>208</v>
      </c>
      <c r="AU244" s="165" t="s">
        <v>81</v>
      </c>
      <c r="AV244" s="14" t="s">
        <v>155</v>
      </c>
      <c r="AW244" s="14" t="s">
        <v>33</v>
      </c>
      <c r="AX244" s="14" t="s">
        <v>79</v>
      </c>
      <c r="AY244" s="165" t="s">
        <v>132</v>
      </c>
    </row>
    <row r="245" spans="2:65" s="1" customFormat="1" ht="21.75" customHeight="1">
      <c r="B245" s="33"/>
      <c r="C245" s="128" t="s">
        <v>7</v>
      </c>
      <c r="D245" s="128" t="s">
        <v>135</v>
      </c>
      <c r="E245" s="129" t="s">
        <v>386</v>
      </c>
      <c r="F245" s="130" t="s">
        <v>387</v>
      </c>
      <c r="G245" s="131" t="s">
        <v>205</v>
      </c>
      <c r="H245" s="132">
        <v>21.372</v>
      </c>
      <c r="I245" s="133"/>
      <c r="J245" s="134">
        <f>ROUND(I245*H245,2)</f>
        <v>0</v>
      </c>
      <c r="K245" s="130" t="s">
        <v>19</v>
      </c>
      <c r="L245" s="33"/>
      <c r="M245" s="135" t="s">
        <v>19</v>
      </c>
      <c r="N245" s="136" t="s">
        <v>43</v>
      </c>
      <c r="P245" s="137">
        <f>O245*H245</f>
        <v>0</v>
      </c>
      <c r="Q245" s="137">
        <v>0.0102</v>
      </c>
      <c r="R245" s="137">
        <f>Q245*H245</f>
        <v>0.2179944</v>
      </c>
      <c r="S245" s="137">
        <v>0</v>
      </c>
      <c r="T245" s="138">
        <f>S245*H245</f>
        <v>0</v>
      </c>
      <c r="AR245" s="139" t="s">
        <v>155</v>
      </c>
      <c r="AT245" s="139" t="s">
        <v>135</v>
      </c>
      <c r="AU245" s="139" t="s">
        <v>81</v>
      </c>
      <c r="AY245" s="18" t="s">
        <v>132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8" t="s">
        <v>79</v>
      </c>
      <c r="BK245" s="140">
        <f>ROUND(I245*H245,2)</f>
        <v>0</v>
      </c>
      <c r="BL245" s="18" t="s">
        <v>155</v>
      </c>
      <c r="BM245" s="139" t="s">
        <v>1063</v>
      </c>
    </row>
    <row r="246" spans="2:51" s="13" customFormat="1" ht="11.25">
      <c r="B246" s="157"/>
      <c r="D246" s="151" t="s">
        <v>208</v>
      </c>
      <c r="E246" s="158" t="s">
        <v>19</v>
      </c>
      <c r="F246" s="159" t="s">
        <v>1064</v>
      </c>
      <c r="H246" s="160">
        <v>1.635</v>
      </c>
      <c r="I246" s="161"/>
      <c r="L246" s="157"/>
      <c r="M246" s="162"/>
      <c r="T246" s="163"/>
      <c r="AT246" s="158" t="s">
        <v>208</v>
      </c>
      <c r="AU246" s="158" t="s">
        <v>81</v>
      </c>
      <c r="AV246" s="13" t="s">
        <v>81</v>
      </c>
      <c r="AW246" s="13" t="s">
        <v>33</v>
      </c>
      <c r="AX246" s="13" t="s">
        <v>72</v>
      </c>
      <c r="AY246" s="158" t="s">
        <v>132</v>
      </c>
    </row>
    <row r="247" spans="2:51" s="13" customFormat="1" ht="11.25">
      <c r="B247" s="157"/>
      <c r="D247" s="151" t="s">
        <v>208</v>
      </c>
      <c r="E247" s="158" t="s">
        <v>19</v>
      </c>
      <c r="F247" s="159" t="s">
        <v>398</v>
      </c>
      <c r="H247" s="160">
        <v>0.08</v>
      </c>
      <c r="I247" s="161"/>
      <c r="L247" s="157"/>
      <c r="M247" s="162"/>
      <c r="T247" s="163"/>
      <c r="AT247" s="158" t="s">
        <v>208</v>
      </c>
      <c r="AU247" s="158" t="s">
        <v>81</v>
      </c>
      <c r="AV247" s="13" t="s">
        <v>81</v>
      </c>
      <c r="AW247" s="13" t="s">
        <v>33</v>
      </c>
      <c r="AX247" s="13" t="s">
        <v>72</v>
      </c>
      <c r="AY247" s="158" t="s">
        <v>132</v>
      </c>
    </row>
    <row r="248" spans="2:51" s="13" customFormat="1" ht="11.25">
      <c r="B248" s="157"/>
      <c r="D248" s="151" t="s">
        <v>208</v>
      </c>
      <c r="E248" s="158" t="s">
        <v>19</v>
      </c>
      <c r="F248" s="159" t="s">
        <v>1065</v>
      </c>
      <c r="H248" s="160">
        <v>3.202</v>
      </c>
      <c r="I248" s="161"/>
      <c r="L248" s="157"/>
      <c r="M248" s="162"/>
      <c r="T248" s="163"/>
      <c r="AT248" s="158" t="s">
        <v>208</v>
      </c>
      <c r="AU248" s="158" t="s">
        <v>81</v>
      </c>
      <c r="AV248" s="13" t="s">
        <v>81</v>
      </c>
      <c r="AW248" s="13" t="s">
        <v>33</v>
      </c>
      <c r="AX248" s="13" t="s">
        <v>72</v>
      </c>
      <c r="AY248" s="158" t="s">
        <v>132</v>
      </c>
    </row>
    <row r="249" spans="2:51" s="13" customFormat="1" ht="11.25">
      <c r="B249" s="157"/>
      <c r="D249" s="151" t="s">
        <v>208</v>
      </c>
      <c r="E249" s="158" t="s">
        <v>19</v>
      </c>
      <c r="F249" s="159" t="s">
        <v>1052</v>
      </c>
      <c r="H249" s="160">
        <v>4.268</v>
      </c>
      <c r="I249" s="161"/>
      <c r="L249" s="157"/>
      <c r="M249" s="162"/>
      <c r="T249" s="163"/>
      <c r="AT249" s="158" t="s">
        <v>208</v>
      </c>
      <c r="AU249" s="158" t="s">
        <v>81</v>
      </c>
      <c r="AV249" s="13" t="s">
        <v>81</v>
      </c>
      <c r="AW249" s="13" t="s">
        <v>33</v>
      </c>
      <c r="AX249" s="13" t="s">
        <v>72</v>
      </c>
      <c r="AY249" s="158" t="s">
        <v>132</v>
      </c>
    </row>
    <row r="250" spans="2:51" s="13" customFormat="1" ht="11.25">
      <c r="B250" s="157"/>
      <c r="D250" s="151" t="s">
        <v>208</v>
      </c>
      <c r="E250" s="158" t="s">
        <v>19</v>
      </c>
      <c r="F250" s="159" t="s">
        <v>1054</v>
      </c>
      <c r="H250" s="160">
        <v>1.2</v>
      </c>
      <c r="I250" s="161"/>
      <c r="L250" s="157"/>
      <c r="M250" s="162"/>
      <c r="T250" s="163"/>
      <c r="AT250" s="158" t="s">
        <v>208</v>
      </c>
      <c r="AU250" s="158" t="s">
        <v>81</v>
      </c>
      <c r="AV250" s="13" t="s">
        <v>81</v>
      </c>
      <c r="AW250" s="13" t="s">
        <v>33</v>
      </c>
      <c r="AX250" s="13" t="s">
        <v>72</v>
      </c>
      <c r="AY250" s="158" t="s">
        <v>132</v>
      </c>
    </row>
    <row r="251" spans="2:51" s="13" customFormat="1" ht="11.25">
      <c r="B251" s="157"/>
      <c r="D251" s="151" t="s">
        <v>208</v>
      </c>
      <c r="E251" s="158" t="s">
        <v>19</v>
      </c>
      <c r="F251" s="159" t="s">
        <v>1066</v>
      </c>
      <c r="H251" s="160">
        <v>1.345</v>
      </c>
      <c r="I251" s="161"/>
      <c r="L251" s="157"/>
      <c r="M251" s="162"/>
      <c r="T251" s="163"/>
      <c r="AT251" s="158" t="s">
        <v>208</v>
      </c>
      <c r="AU251" s="158" t="s">
        <v>81</v>
      </c>
      <c r="AV251" s="13" t="s">
        <v>81</v>
      </c>
      <c r="AW251" s="13" t="s">
        <v>33</v>
      </c>
      <c r="AX251" s="13" t="s">
        <v>72</v>
      </c>
      <c r="AY251" s="158" t="s">
        <v>132</v>
      </c>
    </row>
    <row r="252" spans="2:51" s="13" customFormat="1" ht="11.25">
      <c r="B252" s="157"/>
      <c r="D252" s="151" t="s">
        <v>208</v>
      </c>
      <c r="E252" s="158" t="s">
        <v>19</v>
      </c>
      <c r="F252" s="159" t="s">
        <v>398</v>
      </c>
      <c r="H252" s="160">
        <v>0.08</v>
      </c>
      <c r="I252" s="161"/>
      <c r="L252" s="157"/>
      <c r="M252" s="162"/>
      <c r="T252" s="163"/>
      <c r="AT252" s="158" t="s">
        <v>208</v>
      </c>
      <c r="AU252" s="158" t="s">
        <v>81</v>
      </c>
      <c r="AV252" s="13" t="s">
        <v>81</v>
      </c>
      <c r="AW252" s="13" t="s">
        <v>33</v>
      </c>
      <c r="AX252" s="13" t="s">
        <v>72</v>
      </c>
      <c r="AY252" s="158" t="s">
        <v>132</v>
      </c>
    </row>
    <row r="253" spans="2:51" s="13" customFormat="1" ht="11.25">
      <c r="B253" s="157"/>
      <c r="D253" s="151" t="s">
        <v>208</v>
      </c>
      <c r="E253" s="158" t="s">
        <v>19</v>
      </c>
      <c r="F253" s="159" t="s">
        <v>456</v>
      </c>
      <c r="H253" s="160">
        <v>0.12</v>
      </c>
      <c r="I253" s="161"/>
      <c r="L253" s="157"/>
      <c r="M253" s="162"/>
      <c r="T253" s="163"/>
      <c r="AT253" s="158" t="s">
        <v>208</v>
      </c>
      <c r="AU253" s="158" t="s">
        <v>81</v>
      </c>
      <c r="AV253" s="13" t="s">
        <v>81</v>
      </c>
      <c r="AW253" s="13" t="s">
        <v>33</v>
      </c>
      <c r="AX253" s="13" t="s">
        <v>72</v>
      </c>
      <c r="AY253" s="158" t="s">
        <v>132</v>
      </c>
    </row>
    <row r="254" spans="2:51" s="13" customFormat="1" ht="11.25">
      <c r="B254" s="157"/>
      <c r="D254" s="151" t="s">
        <v>208</v>
      </c>
      <c r="E254" s="158" t="s">
        <v>19</v>
      </c>
      <c r="F254" s="159" t="s">
        <v>1059</v>
      </c>
      <c r="H254" s="160">
        <v>0.135</v>
      </c>
      <c r="I254" s="161"/>
      <c r="L254" s="157"/>
      <c r="M254" s="162"/>
      <c r="T254" s="163"/>
      <c r="AT254" s="158" t="s">
        <v>208</v>
      </c>
      <c r="AU254" s="158" t="s">
        <v>81</v>
      </c>
      <c r="AV254" s="13" t="s">
        <v>81</v>
      </c>
      <c r="AW254" s="13" t="s">
        <v>33</v>
      </c>
      <c r="AX254" s="13" t="s">
        <v>72</v>
      </c>
      <c r="AY254" s="158" t="s">
        <v>132</v>
      </c>
    </row>
    <row r="255" spans="2:51" s="13" customFormat="1" ht="11.25">
      <c r="B255" s="157"/>
      <c r="D255" s="151" t="s">
        <v>208</v>
      </c>
      <c r="E255" s="158" t="s">
        <v>19</v>
      </c>
      <c r="F255" s="159" t="s">
        <v>1067</v>
      </c>
      <c r="H255" s="160">
        <v>4.111</v>
      </c>
      <c r="I255" s="161"/>
      <c r="L255" s="157"/>
      <c r="M255" s="162"/>
      <c r="T255" s="163"/>
      <c r="AT255" s="158" t="s">
        <v>208</v>
      </c>
      <c r="AU255" s="158" t="s">
        <v>81</v>
      </c>
      <c r="AV255" s="13" t="s">
        <v>81</v>
      </c>
      <c r="AW255" s="13" t="s">
        <v>33</v>
      </c>
      <c r="AX255" s="13" t="s">
        <v>72</v>
      </c>
      <c r="AY255" s="158" t="s">
        <v>132</v>
      </c>
    </row>
    <row r="256" spans="2:51" s="13" customFormat="1" ht="11.25">
      <c r="B256" s="157"/>
      <c r="D256" s="151" t="s">
        <v>208</v>
      </c>
      <c r="E256" s="158" t="s">
        <v>19</v>
      </c>
      <c r="F256" s="159" t="s">
        <v>1056</v>
      </c>
      <c r="H256" s="160">
        <v>0.845</v>
      </c>
      <c r="I256" s="161"/>
      <c r="L256" s="157"/>
      <c r="M256" s="162"/>
      <c r="T256" s="163"/>
      <c r="AT256" s="158" t="s">
        <v>208</v>
      </c>
      <c r="AU256" s="158" t="s">
        <v>81</v>
      </c>
      <c r="AV256" s="13" t="s">
        <v>81</v>
      </c>
      <c r="AW256" s="13" t="s">
        <v>33</v>
      </c>
      <c r="AX256" s="13" t="s">
        <v>72</v>
      </c>
      <c r="AY256" s="158" t="s">
        <v>132</v>
      </c>
    </row>
    <row r="257" spans="2:51" s="13" customFormat="1" ht="11.25">
      <c r="B257" s="157"/>
      <c r="D257" s="151" t="s">
        <v>208</v>
      </c>
      <c r="E257" s="158" t="s">
        <v>19</v>
      </c>
      <c r="F257" s="159" t="s">
        <v>1057</v>
      </c>
      <c r="H257" s="160">
        <v>2.731</v>
      </c>
      <c r="I257" s="161"/>
      <c r="L257" s="157"/>
      <c r="M257" s="162"/>
      <c r="T257" s="163"/>
      <c r="AT257" s="158" t="s">
        <v>208</v>
      </c>
      <c r="AU257" s="158" t="s">
        <v>81</v>
      </c>
      <c r="AV257" s="13" t="s">
        <v>81</v>
      </c>
      <c r="AW257" s="13" t="s">
        <v>33</v>
      </c>
      <c r="AX257" s="13" t="s">
        <v>72</v>
      </c>
      <c r="AY257" s="158" t="s">
        <v>132</v>
      </c>
    </row>
    <row r="258" spans="2:51" s="13" customFormat="1" ht="11.25">
      <c r="B258" s="157"/>
      <c r="D258" s="151" t="s">
        <v>208</v>
      </c>
      <c r="E258" s="158" t="s">
        <v>19</v>
      </c>
      <c r="F258" s="159" t="s">
        <v>1058</v>
      </c>
      <c r="H258" s="160">
        <v>1.62</v>
      </c>
      <c r="I258" s="161"/>
      <c r="L258" s="157"/>
      <c r="M258" s="162"/>
      <c r="T258" s="163"/>
      <c r="AT258" s="158" t="s">
        <v>208</v>
      </c>
      <c r="AU258" s="158" t="s">
        <v>81</v>
      </c>
      <c r="AV258" s="13" t="s">
        <v>81</v>
      </c>
      <c r="AW258" s="13" t="s">
        <v>33</v>
      </c>
      <c r="AX258" s="13" t="s">
        <v>72</v>
      </c>
      <c r="AY258" s="158" t="s">
        <v>132</v>
      </c>
    </row>
    <row r="259" spans="2:51" s="14" customFormat="1" ht="11.25">
      <c r="B259" s="164"/>
      <c r="D259" s="151" t="s">
        <v>208</v>
      </c>
      <c r="E259" s="165" t="s">
        <v>19</v>
      </c>
      <c r="F259" s="166" t="s">
        <v>212</v>
      </c>
      <c r="H259" s="167">
        <v>21.371999999999996</v>
      </c>
      <c r="I259" s="168"/>
      <c r="L259" s="164"/>
      <c r="M259" s="169"/>
      <c r="T259" s="170"/>
      <c r="AT259" s="165" t="s">
        <v>208</v>
      </c>
      <c r="AU259" s="165" t="s">
        <v>81</v>
      </c>
      <c r="AV259" s="14" t="s">
        <v>155</v>
      </c>
      <c r="AW259" s="14" t="s">
        <v>33</v>
      </c>
      <c r="AX259" s="14" t="s">
        <v>79</v>
      </c>
      <c r="AY259" s="165" t="s">
        <v>132</v>
      </c>
    </row>
    <row r="260" spans="2:65" s="1" customFormat="1" ht="24.2" customHeight="1">
      <c r="B260" s="33"/>
      <c r="C260" s="128" t="s">
        <v>403</v>
      </c>
      <c r="D260" s="128" t="s">
        <v>135</v>
      </c>
      <c r="E260" s="129" t="s">
        <v>404</v>
      </c>
      <c r="F260" s="130" t="s">
        <v>405</v>
      </c>
      <c r="G260" s="131" t="s">
        <v>234</v>
      </c>
      <c r="H260" s="132">
        <v>2</v>
      </c>
      <c r="I260" s="133"/>
      <c r="J260" s="134">
        <f>ROUND(I260*H260,2)</f>
        <v>0</v>
      </c>
      <c r="K260" s="130" t="s">
        <v>139</v>
      </c>
      <c r="L260" s="33"/>
      <c r="M260" s="135" t="s">
        <v>19</v>
      </c>
      <c r="N260" s="136" t="s">
        <v>43</v>
      </c>
      <c r="P260" s="137">
        <f>O260*H260</f>
        <v>0</v>
      </c>
      <c r="Q260" s="137">
        <v>0.01777</v>
      </c>
      <c r="R260" s="137">
        <f>Q260*H260</f>
        <v>0.03554</v>
      </c>
      <c r="S260" s="137">
        <v>0</v>
      </c>
      <c r="T260" s="138">
        <f>S260*H260</f>
        <v>0</v>
      </c>
      <c r="AR260" s="139" t="s">
        <v>155</v>
      </c>
      <c r="AT260" s="139" t="s">
        <v>135</v>
      </c>
      <c r="AU260" s="139" t="s">
        <v>81</v>
      </c>
      <c r="AY260" s="18" t="s">
        <v>132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8" t="s">
        <v>79</v>
      </c>
      <c r="BK260" s="140">
        <f>ROUND(I260*H260,2)</f>
        <v>0</v>
      </c>
      <c r="BL260" s="18" t="s">
        <v>155</v>
      </c>
      <c r="BM260" s="139" t="s">
        <v>1068</v>
      </c>
    </row>
    <row r="261" spans="2:47" s="1" customFormat="1" ht="11.25">
      <c r="B261" s="33"/>
      <c r="D261" s="141" t="s">
        <v>142</v>
      </c>
      <c r="F261" s="142" t="s">
        <v>407</v>
      </c>
      <c r="I261" s="143"/>
      <c r="L261" s="33"/>
      <c r="M261" s="144"/>
      <c r="T261" s="54"/>
      <c r="AT261" s="18" t="s">
        <v>142</v>
      </c>
      <c r="AU261" s="18" t="s">
        <v>81</v>
      </c>
    </row>
    <row r="262" spans="2:51" s="12" customFormat="1" ht="11.25">
      <c r="B262" s="150"/>
      <c r="D262" s="151" t="s">
        <v>208</v>
      </c>
      <c r="E262" s="152" t="s">
        <v>19</v>
      </c>
      <c r="F262" s="153" t="s">
        <v>408</v>
      </c>
      <c r="H262" s="152" t="s">
        <v>19</v>
      </c>
      <c r="I262" s="154"/>
      <c r="L262" s="150"/>
      <c r="M262" s="155"/>
      <c r="T262" s="156"/>
      <c r="AT262" s="152" t="s">
        <v>208</v>
      </c>
      <c r="AU262" s="152" t="s">
        <v>81</v>
      </c>
      <c r="AV262" s="12" t="s">
        <v>79</v>
      </c>
      <c r="AW262" s="12" t="s">
        <v>33</v>
      </c>
      <c r="AX262" s="12" t="s">
        <v>72</v>
      </c>
      <c r="AY262" s="152" t="s">
        <v>132</v>
      </c>
    </row>
    <row r="263" spans="2:51" s="13" customFormat="1" ht="11.25">
      <c r="B263" s="157"/>
      <c r="D263" s="151" t="s">
        <v>208</v>
      </c>
      <c r="E263" s="158" t="s">
        <v>19</v>
      </c>
      <c r="F263" s="159" t="s">
        <v>81</v>
      </c>
      <c r="H263" s="160">
        <v>2</v>
      </c>
      <c r="I263" s="161"/>
      <c r="L263" s="157"/>
      <c r="M263" s="162"/>
      <c r="T263" s="163"/>
      <c r="AT263" s="158" t="s">
        <v>208</v>
      </c>
      <c r="AU263" s="158" t="s">
        <v>81</v>
      </c>
      <c r="AV263" s="13" t="s">
        <v>81</v>
      </c>
      <c r="AW263" s="13" t="s">
        <v>33</v>
      </c>
      <c r="AX263" s="13" t="s">
        <v>79</v>
      </c>
      <c r="AY263" s="158" t="s">
        <v>132</v>
      </c>
    </row>
    <row r="264" spans="2:65" s="1" customFormat="1" ht="16.5" customHeight="1">
      <c r="B264" s="33"/>
      <c r="C264" s="178" t="s">
        <v>409</v>
      </c>
      <c r="D264" s="178" t="s">
        <v>346</v>
      </c>
      <c r="E264" s="179" t="s">
        <v>410</v>
      </c>
      <c r="F264" s="180" t="s">
        <v>411</v>
      </c>
      <c r="G264" s="181" t="s">
        <v>234</v>
      </c>
      <c r="H264" s="182">
        <v>2</v>
      </c>
      <c r="I264" s="183"/>
      <c r="J264" s="184">
        <f>ROUND(I264*H264,2)</f>
        <v>0</v>
      </c>
      <c r="K264" s="180" t="s">
        <v>139</v>
      </c>
      <c r="L264" s="185"/>
      <c r="M264" s="186" t="s">
        <v>19</v>
      </c>
      <c r="N264" s="187" t="s">
        <v>43</v>
      </c>
      <c r="P264" s="137">
        <f>O264*H264</f>
        <v>0</v>
      </c>
      <c r="Q264" s="137">
        <v>0.01489</v>
      </c>
      <c r="R264" s="137">
        <f>Q264*H264</f>
        <v>0.02978</v>
      </c>
      <c r="S264" s="137">
        <v>0</v>
      </c>
      <c r="T264" s="138">
        <f>S264*H264</f>
        <v>0</v>
      </c>
      <c r="AR264" s="139" t="s">
        <v>175</v>
      </c>
      <c r="AT264" s="139" t="s">
        <v>346</v>
      </c>
      <c r="AU264" s="139" t="s">
        <v>81</v>
      </c>
      <c r="AY264" s="18" t="s">
        <v>132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8" t="s">
        <v>79</v>
      </c>
      <c r="BK264" s="140">
        <f>ROUND(I264*H264,2)</f>
        <v>0</v>
      </c>
      <c r="BL264" s="18" t="s">
        <v>155</v>
      </c>
      <c r="BM264" s="139" t="s">
        <v>1069</v>
      </c>
    </row>
    <row r="265" spans="2:63" s="11" customFormat="1" ht="22.9" customHeight="1">
      <c r="B265" s="116"/>
      <c r="D265" s="117" t="s">
        <v>71</v>
      </c>
      <c r="E265" s="126" t="s">
        <v>182</v>
      </c>
      <c r="F265" s="126" t="s">
        <v>417</v>
      </c>
      <c r="I265" s="119"/>
      <c r="J265" s="127">
        <f>BK265</f>
        <v>0</v>
      </c>
      <c r="L265" s="116"/>
      <c r="M265" s="121"/>
      <c r="P265" s="122">
        <f>SUM(P266:P362)</f>
        <v>0</v>
      </c>
      <c r="R265" s="122">
        <f>SUM(R266:R362)</f>
        <v>0.005858499999999999</v>
      </c>
      <c r="T265" s="123">
        <f>SUM(T266:T362)</f>
        <v>12.267309000000004</v>
      </c>
      <c r="AR265" s="117" t="s">
        <v>79</v>
      </c>
      <c r="AT265" s="124" t="s">
        <v>71</v>
      </c>
      <c r="AU265" s="124" t="s">
        <v>79</v>
      </c>
      <c r="AY265" s="117" t="s">
        <v>132</v>
      </c>
      <c r="BK265" s="125">
        <f>SUM(BK266:BK362)</f>
        <v>0</v>
      </c>
    </row>
    <row r="266" spans="2:65" s="1" customFormat="1" ht="24.2" customHeight="1">
      <c r="B266" s="33"/>
      <c r="C266" s="128" t="s">
        <v>413</v>
      </c>
      <c r="D266" s="128" t="s">
        <v>135</v>
      </c>
      <c r="E266" s="129" t="s">
        <v>425</v>
      </c>
      <c r="F266" s="130" t="s">
        <v>426</v>
      </c>
      <c r="G266" s="131" t="s">
        <v>205</v>
      </c>
      <c r="H266" s="132">
        <v>55.781</v>
      </c>
      <c r="I266" s="133"/>
      <c r="J266" s="134">
        <f>ROUND(I266*H266,2)</f>
        <v>0</v>
      </c>
      <c r="K266" s="130" t="s">
        <v>139</v>
      </c>
      <c r="L266" s="33"/>
      <c r="M266" s="135" t="s">
        <v>19</v>
      </c>
      <c r="N266" s="136" t="s">
        <v>43</v>
      </c>
      <c r="P266" s="137">
        <f>O266*H266</f>
        <v>0</v>
      </c>
      <c r="Q266" s="137">
        <v>0</v>
      </c>
      <c r="R266" s="137">
        <f>Q266*H266</f>
        <v>0</v>
      </c>
      <c r="S266" s="137">
        <v>0.068</v>
      </c>
      <c r="T266" s="138">
        <f>S266*H266</f>
        <v>3.793108</v>
      </c>
      <c r="AR266" s="139" t="s">
        <v>155</v>
      </c>
      <c r="AT266" s="139" t="s">
        <v>135</v>
      </c>
      <c r="AU266" s="139" t="s">
        <v>81</v>
      </c>
      <c r="AY266" s="18" t="s">
        <v>132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8" t="s">
        <v>79</v>
      </c>
      <c r="BK266" s="140">
        <f>ROUND(I266*H266,2)</f>
        <v>0</v>
      </c>
      <c r="BL266" s="18" t="s">
        <v>155</v>
      </c>
      <c r="BM266" s="139" t="s">
        <v>1070</v>
      </c>
    </row>
    <row r="267" spans="2:47" s="1" customFormat="1" ht="11.25">
      <c r="B267" s="33"/>
      <c r="D267" s="141" t="s">
        <v>142</v>
      </c>
      <c r="F267" s="142" t="s">
        <v>428</v>
      </c>
      <c r="I267" s="143"/>
      <c r="L267" s="33"/>
      <c r="M267" s="144"/>
      <c r="T267" s="54"/>
      <c r="AT267" s="18" t="s">
        <v>142</v>
      </c>
      <c r="AU267" s="18" t="s">
        <v>81</v>
      </c>
    </row>
    <row r="268" spans="2:51" s="13" customFormat="1" ht="22.5">
      <c r="B268" s="157"/>
      <c r="D268" s="151" t="s">
        <v>208</v>
      </c>
      <c r="E268" s="158" t="s">
        <v>19</v>
      </c>
      <c r="F268" s="159" t="s">
        <v>1071</v>
      </c>
      <c r="H268" s="160">
        <v>41.751</v>
      </c>
      <c r="I268" s="161"/>
      <c r="L268" s="157"/>
      <c r="M268" s="162"/>
      <c r="T268" s="163"/>
      <c r="AT268" s="158" t="s">
        <v>208</v>
      </c>
      <c r="AU268" s="158" t="s">
        <v>81</v>
      </c>
      <c r="AV268" s="13" t="s">
        <v>81</v>
      </c>
      <c r="AW268" s="13" t="s">
        <v>33</v>
      </c>
      <c r="AX268" s="13" t="s">
        <v>72</v>
      </c>
      <c r="AY268" s="158" t="s">
        <v>132</v>
      </c>
    </row>
    <row r="269" spans="2:51" s="13" customFormat="1" ht="11.25">
      <c r="B269" s="157"/>
      <c r="D269" s="151" t="s">
        <v>208</v>
      </c>
      <c r="E269" s="158" t="s">
        <v>19</v>
      </c>
      <c r="F269" s="159" t="s">
        <v>1072</v>
      </c>
      <c r="H269" s="160">
        <v>13.673</v>
      </c>
      <c r="I269" s="161"/>
      <c r="L269" s="157"/>
      <c r="M269" s="162"/>
      <c r="T269" s="163"/>
      <c r="AT269" s="158" t="s">
        <v>208</v>
      </c>
      <c r="AU269" s="158" t="s">
        <v>81</v>
      </c>
      <c r="AV269" s="13" t="s">
        <v>81</v>
      </c>
      <c r="AW269" s="13" t="s">
        <v>33</v>
      </c>
      <c r="AX269" s="13" t="s">
        <v>72</v>
      </c>
      <c r="AY269" s="158" t="s">
        <v>132</v>
      </c>
    </row>
    <row r="270" spans="2:51" s="13" customFormat="1" ht="11.25">
      <c r="B270" s="157"/>
      <c r="D270" s="151" t="s">
        <v>208</v>
      </c>
      <c r="E270" s="158" t="s">
        <v>19</v>
      </c>
      <c r="F270" s="159" t="s">
        <v>1021</v>
      </c>
      <c r="H270" s="160">
        <v>-1.35</v>
      </c>
      <c r="I270" s="161"/>
      <c r="L270" s="157"/>
      <c r="M270" s="162"/>
      <c r="T270" s="163"/>
      <c r="AT270" s="158" t="s">
        <v>208</v>
      </c>
      <c r="AU270" s="158" t="s">
        <v>81</v>
      </c>
      <c r="AV270" s="13" t="s">
        <v>81</v>
      </c>
      <c r="AW270" s="13" t="s">
        <v>33</v>
      </c>
      <c r="AX270" s="13" t="s">
        <v>72</v>
      </c>
      <c r="AY270" s="158" t="s">
        <v>132</v>
      </c>
    </row>
    <row r="271" spans="2:51" s="13" customFormat="1" ht="11.25">
      <c r="B271" s="157"/>
      <c r="D271" s="151" t="s">
        <v>208</v>
      </c>
      <c r="E271" s="158" t="s">
        <v>19</v>
      </c>
      <c r="F271" s="159" t="s">
        <v>1020</v>
      </c>
      <c r="H271" s="160">
        <v>1.707</v>
      </c>
      <c r="I271" s="161"/>
      <c r="L271" s="157"/>
      <c r="M271" s="162"/>
      <c r="T271" s="163"/>
      <c r="AT271" s="158" t="s">
        <v>208</v>
      </c>
      <c r="AU271" s="158" t="s">
        <v>81</v>
      </c>
      <c r="AV271" s="13" t="s">
        <v>81</v>
      </c>
      <c r="AW271" s="13" t="s">
        <v>33</v>
      </c>
      <c r="AX271" s="13" t="s">
        <v>72</v>
      </c>
      <c r="AY271" s="158" t="s">
        <v>132</v>
      </c>
    </row>
    <row r="272" spans="2:51" s="14" customFormat="1" ht="11.25">
      <c r="B272" s="164"/>
      <c r="D272" s="151" t="s">
        <v>208</v>
      </c>
      <c r="E272" s="165" t="s">
        <v>19</v>
      </c>
      <c r="F272" s="166" t="s">
        <v>212</v>
      </c>
      <c r="H272" s="167">
        <v>55.781</v>
      </c>
      <c r="I272" s="168"/>
      <c r="L272" s="164"/>
      <c r="M272" s="169"/>
      <c r="T272" s="170"/>
      <c r="AT272" s="165" t="s">
        <v>208</v>
      </c>
      <c r="AU272" s="165" t="s">
        <v>81</v>
      </c>
      <c r="AV272" s="14" t="s">
        <v>155</v>
      </c>
      <c r="AW272" s="14" t="s">
        <v>33</v>
      </c>
      <c r="AX272" s="14" t="s">
        <v>79</v>
      </c>
      <c r="AY272" s="165" t="s">
        <v>132</v>
      </c>
    </row>
    <row r="273" spans="2:65" s="1" customFormat="1" ht="24.2" customHeight="1">
      <c r="B273" s="33"/>
      <c r="C273" s="128" t="s">
        <v>418</v>
      </c>
      <c r="D273" s="128" t="s">
        <v>135</v>
      </c>
      <c r="E273" s="129" t="s">
        <v>433</v>
      </c>
      <c r="F273" s="130" t="s">
        <v>434</v>
      </c>
      <c r="G273" s="131" t="s">
        <v>205</v>
      </c>
      <c r="H273" s="132">
        <v>15.153</v>
      </c>
      <c r="I273" s="133"/>
      <c r="J273" s="134">
        <f>ROUND(I273*H273,2)</f>
        <v>0</v>
      </c>
      <c r="K273" s="130" t="s">
        <v>139</v>
      </c>
      <c r="L273" s="33"/>
      <c r="M273" s="135" t="s">
        <v>19</v>
      </c>
      <c r="N273" s="136" t="s">
        <v>43</v>
      </c>
      <c r="P273" s="137">
        <f>O273*H273</f>
        <v>0</v>
      </c>
      <c r="Q273" s="137">
        <v>0</v>
      </c>
      <c r="R273" s="137">
        <f>Q273*H273</f>
        <v>0</v>
      </c>
      <c r="S273" s="137">
        <v>0.131</v>
      </c>
      <c r="T273" s="138">
        <f>S273*H273</f>
        <v>1.9850430000000001</v>
      </c>
      <c r="AR273" s="139" t="s">
        <v>155</v>
      </c>
      <c r="AT273" s="139" t="s">
        <v>135</v>
      </c>
      <c r="AU273" s="139" t="s">
        <v>81</v>
      </c>
      <c r="AY273" s="18" t="s">
        <v>132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8" t="s">
        <v>79</v>
      </c>
      <c r="BK273" s="140">
        <f>ROUND(I273*H273,2)</f>
        <v>0</v>
      </c>
      <c r="BL273" s="18" t="s">
        <v>155</v>
      </c>
      <c r="BM273" s="139" t="s">
        <v>1073</v>
      </c>
    </row>
    <row r="274" spans="2:47" s="1" customFormat="1" ht="11.25">
      <c r="B274" s="33"/>
      <c r="D274" s="141" t="s">
        <v>142</v>
      </c>
      <c r="F274" s="142" t="s">
        <v>436</v>
      </c>
      <c r="I274" s="143"/>
      <c r="L274" s="33"/>
      <c r="M274" s="144"/>
      <c r="T274" s="54"/>
      <c r="AT274" s="18" t="s">
        <v>142</v>
      </c>
      <c r="AU274" s="18" t="s">
        <v>81</v>
      </c>
    </row>
    <row r="275" spans="2:51" s="13" customFormat="1" ht="11.25">
      <c r="B275" s="157"/>
      <c r="D275" s="151" t="s">
        <v>208</v>
      </c>
      <c r="E275" s="158" t="s">
        <v>19</v>
      </c>
      <c r="F275" s="159" t="s">
        <v>1074</v>
      </c>
      <c r="H275" s="160">
        <v>17.953</v>
      </c>
      <c r="I275" s="161"/>
      <c r="L275" s="157"/>
      <c r="M275" s="162"/>
      <c r="T275" s="163"/>
      <c r="AT275" s="158" t="s">
        <v>208</v>
      </c>
      <c r="AU275" s="158" t="s">
        <v>81</v>
      </c>
      <c r="AV275" s="13" t="s">
        <v>81</v>
      </c>
      <c r="AW275" s="13" t="s">
        <v>33</v>
      </c>
      <c r="AX275" s="13" t="s">
        <v>72</v>
      </c>
      <c r="AY275" s="158" t="s">
        <v>132</v>
      </c>
    </row>
    <row r="276" spans="2:51" s="13" customFormat="1" ht="11.25">
      <c r="B276" s="157"/>
      <c r="D276" s="151" t="s">
        <v>208</v>
      </c>
      <c r="E276" s="158" t="s">
        <v>19</v>
      </c>
      <c r="F276" s="159" t="s">
        <v>1075</v>
      </c>
      <c r="H276" s="160">
        <v>-2.8</v>
      </c>
      <c r="I276" s="161"/>
      <c r="L276" s="157"/>
      <c r="M276" s="162"/>
      <c r="T276" s="163"/>
      <c r="AT276" s="158" t="s">
        <v>208</v>
      </c>
      <c r="AU276" s="158" t="s">
        <v>81</v>
      </c>
      <c r="AV276" s="13" t="s">
        <v>81</v>
      </c>
      <c r="AW276" s="13" t="s">
        <v>33</v>
      </c>
      <c r="AX276" s="13" t="s">
        <v>72</v>
      </c>
      <c r="AY276" s="158" t="s">
        <v>132</v>
      </c>
    </row>
    <row r="277" spans="2:51" s="14" customFormat="1" ht="11.25">
      <c r="B277" s="164"/>
      <c r="D277" s="151" t="s">
        <v>208</v>
      </c>
      <c r="E277" s="165" t="s">
        <v>19</v>
      </c>
      <c r="F277" s="166" t="s">
        <v>212</v>
      </c>
      <c r="H277" s="167">
        <v>15.152999999999999</v>
      </c>
      <c r="I277" s="168"/>
      <c r="L277" s="164"/>
      <c r="M277" s="169"/>
      <c r="T277" s="170"/>
      <c r="AT277" s="165" t="s">
        <v>208</v>
      </c>
      <c r="AU277" s="165" t="s">
        <v>81</v>
      </c>
      <c r="AV277" s="14" t="s">
        <v>155</v>
      </c>
      <c r="AW277" s="14" t="s">
        <v>33</v>
      </c>
      <c r="AX277" s="14" t="s">
        <v>79</v>
      </c>
      <c r="AY277" s="165" t="s">
        <v>132</v>
      </c>
    </row>
    <row r="278" spans="2:65" s="1" customFormat="1" ht="24.2" customHeight="1">
      <c r="B278" s="33"/>
      <c r="C278" s="128" t="s">
        <v>424</v>
      </c>
      <c r="D278" s="128" t="s">
        <v>135</v>
      </c>
      <c r="E278" s="129" t="s">
        <v>442</v>
      </c>
      <c r="F278" s="130" t="s">
        <v>443</v>
      </c>
      <c r="G278" s="131" t="s">
        <v>205</v>
      </c>
      <c r="H278" s="132">
        <v>7.397</v>
      </c>
      <c r="I278" s="133"/>
      <c r="J278" s="134">
        <f>ROUND(I278*H278,2)</f>
        <v>0</v>
      </c>
      <c r="K278" s="130" t="s">
        <v>139</v>
      </c>
      <c r="L278" s="33"/>
      <c r="M278" s="135" t="s">
        <v>19</v>
      </c>
      <c r="N278" s="136" t="s">
        <v>43</v>
      </c>
      <c r="P278" s="137">
        <f>O278*H278</f>
        <v>0</v>
      </c>
      <c r="Q278" s="137">
        <v>0</v>
      </c>
      <c r="R278" s="137">
        <f>Q278*H278</f>
        <v>0</v>
      </c>
      <c r="S278" s="137">
        <v>0.261</v>
      </c>
      <c r="T278" s="138">
        <f>S278*H278</f>
        <v>1.930617</v>
      </c>
      <c r="AR278" s="139" t="s">
        <v>155</v>
      </c>
      <c r="AT278" s="139" t="s">
        <v>135</v>
      </c>
      <c r="AU278" s="139" t="s">
        <v>81</v>
      </c>
      <c r="AY278" s="18" t="s">
        <v>132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8" t="s">
        <v>79</v>
      </c>
      <c r="BK278" s="140">
        <f>ROUND(I278*H278,2)</f>
        <v>0</v>
      </c>
      <c r="BL278" s="18" t="s">
        <v>155</v>
      </c>
      <c r="BM278" s="139" t="s">
        <v>1076</v>
      </c>
    </row>
    <row r="279" spans="2:47" s="1" customFormat="1" ht="11.25">
      <c r="B279" s="33"/>
      <c r="D279" s="141" t="s">
        <v>142</v>
      </c>
      <c r="F279" s="142" t="s">
        <v>445</v>
      </c>
      <c r="I279" s="143"/>
      <c r="L279" s="33"/>
      <c r="M279" s="144"/>
      <c r="T279" s="54"/>
      <c r="AT279" s="18" t="s">
        <v>142</v>
      </c>
      <c r="AU279" s="18" t="s">
        <v>81</v>
      </c>
    </row>
    <row r="280" spans="2:51" s="13" customFormat="1" ht="11.25">
      <c r="B280" s="157"/>
      <c r="D280" s="151" t="s">
        <v>208</v>
      </c>
      <c r="E280" s="158" t="s">
        <v>19</v>
      </c>
      <c r="F280" s="159" t="s">
        <v>1077</v>
      </c>
      <c r="H280" s="160">
        <v>7.397</v>
      </c>
      <c r="I280" s="161"/>
      <c r="L280" s="157"/>
      <c r="M280" s="162"/>
      <c r="T280" s="163"/>
      <c r="AT280" s="158" t="s">
        <v>208</v>
      </c>
      <c r="AU280" s="158" t="s">
        <v>81</v>
      </c>
      <c r="AV280" s="13" t="s">
        <v>81</v>
      </c>
      <c r="AW280" s="13" t="s">
        <v>33</v>
      </c>
      <c r="AX280" s="13" t="s">
        <v>79</v>
      </c>
      <c r="AY280" s="158" t="s">
        <v>132</v>
      </c>
    </row>
    <row r="281" spans="2:65" s="1" customFormat="1" ht="24.2" customHeight="1">
      <c r="B281" s="33"/>
      <c r="C281" s="128" t="s">
        <v>432</v>
      </c>
      <c r="D281" s="128" t="s">
        <v>135</v>
      </c>
      <c r="E281" s="129" t="s">
        <v>449</v>
      </c>
      <c r="F281" s="130" t="s">
        <v>450</v>
      </c>
      <c r="G281" s="131" t="s">
        <v>205</v>
      </c>
      <c r="H281" s="132">
        <v>21.515</v>
      </c>
      <c r="I281" s="133"/>
      <c r="J281" s="134">
        <f>ROUND(I281*H281,2)</f>
        <v>0</v>
      </c>
      <c r="K281" s="130" t="s">
        <v>139</v>
      </c>
      <c r="L281" s="33"/>
      <c r="M281" s="135" t="s">
        <v>19</v>
      </c>
      <c r="N281" s="136" t="s">
        <v>43</v>
      </c>
      <c r="P281" s="137">
        <f>O281*H281</f>
        <v>0</v>
      </c>
      <c r="Q281" s="137">
        <v>0</v>
      </c>
      <c r="R281" s="137">
        <f>Q281*H281</f>
        <v>0</v>
      </c>
      <c r="S281" s="137">
        <v>0.035</v>
      </c>
      <c r="T281" s="138">
        <f>S281*H281</f>
        <v>0.753025</v>
      </c>
      <c r="AR281" s="139" t="s">
        <v>155</v>
      </c>
      <c r="AT281" s="139" t="s">
        <v>135</v>
      </c>
      <c r="AU281" s="139" t="s">
        <v>81</v>
      </c>
      <c r="AY281" s="18" t="s">
        <v>132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79</v>
      </c>
      <c r="BK281" s="140">
        <f>ROUND(I281*H281,2)</f>
        <v>0</v>
      </c>
      <c r="BL281" s="18" t="s">
        <v>155</v>
      </c>
      <c r="BM281" s="139" t="s">
        <v>1078</v>
      </c>
    </row>
    <row r="282" spans="2:47" s="1" customFormat="1" ht="11.25">
      <c r="B282" s="33"/>
      <c r="D282" s="141" t="s">
        <v>142</v>
      </c>
      <c r="F282" s="142" t="s">
        <v>452</v>
      </c>
      <c r="I282" s="143"/>
      <c r="L282" s="33"/>
      <c r="M282" s="144"/>
      <c r="T282" s="54"/>
      <c r="AT282" s="18" t="s">
        <v>142</v>
      </c>
      <c r="AU282" s="18" t="s">
        <v>81</v>
      </c>
    </row>
    <row r="283" spans="2:51" s="13" customFormat="1" ht="11.25">
      <c r="B283" s="157"/>
      <c r="D283" s="151" t="s">
        <v>208</v>
      </c>
      <c r="E283" s="158" t="s">
        <v>19</v>
      </c>
      <c r="F283" s="159" t="s">
        <v>1079</v>
      </c>
      <c r="H283" s="160">
        <v>1.688</v>
      </c>
      <c r="I283" s="161"/>
      <c r="L283" s="157"/>
      <c r="M283" s="162"/>
      <c r="T283" s="163"/>
      <c r="AT283" s="158" t="s">
        <v>208</v>
      </c>
      <c r="AU283" s="158" t="s">
        <v>81</v>
      </c>
      <c r="AV283" s="13" t="s">
        <v>81</v>
      </c>
      <c r="AW283" s="13" t="s">
        <v>33</v>
      </c>
      <c r="AX283" s="13" t="s">
        <v>72</v>
      </c>
      <c r="AY283" s="158" t="s">
        <v>132</v>
      </c>
    </row>
    <row r="284" spans="2:51" s="13" customFormat="1" ht="11.25">
      <c r="B284" s="157"/>
      <c r="D284" s="151" t="s">
        <v>208</v>
      </c>
      <c r="E284" s="158" t="s">
        <v>19</v>
      </c>
      <c r="F284" s="159" t="s">
        <v>466</v>
      </c>
      <c r="H284" s="160">
        <v>0.07</v>
      </c>
      <c r="I284" s="161"/>
      <c r="L284" s="157"/>
      <c r="M284" s="162"/>
      <c r="T284" s="163"/>
      <c r="AT284" s="158" t="s">
        <v>208</v>
      </c>
      <c r="AU284" s="158" t="s">
        <v>81</v>
      </c>
      <c r="AV284" s="13" t="s">
        <v>81</v>
      </c>
      <c r="AW284" s="13" t="s">
        <v>33</v>
      </c>
      <c r="AX284" s="13" t="s">
        <v>72</v>
      </c>
      <c r="AY284" s="158" t="s">
        <v>132</v>
      </c>
    </row>
    <row r="285" spans="2:51" s="13" customFormat="1" ht="11.25">
      <c r="B285" s="157"/>
      <c r="D285" s="151" t="s">
        <v>208</v>
      </c>
      <c r="E285" s="158" t="s">
        <v>19</v>
      </c>
      <c r="F285" s="159" t="s">
        <v>1080</v>
      </c>
      <c r="H285" s="160">
        <v>1.596</v>
      </c>
      <c r="I285" s="161"/>
      <c r="L285" s="157"/>
      <c r="M285" s="162"/>
      <c r="T285" s="163"/>
      <c r="AT285" s="158" t="s">
        <v>208</v>
      </c>
      <c r="AU285" s="158" t="s">
        <v>81</v>
      </c>
      <c r="AV285" s="13" t="s">
        <v>81</v>
      </c>
      <c r="AW285" s="13" t="s">
        <v>33</v>
      </c>
      <c r="AX285" s="13" t="s">
        <v>72</v>
      </c>
      <c r="AY285" s="158" t="s">
        <v>132</v>
      </c>
    </row>
    <row r="286" spans="2:51" s="13" customFormat="1" ht="11.25">
      <c r="B286" s="157"/>
      <c r="D286" s="151" t="s">
        <v>208</v>
      </c>
      <c r="E286" s="158" t="s">
        <v>19</v>
      </c>
      <c r="F286" s="159" t="s">
        <v>1081</v>
      </c>
      <c r="H286" s="160">
        <v>0.098</v>
      </c>
      <c r="I286" s="161"/>
      <c r="L286" s="157"/>
      <c r="M286" s="162"/>
      <c r="T286" s="163"/>
      <c r="AT286" s="158" t="s">
        <v>208</v>
      </c>
      <c r="AU286" s="158" t="s">
        <v>81</v>
      </c>
      <c r="AV286" s="13" t="s">
        <v>81</v>
      </c>
      <c r="AW286" s="13" t="s">
        <v>33</v>
      </c>
      <c r="AX286" s="13" t="s">
        <v>72</v>
      </c>
      <c r="AY286" s="158" t="s">
        <v>132</v>
      </c>
    </row>
    <row r="287" spans="2:51" s="13" customFormat="1" ht="11.25">
      <c r="B287" s="157"/>
      <c r="D287" s="151" t="s">
        <v>208</v>
      </c>
      <c r="E287" s="158" t="s">
        <v>19</v>
      </c>
      <c r="F287" s="159" t="s">
        <v>1082</v>
      </c>
      <c r="H287" s="160">
        <v>1.569</v>
      </c>
      <c r="I287" s="161"/>
      <c r="L287" s="157"/>
      <c r="M287" s="162"/>
      <c r="T287" s="163"/>
      <c r="AT287" s="158" t="s">
        <v>208</v>
      </c>
      <c r="AU287" s="158" t="s">
        <v>81</v>
      </c>
      <c r="AV287" s="13" t="s">
        <v>81</v>
      </c>
      <c r="AW287" s="13" t="s">
        <v>33</v>
      </c>
      <c r="AX287" s="13" t="s">
        <v>72</v>
      </c>
      <c r="AY287" s="158" t="s">
        <v>132</v>
      </c>
    </row>
    <row r="288" spans="2:51" s="13" customFormat="1" ht="11.25">
      <c r="B288" s="157"/>
      <c r="D288" s="151" t="s">
        <v>208</v>
      </c>
      <c r="E288" s="158" t="s">
        <v>19</v>
      </c>
      <c r="F288" s="159" t="s">
        <v>1052</v>
      </c>
      <c r="H288" s="160">
        <v>4.268</v>
      </c>
      <c r="I288" s="161"/>
      <c r="L288" s="157"/>
      <c r="M288" s="162"/>
      <c r="T288" s="163"/>
      <c r="AT288" s="158" t="s">
        <v>208</v>
      </c>
      <c r="AU288" s="158" t="s">
        <v>81</v>
      </c>
      <c r="AV288" s="13" t="s">
        <v>81</v>
      </c>
      <c r="AW288" s="13" t="s">
        <v>33</v>
      </c>
      <c r="AX288" s="13" t="s">
        <v>72</v>
      </c>
      <c r="AY288" s="158" t="s">
        <v>132</v>
      </c>
    </row>
    <row r="289" spans="2:51" s="13" customFormat="1" ht="11.25">
      <c r="B289" s="157"/>
      <c r="D289" s="151" t="s">
        <v>208</v>
      </c>
      <c r="E289" s="158" t="s">
        <v>19</v>
      </c>
      <c r="F289" s="159" t="s">
        <v>1083</v>
      </c>
      <c r="H289" s="160">
        <v>3.642</v>
      </c>
      <c r="I289" s="161"/>
      <c r="L289" s="157"/>
      <c r="M289" s="162"/>
      <c r="T289" s="163"/>
      <c r="AT289" s="158" t="s">
        <v>208</v>
      </c>
      <c r="AU289" s="158" t="s">
        <v>81</v>
      </c>
      <c r="AV289" s="13" t="s">
        <v>81</v>
      </c>
      <c r="AW289" s="13" t="s">
        <v>33</v>
      </c>
      <c r="AX289" s="13" t="s">
        <v>72</v>
      </c>
      <c r="AY289" s="158" t="s">
        <v>132</v>
      </c>
    </row>
    <row r="290" spans="2:51" s="13" customFormat="1" ht="11.25">
      <c r="B290" s="157"/>
      <c r="D290" s="151" t="s">
        <v>208</v>
      </c>
      <c r="E290" s="158" t="s">
        <v>19</v>
      </c>
      <c r="F290" s="159" t="s">
        <v>1084</v>
      </c>
      <c r="H290" s="160">
        <v>1.457</v>
      </c>
      <c r="I290" s="161"/>
      <c r="L290" s="157"/>
      <c r="M290" s="162"/>
      <c r="T290" s="163"/>
      <c r="AT290" s="158" t="s">
        <v>208</v>
      </c>
      <c r="AU290" s="158" t="s">
        <v>81</v>
      </c>
      <c r="AV290" s="13" t="s">
        <v>81</v>
      </c>
      <c r="AW290" s="13" t="s">
        <v>33</v>
      </c>
      <c r="AX290" s="13" t="s">
        <v>72</v>
      </c>
      <c r="AY290" s="158" t="s">
        <v>132</v>
      </c>
    </row>
    <row r="291" spans="2:51" s="13" customFormat="1" ht="11.25">
      <c r="B291" s="157"/>
      <c r="D291" s="151" t="s">
        <v>208</v>
      </c>
      <c r="E291" s="158" t="s">
        <v>19</v>
      </c>
      <c r="F291" s="159" t="s">
        <v>466</v>
      </c>
      <c r="H291" s="160">
        <v>0.07</v>
      </c>
      <c r="I291" s="161"/>
      <c r="L291" s="157"/>
      <c r="M291" s="162"/>
      <c r="T291" s="163"/>
      <c r="AT291" s="158" t="s">
        <v>208</v>
      </c>
      <c r="AU291" s="158" t="s">
        <v>81</v>
      </c>
      <c r="AV291" s="13" t="s">
        <v>81</v>
      </c>
      <c r="AW291" s="13" t="s">
        <v>33</v>
      </c>
      <c r="AX291" s="13" t="s">
        <v>72</v>
      </c>
      <c r="AY291" s="158" t="s">
        <v>132</v>
      </c>
    </row>
    <row r="292" spans="2:51" s="13" customFormat="1" ht="11.25">
      <c r="B292" s="157"/>
      <c r="D292" s="151" t="s">
        <v>208</v>
      </c>
      <c r="E292" s="158" t="s">
        <v>19</v>
      </c>
      <c r="F292" s="159" t="s">
        <v>1085</v>
      </c>
      <c r="H292" s="160">
        <v>4.054</v>
      </c>
      <c r="I292" s="161"/>
      <c r="L292" s="157"/>
      <c r="M292" s="162"/>
      <c r="T292" s="163"/>
      <c r="AT292" s="158" t="s">
        <v>208</v>
      </c>
      <c r="AU292" s="158" t="s">
        <v>81</v>
      </c>
      <c r="AV292" s="13" t="s">
        <v>81</v>
      </c>
      <c r="AW292" s="13" t="s">
        <v>33</v>
      </c>
      <c r="AX292" s="13" t="s">
        <v>72</v>
      </c>
      <c r="AY292" s="158" t="s">
        <v>132</v>
      </c>
    </row>
    <row r="293" spans="2:51" s="13" customFormat="1" ht="11.25">
      <c r="B293" s="157"/>
      <c r="D293" s="151" t="s">
        <v>208</v>
      </c>
      <c r="E293" s="158" t="s">
        <v>19</v>
      </c>
      <c r="F293" s="159" t="s">
        <v>1086</v>
      </c>
      <c r="H293" s="160">
        <v>1.337</v>
      </c>
      <c r="I293" s="161"/>
      <c r="L293" s="157"/>
      <c r="M293" s="162"/>
      <c r="T293" s="163"/>
      <c r="AT293" s="158" t="s">
        <v>208</v>
      </c>
      <c r="AU293" s="158" t="s">
        <v>81</v>
      </c>
      <c r="AV293" s="13" t="s">
        <v>81</v>
      </c>
      <c r="AW293" s="13" t="s">
        <v>33</v>
      </c>
      <c r="AX293" s="13" t="s">
        <v>72</v>
      </c>
      <c r="AY293" s="158" t="s">
        <v>132</v>
      </c>
    </row>
    <row r="294" spans="2:51" s="13" customFormat="1" ht="11.25">
      <c r="B294" s="157"/>
      <c r="D294" s="151" t="s">
        <v>208</v>
      </c>
      <c r="E294" s="158" t="s">
        <v>19</v>
      </c>
      <c r="F294" s="159" t="s">
        <v>1087</v>
      </c>
      <c r="H294" s="160">
        <v>1.426</v>
      </c>
      <c r="I294" s="161"/>
      <c r="L294" s="157"/>
      <c r="M294" s="162"/>
      <c r="T294" s="163"/>
      <c r="AT294" s="158" t="s">
        <v>208</v>
      </c>
      <c r="AU294" s="158" t="s">
        <v>81</v>
      </c>
      <c r="AV294" s="13" t="s">
        <v>81</v>
      </c>
      <c r="AW294" s="13" t="s">
        <v>33</v>
      </c>
      <c r="AX294" s="13" t="s">
        <v>72</v>
      </c>
      <c r="AY294" s="158" t="s">
        <v>132</v>
      </c>
    </row>
    <row r="295" spans="2:51" s="13" customFormat="1" ht="11.25">
      <c r="B295" s="157"/>
      <c r="D295" s="151" t="s">
        <v>208</v>
      </c>
      <c r="E295" s="158" t="s">
        <v>19</v>
      </c>
      <c r="F295" s="159" t="s">
        <v>456</v>
      </c>
      <c r="H295" s="160">
        <v>0.12</v>
      </c>
      <c r="I295" s="161"/>
      <c r="L295" s="157"/>
      <c r="M295" s="162"/>
      <c r="T295" s="163"/>
      <c r="AT295" s="158" t="s">
        <v>208</v>
      </c>
      <c r="AU295" s="158" t="s">
        <v>81</v>
      </c>
      <c r="AV295" s="13" t="s">
        <v>81</v>
      </c>
      <c r="AW295" s="13" t="s">
        <v>33</v>
      </c>
      <c r="AX295" s="13" t="s">
        <v>72</v>
      </c>
      <c r="AY295" s="158" t="s">
        <v>132</v>
      </c>
    </row>
    <row r="296" spans="2:51" s="13" customFormat="1" ht="11.25">
      <c r="B296" s="157"/>
      <c r="D296" s="151" t="s">
        <v>208</v>
      </c>
      <c r="E296" s="158" t="s">
        <v>19</v>
      </c>
      <c r="F296" s="159" t="s">
        <v>456</v>
      </c>
      <c r="H296" s="160">
        <v>0.12</v>
      </c>
      <c r="I296" s="161"/>
      <c r="L296" s="157"/>
      <c r="M296" s="162"/>
      <c r="T296" s="163"/>
      <c r="AT296" s="158" t="s">
        <v>208</v>
      </c>
      <c r="AU296" s="158" t="s">
        <v>81</v>
      </c>
      <c r="AV296" s="13" t="s">
        <v>81</v>
      </c>
      <c r="AW296" s="13" t="s">
        <v>33</v>
      </c>
      <c r="AX296" s="13" t="s">
        <v>72</v>
      </c>
      <c r="AY296" s="158" t="s">
        <v>132</v>
      </c>
    </row>
    <row r="297" spans="2:51" s="14" customFormat="1" ht="11.25">
      <c r="B297" s="164"/>
      <c r="D297" s="151" t="s">
        <v>208</v>
      </c>
      <c r="E297" s="165" t="s">
        <v>19</v>
      </c>
      <c r="F297" s="166" t="s">
        <v>212</v>
      </c>
      <c r="H297" s="167">
        <v>21.515</v>
      </c>
      <c r="I297" s="168"/>
      <c r="L297" s="164"/>
      <c r="M297" s="169"/>
      <c r="T297" s="170"/>
      <c r="AT297" s="165" t="s">
        <v>208</v>
      </c>
      <c r="AU297" s="165" t="s">
        <v>81</v>
      </c>
      <c r="AV297" s="14" t="s">
        <v>155</v>
      </c>
      <c r="AW297" s="14" t="s">
        <v>33</v>
      </c>
      <c r="AX297" s="14" t="s">
        <v>79</v>
      </c>
      <c r="AY297" s="165" t="s">
        <v>132</v>
      </c>
    </row>
    <row r="298" spans="2:65" s="1" customFormat="1" ht="16.5" customHeight="1">
      <c r="B298" s="33"/>
      <c r="C298" s="128" t="s">
        <v>441</v>
      </c>
      <c r="D298" s="128" t="s">
        <v>135</v>
      </c>
      <c r="E298" s="129" t="s">
        <v>471</v>
      </c>
      <c r="F298" s="130" t="s">
        <v>472</v>
      </c>
      <c r="G298" s="131" t="s">
        <v>228</v>
      </c>
      <c r="H298" s="132">
        <v>16.66</v>
      </c>
      <c r="I298" s="133"/>
      <c r="J298" s="134">
        <f>ROUND(I298*H298,2)</f>
        <v>0</v>
      </c>
      <c r="K298" s="130" t="s">
        <v>139</v>
      </c>
      <c r="L298" s="33"/>
      <c r="M298" s="135" t="s">
        <v>19</v>
      </c>
      <c r="N298" s="136" t="s">
        <v>43</v>
      </c>
      <c r="P298" s="137">
        <f>O298*H298</f>
        <v>0</v>
      </c>
      <c r="Q298" s="137">
        <v>0</v>
      </c>
      <c r="R298" s="137">
        <f>Q298*H298</f>
        <v>0</v>
      </c>
      <c r="S298" s="137">
        <v>0.009</v>
      </c>
      <c r="T298" s="138">
        <f>S298*H298</f>
        <v>0.14994</v>
      </c>
      <c r="AR298" s="139" t="s">
        <v>155</v>
      </c>
      <c r="AT298" s="139" t="s">
        <v>135</v>
      </c>
      <c r="AU298" s="139" t="s">
        <v>81</v>
      </c>
      <c r="AY298" s="18" t="s">
        <v>132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8" t="s">
        <v>79</v>
      </c>
      <c r="BK298" s="140">
        <f>ROUND(I298*H298,2)</f>
        <v>0</v>
      </c>
      <c r="BL298" s="18" t="s">
        <v>155</v>
      </c>
      <c r="BM298" s="139" t="s">
        <v>1088</v>
      </c>
    </row>
    <row r="299" spans="2:47" s="1" customFormat="1" ht="11.25">
      <c r="B299" s="33"/>
      <c r="D299" s="141" t="s">
        <v>142</v>
      </c>
      <c r="F299" s="142" t="s">
        <v>474</v>
      </c>
      <c r="I299" s="143"/>
      <c r="L299" s="33"/>
      <c r="M299" s="144"/>
      <c r="T299" s="54"/>
      <c r="AT299" s="18" t="s">
        <v>142</v>
      </c>
      <c r="AU299" s="18" t="s">
        <v>81</v>
      </c>
    </row>
    <row r="300" spans="2:51" s="13" customFormat="1" ht="11.25">
      <c r="B300" s="157"/>
      <c r="D300" s="151" t="s">
        <v>208</v>
      </c>
      <c r="E300" s="158" t="s">
        <v>19</v>
      </c>
      <c r="F300" s="159" t="s">
        <v>1089</v>
      </c>
      <c r="H300" s="160">
        <v>16.66</v>
      </c>
      <c r="I300" s="161"/>
      <c r="L300" s="157"/>
      <c r="M300" s="162"/>
      <c r="T300" s="163"/>
      <c r="AT300" s="158" t="s">
        <v>208</v>
      </c>
      <c r="AU300" s="158" t="s">
        <v>81</v>
      </c>
      <c r="AV300" s="13" t="s">
        <v>81</v>
      </c>
      <c r="AW300" s="13" t="s">
        <v>33</v>
      </c>
      <c r="AX300" s="13" t="s">
        <v>79</v>
      </c>
      <c r="AY300" s="158" t="s">
        <v>132</v>
      </c>
    </row>
    <row r="301" spans="2:65" s="1" customFormat="1" ht="16.5" customHeight="1">
      <c r="B301" s="33"/>
      <c r="C301" s="128" t="s">
        <v>448</v>
      </c>
      <c r="D301" s="128" t="s">
        <v>135</v>
      </c>
      <c r="E301" s="129" t="s">
        <v>478</v>
      </c>
      <c r="F301" s="130" t="s">
        <v>479</v>
      </c>
      <c r="G301" s="131" t="s">
        <v>205</v>
      </c>
      <c r="H301" s="132">
        <v>21.515</v>
      </c>
      <c r="I301" s="133"/>
      <c r="J301" s="134">
        <f>ROUND(I301*H301,2)</f>
        <v>0</v>
      </c>
      <c r="K301" s="130" t="s">
        <v>139</v>
      </c>
      <c r="L301" s="33"/>
      <c r="M301" s="135" t="s">
        <v>19</v>
      </c>
      <c r="N301" s="136" t="s">
        <v>43</v>
      </c>
      <c r="P301" s="137">
        <f>O301*H301</f>
        <v>0</v>
      </c>
      <c r="Q301" s="137">
        <v>0</v>
      </c>
      <c r="R301" s="137">
        <f>Q301*H301</f>
        <v>0</v>
      </c>
      <c r="S301" s="137">
        <v>0.09</v>
      </c>
      <c r="T301" s="138">
        <f>S301*H301</f>
        <v>1.93635</v>
      </c>
      <c r="AR301" s="139" t="s">
        <v>155</v>
      </c>
      <c r="AT301" s="139" t="s">
        <v>135</v>
      </c>
      <c r="AU301" s="139" t="s">
        <v>81</v>
      </c>
      <c r="AY301" s="18" t="s">
        <v>132</v>
      </c>
      <c r="BE301" s="140">
        <f>IF(N301="základní",J301,0)</f>
        <v>0</v>
      </c>
      <c r="BF301" s="140">
        <f>IF(N301="snížená",J301,0)</f>
        <v>0</v>
      </c>
      <c r="BG301" s="140">
        <f>IF(N301="zákl. přenesená",J301,0)</f>
        <v>0</v>
      </c>
      <c r="BH301" s="140">
        <f>IF(N301="sníž. přenesená",J301,0)</f>
        <v>0</v>
      </c>
      <c r="BI301" s="140">
        <f>IF(N301="nulová",J301,0)</f>
        <v>0</v>
      </c>
      <c r="BJ301" s="18" t="s">
        <v>79</v>
      </c>
      <c r="BK301" s="140">
        <f>ROUND(I301*H301,2)</f>
        <v>0</v>
      </c>
      <c r="BL301" s="18" t="s">
        <v>155</v>
      </c>
      <c r="BM301" s="139" t="s">
        <v>1090</v>
      </c>
    </row>
    <row r="302" spans="2:47" s="1" customFormat="1" ht="11.25">
      <c r="B302" s="33"/>
      <c r="D302" s="141" t="s">
        <v>142</v>
      </c>
      <c r="F302" s="142" t="s">
        <v>481</v>
      </c>
      <c r="I302" s="143"/>
      <c r="L302" s="33"/>
      <c r="M302" s="144"/>
      <c r="T302" s="54"/>
      <c r="AT302" s="18" t="s">
        <v>142</v>
      </c>
      <c r="AU302" s="18" t="s">
        <v>81</v>
      </c>
    </row>
    <row r="303" spans="2:51" s="13" customFormat="1" ht="11.25">
      <c r="B303" s="157"/>
      <c r="D303" s="151" t="s">
        <v>208</v>
      </c>
      <c r="E303" s="158" t="s">
        <v>19</v>
      </c>
      <c r="F303" s="159" t="s">
        <v>1079</v>
      </c>
      <c r="H303" s="160">
        <v>1.688</v>
      </c>
      <c r="I303" s="161"/>
      <c r="L303" s="157"/>
      <c r="M303" s="162"/>
      <c r="T303" s="163"/>
      <c r="AT303" s="158" t="s">
        <v>208</v>
      </c>
      <c r="AU303" s="158" t="s">
        <v>81</v>
      </c>
      <c r="AV303" s="13" t="s">
        <v>81</v>
      </c>
      <c r="AW303" s="13" t="s">
        <v>33</v>
      </c>
      <c r="AX303" s="13" t="s">
        <v>72</v>
      </c>
      <c r="AY303" s="158" t="s">
        <v>132</v>
      </c>
    </row>
    <row r="304" spans="2:51" s="13" customFormat="1" ht="11.25">
      <c r="B304" s="157"/>
      <c r="D304" s="151" t="s">
        <v>208</v>
      </c>
      <c r="E304" s="158" t="s">
        <v>19</v>
      </c>
      <c r="F304" s="159" t="s">
        <v>466</v>
      </c>
      <c r="H304" s="160">
        <v>0.07</v>
      </c>
      <c r="I304" s="161"/>
      <c r="L304" s="157"/>
      <c r="M304" s="162"/>
      <c r="T304" s="163"/>
      <c r="AT304" s="158" t="s">
        <v>208</v>
      </c>
      <c r="AU304" s="158" t="s">
        <v>81</v>
      </c>
      <c r="AV304" s="13" t="s">
        <v>81</v>
      </c>
      <c r="AW304" s="13" t="s">
        <v>33</v>
      </c>
      <c r="AX304" s="13" t="s">
        <v>72</v>
      </c>
      <c r="AY304" s="158" t="s">
        <v>132</v>
      </c>
    </row>
    <row r="305" spans="2:51" s="13" customFormat="1" ht="11.25">
      <c r="B305" s="157"/>
      <c r="D305" s="151" t="s">
        <v>208</v>
      </c>
      <c r="E305" s="158" t="s">
        <v>19</v>
      </c>
      <c r="F305" s="159" t="s">
        <v>1080</v>
      </c>
      <c r="H305" s="160">
        <v>1.596</v>
      </c>
      <c r="I305" s="161"/>
      <c r="L305" s="157"/>
      <c r="M305" s="162"/>
      <c r="T305" s="163"/>
      <c r="AT305" s="158" t="s">
        <v>208</v>
      </c>
      <c r="AU305" s="158" t="s">
        <v>81</v>
      </c>
      <c r="AV305" s="13" t="s">
        <v>81</v>
      </c>
      <c r="AW305" s="13" t="s">
        <v>33</v>
      </c>
      <c r="AX305" s="13" t="s">
        <v>72</v>
      </c>
      <c r="AY305" s="158" t="s">
        <v>132</v>
      </c>
    </row>
    <row r="306" spans="2:51" s="13" customFormat="1" ht="11.25">
      <c r="B306" s="157"/>
      <c r="D306" s="151" t="s">
        <v>208</v>
      </c>
      <c r="E306" s="158" t="s">
        <v>19</v>
      </c>
      <c r="F306" s="159" t="s">
        <v>1081</v>
      </c>
      <c r="H306" s="160">
        <v>0.098</v>
      </c>
      <c r="I306" s="161"/>
      <c r="L306" s="157"/>
      <c r="M306" s="162"/>
      <c r="T306" s="163"/>
      <c r="AT306" s="158" t="s">
        <v>208</v>
      </c>
      <c r="AU306" s="158" t="s">
        <v>81</v>
      </c>
      <c r="AV306" s="13" t="s">
        <v>81</v>
      </c>
      <c r="AW306" s="13" t="s">
        <v>33</v>
      </c>
      <c r="AX306" s="13" t="s">
        <v>72</v>
      </c>
      <c r="AY306" s="158" t="s">
        <v>132</v>
      </c>
    </row>
    <row r="307" spans="2:51" s="13" customFormat="1" ht="11.25">
      <c r="B307" s="157"/>
      <c r="D307" s="151" t="s">
        <v>208</v>
      </c>
      <c r="E307" s="158" t="s">
        <v>19</v>
      </c>
      <c r="F307" s="159" t="s">
        <v>1082</v>
      </c>
      <c r="H307" s="160">
        <v>1.569</v>
      </c>
      <c r="I307" s="161"/>
      <c r="L307" s="157"/>
      <c r="M307" s="162"/>
      <c r="T307" s="163"/>
      <c r="AT307" s="158" t="s">
        <v>208</v>
      </c>
      <c r="AU307" s="158" t="s">
        <v>81</v>
      </c>
      <c r="AV307" s="13" t="s">
        <v>81</v>
      </c>
      <c r="AW307" s="13" t="s">
        <v>33</v>
      </c>
      <c r="AX307" s="13" t="s">
        <v>72</v>
      </c>
      <c r="AY307" s="158" t="s">
        <v>132</v>
      </c>
    </row>
    <row r="308" spans="2:51" s="13" customFormat="1" ht="11.25">
      <c r="B308" s="157"/>
      <c r="D308" s="151" t="s">
        <v>208</v>
      </c>
      <c r="E308" s="158" t="s">
        <v>19</v>
      </c>
      <c r="F308" s="159" t="s">
        <v>1052</v>
      </c>
      <c r="H308" s="160">
        <v>4.268</v>
      </c>
      <c r="I308" s="161"/>
      <c r="L308" s="157"/>
      <c r="M308" s="162"/>
      <c r="T308" s="163"/>
      <c r="AT308" s="158" t="s">
        <v>208</v>
      </c>
      <c r="AU308" s="158" t="s">
        <v>81</v>
      </c>
      <c r="AV308" s="13" t="s">
        <v>81</v>
      </c>
      <c r="AW308" s="13" t="s">
        <v>33</v>
      </c>
      <c r="AX308" s="13" t="s">
        <v>72</v>
      </c>
      <c r="AY308" s="158" t="s">
        <v>132</v>
      </c>
    </row>
    <row r="309" spans="2:51" s="13" customFormat="1" ht="11.25">
      <c r="B309" s="157"/>
      <c r="D309" s="151" t="s">
        <v>208</v>
      </c>
      <c r="E309" s="158" t="s">
        <v>19</v>
      </c>
      <c r="F309" s="159" t="s">
        <v>1083</v>
      </c>
      <c r="H309" s="160">
        <v>3.642</v>
      </c>
      <c r="I309" s="161"/>
      <c r="L309" s="157"/>
      <c r="M309" s="162"/>
      <c r="T309" s="163"/>
      <c r="AT309" s="158" t="s">
        <v>208</v>
      </c>
      <c r="AU309" s="158" t="s">
        <v>81</v>
      </c>
      <c r="AV309" s="13" t="s">
        <v>81</v>
      </c>
      <c r="AW309" s="13" t="s">
        <v>33</v>
      </c>
      <c r="AX309" s="13" t="s">
        <v>72</v>
      </c>
      <c r="AY309" s="158" t="s">
        <v>132</v>
      </c>
    </row>
    <row r="310" spans="2:51" s="13" customFormat="1" ht="11.25">
      <c r="B310" s="157"/>
      <c r="D310" s="151" t="s">
        <v>208</v>
      </c>
      <c r="E310" s="158" t="s">
        <v>19</v>
      </c>
      <c r="F310" s="159" t="s">
        <v>1084</v>
      </c>
      <c r="H310" s="160">
        <v>1.457</v>
      </c>
      <c r="I310" s="161"/>
      <c r="L310" s="157"/>
      <c r="M310" s="162"/>
      <c r="T310" s="163"/>
      <c r="AT310" s="158" t="s">
        <v>208</v>
      </c>
      <c r="AU310" s="158" t="s">
        <v>81</v>
      </c>
      <c r="AV310" s="13" t="s">
        <v>81</v>
      </c>
      <c r="AW310" s="13" t="s">
        <v>33</v>
      </c>
      <c r="AX310" s="13" t="s">
        <v>72</v>
      </c>
      <c r="AY310" s="158" t="s">
        <v>132</v>
      </c>
    </row>
    <row r="311" spans="2:51" s="13" customFormat="1" ht="11.25">
      <c r="B311" s="157"/>
      <c r="D311" s="151" t="s">
        <v>208</v>
      </c>
      <c r="E311" s="158" t="s">
        <v>19</v>
      </c>
      <c r="F311" s="159" t="s">
        <v>466</v>
      </c>
      <c r="H311" s="160">
        <v>0.07</v>
      </c>
      <c r="I311" s="161"/>
      <c r="L311" s="157"/>
      <c r="M311" s="162"/>
      <c r="T311" s="163"/>
      <c r="AT311" s="158" t="s">
        <v>208</v>
      </c>
      <c r="AU311" s="158" t="s">
        <v>81</v>
      </c>
      <c r="AV311" s="13" t="s">
        <v>81</v>
      </c>
      <c r="AW311" s="13" t="s">
        <v>33</v>
      </c>
      <c r="AX311" s="13" t="s">
        <v>72</v>
      </c>
      <c r="AY311" s="158" t="s">
        <v>132</v>
      </c>
    </row>
    <row r="312" spans="2:51" s="13" customFormat="1" ht="11.25">
      <c r="B312" s="157"/>
      <c r="D312" s="151" t="s">
        <v>208</v>
      </c>
      <c r="E312" s="158" t="s">
        <v>19</v>
      </c>
      <c r="F312" s="159" t="s">
        <v>1085</v>
      </c>
      <c r="H312" s="160">
        <v>4.054</v>
      </c>
      <c r="I312" s="161"/>
      <c r="L312" s="157"/>
      <c r="M312" s="162"/>
      <c r="T312" s="163"/>
      <c r="AT312" s="158" t="s">
        <v>208</v>
      </c>
      <c r="AU312" s="158" t="s">
        <v>81</v>
      </c>
      <c r="AV312" s="13" t="s">
        <v>81</v>
      </c>
      <c r="AW312" s="13" t="s">
        <v>33</v>
      </c>
      <c r="AX312" s="13" t="s">
        <v>72</v>
      </c>
      <c r="AY312" s="158" t="s">
        <v>132</v>
      </c>
    </row>
    <row r="313" spans="2:51" s="13" customFormat="1" ht="11.25">
      <c r="B313" s="157"/>
      <c r="D313" s="151" t="s">
        <v>208</v>
      </c>
      <c r="E313" s="158" t="s">
        <v>19</v>
      </c>
      <c r="F313" s="159" t="s">
        <v>1086</v>
      </c>
      <c r="H313" s="160">
        <v>1.337</v>
      </c>
      <c r="I313" s="161"/>
      <c r="L313" s="157"/>
      <c r="M313" s="162"/>
      <c r="T313" s="163"/>
      <c r="AT313" s="158" t="s">
        <v>208</v>
      </c>
      <c r="AU313" s="158" t="s">
        <v>81</v>
      </c>
      <c r="AV313" s="13" t="s">
        <v>81</v>
      </c>
      <c r="AW313" s="13" t="s">
        <v>33</v>
      </c>
      <c r="AX313" s="13" t="s">
        <v>72</v>
      </c>
      <c r="AY313" s="158" t="s">
        <v>132</v>
      </c>
    </row>
    <row r="314" spans="2:51" s="13" customFormat="1" ht="11.25">
      <c r="B314" s="157"/>
      <c r="D314" s="151" t="s">
        <v>208</v>
      </c>
      <c r="E314" s="158" t="s">
        <v>19</v>
      </c>
      <c r="F314" s="159" t="s">
        <v>1087</v>
      </c>
      <c r="H314" s="160">
        <v>1.426</v>
      </c>
      <c r="I314" s="161"/>
      <c r="L314" s="157"/>
      <c r="M314" s="162"/>
      <c r="T314" s="163"/>
      <c r="AT314" s="158" t="s">
        <v>208</v>
      </c>
      <c r="AU314" s="158" t="s">
        <v>81</v>
      </c>
      <c r="AV314" s="13" t="s">
        <v>81</v>
      </c>
      <c r="AW314" s="13" t="s">
        <v>33</v>
      </c>
      <c r="AX314" s="13" t="s">
        <v>72</v>
      </c>
      <c r="AY314" s="158" t="s">
        <v>132</v>
      </c>
    </row>
    <row r="315" spans="2:51" s="13" customFormat="1" ht="11.25">
      <c r="B315" s="157"/>
      <c r="D315" s="151" t="s">
        <v>208</v>
      </c>
      <c r="E315" s="158" t="s">
        <v>19</v>
      </c>
      <c r="F315" s="159" t="s">
        <v>456</v>
      </c>
      <c r="H315" s="160">
        <v>0.12</v>
      </c>
      <c r="I315" s="161"/>
      <c r="L315" s="157"/>
      <c r="M315" s="162"/>
      <c r="T315" s="163"/>
      <c r="AT315" s="158" t="s">
        <v>208</v>
      </c>
      <c r="AU315" s="158" t="s">
        <v>81</v>
      </c>
      <c r="AV315" s="13" t="s">
        <v>81</v>
      </c>
      <c r="AW315" s="13" t="s">
        <v>33</v>
      </c>
      <c r="AX315" s="13" t="s">
        <v>72</v>
      </c>
      <c r="AY315" s="158" t="s">
        <v>132</v>
      </c>
    </row>
    <row r="316" spans="2:51" s="13" customFormat="1" ht="11.25">
      <c r="B316" s="157"/>
      <c r="D316" s="151" t="s">
        <v>208</v>
      </c>
      <c r="E316" s="158" t="s">
        <v>19</v>
      </c>
      <c r="F316" s="159" t="s">
        <v>456</v>
      </c>
      <c r="H316" s="160">
        <v>0.12</v>
      </c>
      <c r="I316" s="161"/>
      <c r="L316" s="157"/>
      <c r="M316" s="162"/>
      <c r="T316" s="163"/>
      <c r="AT316" s="158" t="s">
        <v>208</v>
      </c>
      <c r="AU316" s="158" t="s">
        <v>81</v>
      </c>
      <c r="AV316" s="13" t="s">
        <v>81</v>
      </c>
      <c r="AW316" s="13" t="s">
        <v>33</v>
      </c>
      <c r="AX316" s="13" t="s">
        <v>72</v>
      </c>
      <c r="AY316" s="158" t="s">
        <v>132</v>
      </c>
    </row>
    <row r="317" spans="2:51" s="14" customFormat="1" ht="11.25">
      <c r="B317" s="164"/>
      <c r="D317" s="151" t="s">
        <v>208</v>
      </c>
      <c r="E317" s="165" t="s">
        <v>19</v>
      </c>
      <c r="F317" s="166" t="s">
        <v>212</v>
      </c>
      <c r="H317" s="167">
        <v>21.515</v>
      </c>
      <c r="I317" s="168"/>
      <c r="L317" s="164"/>
      <c r="M317" s="169"/>
      <c r="T317" s="170"/>
      <c r="AT317" s="165" t="s">
        <v>208</v>
      </c>
      <c r="AU317" s="165" t="s">
        <v>81</v>
      </c>
      <c r="AV317" s="14" t="s">
        <v>155</v>
      </c>
      <c r="AW317" s="14" t="s">
        <v>33</v>
      </c>
      <c r="AX317" s="14" t="s">
        <v>79</v>
      </c>
      <c r="AY317" s="165" t="s">
        <v>132</v>
      </c>
    </row>
    <row r="318" spans="2:65" s="1" customFormat="1" ht="24.2" customHeight="1">
      <c r="B318" s="33"/>
      <c r="C318" s="128" t="s">
        <v>470</v>
      </c>
      <c r="D318" s="128" t="s">
        <v>135</v>
      </c>
      <c r="E318" s="129" t="s">
        <v>483</v>
      </c>
      <c r="F318" s="130" t="s">
        <v>484</v>
      </c>
      <c r="G318" s="131" t="s">
        <v>205</v>
      </c>
      <c r="H318" s="132">
        <v>8.6</v>
      </c>
      <c r="I318" s="133"/>
      <c r="J318" s="134">
        <f>ROUND(I318*H318,2)</f>
        <v>0</v>
      </c>
      <c r="K318" s="130" t="s">
        <v>139</v>
      </c>
      <c r="L318" s="33"/>
      <c r="M318" s="135" t="s">
        <v>19</v>
      </c>
      <c r="N318" s="136" t="s">
        <v>43</v>
      </c>
      <c r="P318" s="137">
        <f>O318*H318</f>
        <v>0</v>
      </c>
      <c r="Q318" s="137">
        <v>0</v>
      </c>
      <c r="R318" s="137">
        <f>Q318*H318</f>
        <v>0</v>
      </c>
      <c r="S318" s="137">
        <v>0.076</v>
      </c>
      <c r="T318" s="138">
        <f>S318*H318</f>
        <v>0.6536</v>
      </c>
      <c r="AR318" s="139" t="s">
        <v>155</v>
      </c>
      <c r="AT318" s="139" t="s">
        <v>135</v>
      </c>
      <c r="AU318" s="139" t="s">
        <v>81</v>
      </c>
      <c r="AY318" s="18" t="s">
        <v>132</v>
      </c>
      <c r="BE318" s="140">
        <f>IF(N318="základní",J318,0)</f>
        <v>0</v>
      </c>
      <c r="BF318" s="140">
        <f>IF(N318="snížená",J318,0)</f>
        <v>0</v>
      </c>
      <c r="BG318" s="140">
        <f>IF(N318="zákl. přenesená",J318,0)</f>
        <v>0</v>
      </c>
      <c r="BH318" s="140">
        <f>IF(N318="sníž. přenesená",J318,0)</f>
        <v>0</v>
      </c>
      <c r="BI318" s="140">
        <f>IF(N318="nulová",J318,0)</f>
        <v>0</v>
      </c>
      <c r="BJ318" s="18" t="s">
        <v>79</v>
      </c>
      <c r="BK318" s="140">
        <f>ROUND(I318*H318,2)</f>
        <v>0</v>
      </c>
      <c r="BL318" s="18" t="s">
        <v>155</v>
      </c>
      <c r="BM318" s="139" t="s">
        <v>1091</v>
      </c>
    </row>
    <row r="319" spans="2:47" s="1" customFormat="1" ht="11.25">
      <c r="B319" s="33"/>
      <c r="D319" s="141" t="s">
        <v>142</v>
      </c>
      <c r="F319" s="142" t="s">
        <v>486</v>
      </c>
      <c r="I319" s="143"/>
      <c r="L319" s="33"/>
      <c r="M319" s="144"/>
      <c r="T319" s="54"/>
      <c r="AT319" s="18" t="s">
        <v>142</v>
      </c>
      <c r="AU319" s="18" t="s">
        <v>81</v>
      </c>
    </row>
    <row r="320" spans="2:51" s="13" customFormat="1" ht="11.25">
      <c r="B320" s="157"/>
      <c r="D320" s="151" t="s">
        <v>208</v>
      </c>
      <c r="E320" s="158" t="s">
        <v>19</v>
      </c>
      <c r="F320" s="159" t="s">
        <v>1092</v>
      </c>
      <c r="H320" s="160">
        <v>2.4</v>
      </c>
      <c r="I320" s="161"/>
      <c r="L320" s="157"/>
      <c r="M320" s="162"/>
      <c r="T320" s="163"/>
      <c r="AT320" s="158" t="s">
        <v>208</v>
      </c>
      <c r="AU320" s="158" t="s">
        <v>81</v>
      </c>
      <c r="AV320" s="13" t="s">
        <v>81</v>
      </c>
      <c r="AW320" s="13" t="s">
        <v>33</v>
      </c>
      <c r="AX320" s="13" t="s">
        <v>72</v>
      </c>
      <c r="AY320" s="158" t="s">
        <v>132</v>
      </c>
    </row>
    <row r="321" spans="2:51" s="13" customFormat="1" ht="11.25">
      <c r="B321" s="157"/>
      <c r="D321" s="151" t="s">
        <v>208</v>
      </c>
      <c r="E321" s="158" t="s">
        <v>19</v>
      </c>
      <c r="F321" s="159" t="s">
        <v>1093</v>
      </c>
      <c r="H321" s="160">
        <v>1.4</v>
      </c>
      <c r="I321" s="161"/>
      <c r="L321" s="157"/>
      <c r="M321" s="162"/>
      <c r="T321" s="163"/>
      <c r="AT321" s="158" t="s">
        <v>208</v>
      </c>
      <c r="AU321" s="158" t="s">
        <v>81</v>
      </c>
      <c r="AV321" s="13" t="s">
        <v>81</v>
      </c>
      <c r="AW321" s="13" t="s">
        <v>33</v>
      </c>
      <c r="AX321" s="13" t="s">
        <v>72</v>
      </c>
      <c r="AY321" s="158" t="s">
        <v>132</v>
      </c>
    </row>
    <row r="322" spans="2:51" s="13" customFormat="1" ht="11.25">
      <c r="B322" s="157"/>
      <c r="D322" s="151" t="s">
        <v>208</v>
      </c>
      <c r="E322" s="158" t="s">
        <v>19</v>
      </c>
      <c r="F322" s="159" t="s">
        <v>1094</v>
      </c>
      <c r="H322" s="160">
        <v>4.8</v>
      </c>
      <c r="I322" s="161"/>
      <c r="L322" s="157"/>
      <c r="M322" s="162"/>
      <c r="T322" s="163"/>
      <c r="AT322" s="158" t="s">
        <v>208</v>
      </c>
      <c r="AU322" s="158" t="s">
        <v>81</v>
      </c>
      <c r="AV322" s="13" t="s">
        <v>81</v>
      </c>
      <c r="AW322" s="13" t="s">
        <v>33</v>
      </c>
      <c r="AX322" s="13" t="s">
        <v>72</v>
      </c>
      <c r="AY322" s="158" t="s">
        <v>132</v>
      </c>
    </row>
    <row r="323" spans="2:51" s="14" customFormat="1" ht="11.25">
      <c r="B323" s="164"/>
      <c r="D323" s="151" t="s">
        <v>208</v>
      </c>
      <c r="E323" s="165" t="s">
        <v>19</v>
      </c>
      <c r="F323" s="166" t="s">
        <v>212</v>
      </c>
      <c r="H323" s="167">
        <v>8.6</v>
      </c>
      <c r="I323" s="168"/>
      <c r="L323" s="164"/>
      <c r="M323" s="169"/>
      <c r="T323" s="170"/>
      <c r="AT323" s="165" t="s">
        <v>208</v>
      </c>
      <c r="AU323" s="165" t="s">
        <v>81</v>
      </c>
      <c r="AV323" s="14" t="s">
        <v>155</v>
      </c>
      <c r="AW323" s="14" t="s">
        <v>33</v>
      </c>
      <c r="AX323" s="14" t="s">
        <v>79</v>
      </c>
      <c r="AY323" s="165" t="s">
        <v>132</v>
      </c>
    </row>
    <row r="324" spans="2:65" s="1" customFormat="1" ht="24.2" customHeight="1">
      <c r="B324" s="33"/>
      <c r="C324" s="128" t="s">
        <v>477</v>
      </c>
      <c r="D324" s="128" t="s">
        <v>135</v>
      </c>
      <c r="E324" s="129" t="s">
        <v>1095</v>
      </c>
      <c r="F324" s="130" t="s">
        <v>1096</v>
      </c>
      <c r="G324" s="131" t="s">
        <v>205</v>
      </c>
      <c r="H324" s="132">
        <v>0.718</v>
      </c>
      <c r="I324" s="133"/>
      <c r="J324" s="134">
        <f>ROUND(I324*H324,2)</f>
        <v>0</v>
      </c>
      <c r="K324" s="130" t="s">
        <v>139</v>
      </c>
      <c r="L324" s="33"/>
      <c r="M324" s="135" t="s">
        <v>19</v>
      </c>
      <c r="N324" s="136" t="s">
        <v>43</v>
      </c>
      <c r="P324" s="137">
        <f>O324*H324</f>
        <v>0</v>
      </c>
      <c r="Q324" s="137">
        <v>0</v>
      </c>
      <c r="R324" s="137">
        <f>Q324*H324</f>
        <v>0</v>
      </c>
      <c r="S324" s="137">
        <v>0.27</v>
      </c>
      <c r="T324" s="138">
        <f>S324*H324</f>
        <v>0.19386</v>
      </c>
      <c r="AR324" s="139" t="s">
        <v>155</v>
      </c>
      <c r="AT324" s="139" t="s">
        <v>135</v>
      </c>
      <c r="AU324" s="139" t="s">
        <v>81</v>
      </c>
      <c r="AY324" s="18" t="s">
        <v>132</v>
      </c>
      <c r="BE324" s="140">
        <f>IF(N324="základní",J324,0)</f>
        <v>0</v>
      </c>
      <c r="BF324" s="140">
        <f>IF(N324="snížená",J324,0)</f>
        <v>0</v>
      </c>
      <c r="BG324" s="140">
        <f>IF(N324="zákl. přenesená",J324,0)</f>
        <v>0</v>
      </c>
      <c r="BH324" s="140">
        <f>IF(N324="sníž. přenesená",J324,0)</f>
        <v>0</v>
      </c>
      <c r="BI324" s="140">
        <f>IF(N324="nulová",J324,0)</f>
        <v>0</v>
      </c>
      <c r="BJ324" s="18" t="s">
        <v>79</v>
      </c>
      <c r="BK324" s="140">
        <f>ROUND(I324*H324,2)</f>
        <v>0</v>
      </c>
      <c r="BL324" s="18" t="s">
        <v>155</v>
      </c>
      <c r="BM324" s="139" t="s">
        <v>1097</v>
      </c>
    </row>
    <row r="325" spans="2:47" s="1" customFormat="1" ht="11.25">
      <c r="B325" s="33"/>
      <c r="D325" s="141" t="s">
        <v>142</v>
      </c>
      <c r="F325" s="142" t="s">
        <v>1098</v>
      </c>
      <c r="I325" s="143"/>
      <c r="L325" s="33"/>
      <c r="M325" s="144"/>
      <c r="T325" s="54"/>
      <c r="AT325" s="18" t="s">
        <v>142</v>
      </c>
      <c r="AU325" s="18" t="s">
        <v>81</v>
      </c>
    </row>
    <row r="326" spans="2:51" s="13" customFormat="1" ht="11.25">
      <c r="B326" s="157"/>
      <c r="D326" s="151" t="s">
        <v>208</v>
      </c>
      <c r="E326" s="158" t="s">
        <v>19</v>
      </c>
      <c r="F326" s="159" t="s">
        <v>1099</v>
      </c>
      <c r="H326" s="160">
        <v>0.718</v>
      </c>
      <c r="I326" s="161"/>
      <c r="L326" s="157"/>
      <c r="M326" s="162"/>
      <c r="T326" s="163"/>
      <c r="AT326" s="158" t="s">
        <v>208</v>
      </c>
      <c r="AU326" s="158" t="s">
        <v>81</v>
      </c>
      <c r="AV326" s="13" t="s">
        <v>81</v>
      </c>
      <c r="AW326" s="13" t="s">
        <v>33</v>
      </c>
      <c r="AX326" s="13" t="s">
        <v>79</v>
      </c>
      <c r="AY326" s="158" t="s">
        <v>132</v>
      </c>
    </row>
    <row r="327" spans="2:65" s="1" customFormat="1" ht="24.2" customHeight="1">
      <c r="B327" s="33"/>
      <c r="C327" s="128" t="s">
        <v>482</v>
      </c>
      <c r="D327" s="128" t="s">
        <v>135</v>
      </c>
      <c r="E327" s="129" t="s">
        <v>1100</v>
      </c>
      <c r="F327" s="130" t="s">
        <v>1101</v>
      </c>
      <c r="G327" s="131" t="s">
        <v>205</v>
      </c>
      <c r="H327" s="132">
        <v>1.845</v>
      </c>
      <c r="I327" s="133"/>
      <c r="J327" s="134">
        <f>ROUND(I327*H327,2)</f>
        <v>0</v>
      </c>
      <c r="K327" s="130" t="s">
        <v>139</v>
      </c>
      <c r="L327" s="33"/>
      <c r="M327" s="135" t="s">
        <v>19</v>
      </c>
      <c r="N327" s="136" t="s">
        <v>43</v>
      </c>
      <c r="P327" s="137">
        <f>O327*H327</f>
        <v>0</v>
      </c>
      <c r="Q327" s="137">
        <v>0</v>
      </c>
      <c r="R327" s="137">
        <f>Q327*H327</f>
        <v>0</v>
      </c>
      <c r="S327" s="137">
        <v>0.27</v>
      </c>
      <c r="T327" s="138">
        <f>S327*H327</f>
        <v>0.49815000000000004</v>
      </c>
      <c r="AR327" s="139" t="s">
        <v>155</v>
      </c>
      <c r="AT327" s="139" t="s">
        <v>135</v>
      </c>
      <c r="AU327" s="139" t="s">
        <v>81</v>
      </c>
      <c r="AY327" s="18" t="s">
        <v>132</v>
      </c>
      <c r="BE327" s="140">
        <f>IF(N327="základní",J327,0)</f>
        <v>0</v>
      </c>
      <c r="BF327" s="140">
        <f>IF(N327="snížená",J327,0)</f>
        <v>0</v>
      </c>
      <c r="BG327" s="140">
        <f>IF(N327="zákl. přenesená",J327,0)</f>
        <v>0</v>
      </c>
      <c r="BH327" s="140">
        <f>IF(N327="sníž. přenesená",J327,0)</f>
        <v>0</v>
      </c>
      <c r="BI327" s="140">
        <f>IF(N327="nulová",J327,0)</f>
        <v>0</v>
      </c>
      <c r="BJ327" s="18" t="s">
        <v>79</v>
      </c>
      <c r="BK327" s="140">
        <f>ROUND(I327*H327,2)</f>
        <v>0</v>
      </c>
      <c r="BL327" s="18" t="s">
        <v>155</v>
      </c>
      <c r="BM327" s="139" t="s">
        <v>1102</v>
      </c>
    </row>
    <row r="328" spans="2:47" s="1" customFormat="1" ht="11.25">
      <c r="B328" s="33"/>
      <c r="D328" s="141" t="s">
        <v>142</v>
      </c>
      <c r="F328" s="142" t="s">
        <v>1103</v>
      </c>
      <c r="I328" s="143"/>
      <c r="L328" s="33"/>
      <c r="M328" s="144"/>
      <c r="T328" s="54"/>
      <c r="AT328" s="18" t="s">
        <v>142</v>
      </c>
      <c r="AU328" s="18" t="s">
        <v>81</v>
      </c>
    </row>
    <row r="329" spans="2:51" s="13" customFormat="1" ht="11.25">
      <c r="B329" s="157"/>
      <c r="D329" s="151" t="s">
        <v>208</v>
      </c>
      <c r="E329" s="158" t="s">
        <v>19</v>
      </c>
      <c r="F329" s="159" t="s">
        <v>1104</v>
      </c>
      <c r="H329" s="160">
        <v>1.845</v>
      </c>
      <c r="I329" s="161"/>
      <c r="L329" s="157"/>
      <c r="M329" s="162"/>
      <c r="T329" s="163"/>
      <c r="AT329" s="158" t="s">
        <v>208</v>
      </c>
      <c r="AU329" s="158" t="s">
        <v>81</v>
      </c>
      <c r="AV329" s="13" t="s">
        <v>81</v>
      </c>
      <c r="AW329" s="13" t="s">
        <v>33</v>
      </c>
      <c r="AX329" s="13" t="s">
        <v>79</v>
      </c>
      <c r="AY329" s="158" t="s">
        <v>132</v>
      </c>
    </row>
    <row r="330" spans="2:65" s="1" customFormat="1" ht="24.2" customHeight="1">
      <c r="B330" s="33"/>
      <c r="C330" s="128" t="s">
        <v>490</v>
      </c>
      <c r="D330" s="128" t="s">
        <v>135</v>
      </c>
      <c r="E330" s="129" t="s">
        <v>504</v>
      </c>
      <c r="F330" s="130" t="s">
        <v>505</v>
      </c>
      <c r="G330" s="131" t="s">
        <v>228</v>
      </c>
      <c r="H330" s="132">
        <v>2.7</v>
      </c>
      <c r="I330" s="133"/>
      <c r="J330" s="134">
        <f>ROUND(I330*H330,2)</f>
        <v>0</v>
      </c>
      <c r="K330" s="130" t="s">
        <v>139</v>
      </c>
      <c r="L330" s="33"/>
      <c r="M330" s="135" t="s">
        <v>19</v>
      </c>
      <c r="N330" s="136" t="s">
        <v>43</v>
      </c>
      <c r="P330" s="137">
        <f>O330*H330</f>
        <v>0</v>
      </c>
      <c r="Q330" s="137">
        <v>0</v>
      </c>
      <c r="R330" s="137">
        <f>Q330*H330</f>
        <v>0</v>
      </c>
      <c r="S330" s="137">
        <v>0.042</v>
      </c>
      <c r="T330" s="138">
        <f>S330*H330</f>
        <v>0.11340000000000001</v>
      </c>
      <c r="AR330" s="139" t="s">
        <v>155</v>
      </c>
      <c r="AT330" s="139" t="s">
        <v>135</v>
      </c>
      <c r="AU330" s="139" t="s">
        <v>81</v>
      </c>
      <c r="AY330" s="18" t="s">
        <v>132</v>
      </c>
      <c r="BE330" s="140">
        <f>IF(N330="základní",J330,0)</f>
        <v>0</v>
      </c>
      <c r="BF330" s="140">
        <f>IF(N330="snížená",J330,0)</f>
        <v>0</v>
      </c>
      <c r="BG330" s="140">
        <f>IF(N330="zákl. přenesená",J330,0)</f>
        <v>0</v>
      </c>
      <c r="BH330" s="140">
        <f>IF(N330="sníž. přenesená",J330,0)</f>
        <v>0</v>
      </c>
      <c r="BI330" s="140">
        <f>IF(N330="nulová",J330,0)</f>
        <v>0</v>
      </c>
      <c r="BJ330" s="18" t="s">
        <v>79</v>
      </c>
      <c r="BK330" s="140">
        <f>ROUND(I330*H330,2)</f>
        <v>0</v>
      </c>
      <c r="BL330" s="18" t="s">
        <v>155</v>
      </c>
      <c r="BM330" s="139" t="s">
        <v>1105</v>
      </c>
    </row>
    <row r="331" spans="2:47" s="1" customFormat="1" ht="11.25">
      <c r="B331" s="33"/>
      <c r="D331" s="141" t="s">
        <v>142</v>
      </c>
      <c r="F331" s="142" t="s">
        <v>507</v>
      </c>
      <c r="I331" s="143"/>
      <c r="L331" s="33"/>
      <c r="M331" s="144"/>
      <c r="T331" s="54"/>
      <c r="AT331" s="18" t="s">
        <v>142</v>
      </c>
      <c r="AU331" s="18" t="s">
        <v>81</v>
      </c>
    </row>
    <row r="332" spans="2:51" s="13" customFormat="1" ht="11.25">
      <c r="B332" s="157"/>
      <c r="D332" s="151" t="s">
        <v>208</v>
      </c>
      <c r="E332" s="158" t="s">
        <v>19</v>
      </c>
      <c r="F332" s="159" t="s">
        <v>1106</v>
      </c>
      <c r="H332" s="160">
        <v>2.7</v>
      </c>
      <c r="I332" s="161"/>
      <c r="L332" s="157"/>
      <c r="M332" s="162"/>
      <c r="T332" s="163"/>
      <c r="AT332" s="158" t="s">
        <v>208</v>
      </c>
      <c r="AU332" s="158" t="s">
        <v>81</v>
      </c>
      <c r="AV332" s="13" t="s">
        <v>81</v>
      </c>
      <c r="AW332" s="13" t="s">
        <v>33</v>
      </c>
      <c r="AX332" s="13" t="s">
        <v>79</v>
      </c>
      <c r="AY332" s="158" t="s">
        <v>132</v>
      </c>
    </row>
    <row r="333" spans="2:65" s="1" customFormat="1" ht="24.2" customHeight="1">
      <c r="B333" s="33"/>
      <c r="C333" s="128" t="s">
        <v>496</v>
      </c>
      <c r="D333" s="128" t="s">
        <v>135</v>
      </c>
      <c r="E333" s="129" t="s">
        <v>510</v>
      </c>
      <c r="F333" s="130" t="s">
        <v>511</v>
      </c>
      <c r="G333" s="131" t="s">
        <v>205</v>
      </c>
      <c r="H333" s="132">
        <v>65.054</v>
      </c>
      <c r="I333" s="133"/>
      <c r="J333" s="134">
        <f>ROUND(I333*H333,2)</f>
        <v>0</v>
      </c>
      <c r="K333" s="130" t="s">
        <v>139</v>
      </c>
      <c r="L333" s="33"/>
      <c r="M333" s="135" t="s">
        <v>19</v>
      </c>
      <c r="N333" s="136" t="s">
        <v>43</v>
      </c>
      <c r="P333" s="137">
        <f>O333*H333</f>
        <v>0</v>
      </c>
      <c r="Q333" s="137">
        <v>0</v>
      </c>
      <c r="R333" s="137">
        <f>Q333*H333</f>
        <v>0</v>
      </c>
      <c r="S333" s="137">
        <v>0.004</v>
      </c>
      <c r="T333" s="138">
        <f>S333*H333</f>
        <v>0.260216</v>
      </c>
      <c r="AR333" s="139" t="s">
        <v>155</v>
      </c>
      <c r="AT333" s="139" t="s">
        <v>135</v>
      </c>
      <c r="AU333" s="139" t="s">
        <v>81</v>
      </c>
      <c r="AY333" s="18" t="s">
        <v>132</v>
      </c>
      <c r="BE333" s="140">
        <f>IF(N333="základní",J333,0)</f>
        <v>0</v>
      </c>
      <c r="BF333" s="140">
        <f>IF(N333="snížená",J333,0)</f>
        <v>0</v>
      </c>
      <c r="BG333" s="140">
        <f>IF(N333="zákl. přenesená",J333,0)</f>
        <v>0</v>
      </c>
      <c r="BH333" s="140">
        <f>IF(N333="sníž. přenesená",J333,0)</f>
        <v>0</v>
      </c>
      <c r="BI333" s="140">
        <f>IF(N333="nulová",J333,0)</f>
        <v>0</v>
      </c>
      <c r="BJ333" s="18" t="s">
        <v>79</v>
      </c>
      <c r="BK333" s="140">
        <f>ROUND(I333*H333,2)</f>
        <v>0</v>
      </c>
      <c r="BL333" s="18" t="s">
        <v>155</v>
      </c>
      <c r="BM333" s="139" t="s">
        <v>1107</v>
      </c>
    </row>
    <row r="334" spans="2:47" s="1" customFormat="1" ht="11.25">
      <c r="B334" s="33"/>
      <c r="D334" s="141" t="s">
        <v>142</v>
      </c>
      <c r="F334" s="142" t="s">
        <v>513</v>
      </c>
      <c r="I334" s="143"/>
      <c r="L334" s="33"/>
      <c r="M334" s="144"/>
      <c r="T334" s="54"/>
      <c r="AT334" s="18" t="s">
        <v>142</v>
      </c>
      <c r="AU334" s="18" t="s">
        <v>81</v>
      </c>
    </row>
    <row r="335" spans="2:51" s="12" customFormat="1" ht="11.25">
      <c r="B335" s="150"/>
      <c r="D335" s="151" t="s">
        <v>208</v>
      </c>
      <c r="E335" s="152" t="s">
        <v>19</v>
      </c>
      <c r="F335" s="153" t="s">
        <v>260</v>
      </c>
      <c r="H335" s="152" t="s">
        <v>19</v>
      </c>
      <c r="I335" s="154"/>
      <c r="L335" s="150"/>
      <c r="M335" s="155"/>
      <c r="T335" s="156"/>
      <c r="AT335" s="152" t="s">
        <v>208</v>
      </c>
      <c r="AU335" s="152" t="s">
        <v>81</v>
      </c>
      <c r="AV335" s="12" t="s">
        <v>79</v>
      </c>
      <c r="AW335" s="12" t="s">
        <v>33</v>
      </c>
      <c r="AX335" s="12" t="s">
        <v>72</v>
      </c>
      <c r="AY335" s="152" t="s">
        <v>132</v>
      </c>
    </row>
    <row r="336" spans="2:51" s="13" customFormat="1" ht="11.25">
      <c r="B336" s="157"/>
      <c r="D336" s="151" t="s">
        <v>208</v>
      </c>
      <c r="E336" s="158" t="s">
        <v>19</v>
      </c>
      <c r="F336" s="159" t="s">
        <v>998</v>
      </c>
      <c r="H336" s="160">
        <v>11.964</v>
      </c>
      <c r="I336" s="161"/>
      <c r="L336" s="157"/>
      <c r="M336" s="162"/>
      <c r="T336" s="163"/>
      <c r="AT336" s="158" t="s">
        <v>208</v>
      </c>
      <c r="AU336" s="158" t="s">
        <v>81</v>
      </c>
      <c r="AV336" s="13" t="s">
        <v>81</v>
      </c>
      <c r="AW336" s="13" t="s">
        <v>33</v>
      </c>
      <c r="AX336" s="13" t="s">
        <v>72</v>
      </c>
      <c r="AY336" s="158" t="s">
        <v>132</v>
      </c>
    </row>
    <row r="337" spans="2:51" s="13" customFormat="1" ht="11.25">
      <c r="B337" s="157"/>
      <c r="D337" s="151" t="s">
        <v>208</v>
      </c>
      <c r="E337" s="158" t="s">
        <v>19</v>
      </c>
      <c r="F337" s="159" t="s">
        <v>999</v>
      </c>
      <c r="H337" s="160">
        <v>0.348</v>
      </c>
      <c r="I337" s="161"/>
      <c r="L337" s="157"/>
      <c r="M337" s="162"/>
      <c r="T337" s="163"/>
      <c r="AT337" s="158" t="s">
        <v>208</v>
      </c>
      <c r="AU337" s="158" t="s">
        <v>81</v>
      </c>
      <c r="AV337" s="13" t="s">
        <v>81</v>
      </c>
      <c r="AW337" s="13" t="s">
        <v>33</v>
      </c>
      <c r="AX337" s="13" t="s">
        <v>72</v>
      </c>
      <c r="AY337" s="158" t="s">
        <v>132</v>
      </c>
    </row>
    <row r="338" spans="2:51" s="13" customFormat="1" ht="11.25">
      <c r="B338" s="157"/>
      <c r="D338" s="151" t="s">
        <v>208</v>
      </c>
      <c r="E338" s="158" t="s">
        <v>19</v>
      </c>
      <c r="F338" s="159" t="s">
        <v>1000</v>
      </c>
      <c r="H338" s="160">
        <v>73.762</v>
      </c>
      <c r="I338" s="161"/>
      <c r="L338" s="157"/>
      <c r="M338" s="162"/>
      <c r="T338" s="163"/>
      <c r="AT338" s="158" t="s">
        <v>208</v>
      </c>
      <c r="AU338" s="158" t="s">
        <v>81</v>
      </c>
      <c r="AV338" s="13" t="s">
        <v>81</v>
      </c>
      <c r="AW338" s="13" t="s">
        <v>33</v>
      </c>
      <c r="AX338" s="13" t="s">
        <v>72</v>
      </c>
      <c r="AY338" s="158" t="s">
        <v>132</v>
      </c>
    </row>
    <row r="339" spans="2:51" s="13" customFormat="1" ht="11.25">
      <c r="B339" s="157"/>
      <c r="D339" s="151" t="s">
        <v>208</v>
      </c>
      <c r="E339" s="158" t="s">
        <v>19</v>
      </c>
      <c r="F339" s="159" t="s">
        <v>1001</v>
      </c>
      <c r="H339" s="160">
        <v>-0.9</v>
      </c>
      <c r="I339" s="161"/>
      <c r="L339" s="157"/>
      <c r="M339" s="162"/>
      <c r="T339" s="163"/>
      <c r="AT339" s="158" t="s">
        <v>208</v>
      </c>
      <c r="AU339" s="158" t="s">
        <v>81</v>
      </c>
      <c r="AV339" s="13" t="s">
        <v>81</v>
      </c>
      <c r="AW339" s="13" t="s">
        <v>33</v>
      </c>
      <c r="AX339" s="13" t="s">
        <v>72</v>
      </c>
      <c r="AY339" s="158" t="s">
        <v>132</v>
      </c>
    </row>
    <row r="340" spans="2:51" s="13" customFormat="1" ht="11.25">
      <c r="B340" s="157"/>
      <c r="D340" s="151" t="s">
        <v>208</v>
      </c>
      <c r="E340" s="158" t="s">
        <v>19</v>
      </c>
      <c r="F340" s="159" t="s">
        <v>1002</v>
      </c>
      <c r="H340" s="160">
        <v>0.9</v>
      </c>
      <c r="I340" s="161"/>
      <c r="L340" s="157"/>
      <c r="M340" s="162"/>
      <c r="T340" s="163"/>
      <c r="AT340" s="158" t="s">
        <v>208</v>
      </c>
      <c r="AU340" s="158" t="s">
        <v>81</v>
      </c>
      <c r="AV340" s="13" t="s">
        <v>81</v>
      </c>
      <c r="AW340" s="13" t="s">
        <v>33</v>
      </c>
      <c r="AX340" s="13" t="s">
        <v>72</v>
      </c>
      <c r="AY340" s="158" t="s">
        <v>132</v>
      </c>
    </row>
    <row r="341" spans="2:51" s="13" customFormat="1" ht="11.25">
      <c r="B341" s="157"/>
      <c r="D341" s="151" t="s">
        <v>208</v>
      </c>
      <c r="E341" s="158" t="s">
        <v>19</v>
      </c>
      <c r="F341" s="159" t="s">
        <v>1003</v>
      </c>
      <c r="H341" s="160">
        <v>-0.18</v>
      </c>
      <c r="I341" s="161"/>
      <c r="L341" s="157"/>
      <c r="M341" s="162"/>
      <c r="T341" s="163"/>
      <c r="AT341" s="158" t="s">
        <v>208</v>
      </c>
      <c r="AU341" s="158" t="s">
        <v>81</v>
      </c>
      <c r="AV341" s="13" t="s">
        <v>81</v>
      </c>
      <c r="AW341" s="13" t="s">
        <v>33</v>
      </c>
      <c r="AX341" s="13" t="s">
        <v>72</v>
      </c>
      <c r="AY341" s="158" t="s">
        <v>132</v>
      </c>
    </row>
    <row r="342" spans="2:51" s="13" customFormat="1" ht="11.25">
      <c r="B342" s="157"/>
      <c r="D342" s="151" t="s">
        <v>208</v>
      </c>
      <c r="E342" s="158" t="s">
        <v>19</v>
      </c>
      <c r="F342" s="159" t="s">
        <v>1004</v>
      </c>
      <c r="H342" s="160">
        <v>-1.35</v>
      </c>
      <c r="I342" s="161"/>
      <c r="L342" s="157"/>
      <c r="M342" s="162"/>
      <c r="T342" s="163"/>
      <c r="AT342" s="158" t="s">
        <v>208</v>
      </c>
      <c r="AU342" s="158" t="s">
        <v>81</v>
      </c>
      <c r="AV342" s="13" t="s">
        <v>81</v>
      </c>
      <c r="AW342" s="13" t="s">
        <v>33</v>
      </c>
      <c r="AX342" s="13" t="s">
        <v>72</v>
      </c>
      <c r="AY342" s="158" t="s">
        <v>132</v>
      </c>
    </row>
    <row r="343" spans="2:51" s="13" customFormat="1" ht="11.25">
      <c r="B343" s="157"/>
      <c r="D343" s="151" t="s">
        <v>208</v>
      </c>
      <c r="E343" s="158" t="s">
        <v>19</v>
      </c>
      <c r="F343" s="159" t="s">
        <v>1005</v>
      </c>
      <c r="H343" s="160">
        <v>0.78</v>
      </c>
      <c r="I343" s="161"/>
      <c r="L343" s="157"/>
      <c r="M343" s="162"/>
      <c r="T343" s="163"/>
      <c r="AT343" s="158" t="s">
        <v>208</v>
      </c>
      <c r="AU343" s="158" t="s">
        <v>81</v>
      </c>
      <c r="AV343" s="13" t="s">
        <v>81</v>
      </c>
      <c r="AW343" s="13" t="s">
        <v>33</v>
      </c>
      <c r="AX343" s="13" t="s">
        <v>72</v>
      </c>
      <c r="AY343" s="158" t="s">
        <v>132</v>
      </c>
    </row>
    <row r="344" spans="2:51" s="13" customFormat="1" ht="11.25">
      <c r="B344" s="157"/>
      <c r="D344" s="151" t="s">
        <v>208</v>
      </c>
      <c r="E344" s="158" t="s">
        <v>19</v>
      </c>
      <c r="F344" s="159" t="s">
        <v>1006</v>
      </c>
      <c r="H344" s="160">
        <v>-2.808</v>
      </c>
      <c r="I344" s="161"/>
      <c r="L344" s="157"/>
      <c r="M344" s="162"/>
      <c r="T344" s="163"/>
      <c r="AT344" s="158" t="s">
        <v>208</v>
      </c>
      <c r="AU344" s="158" t="s">
        <v>81</v>
      </c>
      <c r="AV344" s="13" t="s">
        <v>81</v>
      </c>
      <c r="AW344" s="13" t="s">
        <v>33</v>
      </c>
      <c r="AX344" s="13" t="s">
        <v>72</v>
      </c>
      <c r="AY344" s="158" t="s">
        <v>132</v>
      </c>
    </row>
    <row r="345" spans="2:51" s="13" customFormat="1" ht="11.25">
      <c r="B345" s="157"/>
      <c r="D345" s="151" t="s">
        <v>208</v>
      </c>
      <c r="E345" s="158" t="s">
        <v>19</v>
      </c>
      <c r="F345" s="159" t="s">
        <v>1007</v>
      </c>
      <c r="H345" s="160">
        <v>-1.707</v>
      </c>
      <c r="I345" s="161"/>
      <c r="L345" s="157"/>
      <c r="M345" s="162"/>
      <c r="T345" s="163"/>
      <c r="AT345" s="158" t="s">
        <v>208</v>
      </c>
      <c r="AU345" s="158" t="s">
        <v>81</v>
      </c>
      <c r="AV345" s="13" t="s">
        <v>81</v>
      </c>
      <c r="AW345" s="13" t="s">
        <v>33</v>
      </c>
      <c r="AX345" s="13" t="s">
        <v>72</v>
      </c>
      <c r="AY345" s="158" t="s">
        <v>132</v>
      </c>
    </row>
    <row r="346" spans="2:51" s="13" customFormat="1" ht="11.25">
      <c r="B346" s="157"/>
      <c r="D346" s="151" t="s">
        <v>208</v>
      </c>
      <c r="E346" s="158" t="s">
        <v>19</v>
      </c>
      <c r="F346" s="159" t="s">
        <v>1008</v>
      </c>
      <c r="H346" s="160">
        <v>-2.255</v>
      </c>
      <c r="I346" s="161"/>
      <c r="L346" s="157"/>
      <c r="M346" s="162"/>
      <c r="T346" s="163"/>
      <c r="AT346" s="158" t="s">
        <v>208</v>
      </c>
      <c r="AU346" s="158" t="s">
        <v>81</v>
      </c>
      <c r="AV346" s="13" t="s">
        <v>81</v>
      </c>
      <c r="AW346" s="13" t="s">
        <v>33</v>
      </c>
      <c r="AX346" s="13" t="s">
        <v>72</v>
      </c>
      <c r="AY346" s="158" t="s">
        <v>132</v>
      </c>
    </row>
    <row r="347" spans="2:51" s="13" customFormat="1" ht="11.25">
      <c r="B347" s="157"/>
      <c r="D347" s="151" t="s">
        <v>208</v>
      </c>
      <c r="E347" s="158" t="s">
        <v>19</v>
      </c>
      <c r="F347" s="159" t="s">
        <v>1004</v>
      </c>
      <c r="H347" s="160">
        <v>-1.35</v>
      </c>
      <c r="I347" s="161"/>
      <c r="L347" s="157"/>
      <c r="M347" s="162"/>
      <c r="T347" s="163"/>
      <c r="AT347" s="158" t="s">
        <v>208</v>
      </c>
      <c r="AU347" s="158" t="s">
        <v>81</v>
      </c>
      <c r="AV347" s="13" t="s">
        <v>81</v>
      </c>
      <c r="AW347" s="13" t="s">
        <v>33</v>
      </c>
      <c r="AX347" s="13" t="s">
        <v>72</v>
      </c>
      <c r="AY347" s="158" t="s">
        <v>132</v>
      </c>
    </row>
    <row r="348" spans="2:51" s="13" customFormat="1" ht="11.25">
      <c r="B348" s="157"/>
      <c r="D348" s="151" t="s">
        <v>208</v>
      </c>
      <c r="E348" s="158" t="s">
        <v>19</v>
      </c>
      <c r="F348" s="159" t="s">
        <v>1005</v>
      </c>
      <c r="H348" s="160">
        <v>0.78</v>
      </c>
      <c r="I348" s="161"/>
      <c r="L348" s="157"/>
      <c r="M348" s="162"/>
      <c r="T348" s="163"/>
      <c r="AT348" s="158" t="s">
        <v>208</v>
      </c>
      <c r="AU348" s="158" t="s">
        <v>81</v>
      </c>
      <c r="AV348" s="13" t="s">
        <v>81</v>
      </c>
      <c r="AW348" s="13" t="s">
        <v>33</v>
      </c>
      <c r="AX348" s="13" t="s">
        <v>72</v>
      </c>
      <c r="AY348" s="158" t="s">
        <v>132</v>
      </c>
    </row>
    <row r="349" spans="2:51" s="13" customFormat="1" ht="11.25">
      <c r="B349" s="157"/>
      <c r="D349" s="151" t="s">
        <v>208</v>
      </c>
      <c r="E349" s="158" t="s">
        <v>19</v>
      </c>
      <c r="F349" s="159" t="s">
        <v>1009</v>
      </c>
      <c r="H349" s="160">
        <v>-0.54</v>
      </c>
      <c r="I349" s="161"/>
      <c r="L349" s="157"/>
      <c r="M349" s="162"/>
      <c r="T349" s="163"/>
      <c r="AT349" s="158" t="s">
        <v>208</v>
      </c>
      <c r="AU349" s="158" t="s">
        <v>81</v>
      </c>
      <c r="AV349" s="13" t="s">
        <v>81</v>
      </c>
      <c r="AW349" s="13" t="s">
        <v>33</v>
      </c>
      <c r="AX349" s="13" t="s">
        <v>72</v>
      </c>
      <c r="AY349" s="158" t="s">
        <v>132</v>
      </c>
    </row>
    <row r="350" spans="2:51" s="13" customFormat="1" ht="11.25">
      <c r="B350" s="157"/>
      <c r="D350" s="151" t="s">
        <v>208</v>
      </c>
      <c r="E350" s="158" t="s">
        <v>19</v>
      </c>
      <c r="F350" s="159" t="s">
        <v>1004</v>
      </c>
      <c r="H350" s="160">
        <v>-1.35</v>
      </c>
      <c r="I350" s="161"/>
      <c r="L350" s="157"/>
      <c r="M350" s="162"/>
      <c r="T350" s="163"/>
      <c r="AT350" s="158" t="s">
        <v>208</v>
      </c>
      <c r="AU350" s="158" t="s">
        <v>81</v>
      </c>
      <c r="AV350" s="13" t="s">
        <v>81</v>
      </c>
      <c r="AW350" s="13" t="s">
        <v>33</v>
      </c>
      <c r="AX350" s="13" t="s">
        <v>72</v>
      </c>
      <c r="AY350" s="158" t="s">
        <v>132</v>
      </c>
    </row>
    <row r="351" spans="2:51" s="13" customFormat="1" ht="11.25">
      <c r="B351" s="157"/>
      <c r="D351" s="151" t="s">
        <v>208</v>
      </c>
      <c r="E351" s="158" t="s">
        <v>19</v>
      </c>
      <c r="F351" s="159" t="s">
        <v>1010</v>
      </c>
      <c r="H351" s="160">
        <v>1.56</v>
      </c>
      <c r="I351" s="161"/>
      <c r="L351" s="157"/>
      <c r="M351" s="162"/>
      <c r="T351" s="163"/>
      <c r="AT351" s="158" t="s">
        <v>208</v>
      </c>
      <c r="AU351" s="158" t="s">
        <v>81</v>
      </c>
      <c r="AV351" s="13" t="s">
        <v>81</v>
      </c>
      <c r="AW351" s="13" t="s">
        <v>33</v>
      </c>
      <c r="AX351" s="13" t="s">
        <v>72</v>
      </c>
      <c r="AY351" s="158" t="s">
        <v>132</v>
      </c>
    </row>
    <row r="352" spans="2:51" s="13" customFormat="1" ht="11.25">
      <c r="B352" s="157"/>
      <c r="D352" s="151" t="s">
        <v>208</v>
      </c>
      <c r="E352" s="158" t="s">
        <v>19</v>
      </c>
      <c r="F352" s="159" t="s">
        <v>1011</v>
      </c>
      <c r="H352" s="160">
        <v>-1.6</v>
      </c>
      <c r="I352" s="161"/>
      <c r="L352" s="157"/>
      <c r="M352" s="162"/>
      <c r="T352" s="163"/>
      <c r="AT352" s="158" t="s">
        <v>208</v>
      </c>
      <c r="AU352" s="158" t="s">
        <v>81</v>
      </c>
      <c r="AV352" s="13" t="s">
        <v>81</v>
      </c>
      <c r="AW352" s="13" t="s">
        <v>33</v>
      </c>
      <c r="AX352" s="13" t="s">
        <v>72</v>
      </c>
      <c r="AY352" s="158" t="s">
        <v>132</v>
      </c>
    </row>
    <row r="353" spans="2:51" s="13" customFormat="1" ht="11.25">
      <c r="B353" s="157"/>
      <c r="D353" s="151" t="s">
        <v>208</v>
      </c>
      <c r="E353" s="158" t="s">
        <v>19</v>
      </c>
      <c r="F353" s="159" t="s">
        <v>1012</v>
      </c>
      <c r="H353" s="160">
        <v>-7.2</v>
      </c>
      <c r="I353" s="161"/>
      <c r="L353" s="157"/>
      <c r="M353" s="162"/>
      <c r="T353" s="163"/>
      <c r="AT353" s="158" t="s">
        <v>208</v>
      </c>
      <c r="AU353" s="158" t="s">
        <v>81</v>
      </c>
      <c r="AV353" s="13" t="s">
        <v>81</v>
      </c>
      <c r="AW353" s="13" t="s">
        <v>33</v>
      </c>
      <c r="AX353" s="13" t="s">
        <v>72</v>
      </c>
      <c r="AY353" s="158" t="s">
        <v>132</v>
      </c>
    </row>
    <row r="354" spans="2:51" s="13" customFormat="1" ht="11.25">
      <c r="B354" s="157"/>
      <c r="D354" s="151" t="s">
        <v>208</v>
      </c>
      <c r="E354" s="158" t="s">
        <v>19</v>
      </c>
      <c r="F354" s="159" t="s">
        <v>1013</v>
      </c>
      <c r="H354" s="160">
        <v>-2.2</v>
      </c>
      <c r="I354" s="161"/>
      <c r="L354" s="157"/>
      <c r="M354" s="162"/>
      <c r="T354" s="163"/>
      <c r="AT354" s="158" t="s">
        <v>208</v>
      </c>
      <c r="AU354" s="158" t="s">
        <v>81</v>
      </c>
      <c r="AV354" s="13" t="s">
        <v>81</v>
      </c>
      <c r="AW354" s="13" t="s">
        <v>33</v>
      </c>
      <c r="AX354" s="13" t="s">
        <v>72</v>
      </c>
      <c r="AY354" s="158" t="s">
        <v>132</v>
      </c>
    </row>
    <row r="355" spans="2:51" s="13" customFormat="1" ht="11.25">
      <c r="B355" s="157"/>
      <c r="D355" s="151" t="s">
        <v>208</v>
      </c>
      <c r="E355" s="158" t="s">
        <v>19</v>
      </c>
      <c r="F355" s="159" t="s">
        <v>1011</v>
      </c>
      <c r="H355" s="160">
        <v>-1.6</v>
      </c>
      <c r="I355" s="161"/>
      <c r="L355" s="157"/>
      <c r="M355" s="162"/>
      <c r="T355" s="163"/>
      <c r="AT355" s="158" t="s">
        <v>208</v>
      </c>
      <c r="AU355" s="158" t="s">
        <v>81</v>
      </c>
      <c r="AV355" s="13" t="s">
        <v>81</v>
      </c>
      <c r="AW355" s="13" t="s">
        <v>33</v>
      </c>
      <c r="AX355" s="13" t="s">
        <v>72</v>
      </c>
      <c r="AY355" s="158" t="s">
        <v>132</v>
      </c>
    </row>
    <row r="356" spans="2:51" s="14" customFormat="1" ht="11.25">
      <c r="B356" s="164"/>
      <c r="D356" s="151" t="s">
        <v>208</v>
      </c>
      <c r="E356" s="165" t="s">
        <v>19</v>
      </c>
      <c r="F356" s="166" t="s">
        <v>212</v>
      </c>
      <c r="H356" s="167">
        <v>65.05400000000002</v>
      </c>
      <c r="I356" s="168"/>
      <c r="L356" s="164"/>
      <c r="M356" s="169"/>
      <c r="T356" s="170"/>
      <c r="AT356" s="165" t="s">
        <v>208</v>
      </c>
      <c r="AU356" s="165" t="s">
        <v>81</v>
      </c>
      <c r="AV356" s="14" t="s">
        <v>155</v>
      </c>
      <c r="AW356" s="14" t="s">
        <v>33</v>
      </c>
      <c r="AX356" s="14" t="s">
        <v>79</v>
      </c>
      <c r="AY356" s="165" t="s">
        <v>132</v>
      </c>
    </row>
    <row r="357" spans="2:65" s="1" customFormat="1" ht="24.2" customHeight="1">
      <c r="B357" s="33"/>
      <c r="C357" s="128" t="s">
        <v>503</v>
      </c>
      <c r="D357" s="128" t="s">
        <v>135</v>
      </c>
      <c r="E357" s="129" t="s">
        <v>515</v>
      </c>
      <c r="F357" s="130" t="s">
        <v>516</v>
      </c>
      <c r="G357" s="131" t="s">
        <v>205</v>
      </c>
      <c r="H357" s="132">
        <v>33.89</v>
      </c>
      <c r="I357" s="133"/>
      <c r="J357" s="134">
        <f>ROUND(I357*H357,2)</f>
        <v>0</v>
      </c>
      <c r="K357" s="130" t="s">
        <v>139</v>
      </c>
      <c r="L357" s="33"/>
      <c r="M357" s="135" t="s">
        <v>19</v>
      </c>
      <c r="N357" s="136" t="s">
        <v>43</v>
      </c>
      <c r="P357" s="137">
        <f>O357*H357</f>
        <v>0</v>
      </c>
      <c r="Q357" s="137">
        <v>0.00013</v>
      </c>
      <c r="R357" s="137">
        <f>Q357*H357</f>
        <v>0.004405699999999999</v>
      </c>
      <c r="S357" s="137">
        <v>0</v>
      </c>
      <c r="T357" s="138">
        <f>S357*H357</f>
        <v>0</v>
      </c>
      <c r="AR357" s="139" t="s">
        <v>339</v>
      </c>
      <c r="AT357" s="139" t="s">
        <v>135</v>
      </c>
      <c r="AU357" s="139" t="s">
        <v>81</v>
      </c>
      <c r="AY357" s="18" t="s">
        <v>132</v>
      </c>
      <c r="BE357" s="140">
        <f>IF(N357="základní",J357,0)</f>
        <v>0</v>
      </c>
      <c r="BF357" s="140">
        <f>IF(N357="snížená",J357,0)</f>
        <v>0</v>
      </c>
      <c r="BG357" s="140">
        <f>IF(N357="zákl. přenesená",J357,0)</f>
        <v>0</v>
      </c>
      <c r="BH357" s="140">
        <f>IF(N357="sníž. přenesená",J357,0)</f>
        <v>0</v>
      </c>
      <c r="BI357" s="140">
        <f>IF(N357="nulová",J357,0)</f>
        <v>0</v>
      </c>
      <c r="BJ357" s="18" t="s">
        <v>79</v>
      </c>
      <c r="BK357" s="140">
        <f>ROUND(I357*H357,2)</f>
        <v>0</v>
      </c>
      <c r="BL357" s="18" t="s">
        <v>339</v>
      </c>
      <c r="BM357" s="139" t="s">
        <v>1108</v>
      </c>
    </row>
    <row r="358" spans="2:47" s="1" customFormat="1" ht="11.25">
      <c r="B358" s="33"/>
      <c r="D358" s="141" t="s">
        <v>142</v>
      </c>
      <c r="F358" s="142" t="s">
        <v>518</v>
      </c>
      <c r="I358" s="143"/>
      <c r="L358" s="33"/>
      <c r="M358" s="144"/>
      <c r="T358" s="54"/>
      <c r="AT358" s="18" t="s">
        <v>142</v>
      </c>
      <c r="AU358" s="18" t="s">
        <v>81</v>
      </c>
    </row>
    <row r="359" spans="2:51" s="13" customFormat="1" ht="11.25">
      <c r="B359" s="157"/>
      <c r="D359" s="151" t="s">
        <v>208</v>
      </c>
      <c r="E359" s="158" t="s">
        <v>19</v>
      </c>
      <c r="F359" s="159" t="s">
        <v>1109</v>
      </c>
      <c r="H359" s="160">
        <v>33.89</v>
      </c>
      <c r="I359" s="161"/>
      <c r="L359" s="157"/>
      <c r="M359" s="162"/>
      <c r="T359" s="163"/>
      <c r="AT359" s="158" t="s">
        <v>208</v>
      </c>
      <c r="AU359" s="158" t="s">
        <v>81</v>
      </c>
      <c r="AV359" s="13" t="s">
        <v>81</v>
      </c>
      <c r="AW359" s="13" t="s">
        <v>33</v>
      </c>
      <c r="AX359" s="13" t="s">
        <v>79</v>
      </c>
      <c r="AY359" s="158" t="s">
        <v>132</v>
      </c>
    </row>
    <row r="360" spans="2:65" s="1" customFormat="1" ht="24.2" customHeight="1">
      <c r="B360" s="33"/>
      <c r="C360" s="128" t="s">
        <v>509</v>
      </c>
      <c r="D360" s="128" t="s">
        <v>135</v>
      </c>
      <c r="E360" s="129" t="s">
        <v>521</v>
      </c>
      <c r="F360" s="130" t="s">
        <v>522</v>
      </c>
      <c r="G360" s="131" t="s">
        <v>205</v>
      </c>
      <c r="H360" s="132">
        <v>36.32</v>
      </c>
      <c r="I360" s="133"/>
      <c r="J360" s="134">
        <f>ROUND(I360*H360,2)</f>
        <v>0</v>
      </c>
      <c r="K360" s="130" t="s">
        <v>139</v>
      </c>
      <c r="L360" s="33"/>
      <c r="M360" s="135" t="s">
        <v>19</v>
      </c>
      <c r="N360" s="136" t="s">
        <v>43</v>
      </c>
      <c r="P360" s="137">
        <f>O360*H360</f>
        <v>0</v>
      </c>
      <c r="Q360" s="137">
        <v>4E-05</v>
      </c>
      <c r="R360" s="137">
        <f>Q360*H360</f>
        <v>0.0014528000000000002</v>
      </c>
      <c r="S360" s="137">
        <v>0</v>
      </c>
      <c r="T360" s="138">
        <f>S360*H360</f>
        <v>0</v>
      </c>
      <c r="AR360" s="139" t="s">
        <v>155</v>
      </c>
      <c r="AT360" s="139" t="s">
        <v>135</v>
      </c>
      <c r="AU360" s="139" t="s">
        <v>81</v>
      </c>
      <c r="AY360" s="18" t="s">
        <v>132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8" t="s">
        <v>79</v>
      </c>
      <c r="BK360" s="140">
        <f>ROUND(I360*H360,2)</f>
        <v>0</v>
      </c>
      <c r="BL360" s="18" t="s">
        <v>155</v>
      </c>
      <c r="BM360" s="139" t="s">
        <v>1110</v>
      </c>
    </row>
    <row r="361" spans="2:47" s="1" customFormat="1" ht="11.25">
      <c r="B361" s="33"/>
      <c r="D361" s="141" t="s">
        <v>142</v>
      </c>
      <c r="F361" s="142" t="s">
        <v>524</v>
      </c>
      <c r="I361" s="143"/>
      <c r="L361" s="33"/>
      <c r="M361" s="144"/>
      <c r="T361" s="54"/>
      <c r="AT361" s="18" t="s">
        <v>142</v>
      </c>
      <c r="AU361" s="18" t="s">
        <v>81</v>
      </c>
    </row>
    <row r="362" spans="2:51" s="13" customFormat="1" ht="11.25">
      <c r="B362" s="157"/>
      <c r="D362" s="151" t="s">
        <v>208</v>
      </c>
      <c r="E362" s="158" t="s">
        <v>19</v>
      </c>
      <c r="F362" s="159" t="s">
        <v>1111</v>
      </c>
      <c r="H362" s="160">
        <v>36.32</v>
      </c>
      <c r="I362" s="161"/>
      <c r="L362" s="157"/>
      <c r="M362" s="162"/>
      <c r="T362" s="163"/>
      <c r="AT362" s="158" t="s">
        <v>208</v>
      </c>
      <c r="AU362" s="158" t="s">
        <v>81</v>
      </c>
      <c r="AV362" s="13" t="s">
        <v>81</v>
      </c>
      <c r="AW362" s="13" t="s">
        <v>33</v>
      </c>
      <c r="AX362" s="13" t="s">
        <v>79</v>
      </c>
      <c r="AY362" s="158" t="s">
        <v>132</v>
      </c>
    </row>
    <row r="363" spans="2:63" s="11" customFormat="1" ht="22.9" customHeight="1">
      <c r="B363" s="116"/>
      <c r="D363" s="117" t="s">
        <v>71</v>
      </c>
      <c r="E363" s="126" t="s">
        <v>526</v>
      </c>
      <c r="F363" s="126" t="s">
        <v>527</v>
      </c>
      <c r="I363" s="119"/>
      <c r="J363" s="127">
        <f>BK363</f>
        <v>0</v>
      </c>
      <c r="L363" s="116"/>
      <c r="M363" s="121"/>
      <c r="P363" s="122">
        <f>SUM(P364:P374)</f>
        <v>0</v>
      </c>
      <c r="R363" s="122">
        <f>SUM(R364:R374)</f>
        <v>0</v>
      </c>
      <c r="T363" s="123">
        <f>SUM(T364:T374)</f>
        <v>0</v>
      </c>
      <c r="AR363" s="117" t="s">
        <v>79</v>
      </c>
      <c r="AT363" s="124" t="s">
        <v>71</v>
      </c>
      <c r="AU363" s="124" t="s">
        <v>79</v>
      </c>
      <c r="AY363" s="117" t="s">
        <v>132</v>
      </c>
      <c r="BK363" s="125">
        <f>SUM(BK364:BK374)</f>
        <v>0</v>
      </c>
    </row>
    <row r="364" spans="2:65" s="1" customFormat="1" ht="16.5" customHeight="1">
      <c r="B364" s="33"/>
      <c r="C364" s="128" t="s">
        <v>514</v>
      </c>
      <c r="D364" s="128" t="s">
        <v>135</v>
      </c>
      <c r="E364" s="129" t="s">
        <v>529</v>
      </c>
      <c r="F364" s="130" t="s">
        <v>530</v>
      </c>
      <c r="G364" s="131" t="s">
        <v>239</v>
      </c>
      <c r="H364" s="132">
        <v>12.647</v>
      </c>
      <c r="I364" s="133"/>
      <c r="J364" s="134">
        <f>ROUND(I364*H364,2)</f>
        <v>0</v>
      </c>
      <c r="K364" s="130" t="s">
        <v>139</v>
      </c>
      <c r="L364" s="33"/>
      <c r="M364" s="135" t="s">
        <v>19</v>
      </c>
      <c r="N364" s="136" t="s">
        <v>43</v>
      </c>
      <c r="P364" s="137">
        <f>O364*H364</f>
        <v>0</v>
      </c>
      <c r="Q364" s="137">
        <v>0</v>
      </c>
      <c r="R364" s="137">
        <f>Q364*H364</f>
        <v>0</v>
      </c>
      <c r="S364" s="137">
        <v>0</v>
      </c>
      <c r="T364" s="138">
        <f>S364*H364</f>
        <v>0</v>
      </c>
      <c r="AR364" s="139" t="s">
        <v>155</v>
      </c>
      <c r="AT364" s="139" t="s">
        <v>135</v>
      </c>
      <c r="AU364" s="139" t="s">
        <v>81</v>
      </c>
      <c r="AY364" s="18" t="s">
        <v>132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79</v>
      </c>
      <c r="BK364" s="140">
        <f>ROUND(I364*H364,2)</f>
        <v>0</v>
      </c>
      <c r="BL364" s="18" t="s">
        <v>155</v>
      </c>
      <c r="BM364" s="139" t="s">
        <v>1112</v>
      </c>
    </row>
    <row r="365" spans="2:47" s="1" customFormat="1" ht="11.25">
      <c r="B365" s="33"/>
      <c r="D365" s="141" t="s">
        <v>142</v>
      </c>
      <c r="F365" s="142" t="s">
        <v>532</v>
      </c>
      <c r="I365" s="143"/>
      <c r="L365" s="33"/>
      <c r="M365" s="144"/>
      <c r="T365" s="54"/>
      <c r="AT365" s="18" t="s">
        <v>142</v>
      </c>
      <c r="AU365" s="18" t="s">
        <v>81</v>
      </c>
    </row>
    <row r="366" spans="2:65" s="1" customFormat="1" ht="24.2" customHeight="1">
      <c r="B366" s="33"/>
      <c r="C366" s="128" t="s">
        <v>520</v>
      </c>
      <c r="D366" s="128" t="s">
        <v>135</v>
      </c>
      <c r="E366" s="129" t="s">
        <v>534</v>
      </c>
      <c r="F366" s="130" t="s">
        <v>535</v>
      </c>
      <c r="G366" s="131" t="s">
        <v>239</v>
      </c>
      <c r="H366" s="132">
        <v>12.647</v>
      </c>
      <c r="I366" s="133"/>
      <c r="J366" s="134">
        <f>ROUND(I366*H366,2)</f>
        <v>0</v>
      </c>
      <c r="K366" s="130" t="s">
        <v>139</v>
      </c>
      <c r="L366" s="33"/>
      <c r="M366" s="135" t="s">
        <v>19</v>
      </c>
      <c r="N366" s="136" t="s">
        <v>43</v>
      </c>
      <c r="P366" s="137">
        <f>O366*H366</f>
        <v>0</v>
      </c>
      <c r="Q366" s="137">
        <v>0</v>
      </c>
      <c r="R366" s="137">
        <f>Q366*H366</f>
        <v>0</v>
      </c>
      <c r="S366" s="137">
        <v>0</v>
      </c>
      <c r="T366" s="138">
        <f>S366*H366</f>
        <v>0</v>
      </c>
      <c r="AR366" s="139" t="s">
        <v>155</v>
      </c>
      <c r="AT366" s="139" t="s">
        <v>135</v>
      </c>
      <c r="AU366" s="139" t="s">
        <v>81</v>
      </c>
      <c r="AY366" s="18" t="s">
        <v>132</v>
      </c>
      <c r="BE366" s="140">
        <f>IF(N366="základní",J366,0)</f>
        <v>0</v>
      </c>
      <c r="BF366" s="140">
        <f>IF(N366="snížená",J366,0)</f>
        <v>0</v>
      </c>
      <c r="BG366" s="140">
        <f>IF(N366="zákl. přenesená",J366,0)</f>
        <v>0</v>
      </c>
      <c r="BH366" s="140">
        <f>IF(N366="sníž. přenesená",J366,0)</f>
        <v>0</v>
      </c>
      <c r="BI366" s="140">
        <f>IF(N366="nulová",J366,0)</f>
        <v>0</v>
      </c>
      <c r="BJ366" s="18" t="s">
        <v>79</v>
      </c>
      <c r="BK366" s="140">
        <f>ROUND(I366*H366,2)</f>
        <v>0</v>
      </c>
      <c r="BL366" s="18" t="s">
        <v>155</v>
      </c>
      <c r="BM366" s="139" t="s">
        <v>1113</v>
      </c>
    </row>
    <row r="367" spans="2:47" s="1" customFormat="1" ht="11.25">
      <c r="B367" s="33"/>
      <c r="D367" s="141" t="s">
        <v>142</v>
      </c>
      <c r="F367" s="142" t="s">
        <v>537</v>
      </c>
      <c r="I367" s="143"/>
      <c r="L367" s="33"/>
      <c r="M367" s="144"/>
      <c r="T367" s="54"/>
      <c r="AT367" s="18" t="s">
        <v>142</v>
      </c>
      <c r="AU367" s="18" t="s">
        <v>81</v>
      </c>
    </row>
    <row r="368" spans="2:65" s="1" customFormat="1" ht="21.75" customHeight="1">
      <c r="B368" s="33"/>
      <c r="C368" s="128" t="s">
        <v>528</v>
      </c>
      <c r="D368" s="128" t="s">
        <v>135</v>
      </c>
      <c r="E368" s="129" t="s">
        <v>539</v>
      </c>
      <c r="F368" s="130" t="s">
        <v>540</v>
      </c>
      <c r="G368" s="131" t="s">
        <v>239</v>
      </c>
      <c r="H368" s="132">
        <v>12.647</v>
      </c>
      <c r="I368" s="133"/>
      <c r="J368" s="134">
        <f>ROUND(I368*H368,2)</f>
        <v>0</v>
      </c>
      <c r="K368" s="130" t="s">
        <v>139</v>
      </c>
      <c r="L368" s="33"/>
      <c r="M368" s="135" t="s">
        <v>19</v>
      </c>
      <c r="N368" s="136" t="s">
        <v>43</v>
      </c>
      <c r="P368" s="137">
        <f>O368*H368</f>
        <v>0</v>
      </c>
      <c r="Q368" s="137">
        <v>0</v>
      </c>
      <c r="R368" s="137">
        <f>Q368*H368</f>
        <v>0</v>
      </c>
      <c r="S368" s="137">
        <v>0</v>
      </c>
      <c r="T368" s="138">
        <f>S368*H368</f>
        <v>0</v>
      </c>
      <c r="AR368" s="139" t="s">
        <v>155</v>
      </c>
      <c r="AT368" s="139" t="s">
        <v>135</v>
      </c>
      <c r="AU368" s="139" t="s">
        <v>81</v>
      </c>
      <c r="AY368" s="18" t="s">
        <v>132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79</v>
      </c>
      <c r="BK368" s="140">
        <f>ROUND(I368*H368,2)</f>
        <v>0</v>
      </c>
      <c r="BL368" s="18" t="s">
        <v>155</v>
      </c>
      <c r="BM368" s="139" t="s">
        <v>1114</v>
      </c>
    </row>
    <row r="369" spans="2:47" s="1" customFormat="1" ht="11.25">
      <c r="B369" s="33"/>
      <c r="D369" s="141" t="s">
        <v>142</v>
      </c>
      <c r="F369" s="142" t="s">
        <v>542</v>
      </c>
      <c r="I369" s="143"/>
      <c r="L369" s="33"/>
      <c r="M369" s="144"/>
      <c r="T369" s="54"/>
      <c r="AT369" s="18" t="s">
        <v>142</v>
      </c>
      <c r="AU369" s="18" t="s">
        <v>81</v>
      </c>
    </row>
    <row r="370" spans="2:65" s="1" customFormat="1" ht="24.2" customHeight="1">
      <c r="B370" s="33"/>
      <c r="C370" s="128" t="s">
        <v>533</v>
      </c>
      <c r="D370" s="128" t="s">
        <v>135</v>
      </c>
      <c r="E370" s="129" t="s">
        <v>544</v>
      </c>
      <c r="F370" s="130" t="s">
        <v>545</v>
      </c>
      <c r="G370" s="131" t="s">
        <v>239</v>
      </c>
      <c r="H370" s="132">
        <v>88.529</v>
      </c>
      <c r="I370" s="133"/>
      <c r="J370" s="134">
        <f>ROUND(I370*H370,2)</f>
        <v>0</v>
      </c>
      <c r="K370" s="130" t="s">
        <v>139</v>
      </c>
      <c r="L370" s="33"/>
      <c r="M370" s="135" t="s">
        <v>19</v>
      </c>
      <c r="N370" s="136" t="s">
        <v>43</v>
      </c>
      <c r="P370" s="137">
        <f>O370*H370</f>
        <v>0</v>
      </c>
      <c r="Q370" s="137">
        <v>0</v>
      </c>
      <c r="R370" s="137">
        <f>Q370*H370</f>
        <v>0</v>
      </c>
      <c r="S370" s="137">
        <v>0</v>
      </c>
      <c r="T370" s="138">
        <f>S370*H370</f>
        <v>0</v>
      </c>
      <c r="AR370" s="139" t="s">
        <v>155</v>
      </c>
      <c r="AT370" s="139" t="s">
        <v>135</v>
      </c>
      <c r="AU370" s="139" t="s">
        <v>81</v>
      </c>
      <c r="AY370" s="18" t="s">
        <v>132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79</v>
      </c>
      <c r="BK370" s="140">
        <f>ROUND(I370*H370,2)</f>
        <v>0</v>
      </c>
      <c r="BL370" s="18" t="s">
        <v>155</v>
      </c>
      <c r="BM370" s="139" t="s">
        <v>1115</v>
      </c>
    </row>
    <row r="371" spans="2:47" s="1" customFormat="1" ht="11.25">
      <c r="B371" s="33"/>
      <c r="D371" s="141" t="s">
        <v>142</v>
      </c>
      <c r="F371" s="142" t="s">
        <v>547</v>
      </c>
      <c r="I371" s="143"/>
      <c r="L371" s="33"/>
      <c r="M371" s="144"/>
      <c r="T371" s="54"/>
      <c r="AT371" s="18" t="s">
        <v>142</v>
      </c>
      <c r="AU371" s="18" t="s">
        <v>81</v>
      </c>
    </row>
    <row r="372" spans="2:51" s="13" customFormat="1" ht="11.25">
      <c r="B372" s="157"/>
      <c r="D372" s="151" t="s">
        <v>208</v>
      </c>
      <c r="E372" s="158" t="s">
        <v>19</v>
      </c>
      <c r="F372" s="159" t="s">
        <v>1116</v>
      </c>
      <c r="H372" s="160">
        <v>88.529</v>
      </c>
      <c r="I372" s="161"/>
      <c r="L372" s="157"/>
      <c r="M372" s="162"/>
      <c r="T372" s="163"/>
      <c r="AT372" s="158" t="s">
        <v>208</v>
      </c>
      <c r="AU372" s="158" t="s">
        <v>81</v>
      </c>
      <c r="AV372" s="13" t="s">
        <v>81</v>
      </c>
      <c r="AW372" s="13" t="s">
        <v>33</v>
      </c>
      <c r="AX372" s="13" t="s">
        <v>79</v>
      </c>
      <c r="AY372" s="158" t="s">
        <v>132</v>
      </c>
    </row>
    <row r="373" spans="2:65" s="1" customFormat="1" ht="24.2" customHeight="1">
      <c r="B373" s="33"/>
      <c r="C373" s="128" t="s">
        <v>538</v>
      </c>
      <c r="D373" s="128" t="s">
        <v>135</v>
      </c>
      <c r="E373" s="129" t="s">
        <v>550</v>
      </c>
      <c r="F373" s="130" t="s">
        <v>551</v>
      </c>
      <c r="G373" s="131" t="s">
        <v>239</v>
      </c>
      <c r="H373" s="132">
        <v>12.647</v>
      </c>
      <c r="I373" s="133"/>
      <c r="J373" s="134">
        <f>ROUND(I373*H373,2)</f>
        <v>0</v>
      </c>
      <c r="K373" s="130" t="s">
        <v>139</v>
      </c>
      <c r="L373" s="33"/>
      <c r="M373" s="135" t="s">
        <v>19</v>
      </c>
      <c r="N373" s="136" t="s">
        <v>43</v>
      </c>
      <c r="P373" s="137">
        <f>O373*H373</f>
        <v>0</v>
      </c>
      <c r="Q373" s="137">
        <v>0</v>
      </c>
      <c r="R373" s="137">
        <f>Q373*H373</f>
        <v>0</v>
      </c>
      <c r="S373" s="137">
        <v>0</v>
      </c>
      <c r="T373" s="138">
        <f>S373*H373</f>
        <v>0</v>
      </c>
      <c r="AR373" s="139" t="s">
        <v>155</v>
      </c>
      <c r="AT373" s="139" t="s">
        <v>135</v>
      </c>
      <c r="AU373" s="139" t="s">
        <v>81</v>
      </c>
      <c r="AY373" s="18" t="s">
        <v>132</v>
      </c>
      <c r="BE373" s="140">
        <f>IF(N373="základní",J373,0)</f>
        <v>0</v>
      </c>
      <c r="BF373" s="140">
        <f>IF(N373="snížená",J373,0)</f>
        <v>0</v>
      </c>
      <c r="BG373" s="140">
        <f>IF(N373="zákl. přenesená",J373,0)</f>
        <v>0</v>
      </c>
      <c r="BH373" s="140">
        <f>IF(N373="sníž. přenesená",J373,0)</f>
        <v>0</v>
      </c>
      <c r="BI373" s="140">
        <f>IF(N373="nulová",J373,0)</f>
        <v>0</v>
      </c>
      <c r="BJ373" s="18" t="s">
        <v>79</v>
      </c>
      <c r="BK373" s="140">
        <f>ROUND(I373*H373,2)</f>
        <v>0</v>
      </c>
      <c r="BL373" s="18" t="s">
        <v>155</v>
      </c>
      <c r="BM373" s="139" t="s">
        <v>1117</v>
      </c>
    </row>
    <row r="374" spans="2:47" s="1" customFormat="1" ht="11.25">
      <c r="B374" s="33"/>
      <c r="D374" s="141" t="s">
        <v>142</v>
      </c>
      <c r="F374" s="142" t="s">
        <v>553</v>
      </c>
      <c r="I374" s="143"/>
      <c r="L374" s="33"/>
      <c r="M374" s="144"/>
      <c r="T374" s="54"/>
      <c r="AT374" s="18" t="s">
        <v>142</v>
      </c>
      <c r="AU374" s="18" t="s">
        <v>81</v>
      </c>
    </row>
    <row r="375" spans="2:63" s="11" customFormat="1" ht="22.9" customHeight="1">
      <c r="B375" s="116"/>
      <c r="D375" s="117" t="s">
        <v>71</v>
      </c>
      <c r="E375" s="126" t="s">
        <v>554</v>
      </c>
      <c r="F375" s="126" t="s">
        <v>555</v>
      </c>
      <c r="I375" s="119"/>
      <c r="J375" s="127">
        <f>BK375</f>
        <v>0</v>
      </c>
      <c r="L375" s="116"/>
      <c r="M375" s="121"/>
      <c r="P375" s="122">
        <f>SUM(P376:P377)</f>
        <v>0</v>
      </c>
      <c r="R375" s="122">
        <f>SUM(R376:R377)</f>
        <v>0</v>
      </c>
      <c r="T375" s="123">
        <f>SUM(T376:T377)</f>
        <v>0</v>
      </c>
      <c r="AR375" s="117" t="s">
        <v>79</v>
      </c>
      <c r="AT375" s="124" t="s">
        <v>71</v>
      </c>
      <c r="AU375" s="124" t="s">
        <v>79</v>
      </c>
      <c r="AY375" s="117" t="s">
        <v>132</v>
      </c>
      <c r="BK375" s="125">
        <f>SUM(BK376:BK377)</f>
        <v>0</v>
      </c>
    </row>
    <row r="376" spans="2:65" s="1" customFormat="1" ht="33" customHeight="1">
      <c r="B376" s="33"/>
      <c r="C376" s="128" t="s">
        <v>543</v>
      </c>
      <c r="D376" s="128" t="s">
        <v>135</v>
      </c>
      <c r="E376" s="129" t="s">
        <v>557</v>
      </c>
      <c r="F376" s="130" t="s">
        <v>558</v>
      </c>
      <c r="G376" s="131" t="s">
        <v>239</v>
      </c>
      <c r="H376" s="132">
        <v>7.169</v>
      </c>
      <c r="I376" s="133"/>
      <c r="J376" s="134">
        <f>ROUND(I376*H376,2)</f>
        <v>0</v>
      </c>
      <c r="K376" s="130" t="s">
        <v>139</v>
      </c>
      <c r="L376" s="33"/>
      <c r="M376" s="135" t="s">
        <v>19</v>
      </c>
      <c r="N376" s="136" t="s">
        <v>43</v>
      </c>
      <c r="P376" s="137">
        <f>O376*H376</f>
        <v>0</v>
      </c>
      <c r="Q376" s="137">
        <v>0</v>
      </c>
      <c r="R376" s="137">
        <f>Q376*H376</f>
        <v>0</v>
      </c>
      <c r="S376" s="137">
        <v>0</v>
      </c>
      <c r="T376" s="138">
        <f>S376*H376</f>
        <v>0</v>
      </c>
      <c r="AR376" s="139" t="s">
        <v>155</v>
      </c>
      <c r="AT376" s="139" t="s">
        <v>135</v>
      </c>
      <c r="AU376" s="139" t="s">
        <v>81</v>
      </c>
      <c r="AY376" s="18" t="s">
        <v>132</v>
      </c>
      <c r="BE376" s="140">
        <f>IF(N376="základní",J376,0)</f>
        <v>0</v>
      </c>
      <c r="BF376" s="140">
        <f>IF(N376="snížená",J376,0)</f>
        <v>0</v>
      </c>
      <c r="BG376" s="140">
        <f>IF(N376="zákl. přenesená",J376,0)</f>
        <v>0</v>
      </c>
      <c r="BH376" s="140">
        <f>IF(N376="sníž. přenesená",J376,0)</f>
        <v>0</v>
      </c>
      <c r="BI376" s="140">
        <f>IF(N376="nulová",J376,0)</f>
        <v>0</v>
      </c>
      <c r="BJ376" s="18" t="s">
        <v>79</v>
      </c>
      <c r="BK376" s="140">
        <f>ROUND(I376*H376,2)</f>
        <v>0</v>
      </c>
      <c r="BL376" s="18" t="s">
        <v>155</v>
      </c>
      <c r="BM376" s="139" t="s">
        <v>1118</v>
      </c>
    </row>
    <row r="377" spans="2:47" s="1" customFormat="1" ht="11.25">
      <c r="B377" s="33"/>
      <c r="D377" s="141" t="s">
        <v>142</v>
      </c>
      <c r="F377" s="142" t="s">
        <v>560</v>
      </c>
      <c r="I377" s="143"/>
      <c r="L377" s="33"/>
      <c r="M377" s="144"/>
      <c r="T377" s="54"/>
      <c r="AT377" s="18" t="s">
        <v>142</v>
      </c>
      <c r="AU377" s="18" t="s">
        <v>81</v>
      </c>
    </row>
    <row r="378" spans="2:63" s="11" customFormat="1" ht="25.9" customHeight="1">
      <c r="B378" s="116"/>
      <c r="D378" s="117" t="s">
        <v>71</v>
      </c>
      <c r="E378" s="118" t="s">
        <v>561</v>
      </c>
      <c r="F378" s="118" t="s">
        <v>562</v>
      </c>
      <c r="I378" s="119"/>
      <c r="J378" s="120">
        <f>BK378</f>
        <v>0</v>
      </c>
      <c r="L378" s="116"/>
      <c r="M378" s="121"/>
      <c r="P378" s="122">
        <f>P379+P399+P438+P496+P552+P571</f>
        <v>0</v>
      </c>
      <c r="R378" s="122">
        <f>R379+R399+R438+R496+R552+R571</f>
        <v>3.17038605</v>
      </c>
      <c r="T378" s="123">
        <f>T379+T399+T438+T496+T552+T571</f>
        <v>0.38007449</v>
      </c>
      <c r="AR378" s="117" t="s">
        <v>81</v>
      </c>
      <c r="AT378" s="124" t="s">
        <v>71</v>
      </c>
      <c r="AU378" s="124" t="s">
        <v>72</v>
      </c>
      <c r="AY378" s="117" t="s">
        <v>132</v>
      </c>
      <c r="BK378" s="125">
        <f>BK379+BK399+BK438+BK496+BK552+BK571</f>
        <v>0</v>
      </c>
    </row>
    <row r="379" spans="2:63" s="11" customFormat="1" ht="22.9" customHeight="1">
      <c r="B379" s="116"/>
      <c r="D379" s="117" t="s">
        <v>71</v>
      </c>
      <c r="E379" s="126" t="s">
        <v>563</v>
      </c>
      <c r="F379" s="126" t="s">
        <v>564</v>
      </c>
      <c r="I379" s="119"/>
      <c r="J379" s="127">
        <f>BK379</f>
        <v>0</v>
      </c>
      <c r="L379" s="116"/>
      <c r="M379" s="121"/>
      <c r="P379" s="122">
        <f>SUM(P380:P398)</f>
        <v>0</v>
      </c>
      <c r="R379" s="122">
        <f>SUM(R380:R398)</f>
        <v>0.35851263</v>
      </c>
      <c r="T379" s="123">
        <f>SUM(T380:T398)</f>
        <v>0</v>
      </c>
      <c r="AR379" s="117" t="s">
        <v>81</v>
      </c>
      <c r="AT379" s="124" t="s">
        <v>71</v>
      </c>
      <c r="AU379" s="124" t="s">
        <v>79</v>
      </c>
      <c r="AY379" s="117" t="s">
        <v>132</v>
      </c>
      <c r="BK379" s="125">
        <f>SUM(BK380:BK398)</f>
        <v>0</v>
      </c>
    </row>
    <row r="380" spans="2:65" s="1" customFormat="1" ht="37.9" customHeight="1">
      <c r="B380" s="33"/>
      <c r="C380" s="128" t="s">
        <v>549</v>
      </c>
      <c r="D380" s="128" t="s">
        <v>135</v>
      </c>
      <c r="E380" s="129" t="s">
        <v>579</v>
      </c>
      <c r="F380" s="130" t="s">
        <v>580</v>
      </c>
      <c r="G380" s="131" t="s">
        <v>205</v>
      </c>
      <c r="H380" s="132">
        <v>2.6</v>
      </c>
      <c r="I380" s="133"/>
      <c r="J380" s="134">
        <f>ROUND(I380*H380,2)</f>
        <v>0</v>
      </c>
      <c r="K380" s="130" t="s">
        <v>139</v>
      </c>
      <c r="L380" s="33"/>
      <c r="M380" s="135" t="s">
        <v>19</v>
      </c>
      <c r="N380" s="136" t="s">
        <v>43</v>
      </c>
      <c r="P380" s="137">
        <f>O380*H380</f>
        <v>0</v>
      </c>
      <c r="Q380" s="137">
        <v>0.02963</v>
      </c>
      <c r="R380" s="137">
        <f>Q380*H380</f>
        <v>0.07703800000000001</v>
      </c>
      <c r="S380" s="137">
        <v>0</v>
      </c>
      <c r="T380" s="138">
        <f>S380*H380</f>
        <v>0</v>
      </c>
      <c r="AR380" s="139" t="s">
        <v>339</v>
      </c>
      <c r="AT380" s="139" t="s">
        <v>135</v>
      </c>
      <c r="AU380" s="139" t="s">
        <v>81</v>
      </c>
      <c r="AY380" s="18" t="s">
        <v>132</v>
      </c>
      <c r="BE380" s="140">
        <f>IF(N380="základní",J380,0)</f>
        <v>0</v>
      </c>
      <c r="BF380" s="140">
        <f>IF(N380="snížená",J380,0)</f>
        <v>0</v>
      </c>
      <c r="BG380" s="140">
        <f>IF(N380="zákl. přenesená",J380,0)</f>
        <v>0</v>
      </c>
      <c r="BH380" s="140">
        <f>IF(N380="sníž. přenesená",J380,0)</f>
        <v>0</v>
      </c>
      <c r="BI380" s="140">
        <f>IF(N380="nulová",J380,0)</f>
        <v>0</v>
      </c>
      <c r="BJ380" s="18" t="s">
        <v>79</v>
      </c>
      <c r="BK380" s="140">
        <f>ROUND(I380*H380,2)</f>
        <v>0</v>
      </c>
      <c r="BL380" s="18" t="s">
        <v>339</v>
      </c>
      <c r="BM380" s="139" t="s">
        <v>1119</v>
      </c>
    </row>
    <row r="381" spans="2:47" s="1" customFormat="1" ht="11.25">
      <c r="B381" s="33"/>
      <c r="D381" s="141" t="s">
        <v>142</v>
      </c>
      <c r="F381" s="142" t="s">
        <v>582</v>
      </c>
      <c r="I381" s="143"/>
      <c r="L381" s="33"/>
      <c r="M381" s="144"/>
      <c r="T381" s="54"/>
      <c r="AT381" s="18" t="s">
        <v>142</v>
      </c>
      <c r="AU381" s="18" t="s">
        <v>81</v>
      </c>
    </row>
    <row r="382" spans="2:51" s="13" customFormat="1" ht="11.25">
      <c r="B382" s="157"/>
      <c r="D382" s="151" t="s">
        <v>208</v>
      </c>
      <c r="E382" s="158" t="s">
        <v>19</v>
      </c>
      <c r="F382" s="159" t="s">
        <v>1120</v>
      </c>
      <c r="H382" s="160">
        <v>2.6</v>
      </c>
      <c r="I382" s="161"/>
      <c r="L382" s="157"/>
      <c r="M382" s="162"/>
      <c r="T382" s="163"/>
      <c r="AT382" s="158" t="s">
        <v>208</v>
      </c>
      <c r="AU382" s="158" t="s">
        <v>81</v>
      </c>
      <c r="AV382" s="13" t="s">
        <v>81</v>
      </c>
      <c r="AW382" s="13" t="s">
        <v>33</v>
      </c>
      <c r="AX382" s="13" t="s">
        <v>79</v>
      </c>
      <c r="AY382" s="158" t="s">
        <v>132</v>
      </c>
    </row>
    <row r="383" spans="2:65" s="1" customFormat="1" ht="24.2" customHeight="1">
      <c r="B383" s="33"/>
      <c r="C383" s="128" t="s">
        <v>556</v>
      </c>
      <c r="D383" s="128" t="s">
        <v>135</v>
      </c>
      <c r="E383" s="129" t="s">
        <v>585</v>
      </c>
      <c r="F383" s="130" t="s">
        <v>586</v>
      </c>
      <c r="G383" s="131" t="s">
        <v>205</v>
      </c>
      <c r="H383" s="132">
        <v>22.357</v>
      </c>
      <c r="I383" s="133"/>
      <c r="J383" s="134">
        <f>ROUND(I383*H383,2)</f>
        <v>0</v>
      </c>
      <c r="K383" s="130" t="s">
        <v>139</v>
      </c>
      <c r="L383" s="33"/>
      <c r="M383" s="135" t="s">
        <v>19</v>
      </c>
      <c r="N383" s="136" t="s">
        <v>43</v>
      </c>
      <c r="P383" s="137">
        <f>O383*H383</f>
        <v>0</v>
      </c>
      <c r="Q383" s="137">
        <v>0.01259</v>
      </c>
      <c r="R383" s="137">
        <f>Q383*H383</f>
        <v>0.28147463</v>
      </c>
      <c r="S383" s="137">
        <v>0</v>
      </c>
      <c r="T383" s="138">
        <f>S383*H383</f>
        <v>0</v>
      </c>
      <c r="AR383" s="139" t="s">
        <v>339</v>
      </c>
      <c r="AT383" s="139" t="s">
        <v>135</v>
      </c>
      <c r="AU383" s="139" t="s">
        <v>81</v>
      </c>
      <c r="AY383" s="18" t="s">
        <v>132</v>
      </c>
      <c r="BE383" s="140">
        <f>IF(N383="základní",J383,0)</f>
        <v>0</v>
      </c>
      <c r="BF383" s="140">
        <f>IF(N383="snížená",J383,0)</f>
        <v>0</v>
      </c>
      <c r="BG383" s="140">
        <f>IF(N383="zákl. přenesená",J383,0)</f>
        <v>0</v>
      </c>
      <c r="BH383" s="140">
        <f>IF(N383="sníž. přenesená",J383,0)</f>
        <v>0</v>
      </c>
      <c r="BI383" s="140">
        <f>IF(N383="nulová",J383,0)</f>
        <v>0</v>
      </c>
      <c r="BJ383" s="18" t="s">
        <v>79</v>
      </c>
      <c r="BK383" s="140">
        <f>ROUND(I383*H383,2)</f>
        <v>0</v>
      </c>
      <c r="BL383" s="18" t="s">
        <v>339</v>
      </c>
      <c r="BM383" s="139" t="s">
        <v>1121</v>
      </c>
    </row>
    <row r="384" spans="2:47" s="1" customFormat="1" ht="11.25">
      <c r="B384" s="33"/>
      <c r="D384" s="141" t="s">
        <v>142</v>
      </c>
      <c r="F384" s="142" t="s">
        <v>588</v>
      </c>
      <c r="I384" s="143"/>
      <c r="L384" s="33"/>
      <c r="M384" s="144"/>
      <c r="T384" s="54"/>
      <c r="AT384" s="18" t="s">
        <v>142</v>
      </c>
      <c r="AU384" s="18" t="s">
        <v>81</v>
      </c>
    </row>
    <row r="385" spans="2:51" s="13" customFormat="1" ht="11.25">
      <c r="B385" s="157"/>
      <c r="D385" s="151" t="s">
        <v>208</v>
      </c>
      <c r="E385" s="158" t="s">
        <v>19</v>
      </c>
      <c r="F385" s="159" t="s">
        <v>1050</v>
      </c>
      <c r="H385" s="160">
        <v>1.835</v>
      </c>
      <c r="I385" s="161"/>
      <c r="L385" s="157"/>
      <c r="M385" s="162"/>
      <c r="T385" s="163"/>
      <c r="AT385" s="158" t="s">
        <v>208</v>
      </c>
      <c r="AU385" s="158" t="s">
        <v>81</v>
      </c>
      <c r="AV385" s="13" t="s">
        <v>81</v>
      </c>
      <c r="AW385" s="13" t="s">
        <v>33</v>
      </c>
      <c r="AX385" s="13" t="s">
        <v>72</v>
      </c>
      <c r="AY385" s="158" t="s">
        <v>132</v>
      </c>
    </row>
    <row r="386" spans="2:51" s="13" customFormat="1" ht="11.25">
      <c r="B386" s="157"/>
      <c r="D386" s="151" t="s">
        <v>208</v>
      </c>
      <c r="E386" s="158" t="s">
        <v>19</v>
      </c>
      <c r="F386" s="159" t="s">
        <v>1065</v>
      </c>
      <c r="H386" s="160">
        <v>3.202</v>
      </c>
      <c r="I386" s="161"/>
      <c r="L386" s="157"/>
      <c r="M386" s="162"/>
      <c r="T386" s="163"/>
      <c r="AT386" s="158" t="s">
        <v>208</v>
      </c>
      <c r="AU386" s="158" t="s">
        <v>81</v>
      </c>
      <c r="AV386" s="13" t="s">
        <v>81</v>
      </c>
      <c r="AW386" s="13" t="s">
        <v>33</v>
      </c>
      <c r="AX386" s="13" t="s">
        <v>72</v>
      </c>
      <c r="AY386" s="158" t="s">
        <v>132</v>
      </c>
    </row>
    <row r="387" spans="2:51" s="13" customFormat="1" ht="11.25">
      <c r="B387" s="157"/>
      <c r="D387" s="151" t="s">
        <v>208</v>
      </c>
      <c r="E387" s="158" t="s">
        <v>19</v>
      </c>
      <c r="F387" s="159" t="s">
        <v>1052</v>
      </c>
      <c r="H387" s="160">
        <v>4.268</v>
      </c>
      <c r="I387" s="161"/>
      <c r="L387" s="157"/>
      <c r="M387" s="162"/>
      <c r="T387" s="163"/>
      <c r="AT387" s="158" t="s">
        <v>208</v>
      </c>
      <c r="AU387" s="158" t="s">
        <v>81</v>
      </c>
      <c r="AV387" s="13" t="s">
        <v>81</v>
      </c>
      <c r="AW387" s="13" t="s">
        <v>33</v>
      </c>
      <c r="AX387" s="13" t="s">
        <v>72</v>
      </c>
      <c r="AY387" s="158" t="s">
        <v>132</v>
      </c>
    </row>
    <row r="388" spans="2:51" s="13" customFormat="1" ht="11.25">
      <c r="B388" s="157"/>
      <c r="D388" s="151" t="s">
        <v>208</v>
      </c>
      <c r="E388" s="158" t="s">
        <v>19</v>
      </c>
      <c r="F388" s="159" t="s">
        <v>1122</v>
      </c>
      <c r="H388" s="160">
        <v>2.545</v>
      </c>
      <c r="I388" s="161"/>
      <c r="L388" s="157"/>
      <c r="M388" s="162"/>
      <c r="T388" s="163"/>
      <c r="AT388" s="158" t="s">
        <v>208</v>
      </c>
      <c r="AU388" s="158" t="s">
        <v>81</v>
      </c>
      <c r="AV388" s="13" t="s">
        <v>81</v>
      </c>
      <c r="AW388" s="13" t="s">
        <v>33</v>
      </c>
      <c r="AX388" s="13" t="s">
        <v>72</v>
      </c>
      <c r="AY388" s="158" t="s">
        <v>132</v>
      </c>
    </row>
    <row r="389" spans="2:51" s="13" customFormat="1" ht="11.25">
      <c r="B389" s="157"/>
      <c r="D389" s="151" t="s">
        <v>208</v>
      </c>
      <c r="E389" s="158" t="s">
        <v>19</v>
      </c>
      <c r="F389" s="159" t="s">
        <v>1054</v>
      </c>
      <c r="H389" s="160">
        <v>1.2</v>
      </c>
      <c r="I389" s="161"/>
      <c r="L389" s="157"/>
      <c r="M389" s="162"/>
      <c r="T389" s="163"/>
      <c r="AT389" s="158" t="s">
        <v>208</v>
      </c>
      <c r="AU389" s="158" t="s">
        <v>81</v>
      </c>
      <c r="AV389" s="13" t="s">
        <v>81</v>
      </c>
      <c r="AW389" s="13" t="s">
        <v>33</v>
      </c>
      <c r="AX389" s="13" t="s">
        <v>72</v>
      </c>
      <c r="AY389" s="158" t="s">
        <v>132</v>
      </c>
    </row>
    <row r="390" spans="2:51" s="13" customFormat="1" ht="11.25">
      <c r="B390" s="157"/>
      <c r="D390" s="151" t="s">
        <v>208</v>
      </c>
      <c r="E390" s="158" t="s">
        <v>19</v>
      </c>
      <c r="F390" s="159" t="s">
        <v>1055</v>
      </c>
      <c r="H390" s="160">
        <v>4.111</v>
      </c>
      <c r="I390" s="161"/>
      <c r="L390" s="157"/>
      <c r="M390" s="162"/>
      <c r="T390" s="163"/>
      <c r="AT390" s="158" t="s">
        <v>208</v>
      </c>
      <c r="AU390" s="158" t="s">
        <v>81</v>
      </c>
      <c r="AV390" s="13" t="s">
        <v>81</v>
      </c>
      <c r="AW390" s="13" t="s">
        <v>33</v>
      </c>
      <c r="AX390" s="13" t="s">
        <v>72</v>
      </c>
      <c r="AY390" s="158" t="s">
        <v>132</v>
      </c>
    </row>
    <row r="391" spans="2:51" s="13" customFormat="1" ht="11.25">
      <c r="B391" s="157"/>
      <c r="D391" s="151" t="s">
        <v>208</v>
      </c>
      <c r="E391" s="158" t="s">
        <v>19</v>
      </c>
      <c r="F391" s="159" t="s">
        <v>1056</v>
      </c>
      <c r="H391" s="160">
        <v>0.845</v>
      </c>
      <c r="I391" s="161"/>
      <c r="L391" s="157"/>
      <c r="M391" s="162"/>
      <c r="T391" s="163"/>
      <c r="AT391" s="158" t="s">
        <v>208</v>
      </c>
      <c r="AU391" s="158" t="s">
        <v>81</v>
      </c>
      <c r="AV391" s="13" t="s">
        <v>81</v>
      </c>
      <c r="AW391" s="13" t="s">
        <v>33</v>
      </c>
      <c r="AX391" s="13" t="s">
        <v>72</v>
      </c>
      <c r="AY391" s="158" t="s">
        <v>132</v>
      </c>
    </row>
    <row r="392" spans="2:51" s="13" customFormat="1" ht="11.25">
      <c r="B392" s="157"/>
      <c r="D392" s="151" t="s">
        <v>208</v>
      </c>
      <c r="E392" s="158" t="s">
        <v>19</v>
      </c>
      <c r="F392" s="159" t="s">
        <v>1057</v>
      </c>
      <c r="H392" s="160">
        <v>2.731</v>
      </c>
      <c r="I392" s="161"/>
      <c r="L392" s="157"/>
      <c r="M392" s="162"/>
      <c r="T392" s="163"/>
      <c r="AT392" s="158" t="s">
        <v>208</v>
      </c>
      <c r="AU392" s="158" t="s">
        <v>81</v>
      </c>
      <c r="AV392" s="13" t="s">
        <v>81</v>
      </c>
      <c r="AW392" s="13" t="s">
        <v>33</v>
      </c>
      <c r="AX392" s="13" t="s">
        <v>72</v>
      </c>
      <c r="AY392" s="158" t="s">
        <v>132</v>
      </c>
    </row>
    <row r="393" spans="2:51" s="13" customFormat="1" ht="11.25">
      <c r="B393" s="157"/>
      <c r="D393" s="151" t="s">
        <v>208</v>
      </c>
      <c r="E393" s="158" t="s">
        <v>19</v>
      </c>
      <c r="F393" s="159" t="s">
        <v>1058</v>
      </c>
      <c r="H393" s="160">
        <v>1.62</v>
      </c>
      <c r="I393" s="161"/>
      <c r="L393" s="157"/>
      <c r="M393" s="162"/>
      <c r="T393" s="163"/>
      <c r="AT393" s="158" t="s">
        <v>208</v>
      </c>
      <c r="AU393" s="158" t="s">
        <v>81</v>
      </c>
      <c r="AV393" s="13" t="s">
        <v>81</v>
      </c>
      <c r="AW393" s="13" t="s">
        <v>33</v>
      </c>
      <c r="AX393" s="13" t="s">
        <v>72</v>
      </c>
      <c r="AY393" s="158" t="s">
        <v>132</v>
      </c>
    </row>
    <row r="394" spans="2:51" s="14" customFormat="1" ht="11.25">
      <c r="B394" s="164"/>
      <c r="D394" s="151" t="s">
        <v>208</v>
      </c>
      <c r="E394" s="165" t="s">
        <v>19</v>
      </c>
      <c r="F394" s="166" t="s">
        <v>212</v>
      </c>
      <c r="H394" s="167">
        <v>22.356999999999996</v>
      </c>
      <c r="I394" s="168"/>
      <c r="L394" s="164"/>
      <c r="M394" s="169"/>
      <c r="T394" s="170"/>
      <c r="AT394" s="165" t="s">
        <v>208</v>
      </c>
      <c r="AU394" s="165" t="s">
        <v>81</v>
      </c>
      <c r="AV394" s="14" t="s">
        <v>155</v>
      </c>
      <c r="AW394" s="14" t="s">
        <v>33</v>
      </c>
      <c r="AX394" s="14" t="s">
        <v>79</v>
      </c>
      <c r="AY394" s="165" t="s">
        <v>132</v>
      </c>
    </row>
    <row r="395" spans="2:65" s="1" customFormat="1" ht="24.2" customHeight="1">
      <c r="B395" s="33"/>
      <c r="C395" s="128" t="s">
        <v>565</v>
      </c>
      <c r="D395" s="128" t="s">
        <v>135</v>
      </c>
      <c r="E395" s="129" t="s">
        <v>594</v>
      </c>
      <c r="F395" s="130" t="s">
        <v>595</v>
      </c>
      <c r="G395" s="131" t="s">
        <v>596</v>
      </c>
      <c r="H395" s="188"/>
      <c r="I395" s="133"/>
      <c r="J395" s="134">
        <f>ROUND(I395*H395,2)</f>
        <v>0</v>
      </c>
      <c r="K395" s="130" t="s">
        <v>139</v>
      </c>
      <c r="L395" s="33"/>
      <c r="M395" s="135" t="s">
        <v>19</v>
      </c>
      <c r="N395" s="136" t="s">
        <v>43</v>
      </c>
      <c r="P395" s="137">
        <f>O395*H395</f>
        <v>0</v>
      </c>
      <c r="Q395" s="137">
        <v>0</v>
      </c>
      <c r="R395" s="137">
        <f>Q395*H395</f>
        <v>0</v>
      </c>
      <c r="S395" s="137">
        <v>0</v>
      </c>
      <c r="T395" s="138">
        <f>S395*H395</f>
        <v>0</v>
      </c>
      <c r="AR395" s="139" t="s">
        <v>339</v>
      </c>
      <c r="AT395" s="139" t="s">
        <v>135</v>
      </c>
      <c r="AU395" s="139" t="s">
        <v>81</v>
      </c>
      <c r="AY395" s="18" t="s">
        <v>132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8" t="s">
        <v>79</v>
      </c>
      <c r="BK395" s="140">
        <f>ROUND(I395*H395,2)</f>
        <v>0</v>
      </c>
      <c r="BL395" s="18" t="s">
        <v>339</v>
      </c>
      <c r="BM395" s="139" t="s">
        <v>1123</v>
      </c>
    </row>
    <row r="396" spans="2:47" s="1" customFormat="1" ht="11.25">
      <c r="B396" s="33"/>
      <c r="D396" s="141" t="s">
        <v>142</v>
      </c>
      <c r="F396" s="142" t="s">
        <v>598</v>
      </c>
      <c r="I396" s="143"/>
      <c r="L396" s="33"/>
      <c r="M396" s="144"/>
      <c r="T396" s="54"/>
      <c r="AT396" s="18" t="s">
        <v>142</v>
      </c>
      <c r="AU396" s="18" t="s">
        <v>81</v>
      </c>
    </row>
    <row r="397" spans="2:65" s="1" customFormat="1" ht="24.2" customHeight="1">
      <c r="B397" s="33"/>
      <c r="C397" s="128" t="s">
        <v>572</v>
      </c>
      <c r="D397" s="128" t="s">
        <v>135</v>
      </c>
      <c r="E397" s="129" t="s">
        <v>600</v>
      </c>
      <c r="F397" s="130" t="s">
        <v>601</v>
      </c>
      <c r="G397" s="131" t="s">
        <v>596</v>
      </c>
      <c r="H397" s="188"/>
      <c r="I397" s="133"/>
      <c r="J397" s="134">
        <f>ROUND(I397*H397,2)</f>
        <v>0</v>
      </c>
      <c r="K397" s="130" t="s">
        <v>139</v>
      </c>
      <c r="L397" s="33"/>
      <c r="M397" s="135" t="s">
        <v>19</v>
      </c>
      <c r="N397" s="136" t="s">
        <v>43</v>
      </c>
      <c r="P397" s="137">
        <f>O397*H397</f>
        <v>0</v>
      </c>
      <c r="Q397" s="137">
        <v>0</v>
      </c>
      <c r="R397" s="137">
        <f>Q397*H397</f>
        <v>0</v>
      </c>
      <c r="S397" s="137">
        <v>0</v>
      </c>
      <c r="T397" s="138">
        <f>S397*H397</f>
        <v>0</v>
      </c>
      <c r="AR397" s="139" t="s">
        <v>339</v>
      </c>
      <c r="AT397" s="139" t="s">
        <v>135</v>
      </c>
      <c r="AU397" s="139" t="s">
        <v>81</v>
      </c>
      <c r="AY397" s="18" t="s">
        <v>132</v>
      </c>
      <c r="BE397" s="140">
        <f>IF(N397="základní",J397,0)</f>
        <v>0</v>
      </c>
      <c r="BF397" s="140">
        <f>IF(N397="snížená",J397,0)</f>
        <v>0</v>
      </c>
      <c r="BG397" s="140">
        <f>IF(N397="zákl. přenesená",J397,0)</f>
        <v>0</v>
      </c>
      <c r="BH397" s="140">
        <f>IF(N397="sníž. přenesená",J397,0)</f>
        <v>0</v>
      </c>
      <c r="BI397" s="140">
        <f>IF(N397="nulová",J397,0)</f>
        <v>0</v>
      </c>
      <c r="BJ397" s="18" t="s">
        <v>79</v>
      </c>
      <c r="BK397" s="140">
        <f>ROUND(I397*H397,2)</f>
        <v>0</v>
      </c>
      <c r="BL397" s="18" t="s">
        <v>339</v>
      </c>
      <c r="BM397" s="139" t="s">
        <v>1124</v>
      </c>
    </row>
    <row r="398" spans="2:47" s="1" customFormat="1" ht="11.25">
      <c r="B398" s="33"/>
      <c r="D398" s="141" t="s">
        <v>142</v>
      </c>
      <c r="F398" s="142" t="s">
        <v>603</v>
      </c>
      <c r="I398" s="143"/>
      <c r="L398" s="33"/>
      <c r="M398" s="144"/>
      <c r="T398" s="54"/>
      <c r="AT398" s="18" t="s">
        <v>142</v>
      </c>
      <c r="AU398" s="18" t="s">
        <v>81</v>
      </c>
    </row>
    <row r="399" spans="2:63" s="11" customFormat="1" ht="22.9" customHeight="1">
      <c r="B399" s="116"/>
      <c r="D399" s="117" t="s">
        <v>71</v>
      </c>
      <c r="E399" s="126" t="s">
        <v>604</v>
      </c>
      <c r="F399" s="126" t="s">
        <v>605</v>
      </c>
      <c r="I399" s="119"/>
      <c r="J399" s="127">
        <f>BK399</f>
        <v>0</v>
      </c>
      <c r="L399" s="116"/>
      <c r="M399" s="121"/>
      <c r="P399" s="122">
        <f>SUM(P400:P437)</f>
        <v>0</v>
      </c>
      <c r="R399" s="122">
        <f>SUM(R400:R437)</f>
        <v>0.22449999999999998</v>
      </c>
      <c r="T399" s="123">
        <f>SUM(T400:T437)</f>
        <v>0.363</v>
      </c>
      <c r="AR399" s="117" t="s">
        <v>81</v>
      </c>
      <c r="AT399" s="124" t="s">
        <v>71</v>
      </c>
      <c r="AU399" s="124" t="s">
        <v>79</v>
      </c>
      <c r="AY399" s="117" t="s">
        <v>132</v>
      </c>
      <c r="BK399" s="125">
        <f>SUM(BK400:BK437)</f>
        <v>0</v>
      </c>
    </row>
    <row r="400" spans="2:65" s="1" customFormat="1" ht="16.5" customHeight="1">
      <c r="B400" s="33"/>
      <c r="C400" s="128" t="s">
        <v>578</v>
      </c>
      <c r="D400" s="128" t="s">
        <v>135</v>
      </c>
      <c r="E400" s="129" t="s">
        <v>614</v>
      </c>
      <c r="F400" s="130" t="s">
        <v>615</v>
      </c>
      <c r="G400" s="131" t="s">
        <v>234</v>
      </c>
      <c r="H400" s="132">
        <v>7</v>
      </c>
      <c r="I400" s="133"/>
      <c r="J400" s="134">
        <f>ROUND(I400*H400,2)</f>
        <v>0</v>
      </c>
      <c r="K400" s="130" t="s">
        <v>139</v>
      </c>
      <c r="L400" s="33"/>
      <c r="M400" s="135" t="s">
        <v>19</v>
      </c>
      <c r="N400" s="136" t="s">
        <v>43</v>
      </c>
      <c r="P400" s="137">
        <f>O400*H400</f>
        <v>0</v>
      </c>
      <c r="Q400" s="137">
        <v>0</v>
      </c>
      <c r="R400" s="137">
        <f>Q400*H400</f>
        <v>0</v>
      </c>
      <c r="S400" s="137">
        <v>0.024</v>
      </c>
      <c r="T400" s="138">
        <f>S400*H400</f>
        <v>0.168</v>
      </c>
      <c r="AR400" s="139" t="s">
        <v>339</v>
      </c>
      <c r="AT400" s="139" t="s">
        <v>135</v>
      </c>
      <c r="AU400" s="139" t="s">
        <v>81</v>
      </c>
      <c r="AY400" s="18" t="s">
        <v>132</v>
      </c>
      <c r="BE400" s="140">
        <f>IF(N400="základní",J400,0)</f>
        <v>0</v>
      </c>
      <c r="BF400" s="140">
        <f>IF(N400="snížená",J400,0)</f>
        <v>0</v>
      </c>
      <c r="BG400" s="140">
        <f>IF(N400="zákl. přenesená",J400,0)</f>
        <v>0</v>
      </c>
      <c r="BH400" s="140">
        <f>IF(N400="sníž. přenesená",J400,0)</f>
        <v>0</v>
      </c>
      <c r="BI400" s="140">
        <f>IF(N400="nulová",J400,0)</f>
        <v>0</v>
      </c>
      <c r="BJ400" s="18" t="s">
        <v>79</v>
      </c>
      <c r="BK400" s="140">
        <f>ROUND(I400*H400,2)</f>
        <v>0</v>
      </c>
      <c r="BL400" s="18" t="s">
        <v>339</v>
      </c>
      <c r="BM400" s="139" t="s">
        <v>1125</v>
      </c>
    </row>
    <row r="401" spans="2:47" s="1" customFormat="1" ht="11.25">
      <c r="B401" s="33"/>
      <c r="D401" s="141" t="s">
        <v>142</v>
      </c>
      <c r="F401" s="142" t="s">
        <v>617</v>
      </c>
      <c r="I401" s="143"/>
      <c r="L401" s="33"/>
      <c r="M401" s="144"/>
      <c r="T401" s="54"/>
      <c r="AT401" s="18" t="s">
        <v>142</v>
      </c>
      <c r="AU401" s="18" t="s">
        <v>81</v>
      </c>
    </row>
    <row r="402" spans="2:65" s="1" customFormat="1" ht="24.2" customHeight="1">
      <c r="B402" s="33"/>
      <c r="C402" s="128" t="s">
        <v>584</v>
      </c>
      <c r="D402" s="128" t="s">
        <v>135</v>
      </c>
      <c r="E402" s="129" t="s">
        <v>1126</v>
      </c>
      <c r="F402" s="130" t="s">
        <v>1127</v>
      </c>
      <c r="G402" s="131" t="s">
        <v>234</v>
      </c>
      <c r="H402" s="132">
        <v>1</v>
      </c>
      <c r="I402" s="133"/>
      <c r="J402" s="134">
        <f>ROUND(I402*H402,2)</f>
        <v>0</v>
      </c>
      <c r="K402" s="130" t="s">
        <v>19</v>
      </c>
      <c r="L402" s="33"/>
      <c r="M402" s="135" t="s">
        <v>19</v>
      </c>
      <c r="N402" s="136" t="s">
        <v>43</v>
      </c>
      <c r="P402" s="137">
        <f>O402*H402</f>
        <v>0</v>
      </c>
      <c r="Q402" s="137">
        <v>0</v>
      </c>
      <c r="R402" s="137">
        <f>Q402*H402</f>
        <v>0</v>
      </c>
      <c r="S402" s="137">
        <v>0.195</v>
      </c>
      <c r="T402" s="138">
        <f>S402*H402</f>
        <v>0.195</v>
      </c>
      <c r="AR402" s="139" t="s">
        <v>339</v>
      </c>
      <c r="AT402" s="139" t="s">
        <v>135</v>
      </c>
      <c r="AU402" s="139" t="s">
        <v>81</v>
      </c>
      <c r="AY402" s="18" t="s">
        <v>132</v>
      </c>
      <c r="BE402" s="140">
        <f>IF(N402="základní",J402,0)</f>
        <v>0</v>
      </c>
      <c r="BF402" s="140">
        <f>IF(N402="snížená",J402,0)</f>
        <v>0</v>
      </c>
      <c r="BG402" s="140">
        <f>IF(N402="zákl. přenesená",J402,0)</f>
        <v>0</v>
      </c>
      <c r="BH402" s="140">
        <f>IF(N402="sníž. přenesená",J402,0)</f>
        <v>0</v>
      </c>
      <c r="BI402" s="140">
        <f>IF(N402="nulová",J402,0)</f>
        <v>0</v>
      </c>
      <c r="BJ402" s="18" t="s">
        <v>79</v>
      </c>
      <c r="BK402" s="140">
        <f>ROUND(I402*H402,2)</f>
        <v>0</v>
      </c>
      <c r="BL402" s="18" t="s">
        <v>339</v>
      </c>
      <c r="BM402" s="139" t="s">
        <v>1128</v>
      </c>
    </row>
    <row r="403" spans="2:65" s="1" customFormat="1" ht="24.2" customHeight="1">
      <c r="B403" s="33"/>
      <c r="C403" s="128" t="s">
        <v>593</v>
      </c>
      <c r="D403" s="128" t="s">
        <v>135</v>
      </c>
      <c r="E403" s="129" t="s">
        <v>624</v>
      </c>
      <c r="F403" s="130" t="s">
        <v>625</v>
      </c>
      <c r="G403" s="131" t="s">
        <v>234</v>
      </c>
      <c r="H403" s="132">
        <v>5</v>
      </c>
      <c r="I403" s="133"/>
      <c r="J403" s="134">
        <f>ROUND(I403*H403,2)</f>
        <v>0</v>
      </c>
      <c r="K403" s="130" t="s">
        <v>139</v>
      </c>
      <c r="L403" s="33"/>
      <c r="M403" s="135" t="s">
        <v>19</v>
      </c>
      <c r="N403" s="136" t="s">
        <v>43</v>
      </c>
      <c r="P403" s="137">
        <f>O403*H403</f>
        <v>0</v>
      </c>
      <c r="Q403" s="137">
        <v>0.00047</v>
      </c>
      <c r="R403" s="137">
        <f>Q403*H403</f>
        <v>0.00235</v>
      </c>
      <c r="S403" s="137">
        <v>0</v>
      </c>
      <c r="T403" s="138">
        <f>S403*H403</f>
        <v>0</v>
      </c>
      <c r="AR403" s="139" t="s">
        <v>339</v>
      </c>
      <c r="AT403" s="139" t="s">
        <v>135</v>
      </c>
      <c r="AU403" s="139" t="s">
        <v>81</v>
      </c>
      <c r="AY403" s="18" t="s">
        <v>132</v>
      </c>
      <c r="BE403" s="140">
        <f>IF(N403="základní",J403,0)</f>
        <v>0</v>
      </c>
      <c r="BF403" s="140">
        <f>IF(N403="snížená",J403,0)</f>
        <v>0</v>
      </c>
      <c r="BG403" s="140">
        <f>IF(N403="zákl. přenesená",J403,0)</f>
        <v>0</v>
      </c>
      <c r="BH403" s="140">
        <f>IF(N403="sníž. přenesená",J403,0)</f>
        <v>0</v>
      </c>
      <c r="BI403" s="140">
        <f>IF(N403="nulová",J403,0)</f>
        <v>0</v>
      </c>
      <c r="BJ403" s="18" t="s">
        <v>79</v>
      </c>
      <c r="BK403" s="140">
        <f>ROUND(I403*H403,2)</f>
        <v>0</v>
      </c>
      <c r="BL403" s="18" t="s">
        <v>339</v>
      </c>
      <c r="BM403" s="139" t="s">
        <v>1129</v>
      </c>
    </row>
    <row r="404" spans="2:47" s="1" customFormat="1" ht="11.25">
      <c r="B404" s="33"/>
      <c r="D404" s="141" t="s">
        <v>142</v>
      </c>
      <c r="F404" s="142" t="s">
        <v>627</v>
      </c>
      <c r="I404" s="143"/>
      <c r="L404" s="33"/>
      <c r="M404" s="144"/>
      <c r="T404" s="54"/>
      <c r="AT404" s="18" t="s">
        <v>142</v>
      </c>
      <c r="AU404" s="18" t="s">
        <v>81</v>
      </c>
    </row>
    <row r="405" spans="2:51" s="12" customFormat="1" ht="11.25">
      <c r="B405" s="150"/>
      <c r="D405" s="151" t="s">
        <v>208</v>
      </c>
      <c r="E405" s="152" t="s">
        <v>19</v>
      </c>
      <c r="F405" s="153" t="s">
        <v>628</v>
      </c>
      <c r="H405" s="152" t="s">
        <v>19</v>
      </c>
      <c r="I405" s="154"/>
      <c r="L405" s="150"/>
      <c r="M405" s="155"/>
      <c r="T405" s="156"/>
      <c r="AT405" s="152" t="s">
        <v>208</v>
      </c>
      <c r="AU405" s="152" t="s">
        <v>81</v>
      </c>
      <c r="AV405" s="12" t="s">
        <v>79</v>
      </c>
      <c r="AW405" s="12" t="s">
        <v>33</v>
      </c>
      <c r="AX405" s="12" t="s">
        <v>72</v>
      </c>
      <c r="AY405" s="152" t="s">
        <v>132</v>
      </c>
    </row>
    <row r="406" spans="2:51" s="13" customFormat="1" ht="11.25">
      <c r="B406" s="157"/>
      <c r="D406" s="151" t="s">
        <v>208</v>
      </c>
      <c r="E406" s="158" t="s">
        <v>19</v>
      </c>
      <c r="F406" s="159" t="s">
        <v>131</v>
      </c>
      <c r="H406" s="160">
        <v>5</v>
      </c>
      <c r="I406" s="161"/>
      <c r="L406" s="157"/>
      <c r="M406" s="162"/>
      <c r="T406" s="163"/>
      <c r="AT406" s="158" t="s">
        <v>208</v>
      </c>
      <c r="AU406" s="158" t="s">
        <v>81</v>
      </c>
      <c r="AV406" s="13" t="s">
        <v>81</v>
      </c>
      <c r="AW406" s="13" t="s">
        <v>33</v>
      </c>
      <c r="AX406" s="13" t="s">
        <v>79</v>
      </c>
      <c r="AY406" s="158" t="s">
        <v>132</v>
      </c>
    </row>
    <row r="407" spans="2:65" s="1" customFormat="1" ht="21.75" customHeight="1">
      <c r="B407" s="33"/>
      <c r="C407" s="178" t="s">
        <v>599</v>
      </c>
      <c r="D407" s="178" t="s">
        <v>346</v>
      </c>
      <c r="E407" s="179" t="s">
        <v>630</v>
      </c>
      <c r="F407" s="180" t="s">
        <v>631</v>
      </c>
      <c r="G407" s="181" t="s">
        <v>234</v>
      </c>
      <c r="H407" s="182">
        <v>3</v>
      </c>
      <c r="I407" s="183"/>
      <c r="J407" s="184">
        <f>ROUND(I407*H407,2)</f>
        <v>0</v>
      </c>
      <c r="K407" s="180" t="s">
        <v>139</v>
      </c>
      <c r="L407" s="185"/>
      <c r="M407" s="186" t="s">
        <v>19</v>
      </c>
      <c r="N407" s="187" t="s">
        <v>43</v>
      </c>
      <c r="P407" s="137">
        <f>O407*H407</f>
        <v>0</v>
      </c>
      <c r="Q407" s="137">
        <v>0.016</v>
      </c>
      <c r="R407" s="137">
        <f>Q407*H407</f>
        <v>0.048</v>
      </c>
      <c r="S407" s="137">
        <v>0</v>
      </c>
      <c r="T407" s="138">
        <f>S407*H407</f>
        <v>0</v>
      </c>
      <c r="AR407" s="139" t="s">
        <v>482</v>
      </c>
      <c r="AT407" s="139" t="s">
        <v>346</v>
      </c>
      <c r="AU407" s="139" t="s">
        <v>81</v>
      </c>
      <c r="AY407" s="18" t="s">
        <v>132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8" t="s">
        <v>79</v>
      </c>
      <c r="BK407" s="140">
        <f>ROUND(I407*H407,2)</f>
        <v>0</v>
      </c>
      <c r="BL407" s="18" t="s">
        <v>339</v>
      </c>
      <c r="BM407" s="139" t="s">
        <v>1130</v>
      </c>
    </row>
    <row r="408" spans="2:47" s="1" customFormat="1" ht="19.5">
      <c r="B408" s="33"/>
      <c r="D408" s="151" t="s">
        <v>633</v>
      </c>
      <c r="F408" s="189" t="s">
        <v>634</v>
      </c>
      <c r="I408" s="143"/>
      <c r="L408" s="33"/>
      <c r="M408" s="144"/>
      <c r="T408" s="54"/>
      <c r="AT408" s="18" t="s">
        <v>633</v>
      </c>
      <c r="AU408" s="18" t="s">
        <v>81</v>
      </c>
    </row>
    <row r="409" spans="2:65" s="1" customFormat="1" ht="24.2" customHeight="1">
      <c r="B409" s="33"/>
      <c r="C409" s="178" t="s">
        <v>606</v>
      </c>
      <c r="D409" s="178" t="s">
        <v>346</v>
      </c>
      <c r="E409" s="179" t="s">
        <v>1131</v>
      </c>
      <c r="F409" s="180" t="s">
        <v>1132</v>
      </c>
      <c r="G409" s="181" t="s">
        <v>234</v>
      </c>
      <c r="H409" s="182">
        <v>2</v>
      </c>
      <c r="I409" s="183"/>
      <c r="J409" s="184">
        <f>ROUND(I409*H409,2)</f>
        <v>0</v>
      </c>
      <c r="K409" s="180" t="s">
        <v>139</v>
      </c>
      <c r="L409" s="185"/>
      <c r="M409" s="186" t="s">
        <v>19</v>
      </c>
      <c r="N409" s="187" t="s">
        <v>43</v>
      </c>
      <c r="P409" s="137">
        <f>O409*H409</f>
        <v>0</v>
      </c>
      <c r="Q409" s="137">
        <v>0.026</v>
      </c>
      <c r="R409" s="137">
        <f>Q409*H409</f>
        <v>0.052</v>
      </c>
      <c r="S409" s="137">
        <v>0</v>
      </c>
      <c r="T409" s="138">
        <f>S409*H409</f>
        <v>0</v>
      </c>
      <c r="AR409" s="139" t="s">
        <v>482</v>
      </c>
      <c r="AT409" s="139" t="s">
        <v>346</v>
      </c>
      <c r="AU409" s="139" t="s">
        <v>81</v>
      </c>
      <c r="AY409" s="18" t="s">
        <v>132</v>
      </c>
      <c r="BE409" s="140">
        <f>IF(N409="základní",J409,0)</f>
        <v>0</v>
      </c>
      <c r="BF409" s="140">
        <f>IF(N409="snížená",J409,0)</f>
        <v>0</v>
      </c>
      <c r="BG409" s="140">
        <f>IF(N409="zákl. přenesená",J409,0)</f>
        <v>0</v>
      </c>
      <c r="BH409" s="140">
        <f>IF(N409="sníž. přenesená",J409,0)</f>
        <v>0</v>
      </c>
      <c r="BI409" s="140">
        <f>IF(N409="nulová",J409,0)</f>
        <v>0</v>
      </c>
      <c r="BJ409" s="18" t="s">
        <v>79</v>
      </c>
      <c r="BK409" s="140">
        <f>ROUND(I409*H409,2)</f>
        <v>0</v>
      </c>
      <c r="BL409" s="18" t="s">
        <v>339</v>
      </c>
      <c r="BM409" s="139" t="s">
        <v>1133</v>
      </c>
    </row>
    <row r="410" spans="2:47" s="1" customFormat="1" ht="19.5">
      <c r="B410" s="33"/>
      <c r="D410" s="151" t="s">
        <v>633</v>
      </c>
      <c r="F410" s="189" t="s">
        <v>634</v>
      </c>
      <c r="I410" s="143"/>
      <c r="L410" s="33"/>
      <c r="M410" s="144"/>
      <c r="T410" s="54"/>
      <c r="AT410" s="18" t="s">
        <v>633</v>
      </c>
      <c r="AU410" s="18" t="s">
        <v>81</v>
      </c>
    </row>
    <row r="411" spans="2:65" s="1" customFormat="1" ht="24.2" customHeight="1">
      <c r="B411" s="33"/>
      <c r="C411" s="128" t="s">
        <v>613</v>
      </c>
      <c r="D411" s="128" t="s">
        <v>135</v>
      </c>
      <c r="E411" s="129" t="s">
        <v>636</v>
      </c>
      <c r="F411" s="130" t="s">
        <v>637</v>
      </c>
      <c r="G411" s="131" t="s">
        <v>234</v>
      </c>
      <c r="H411" s="132">
        <v>2</v>
      </c>
      <c r="I411" s="133"/>
      <c r="J411" s="134">
        <f>ROUND(I411*H411,2)</f>
        <v>0</v>
      </c>
      <c r="K411" s="130" t="s">
        <v>139</v>
      </c>
      <c r="L411" s="33"/>
      <c r="M411" s="135" t="s">
        <v>19</v>
      </c>
      <c r="N411" s="136" t="s">
        <v>43</v>
      </c>
      <c r="P411" s="137">
        <f>O411*H411</f>
        <v>0</v>
      </c>
      <c r="Q411" s="137">
        <v>0</v>
      </c>
      <c r="R411" s="137">
        <f>Q411*H411</f>
        <v>0</v>
      </c>
      <c r="S411" s="137">
        <v>0</v>
      </c>
      <c r="T411" s="138">
        <f>S411*H411</f>
        <v>0</v>
      </c>
      <c r="AR411" s="139" t="s">
        <v>339</v>
      </c>
      <c r="AT411" s="139" t="s">
        <v>135</v>
      </c>
      <c r="AU411" s="139" t="s">
        <v>81</v>
      </c>
      <c r="AY411" s="18" t="s">
        <v>132</v>
      </c>
      <c r="BE411" s="140">
        <f>IF(N411="základní",J411,0)</f>
        <v>0</v>
      </c>
      <c r="BF411" s="140">
        <f>IF(N411="snížená",J411,0)</f>
        <v>0</v>
      </c>
      <c r="BG411" s="140">
        <f>IF(N411="zákl. přenesená",J411,0)</f>
        <v>0</v>
      </c>
      <c r="BH411" s="140">
        <f>IF(N411="sníž. přenesená",J411,0)</f>
        <v>0</v>
      </c>
      <c r="BI411" s="140">
        <f>IF(N411="nulová",J411,0)</f>
        <v>0</v>
      </c>
      <c r="BJ411" s="18" t="s">
        <v>79</v>
      </c>
      <c r="BK411" s="140">
        <f>ROUND(I411*H411,2)</f>
        <v>0</v>
      </c>
      <c r="BL411" s="18" t="s">
        <v>339</v>
      </c>
      <c r="BM411" s="139" t="s">
        <v>1134</v>
      </c>
    </row>
    <row r="412" spans="2:47" s="1" customFormat="1" ht="11.25">
      <c r="B412" s="33"/>
      <c r="D412" s="141" t="s">
        <v>142</v>
      </c>
      <c r="F412" s="142" t="s">
        <v>639</v>
      </c>
      <c r="I412" s="143"/>
      <c r="L412" s="33"/>
      <c r="M412" s="144"/>
      <c r="T412" s="54"/>
      <c r="AT412" s="18" t="s">
        <v>142</v>
      </c>
      <c r="AU412" s="18" t="s">
        <v>81</v>
      </c>
    </row>
    <row r="413" spans="2:65" s="1" customFormat="1" ht="16.5" customHeight="1">
      <c r="B413" s="33"/>
      <c r="C413" s="178" t="s">
        <v>618</v>
      </c>
      <c r="D413" s="178" t="s">
        <v>346</v>
      </c>
      <c r="E413" s="179" t="s">
        <v>641</v>
      </c>
      <c r="F413" s="180" t="s">
        <v>642</v>
      </c>
      <c r="G413" s="181" t="s">
        <v>234</v>
      </c>
      <c r="H413" s="182">
        <v>2</v>
      </c>
      <c r="I413" s="183"/>
      <c r="J413" s="184">
        <f>ROUND(I413*H413,2)</f>
        <v>0</v>
      </c>
      <c r="K413" s="180" t="s">
        <v>139</v>
      </c>
      <c r="L413" s="185"/>
      <c r="M413" s="186" t="s">
        <v>19</v>
      </c>
      <c r="N413" s="187" t="s">
        <v>43</v>
      </c>
      <c r="P413" s="137">
        <f>O413*H413</f>
        <v>0</v>
      </c>
      <c r="Q413" s="137">
        <v>0.0145</v>
      </c>
      <c r="R413" s="137">
        <f>Q413*H413</f>
        <v>0.029</v>
      </c>
      <c r="S413" s="137">
        <v>0</v>
      </c>
      <c r="T413" s="138">
        <f>S413*H413</f>
        <v>0</v>
      </c>
      <c r="AR413" s="139" t="s">
        <v>482</v>
      </c>
      <c r="AT413" s="139" t="s">
        <v>346</v>
      </c>
      <c r="AU413" s="139" t="s">
        <v>81</v>
      </c>
      <c r="AY413" s="18" t="s">
        <v>132</v>
      </c>
      <c r="BE413" s="140">
        <f>IF(N413="základní",J413,0)</f>
        <v>0</v>
      </c>
      <c r="BF413" s="140">
        <f>IF(N413="snížená",J413,0)</f>
        <v>0</v>
      </c>
      <c r="BG413" s="140">
        <f>IF(N413="zákl. přenesená",J413,0)</f>
        <v>0</v>
      </c>
      <c r="BH413" s="140">
        <f>IF(N413="sníž. přenesená",J413,0)</f>
        <v>0</v>
      </c>
      <c r="BI413" s="140">
        <f>IF(N413="nulová",J413,0)</f>
        <v>0</v>
      </c>
      <c r="BJ413" s="18" t="s">
        <v>79</v>
      </c>
      <c r="BK413" s="140">
        <f>ROUND(I413*H413,2)</f>
        <v>0</v>
      </c>
      <c r="BL413" s="18" t="s">
        <v>339</v>
      </c>
      <c r="BM413" s="139" t="s">
        <v>1135</v>
      </c>
    </row>
    <row r="414" spans="2:47" s="1" customFormat="1" ht="19.5">
      <c r="B414" s="33"/>
      <c r="D414" s="151" t="s">
        <v>633</v>
      </c>
      <c r="F414" s="189" t="s">
        <v>634</v>
      </c>
      <c r="I414" s="143"/>
      <c r="L414" s="33"/>
      <c r="M414" s="144"/>
      <c r="T414" s="54"/>
      <c r="AT414" s="18" t="s">
        <v>633</v>
      </c>
      <c r="AU414" s="18" t="s">
        <v>81</v>
      </c>
    </row>
    <row r="415" spans="2:65" s="1" customFormat="1" ht="24.2" customHeight="1">
      <c r="B415" s="33"/>
      <c r="C415" s="128" t="s">
        <v>623</v>
      </c>
      <c r="D415" s="128" t="s">
        <v>135</v>
      </c>
      <c r="E415" s="129" t="s">
        <v>649</v>
      </c>
      <c r="F415" s="130" t="s">
        <v>650</v>
      </c>
      <c r="G415" s="131" t="s">
        <v>234</v>
      </c>
      <c r="H415" s="132">
        <v>5</v>
      </c>
      <c r="I415" s="133"/>
      <c r="J415" s="134">
        <f>ROUND(I415*H415,2)</f>
        <v>0</v>
      </c>
      <c r="K415" s="130" t="s">
        <v>139</v>
      </c>
      <c r="L415" s="33"/>
      <c r="M415" s="135" t="s">
        <v>19</v>
      </c>
      <c r="N415" s="136" t="s">
        <v>43</v>
      </c>
      <c r="P415" s="137">
        <f>O415*H415</f>
        <v>0</v>
      </c>
      <c r="Q415" s="137">
        <v>0</v>
      </c>
      <c r="R415" s="137">
        <f>Q415*H415</f>
        <v>0</v>
      </c>
      <c r="S415" s="137">
        <v>0</v>
      </c>
      <c r="T415" s="138">
        <f>S415*H415</f>
        <v>0</v>
      </c>
      <c r="AR415" s="139" t="s">
        <v>339</v>
      </c>
      <c r="AT415" s="139" t="s">
        <v>135</v>
      </c>
      <c r="AU415" s="139" t="s">
        <v>81</v>
      </c>
      <c r="AY415" s="18" t="s">
        <v>132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8" t="s">
        <v>79</v>
      </c>
      <c r="BK415" s="140">
        <f>ROUND(I415*H415,2)</f>
        <v>0</v>
      </c>
      <c r="BL415" s="18" t="s">
        <v>339</v>
      </c>
      <c r="BM415" s="139" t="s">
        <v>1136</v>
      </c>
    </row>
    <row r="416" spans="2:47" s="1" customFormat="1" ht="11.25">
      <c r="B416" s="33"/>
      <c r="D416" s="141" t="s">
        <v>142</v>
      </c>
      <c r="F416" s="142" t="s">
        <v>652</v>
      </c>
      <c r="I416" s="143"/>
      <c r="L416" s="33"/>
      <c r="M416" s="144"/>
      <c r="T416" s="54"/>
      <c r="AT416" s="18" t="s">
        <v>142</v>
      </c>
      <c r="AU416" s="18" t="s">
        <v>81</v>
      </c>
    </row>
    <row r="417" spans="2:65" s="1" customFormat="1" ht="16.5" customHeight="1">
      <c r="B417" s="33"/>
      <c r="C417" s="178" t="s">
        <v>629</v>
      </c>
      <c r="D417" s="178" t="s">
        <v>346</v>
      </c>
      <c r="E417" s="179" t="s">
        <v>641</v>
      </c>
      <c r="F417" s="180" t="s">
        <v>642</v>
      </c>
      <c r="G417" s="181" t="s">
        <v>234</v>
      </c>
      <c r="H417" s="182">
        <v>2</v>
      </c>
      <c r="I417" s="183"/>
      <c r="J417" s="184">
        <f>ROUND(I417*H417,2)</f>
        <v>0</v>
      </c>
      <c r="K417" s="180" t="s">
        <v>139</v>
      </c>
      <c r="L417" s="185"/>
      <c r="M417" s="186" t="s">
        <v>19</v>
      </c>
      <c r="N417" s="187" t="s">
        <v>43</v>
      </c>
      <c r="P417" s="137">
        <f>O417*H417</f>
        <v>0</v>
      </c>
      <c r="Q417" s="137">
        <v>0.0145</v>
      </c>
      <c r="R417" s="137">
        <f>Q417*H417</f>
        <v>0.029</v>
      </c>
      <c r="S417" s="137">
        <v>0</v>
      </c>
      <c r="T417" s="138">
        <f>S417*H417</f>
        <v>0</v>
      </c>
      <c r="AR417" s="139" t="s">
        <v>482</v>
      </c>
      <c r="AT417" s="139" t="s">
        <v>346</v>
      </c>
      <c r="AU417" s="139" t="s">
        <v>81</v>
      </c>
      <c r="AY417" s="18" t="s">
        <v>132</v>
      </c>
      <c r="BE417" s="140">
        <f>IF(N417="základní",J417,0)</f>
        <v>0</v>
      </c>
      <c r="BF417" s="140">
        <f>IF(N417="snížená",J417,0)</f>
        <v>0</v>
      </c>
      <c r="BG417" s="140">
        <f>IF(N417="zákl. přenesená",J417,0)</f>
        <v>0</v>
      </c>
      <c r="BH417" s="140">
        <f>IF(N417="sníž. přenesená",J417,0)</f>
        <v>0</v>
      </c>
      <c r="BI417" s="140">
        <f>IF(N417="nulová",J417,0)</f>
        <v>0</v>
      </c>
      <c r="BJ417" s="18" t="s">
        <v>79</v>
      </c>
      <c r="BK417" s="140">
        <f>ROUND(I417*H417,2)</f>
        <v>0</v>
      </c>
      <c r="BL417" s="18" t="s">
        <v>339</v>
      </c>
      <c r="BM417" s="139" t="s">
        <v>1137</v>
      </c>
    </row>
    <row r="418" spans="2:47" s="1" customFormat="1" ht="19.5">
      <c r="B418" s="33"/>
      <c r="D418" s="151" t="s">
        <v>633</v>
      </c>
      <c r="F418" s="189" t="s">
        <v>634</v>
      </c>
      <c r="I418" s="143"/>
      <c r="L418" s="33"/>
      <c r="M418" s="144"/>
      <c r="T418" s="54"/>
      <c r="AT418" s="18" t="s">
        <v>633</v>
      </c>
      <c r="AU418" s="18" t="s">
        <v>81</v>
      </c>
    </row>
    <row r="419" spans="2:65" s="1" customFormat="1" ht="16.5" customHeight="1">
      <c r="B419" s="33"/>
      <c r="C419" s="178" t="s">
        <v>635</v>
      </c>
      <c r="D419" s="178" t="s">
        <v>346</v>
      </c>
      <c r="E419" s="179" t="s">
        <v>645</v>
      </c>
      <c r="F419" s="180" t="s">
        <v>646</v>
      </c>
      <c r="G419" s="181" t="s">
        <v>234</v>
      </c>
      <c r="H419" s="182">
        <v>3</v>
      </c>
      <c r="I419" s="183"/>
      <c r="J419" s="184">
        <f>ROUND(I419*H419,2)</f>
        <v>0</v>
      </c>
      <c r="K419" s="180" t="s">
        <v>139</v>
      </c>
      <c r="L419" s="185"/>
      <c r="M419" s="186" t="s">
        <v>19</v>
      </c>
      <c r="N419" s="187" t="s">
        <v>43</v>
      </c>
      <c r="P419" s="137">
        <f>O419*H419</f>
        <v>0</v>
      </c>
      <c r="Q419" s="137">
        <v>0.016</v>
      </c>
      <c r="R419" s="137">
        <f>Q419*H419</f>
        <v>0.048</v>
      </c>
      <c r="S419" s="137">
        <v>0</v>
      </c>
      <c r="T419" s="138">
        <f>S419*H419</f>
        <v>0</v>
      </c>
      <c r="AR419" s="139" t="s">
        <v>482</v>
      </c>
      <c r="AT419" s="139" t="s">
        <v>346</v>
      </c>
      <c r="AU419" s="139" t="s">
        <v>81</v>
      </c>
      <c r="AY419" s="18" t="s">
        <v>132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8" t="s">
        <v>79</v>
      </c>
      <c r="BK419" s="140">
        <f>ROUND(I419*H419,2)</f>
        <v>0</v>
      </c>
      <c r="BL419" s="18" t="s">
        <v>339</v>
      </c>
      <c r="BM419" s="139" t="s">
        <v>1138</v>
      </c>
    </row>
    <row r="420" spans="2:47" s="1" customFormat="1" ht="19.5">
      <c r="B420" s="33"/>
      <c r="D420" s="151" t="s">
        <v>633</v>
      </c>
      <c r="F420" s="189" t="s">
        <v>634</v>
      </c>
      <c r="I420" s="143"/>
      <c r="L420" s="33"/>
      <c r="M420" s="144"/>
      <c r="T420" s="54"/>
      <c r="AT420" s="18" t="s">
        <v>633</v>
      </c>
      <c r="AU420" s="18" t="s">
        <v>81</v>
      </c>
    </row>
    <row r="421" spans="2:65" s="1" customFormat="1" ht="16.5" customHeight="1">
      <c r="B421" s="33"/>
      <c r="C421" s="128" t="s">
        <v>640</v>
      </c>
      <c r="D421" s="128" t="s">
        <v>135</v>
      </c>
      <c r="E421" s="129" t="s">
        <v>658</v>
      </c>
      <c r="F421" s="130" t="s">
        <v>659</v>
      </c>
      <c r="G421" s="131" t="s">
        <v>234</v>
      </c>
      <c r="H421" s="132">
        <v>5</v>
      </c>
      <c r="I421" s="133"/>
      <c r="J421" s="134">
        <f>ROUND(I421*H421,2)</f>
        <v>0</v>
      </c>
      <c r="K421" s="130" t="s">
        <v>139</v>
      </c>
      <c r="L421" s="33"/>
      <c r="M421" s="135" t="s">
        <v>19</v>
      </c>
      <c r="N421" s="136" t="s">
        <v>43</v>
      </c>
      <c r="P421" s="137">
        <f>O421*H421</f>
        <v>0</v>
      </c>
      <c r="Q421" s="137">
        <v>0</v>
      </c>
      <c r="R421" s="137">
        <f>Q421*H421</f>
        <v>0</v>
      </c>
      <c r="S421" s="137">
        <v>0</v>
      </c>
      <c r="T421" s="138">
        <f>S421*H421</f>
        <v>0</v>
      </c>
      <c r="AR421" s="139" t="s">
        <v>339</v>
      </c>
      <c r="AT421" s="139" t="s">
        <v>135</v>
      </c>
      <c r="AU421" s="139" t="s">
        <v>81</v>
      </c>
      <c r="AY421" s="18" t="s">
        <v>132</v>
      </c>
      <c r="BE421" s="140">
        <f>IF(N421="základní",J421,0)</f>
        <v>0</v>
      </c>
      <c r="BF421" s="140">
        <f>IF(N421="snížená",J421,0)</f>
        <v>0</v>
      </c>
      <c r="BG421" s="140">
        <f>IF(N421="zákl. přenesená",J421,0)</f>
        <v>0</v>
      </c>
      <c r="BH421" s="140">
        <f>IF(N421="sníž. přenesená",J421,0)</f>
        <v>0</v>
      </c>
      <c r="BI421" s="140">
        <f>IF(N421="nulová",J421,0)</f>
        <v>0</v>
      </c>
      <c r="BJ421" s="18" t="s">
        <v>79</v>
      </c>
      <c r="BK421" s="140">
        <f>ROUND(I421*H421,2)</f>
        <v>0</v>
      </c>
      <c r="BL421" s="18" t="s">
        <v>339</v>
      </c>
      <c r="BM421" s="139" t="s">
        <v>1139</v>
      </c>
    </row>
    <row r="422" spans="2:47" s="1" customFormat="1" ht="11.25">
      <c r="B422" s="33"/>
      <c r="D422" s="141" t="s">
        <v>142</v>
      </c>
      <c r="F422" s="142" t="s">
        <v>661</v>
      </c>
      <c r="I422" s="143"/>
      <c r="L422" s="33"/>
      <c r="M422" s="144"/>
      <c r="T422" s="54"/>
      <c r="AT422" s="18" t="s">
        <v>142</v>
      </c>
      <c r="AU422" s="18" t="s">
        <v>81</v>
      </c>
    </row>
    <row r="423" spans="2:65" s="1" customFormat="1" ht="16.5" customHeight="1">
      <c r="B423" s="33"/>
      <c r="C423" s="178" t="s">
        <v>644</v>
      </c>
      <c r="D423" s="178" t="s">
        <v>346</v>
      </c>
      <c r="E423" s="179" t="s">
        <v>663</v>
      </c>
      <c r="F423" s="180" t="s">
        <v>664</v>
      </c>
      <c r="G423" s="181" t="s">
        <v>234</v>
      </c>
      <c r="H423" s="182">
        <v>5</v>
      </c>
      <c r="I423" s="183"/>
      <c r="J423" s="184">
        <f>ROUND(I423*H423,2)</f>
        <v>0</v>
      </c>
      <c r="K423" s="180" t="s">
        <v>19</v>
      </c>
      <c r="L423" s="185"/>
      <c r="M423" s="186" t="s">
        <v>19</v>
      </c>
      <c r="N423" s="187" t="s">
        <v>43</v>
      </c>
      <c r="P423" s="137">
        <f>O423*H423</f>
        <v>0</v>
      </c>
      <c r="Q423" s="137">
        <v>0.00015</v>
      </c>
      <c r="R423" s="137">
        <f>Q423*H423</f>
        <v>0.0007499999999999999</v>
      </c>
      <c r="S423" s="137">
        <v>0</v>
      </c>
      <c r="T423" s="138">
        <f>S423*H423</f>
        <v>0</v>
      </c>
      <c r="AR423" s="139" t="s">
        <v>482</v>
      </c>
      <c r="AT423" s="139" t="s">
        <v>346</v>
      </c>
      <c r="AU423" s="139" t="s">
        <v>81</v>
      </c>
      <c r="AY423" s="18" t="s">
        <v>132</v>
      </c>
      <c r="BE423" s="140">
        <f>IF(N423="základní",J423,0)</f>
        <v>0</v>
      </c>
      <c r="BF423" s="140">
        <f>IF(N423="snížená",J423,0)</f>
        <v>0</v>
      </c>
      <c r="BG423" s="140">
        <f>IF(N423="zákl. přenesená",J423,0)</f>
        <v>0</v>
      </c>
      <c r="BH423" s="140">
        <f>IF(N423="sníž. přenesená",J423,0)</f>
        <v>0</v>
      </c>
      <c r="BI423" s="140">
        <f>IF(N423="nulová",J423,0)</f>
        <v>0</v>
      </c>
      <c r="BJ423" s="18" t="s">
        <v>79</v>
      </c>
      <c r="BK423" s="140">
        <f>ROUND(I423*H423,2)</f>
        <v>0</v>
      </c>
      <c r="BL423" s="18" t="s">
        <v>339</v>
      </c>
      <c r="BM423" s="139" t="s">
        <v>1140</v>
      </c>
    </row>
    <row r="424" spans="2:47" s="1" customFormat="1" ht="19.5">
      <c r="B424" s="33"/>
      <c r="D424" s="151" t="s">
        <v>633</v>
      </c>
      <c r="F424" s="189" t="s">
        <v>634</v>
      </c>
      <c r="I424" s="143"/>
      <c r="L424" s="33"/>
      <c r="M424" s="144"/>
      <c r="T424" s="54"/>
      <c r="AT424" s="18" t="s">
        <v>633</v>
      </c>
      <c r="AU424" s="18" t="s">
        <v>81</v>
      </c>
    </row>
    <row r="425" spans="2:65" s="1" customFormat="1" ht="16.5" customHeight="1">
      <c r="B425" s="33"/>
      <c r="C425" s="128" t="s">
        <v>648</v>
      </c>
      <c r="D425" s="128" t="s">
        <v>135</v>
      </c>
      <c r="E425" s="129" t="s">
        <v>667</v>
      </c>
      <c r="F425" s="130" t="s">
        <v>668</v>
      </c>
      <c r="G425" s="131" t="s">
        <v>234</v>
      </c>
      <c r="H425" s="132">
        <v>5</v>
      </c>
      <c r="I425" s="133"/>
      <c r="J425" s="134">
        <f>ROUND(I425*H425,2)</f>
        <v>0</v>
      </c>
      <c r="K425" s="130" t="s">
        <v>139</v>
      </c>
      <c r="L425" s="33"/>
      <c r="M425" s="135" t="s">
        <v>19</v>
      </c>
      <c r="N425" s="136" t="s">
        <v>43</v>
      </c>
      <c r="P425" s="137">
        <f>O425*H425</f>
        <v>0</v>
      </c>
      <c r="Q425" s="137">
        <v>0</v>
      </c>
      <c r="R425" s="137">
        <f>Q425*H425</f>
        <v>0</v>
      </c>
      <c r="S425" s="137">
        <v>0</v>
      </c>
      <c r="T425" s="138">
        <f>S425*H425</f>
        <v>0</v>
      </c>
      <c r="AR425" s="139" t="s">
        <v>339</v>
      </c>
      <c r="AT425" s="139" t="s">
        <v>135</v>
      </c>
      <c r="AU425" s="139" t="s">
        <v>81</v>
      </c>
      <c r="AY425" s="18" t="s">
        <v>132</v>
      </c>
      <c r="BE425" s="140">
        <f>IF(N425="základní",J425,0)</f>
        <v>0</v>
      </c>
      <c r="BF425" s="140">
        <f>IF(N425="snížená",J425,0)</f>
        <v>0</v>
      </c>
      <c r="BG425" s="140">
        <f>IF(N425="zákl. přenesená",J425,0)</f>
        <v>0</v>
      </c>
      <c r="BH425" s="140">
        <f>IF(N425="sníž. přenesená",J425,0)</f>
        <v>0</v>
      </c>
      <c r="BI425" s="140">
        <f>IF(N425="nulová",J425,0)</f>
        <v>0</v>
      </c>
      <c r="BJ425" s="18" t="s">
        <v>79</v>
      </c>
      <c r="BK425" s="140">
        <f>ROUND(I425*H425,2)</f>
        <v>0</v>
      </c>
      <c r="BL425" s="18" t="s">
        <v>339</v>
      </c>
      <c r="BM425" s="139" t="s">
        <v>1141</v>
      </c>
    </row>
    <row r="426" spans="2:47" s="1" customFormat="1" ht="11.25">
      <c r="B426" s="33"/>
      <c r="D426" s="141" t="s">
        <v>142</v>
      </c>
      <c r="F426" s="142" t="s">
        <v>670</v>
      </c>
      <c r="I426" s="143"/>
      <c r="L426" s="33"/>
      <c r="M426" s="144"/>
      <c r="T426" s="54"/>
      <c r="AT426" s="18" t="s">
        <v>142</v>
      </c>
      <c r="AU426" s="18" t="s">
        <v>81</v>
      </c>
    </row>
    <row r="427" spans="2:65" s="1" customFormat="1" ht="16.5" customHeight="1">
      <c r="B427" s="33"/>
      <c r="C427" s="178" t="s">
        <v>653</v>
      </c>
      <c r="D427" s="178" t="s">
        <v>346</v>
      </c>
      <c r="E427" s="179" t="s">
        <v>672</v>
      </c>
      <c r="F427" s="180" t="s">
        <v>673</v>
      </c>
      <c r="G427" s="181" t="s">
        <v>234</v>
      </c>
      <c r="H427" s="182">
        <v>5</v>
      </c>
      <c r="I427" s="183"/>
      <c r="J427" s="184">
        <f>ROUND(I427*H427,2)</f>
        <v>0</v>
      </c>
      <c r="K427" s="180" t="s">
        <v>139</v>
      </c>
      <c r="L427" s="185"/>
      <c r="M427" s="186" t="s">
        <v>19</v>
      </c>
      <c r="N427" s="187" t="s">
        <v>43</v>
      </c>
      <c r="P427" s="137">
        <f>O427*H427</f>
        <v>0</v>
      </c>
      <c r="Q427" s="137">
        <v>0.0022</v>
      </c>
      <c r="R427" s="137">
        <f>Q427*H427</f>
        <v>0.011000000000000001</v>
      </c>
      <c r="S427" s="137">
        <v>0</v>
      </c>
      <c r="T427" s="138">
        <f>S427*H427</f>
        <v>0</v>
      </c>
      <c r="AR427" s="139" t="s">
        <v>482</v>
      </c>
      <c r="AT427" s="139" t="s">
        <v>346</v>
      </c>
      <c r="AU427" s="139" t="s">
        <v>81</v>
      </c>
      <c r="AY427" s="18" t="s">
        <v>132</v>
      </c>
      <c r="BE427" s="140">
        <f>IF(N427="základní",J427,0)</f>
        <v>0</v>
      </c>
      <c r="BF427" s="140">
        <f>IF(N427="snížená",J427,0)</f>
        <v>0</v>
      </c>
      <c r="BG427" s="140">
        <f>IF(N427="zákl. přenesená",J427,0)</f>
        <v>0</v>
      </c>
      <c r="BH427" s="140">
        <f>IF(N427="sníž. přenesená",J427,0)</f>
        <v>0</v>
      </c>
      <c r="BI427" s="140">
        <f>IF(N427="nulová",J427,0)</f>
        <v>0</v>
      </c>
      <c r="BJ427" s="18" t="s">
        <v>79</v>
      </c>
      <c r="BK427" s="140">
        <f>ROUND(I427*H427,2)</f>
        <v>0</v>
      </c>
      <c r="BL427" s="18" t="s">
        <v>339</v>
      </c>
      <c r="BM427" s="139" t="s">
        <v>1142</v>
      </c>
    </row>
    <row r="428" spans="2:47" s="1" customFormat="1" ht="19.5">
      <c r="B428" s="33"/>
      <c r="D428" s="151" t="s">
        <v>633</v>
      </c>
      <c r="F428" s="189" t="s">
        <v>634</v>
      </c>
      <c r="I428" s="143"/>
      <c r="L428" s="33"/>
      <c r="M428" s="144"/>
      <c r="T428" s="54"/>
      <c r="AT428" s="18" t="s">
        <v>633</v>
      </c>
      <c r="AU428" s="18" t="s">
        <v>81</v>
      </c>
    </row>
    <row r="429" spans="2:65" s="1" customFormat="1" ht="16.5" customHeight="1">
      <c r="B429" s="33"/>
      <c r="C429" s="128" t="s">
        <v>655</v>
      </c>
      <c r="D429" s="128" t="s">
        <v>135</v>
      </c>
      <c r="E429" s="129" t="s">
        <v>676</v>
      </c>
      <c r="F429" s="130" t="s">
        <v>677</v>
      </c>
      <c r="G429" s="131" t="s">
        <v>234</v>
      </c>
      <c r="H429" s="132">
        <v>2</v>
      </c>
      <c r="I429" s="133"/>
      <c r="J429" s="134">
        <f>ROUND(I429*H429,2)</f>
        <v>0</v>
      </c>
      <c r="K429" s="130" t="s">
        <v>139</v>
      </c>
      <c r="L429" s="33"/>
      <c r="M429" s="135" t="s">
        <v>19</v>
      </c>
      <c r="N429" s="136" t="s">
        <v>43</v>
      </c>
      <c r="P429" s="137">
        <f>O429*H429</f>
        <v>0</v>
      </c>
      <c r="Q429" s="137">
        <v>0</v>
      </c>
      <c r="R429" s="137">
        <f>Q429*H429</f>
        <v>0</v>
      </c>
      <c r="S429" s="137">
        <v>0</v>
      </c>
      <c r="T429" s="138">
        <f>S429*H429</f>
        <v>0</v>
      </c>
      <c r="AR429" s="139" t="s">
        <v>339</v>
      </c>
      <c r="AT429" s="139" t="s">
        <v>135</v>
      </c>
      <c r="AU429" s="139" t="s">
        <v>81</v>
      </c>
      <c r="AY429" s="18" t="s">
        <v>132</v>
      </c>
      <c r="BE429" s="140">
        <f>IF(N429="základní",J429,0)</f>
        <v>0</v>
      </c>
      <c r="BF429" s="140">
        <f>IF(N429="snížená",J429,0)</f>
        <v>0</v>
      </c>
      <c r="BG429" s="140">
        <f>IF(N429="zákl. přenesená",J429,0)</f>
        <v>0</v>
      </c>
      <c r="BH429" s="140">
        <f>IF(N429="sníž. přenesená",J429,0)</f>
        <v>0</v>
      </c>
      <c r="BI429" s="140">
        <f>IF(N429="nulová",J429,0)</f>
        <v>0</v>
      </c>
      <c r="BJ429" s="18" t="s">
        <v>79</v>
      </c>
      <c r="BK429" s="140">
        <f>ROUND(I429*H429,2)</f>
        <v>0</v>
      </c>
      <c r="BL429" s="18" t="s">
        <v>339</v>
      </c>
      <c r="BM429" s="139" t="s">
        <v>1143</v>
      </c>
    </row>
    <row r="430" spans="2:47" s="1" customFormat="1" ht="11.25">
      <c r="B430" s="33"/>
      <c r="D430" s="141" t="s">
        <v>142</v>
      </c>
      <c r="F430" s="142" t="s">
        <v>679</v>
      </c>
      <c r="I430" s="143"/>
      <c r="L430" s="33"/>
      <c r="M430" s="144"/>
      <c r="T430" s="54"/>
      <c r="AT430" s="18" t="s">
        <v>142</v>
      </c>
      <c r="AU430" s="18" t="s">
        <v>81</v>
      </c>
    </row>
    <row r="431" spans="2:65" s="1" customFormat="1" ht="16.5" customHeight="1">
      <c r="B431" s="33"/>
      <c r="C431" s="178" t="s">
        <v>657</v>
      </c>
      <c r="D431" s="178" t="s">
        <v>346</v>
      </c>
      <c r="E431" s="179" t="s">
        <v>681</v>
      </c>
      <c r="F431" s="180" t="s">
        <v>682</v>
      </c>
      <c r="G431" s="181" t="s">
        <v>234</v>
      </c>
      <c r="H431" s="182">
        <v>2</v>
      </c>
      <c r="I431" s="183"/>
      <c r="J431" s="184">
        <f>ROUND(I431*H431,2)</f>
        <v>0</v>
      </c>
      <c r="K431" s="180" t="s">
        <v>139</v>
      </c>
      <c r="L431" s="185"/>
      <c r="M431" s="186" t="s">
        <v>19</v>
      </c>
      <c r="N431" s="187" t="s">
        <v>43</v>
      </c>
      <c r="P431" s="137">
        <f>O431*H431</f>
        <v>0</v>
      </c>
      <c r="Q431" s="137">
        <v>0.0022</v>
      </c>
      <c r="R431" s="137">
        <f>Q431*H431</f>
        <v>0.0044</v>
      </c>
      <c r="S431" s="137">
        <v>0</v>
      </c>
      <c r="T431" s="138">
        <f>S431*H431</f>
        <v>0</v>
      </c>
      <c r="AR431" s="139" t="s">
        <v>482</v>
      </c>
      <c r="AT431" s="139" t="s">
        <v>346</v>
      </c>
      <c r="AU431" s="139" t="s">
        <v>81</v>
      </c>
      <c r="AY431" s="18" t="s">
        <v>132</v>
      </c>
      <c r="BE431" s="140">
        <f>IF(N431="základní",J431,0)</f>
        <v>0</v>
      </c>
      <c r="BF431" s="140">
        <f>IF(N431="snížená",J431,0)</f>
        <v>0</v>
      </c>
      <c r="BG431" s="140">
        <f>IF(N431="zákl. přenesená",J431,0)</f>
        <v>0</v>
      </c>
      <c r="BH431" s="140">
        <f>IF(N431="sníž. přenesená",J431,0)</f>
        <v>0</v>
      </c>
      <c r="BI431" s="140">
        <f>IF(N431="nulová",J431,0)</f>
        <v>0</v>
      </c>
      <c r="BJ431" s="18" t="s">
        <v>79</v>
      </c>
      <c r="BK431" s="140">
        <f>ROUND(I431*H431,2)</f>
        <v>0</v>
      </c>
      <c r="BL431" s="18" t="s">
        <v>339</v>
      </c>
      <c r="BM431" s="139" t="s">
        <v>1144</v>
      </c>
    </row>
    <row r="432" spans="2:47" s="1" customFormat="1" ht="19.5">
      <c r="B432" s="33"/>
      <c r="D432" s="151" t="s">
        <v>633</v>
      </c>
      <c r="F432" s="189" t="s">
        <v>634</v>
      </c>
      <c r="I432" s="143"/>
      <c r="L432" s="33"/>
      <c r="M432" s="144"/>
      <c r="T432" s="54"/>
      <c r="AT432" s="18" t="s">
        <v>633</v>
      </c>
      <c r="AU432" s="18" t="s">
        <v>81</v>
      </c>
    </row>
    <row r="433" spans="2:65" s="1" customFormat="1" ht="16.5" customHeight="1">
      <c r="B433" s="33"/>
      <c r="C433" s="128" t="s">
        <v>662</v>
      </c>
      <c r="D433" s="128" t="s">
        <v>135</v>
      </c>
      <c r="E433" s="129" t="s">
        <v>689</v>
      </c>
      <c r="F433" s="130" t="s">
        <v>690</v>
      </c>
      <c r="G433" s="131" t="s">
        <v>234</v>
      </c>
      <c r="H433" s="132">
        <v>1</v>
      </c>
      <c r="I433" s="133"/>
      <c r="J433" s="134">
        <f>ROUND(I433*H433,2)</f>
        <v>0</v>
      </c>
      <c r="K433" s="130" t="s">
        <v>19</v>
      </c>
      <c r="L433" s="33"/>
      <c r="M433" s="135" t="s">
        <v>19</v>
      </c>
      <c r="N433" s="136" t="s">
        <v>43</v>
      </c>
      <c r="P433" s="137">
        <f>O433*H433</f>
        <v>0</v>
      </c>
      <c r="Q433" s="137">
        <v>0</v>
      </c>
      <c r="R433" s="137">
        <f>Q433*H433</f>
        <v>0</v>
      </c>
      <c r="S433" s="137">
        <v>0</v>
      </c>
      <c r="T433" s="138">
        <f>S433*H433</f>
        <v>0</v>
      </c>
      <c r="AR433" s="139" t="s">
        <v>339</v>
      </c>
      <c r="AT433" s="139" t="s">
        <v>135</v>
      </c>
      <c r="AU433" s="139" t="s">
        <v>81</v>
      </c>
      <c r="AY433" s="18" t="s">
        <v>132</v>
      </c>
      <c r="BE433" s="140">
        <f>IF(N433="základní",J433,0)</f>
        <v>0</v>
      </c>
      <c r="BF433" s="140">
        <f>IF(N433="snížená",J433,0)</f>
        <v>0</v>
      </c>
      <c r="BG433" s="140">
        <f>IF(N433="zákl. přenesená",J433,0)</f>
        <v>0</v>
      </c>
      <c r="BH433" s="140">
        <f>IF(N433="sníž. přenesená",J433,0)</f>
        <v>0</v>
      </c>
      <c r="BI433" s="140">
        <f>IF(N433="nulová",J433,0)</f>
        <v>0</v>
      </c>
      <c r="BJ433" s="18" t="s">
        <v>79</v>
      </c>
      <c r="BK433" s="140">
        <f>ROUND(I433*H433,2)</f>
        <v>0</v>
      </c>
      <c r="BL433" s="18" t="s">
        <v>339</v>
      </c>
      <c r="BM433" s="139" t="s">
        <v>1145</v>
      </c>
    </row>
    <row r="434" spans="2:65" s="1" customFormat="1" ht="24.2" customHeight="1">
      <c r="B434" s="33"/>
      <c r="C434" s="128" t="s">
        <v>666</v>
      </c>
      <c r="D434" s="128" t="s">
        <v>135</v>
      </c>
      <c r="E434" s="129" t="s">
        <v>693</v>
      </c>
      <c r="F434" s="130" t="s">
        <v>694</v>
      </c>
      <c r="G434" s="131" t="s">
        <v>596</v>
      </c>
      <c r="H434" s="188"/>
      <c r="I434" s="133"/>
      <c r="J434" s="134">
        <f>ROUND(I434*H434,2)</f>
        <v>0</v>
      </c>
      <c r="K434" s="130" t="s">
        <v>139</v>
      </c>
      <c r="L434" s="33"/>
      <c r="M434" s="135" t="s">
        <v>19</v>
      </c>
      <c r="N434" s="136" t="s">
        <v>43</v>
      </c>
      <c r="P434" s="137">
        <f>O434*H434</f>
        <v>0</v>
      </c>
      <c r="Q434" s="137">
        <v>0</v>
      </c>
      <c r="R434" s="137">
        <f>Q434*H434</f>
        <v>0</v>
      </c>
      <c r="S434" s="137">
        <v>0</v>
      </c>
      <c r="T434" s="138">
        <f>S434*H434</f>
        <v>0</v>
      </c>
      <c r="AR434" s="139" t="s">
        <v>339</v>
      </c>
      <c r="AT434" s="139" t="s">
        <v>135</v>
      </c>
      <c r="AU434" s="139" t="s">
        <v>81</v>
      </c>
      <c r="AY434" s="18" t="s">
        <v>132</v>
      </c>
      <c r="BE434" s="140">
        <f>IF(N434="základní",J434,0)</f>
        <v>0</v>
      </c>
      <c r="BF434" s="140">
        <f>IF(N434="snížená",J434,0)</f>
        <v>0</v>
      </c>
      <c r="BG434" s="140">
        <f>IF(N434="zákl. přenesená",J434,0)</f>
        <v>0</v>
      </c>
      <c r="BH434" s="140">
        <f>IF(N434="sníž. přenesená",J434,0)</f>
        <v>0</v>
      </c>
      <c r="BI434" s="140">
        <f>IF(N434="nulová",J434,0)</f>
        <v>0</v>
      </c>
      <c r="BJ434" s="18" t="s">
        <v>79</v>
      </c>
      <c r="BK434" s="140">
        <f>ROUND(I434*H434,2)</f>
        <v>0</v>
      </c>
      <c r="BL434" s="18" t="s">
        <v>339</v>
      </c>
      <c r="BM434" s="139" t="s">
        <v>1146</v>
      </c>
    </row>
    <row r="435" spans="2:47" s="1" customFormat="1" ht="11.25">
      <c r="B435" s="33"/>
      <c r="D435" s="141" t="s">
        <v>142</v>
      </c>
      <c r="F435" s="142" t="s">
        <v>696</v>
      </c>
      <c r="I435" s="143"/>
      <c r="L435" s="33"/>
      <c r="M435" s="144"/>
      <c r="T435" s="54"/>
      <c r="AT435" s="18" t="s">
        <v>142</v>
      </c>
      <c r="AU435" s="18" t="s">
        <v>81</v>
      </c>
    </row>
    <row r="436" spans="2:65" s="1" customFormat="1" ht="24.2" customHeight="1">
      <c r="B436" s="33"/>
      <c r="C436" s="128" t="s">
        <v>671</v>
      </c>
      <c r="D436" s="128" t="s">
        <v>135</v>
      </c>
      <c r="E436" s="129" t="s">
        <v>698</v>
      </c>
      <c r="F436" s="130" t="s">
        <v>699</v>
      </c>
      <c r="G436" s="131" t="s">
        <v>596</v>
      </c>
      <c r="H436" s="188"/>
      <c r="I436" s="133"/>
      <c r="J436" s="134">
        <f>ROUND(I436*H436,2)</f>
        <v>0</v>
      </c>
      <c r="K436" s="130" t="s">
        <v>139</v>
      </c>
      <c r="L436" s="33"/>
      <c r="M436" s="135" t="s">
        <v>19</v>
      </c>
      <c r="N436" s="136" t="s">
        <v>43</v>
      </c>
      <c r="P436" s="137">
        <f>O436*H436</f>
        <v>0</v>
      </c>
      <c r="Q436" s="137">
        <v>0</v>
      </c>
      <c r="R436" s="137">
        <f>Q436*H436</f>
        <v>0</v>
      </c>
      <c r="S436" s="137">
        <v>0</v>
      </c>
      <c r="T436" s="138">
        <f>S436*H436</f>
        <v>0</v>
      </c>
      <c r="AR436" s="139" t="s">
        <v>339</v>
      </c>
      <c r="AT436" s="139" t="s">
        <v>135</v>
      </c>
      <c r="AU436" s="139" t="s">
        <v>81</v>
      </c>
      <c r="AY436" s="18" t="s">
        <v>132</v>
      </c>
      <c r="BE436" s="140">
        <f>IF(N436="základní",J436,0)</f>
        <v>0</v>
      </c>
      <c r="BF436" s="140">
        <f>IF(N436="snížená",J436,0)</f>
        <v>0</v>
      </c>
      <c r="BG436" s="140">
        <f>IF(N436="zákl. přenesená",J436,0)</f>
        <v>0</v>
      </c>
      <c r="BH436" s="140">
        <f>IF(N436="sníž. přenesená",J436,0)</f>
        <v>0</v>
      </c>
      <c r="BI436" s="140">
        <f>IF(N436="nulová",J436,0)</f>
        <v>0</v>
      </c>
      <c r="BJ436" s="18" t="s">
        <v>79</v>
      </c>
      <c r="BK436" s="140">
        <f>ROUND(I436*H436,2)</f>
        <v>0</v>
      </c>
      <c r="BL436" s="18" t="s">
        <v>339</v>
      </c>
      <c r="BM436" s="139" t="s">
        <v>1147</v>
      </c>
    </row>
    <row r="437" spans="2:47" s="1" customFormat="1" ht="11.25">
      <c r="B437" s="33"/>
      <c r="D437" s="141" t="s">
        <v>142</v>
      </c>
      <c r="F437" s="142" t="s">
        <v>701</v>
      </c>
      <c r="I437" s="143"/>
      <c r="L437" s="33"/>
      <c r="M437" s="144"/>
      <c r="T437" s="54"/>
      <c r="AT437" s="18" t="s">
        <v>142</v>
      </c>
      <c r="AU437" s="18" t="s">
        <v>81</v>
      </c>
    </row>
    <row r="438" spans="2:63" s="11" customFormat="1" ht="22.9" customHeight="1">
      <c r="B438" s="116"/>
      <c r="D438" s="117" t="s">
        <v>71</v>
      </c>
      <c r="E438" s="126" t="s">
        <v>702</v>
      </c>
      <c r="F438" s="126" t="s">
        <v>703</v>
      </c>
      <c r="I438" s="119"/>
      <c r="J438" s="127">
        <f>BK438</f>
        <v>0</v>
      </c>
      <c r="L438" s="116"/>
      <c r="M438" s="121"/>
      <c r="P438" s="122">
        <f>SUM(P439:P495)</f>
        <v>0</v>
      </c>
      <c r="R438" s="122">
        <f>SUM(R439:R495)</f>
        <v>0.7178833199999998</v>
      </c>
      <c r="T438" s="123">
        <f>SUM(T439:T495)</f>
        <v>0</v>
      </c>
      <c r="AR438" s="117" t="s">
        <v>81</v>
      </c>
      <c r="AT438" s="124" t="s">
        <v>71</v>
      </c>
      <c r="AU438" s="124" t="s">
        <v>79</v>
      </c>
      <c r="AY438" s="117" t="s">
        <v>132</v>
      </c>
      <c r="BK438" s="125">
        <f>SUM(BK439:BK495)</f>
        <v>0</v>
      </c>
    </row>
    <row r="439" spans="2:65" s="1" customFormat="1" ht="16.5" customHeight="1">
      <c r="B439" s="33"/>
      <c r="C439" s="128" t="s">
        <v>675</v>
      </c>
      <c r="D439" s="128" t="s">
        <v>135</v>
      </c>
      <c r="E439" s="129" t="s">
        <v>705</v>
      </c>
      <c r="F439" s="130" t="s">
        <v>706</v>
      </c>
      <c r="G439" s="131" t="s">
        <v>205</v>
      </c>
      <c r="H439" s="132">
        <v>21.372</v>
      </c>
      <c r="I439" s="133"/>
      <c r="J439" s="134">
        <f>ROUND(I439*H439,2)</f>
        <v>0</v>
      </c>
      <c r="K439" s="130" t="s">
        <v>139</v>
      </c>
      <c r="L439" s="33"/>
      <c r="M439" s="135" t="s">
        <v>19</v>
      </c>
      <c r="N439" s="136" t="s">
        <v>43</v>
      </c>
      <c r="P439" s="137">
        <f>O439*H439</f>
        <v>0</v>
      </c>
      <c r="Q439" s="137">
        <v>0.0003</v>
      </c>
      <c r="R439" s="137">
        <f>Q439*H439</f>
        <v>0.006411599999999999</v>
      </c>
      <c r="S439" s="137">
        <v>0</v>
      </c>
      <c r="T439" s="138">
        <f>S439*H439</f>
        <v>0</v>
      </c>
      <c r="AR439" s="139" t="s">
        <v>339</v>
      </c>
      <c r="AT439" s="139" t="s">
        <v>135</v>
      </c>
      <c r="AU439" s="139" t="s">
        <v>81</v>
      </c>
      <c r="AY439" s="18" t="s">
        <v>132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8" t="s">
        <v>79</v>
      </c>
      <c r="BK439" s="140">
        <f>ROUND(I439*H439,2)</f>
        <v>0</v>
      </c>
      <c r="BL439" s="18" t="s">
        <v>339</v>
      </c>
      <c r="BM439" s="139" t="s">
        <v>1148</v>
      </c>
    </row>
    <row r="440" spans="2:47" s="1" customFormat="1" ht="11.25">
      <c r="B440" s="33"/>
      <c r="D440" s="141" t="s">
        <v>142</v>
      </c>
      <c r="F440" s="142" t="s">
        <v>708</v>
      </c>
      <c r="I440" s="143"/>
      <c r="L440" s="33"/>
      <c r="M440" s="144"/>
      <c r="T440" s="54"/>
      <c r="AT440" s="18" t="s">
        <v>142</v>
      </c>
      <c r="AU440" s="18" t="s">
        <v>81</v>
      </c>
    </row>
    <row r="441" spans="2:51" s="13" customFormat="1" ht="11.25">
      <c r="B441" s="157"/>
      <c r="D441" s="151" t="s">
        <v>208</v>
      </c>
      <c r="E441" s="158" t="s">
        <v>19</v>
      </c>
      <c r="F441" s="159" t="s">
        <v>1064</v>
      </c>
      <c r="H441" s="160">
        <v>1.635</v>
      </c>
      <c r="I441" s="161"/>
      <c r="L441" s="157"/>
      <c r="M441" s="162"/>
      <c r="T441" s="163"/>
      <c r="AT441" s="158" t="s">
        <v>208</v>
      </c>
      <c r="AU441" s="158" t="s">
        <v>81</v>
      </c>
      <c r="AV441" s="13" t="s">
        <v>81</v>
      </c>
      <c r="AW441" s="13" t="s">
        <v>33</v>
      </c>
      <c r="AX441" s="13" t="s">
        <v>72</v>
      </c>
      <c r="AY441" s="158" t="s">
        <v>132</v>
      </c>
    </row>
    <row r="442" spans="2:51" s="13" customFormat="1" ht="11.25">
      <c r="B442" s="157"/>
      <c r="D442" s="151" t="s">
        <v>208</v>
      </c>
      <c r="E442" s="158" t="s">
        <v>19</v>
      </c>
      <c r="F442" s="159" t="s">
        <v>398</v>
      </c>
      <c r="H442" s="160">
        <v>0.08</v>
      </c>
      <c r="I442" s="161"/>
      <c r="L442" s="157"/>
      <c r="M442" s="162"/>
      <c r="T442" s="163"/>
      <c r="AT442" s="158" t="s">
        <v>208</v>
      </c>
      <c r="AU442" s="158" t="s">
        <v>81</v>
      </c>
      <c r="AV442" s="13" t="s">
        <v>81</v>
      </c>
      <c r="AW442" s="13" t="s">
        <v>33</v>
      </c>
      <c r="AX442" s="13" t="s">
        <v>72</v>
      </c>
      <c r="AY442" s="158" t="s">
        <v>132</v>
      </c>
    </row>
    <row r="443" spans="2:51" s="13" customFormat="1" ht="11.25">
      <c r="B443" s="157"/>
      <c r="D443" s="151" t="s">
        <v>208</v>
      </c>
      <c r="E443" s="158" t="s">
        <v>19</v>
      </c>
      <c r="F443" s="159" t="s">
        <v>1065</v>
      </c>
      <c r="H443" s="160">
        <v>3.202</v>
      </c>
      <c r="I443" s="161"/>
      <c r="L443" s="157"/>
      <c r="M443" s="162"/>
      <c r="T443" s="163"/>
      <c r="AT443" s="158" t="s">
        <v>208</v>
      </c>
      <c r="AU443" s="158" t="s">
        <v>81</v>
      </c>
      <c r="AV443" s="13" t="s">
        <v>81</v>
      </c>
      <c r="AW443" s="13" t="s">
        <v>33</v>
      </c>
      <c r="AX443" s="13" t="s">
        <v>72</v>
      </c>
      <c r="AY443" s="158" t="s">
        <v>132</v>
      </c>
    </row>
    <row r="444" spans="2:51" s="13" customFormat="1" ht="11.25">
      <c r="B444" s="157"/>
      <c r="D444" s="151" t="s">
        <v>208</v>
      </c>
      <c r="E444" s="158" t="s">
        <v>19</v>
      </c>
      <c r="F444" s="159" t="s">
        <v>1052</v>
      </c>
      <c r="H444" s="160">
        <v>4.268</v>
      </c>
      <c r="I444" s="161"/>
      <c r="L444" s="157"/>
      <c r="M444" s="162"/>
      <c r="T444" s="163"/>
      <c r="AT444" s="158" t="s">
        <v>208</v>
      </c>
      <c r="AU444" s="158" t="s">
        <v>81</v>
      </c>
      <c r="AV444" s="13" t="s">
        <v>81</v>
      </c>
      <c r="AW444" s="13" t="s">
        <v>33</v>
      </c>
      <c r="AX444" s="13" t="s">
        <v>72</v>
      </c>
      <c r="AY444" s="158" t="s">
        <v>132</v>
      </c>
    </row>
    <row r="445" spans="2:51" s="13" customFormat="1" ht="11.25">
      <c r="B445" s="157"/>
      <c r="D445" s="151" t="s">
        <v>208</v>
      </c>
      <c r="E445" s="158" t="s">
        <v>19</v>
      </c>
      <c r="F445" s="159" t="s">
        <v>1054</v>
      </c>
      <c r="H445" s="160">
        <v>1.2</v>
      </c>
      <c r="I445" s="161"/>
      <c r="L445" s="157"/>
      <c r="M445" s="162"/>
      <c r="T445" s="163"/>
      <c r="AT445" s="158" t="s">
        <v>208</v>
      </c>
      <c r="AU445" s="158" t="s">
        <v>81</v>
      </c>
      <c r="AV445" s="13" t="s">
        <v>81</v>
      </c>
      <c r="AW445" s="13" t="s">
        <v>33</v>
      </c>
      <c r="AX445" s="13" t="s">
        <v>72</v>
      </c>
      <c r="AY445" s="158" t="s">
        <v>132</v>
      </c>
    </row>
    <row r="446" spans="2:51" s="13" customFormat="1" ht="11.25">
      <c r="B446" s="157"/>
      <c r="D446" s="151" t="s">
        <v>208</v>
      </c>
      <c r="E446" s="158" t="s">
        <v>19</v>
      </c>
      <c r="F446" s="159" t="s">
        <v>1066</v>
      </c>
      <c r="H446" s="160">
        <v>1.345</v>
      </c>
      <c r="I446" s="161"/>
      <c r="L446" s="157"/>
      <c r="M446" s="162"/>
      <c r="T446" s="163"/>
      <c r="AT446" s="158" t="s">
        <v>208</v>
      </c>
      <c r="AU446" s="158" t="s">
        <v>81</v>
      </c>
      <c r="AV446" s="13" t="s">
        <v>81</v>
      </c>
      <c r="AW446" s="13" t="s">
        <v>33</v>
      </c>
      <c r="AX446" s="13" t="s">
        <v>72</v>
      </c>
      <c r="AY446" s="158" t="s">
        <v>132</v>
      </c>
    </row>
    <row r="447" spans="2:51" s="13" customFormat="1" ht="11.25">
      <c r="B447" s="157"/>
      <c r="D447" s="151" t="s">
        <v>208</v>
      </c>
      <c r="E447" s="158" t="s">
        <v>19</v>
      </c>
      <c r="F447" s="159" t="s">
        <v>398</v>
      </c>
      <c r="H447" s="160">
        <v>0.08</v>
      </c>
      <c r="I447" s="161"/>
      <c r="L447" s="157"/>
      <c r="M447" s="162"/>
      <c r="T447" s="163"/>
      <c r="AT447" s="158" t="s">
        <v>208</v>
      </c>
      <c r="AU447" s="158" t="s">
        <v>81</v>
      </c>
      <c r="AV447" s="13" t="s">
        <v>81</v>
      </c>
      <c r="AW447" s="13" t="s">
        <v>33</v>
      </c>
      <c r="AX447" s="13" t="s">
        <v>72</v>
      </c>
      <c r="AY447" s="158" t="s">
        <v>132</v>
      </c>
    </row>
    <row r="448" spans="2:51" s="13" customFormat="1" ht="11.25">
      <c r="B448" s="157"/>
      <c r="D448" s="151" t="s">
        <v>208</v>
      </c>
      <c r="E448" s="158" t="s">
        <v>19</v>
      </c>
      <c r="F448" s="159" t="s">
        <v>456</v>
      </c>
      <c r="H448" s="160">
        <v>0.12</v>
      </c>
      <c r="I448" s="161"/>
      <c r="L448" s="157"/>
      <c r="M448" s="162"/>
      <c r="T448" s="163"/>
      <c r="AT448" s="158" t="s">
        <v>208</v>
      </c>
      <c r="AU448" s="158" t="s">
        <v>81</v>
      </c>
      <c r="AV448" s="13" t="s">
        <v>81</v>
      </c>
      <c r="AW448" s="13" t="s">
        <v>33</v>
      </c>
      <c r="AX448" s="13" t="s">
        <v>72</v>
      </c>
      <c r="AY448" s="158" t="s">
        <v>132</v>
      </c>
    </row>
    <row r="449" spans="2:51" s="13" customFormat="1" ht="11.25">
      <c r="B449" s="157"/>
      <c r="D449" s="151" t="s">
        <v>208</v>
      </c>
      <c r="E449" s="158" t="s">
        <v>19</v>
      </c>
      <c r="F449" s="159" t="s">
        <v>1059</v>
      </c>
      <c r="H449" s="160">
        <v>0.135</v>
      </c>
      <c r="I449" s="161"/>
      <c r="L449" s="157"/>
      <c r="M449" s="162"/>
      <c r="T449" s="163"/>
      <c r="AT449" s="158" t="s">
        <v>208</v>
      </c>
      <c r="AU449" s="158" t="s">
        <v>81</v>
      </c>
      <c r="AV449" s="13" t="s">
        <v>81</v>
      </c>
      <c r="AW449" s="13" t="s">
        <v>33</v>
      </c>
      <c r="AX449" s="13" t="s">
        <v>72</v>
      </c>
      <c r="AY449" s="158" t="s">
        <v>132</v>
      </c>
    </row>
    <row r="450" spans="2:51" s="13" customFormat="1" ht="11.25">
      <c r="B450" s="157"/>
      <c r="D450" s="151" t="s">
        <v>208</v>
      </c>
      <c r="E450" s="158" t="s">
        <v>19</v>
      </c>
      <c r="F450" s="159" t="s">
        <v>1067</v>
      </c>
      <c r="H450" s="160">
        <v>4.111</v>
      </c>
      <c r="I450" s="161"/>
      <c r="L450" s="157"/>
      <c r="M450" s="162"/>
      <c r="T450" s="163"/>
      <c r="AT450" s="158" t="s">
        <v>208</v>
      </c>
      <c r="AU450" s="158" t="s">
        <v>81</v>
      </c>
      <c r="AV450" s="13" t="s">
        <v>81</v>
      </c>
      <c r="AW450" s="13" t="s">
        <v>33</v>
      </c>
      <c r="AX450" s="13" t="s">
        <v>72</v>
      </c>
      <c r="AY450" s="158" t="s">
        <v>132</v>
      </c>
    </row>
    <row r="451" spans="2:51" s="13" customFormat="1" ht="11.25">
      <c r="B451" s="157"/>
      <c r="D451" s="151" t="s">
        <v>208</v>
      </c>
      <c r="E451" s="158" t="s">
        <v>19</v>
      </c>
      <c r="F451" s="159" t="s">
        <v>1056</v>
      </c>
      <c r="H451" s="160">
        <v>0.845</v>
      </c>
      <c r="I451" s="161"/>
      <c r="L451" s="157"/>
      <c r="M451" s="162"/>
      <c r="T451" s="163"/>
      <c r="AT451" s="158" t="s">
        <v>208</v>
      </c>
      <c r="AU451" s="158" t="s">
        <v>81</v>
      </c>
      <c r="AV451" s="13" t="s">
        <v>81</v>
      </c>
      <c r="AW451" s="13" t="s">
        <v>33</v>
      </c>
      <c r="AX451" s="13" t="s">
        <v>72</v>
      </c>
      <c r="AY451" s="158" t="s">
        <v>132</v>
      </c>
    </row>
    <row r="452" spans="2:51" s="13" customFormat="1" ht="11.25">
      <c r="B452" s="157"/>
      <c r="D452" s="151" t="s">
        <v>208</v>
      </c>
      <c r="E452" s="158" t="s">
        <v>19</v>
      </c>
      <c r="F452" s="159" t="s">
        <v>1057</v>
      </c>
      <c r="H452" s="160">
        <v>2.731</v>
      </c>
      <c r="I452" s="161"/>
      <c r="L452" s="157"/>
      <c r="M452" s="162"/>
      <c r="T452" s="163"/>
      <c r="AT452" s="158" t="s">
        <v>208</v>
      </c>
      <c r="AU452" s="158" t="s">
        <v>81</v>
      </c>
      <c r="AV452" s="13" t="s">
        <v>81</v>
      </c>
      <c r="AW452" s="13" t="s">
        <v>33</v>
      </c>
      <c r="AX452" s="13" t="s">
        <v>72</v>
      </c>
      <c r="AY452" s="158" t="s">
        <v>132</v>
      </c>
    </row>
    <row r="453" spans="2:51" s="13" customFormat="1" ht="11.25">
      <c r="B453" s="157"/>
      <c r="D453" s="151" t="s">
        <v>208</v>
      </c>
      <c r="E453" s="158" t="s">
        <v>19</v>
      </c>
      <c r="F453" s="159" t="s">
        <v>1058</v>
      </c>
      <c r="H453" s="160">
        <v>1.62</v>
      </c>
      <c r="I453" s="161"/>
      <c r="L453" s="157"/>
      <c r="M453" s="162"/>
      <c r="T453" s="163"/>
      <c r="AT453" s="158" t="s">
        <v>208</v>
      </c>
      <c r="AU453" s="158" t="s">
        <v>81</v>
      </c>
      <c r="AV453" s="13" t="s">
        <v>81</v>
      </c>
      <c r="AW453" s="13" t="s">
        <v>33</v>
      </c>
      <c r="AX453" s="13" t="s">
        <v>72</v>
      </c>
      <c r="AY453" s="158" t="s">
        <v>132</v>
      </c>
    </row>
    <row r="454" spans="2:51" s="14" customFormat="1" ht="11.25">
      <c r="B454" s="164"/>
      <c r="D454" s="151" t="s">
        <v>208</v>
      </c>
      <c r="E454" s="165" t="s">
        <v>19</v>
      </c>
      <c r="F454" s="166" t="s">
        <v>212</v>
      </c>
      <c r="H454" s="167">
        <v>21.371999999999996</v>
      </c>
      <c r="I454" s="168"/>
      <c r="L454" s="164"/>
      <c r="M454" s="169"/>
      <c r="T454" s="170"/>
      <c r="AT454" s="165" t="s">
        <v>208</v>
      </c>
      <c r="AU454" s="165" t="s">
        <v>81</v>
      </c>
      <c r="AV454" s="14" t="s">
        <v>155</v>
      </c>
      <c r="AW454" s="14" t="s">
        <v>33</v>
      </c>
      <c r="AX454" s="14" t="s">
        <v>79</v>
      </c>
      <c r="AY454" s="165" t="s">
        <v>132</v>
      </c>
    </row>
    <row r="455" spans="2:65" s="1" customFormat="1" ht="16.5" customHeight="1">
      <c r="B455" s="33"/>
      <c r="C455" s="128" t="s">
        <v>680</v>
      </c>
      <c r="D455" s="128" t="s">
        <v>135</v>
      </c>
      <c r="E455" s="129" t="s">
        <v>710</v>
      </c>
      <c r="F455" s="130" t="s">
        <v>711</v>
      </c>
      <c r="G455" s="131" t="s">
        <v>205</v>
      </c>
      <c r="H455" s="132">
        <v>12.509</v>
      </c>
      <c r="I455" s="133"/>
      <c r="J455" s="134">
        <f>ROUND(I455*H455,2)</f>
        <v>0</v>
      </c>
      <c r="K455" s="130" t="s">
        <v>139</v>
      </c>
      <c r="L455" s="33"/>
      <c r="M455" s="135" t="s">
        <v>19</v>
      </c>
      <c r="N455" s="136" t="s">
        <v>43</v>
      </c>
      <c r="P455" s="137">
        <f>O455*H455</f>
        <v>0</v>
      </c>
      <c r="Q455" s="137">
        <v>0.0015</v>
      </c>
      <c r="R455" s="137">
        <f>Q455*H455</f>
        <v>0.018763500000000002</v>
      </c>
      <c r="S455" s="137">
        <v>0</v>
      </c>
      <c r="T455" s="138">
        <f>S455*H455</f>
        <v>0</v>
      </c>
      <c r="AR455" s="139" t="s">
        <v>339</v>
      </c>
      <c r="AT455" s="139" t="s">
        <v>135</v>
      </c>
      <c r="AU455" s="139" t="s">
        <v>81</v>
      </c>
      <c r="AY455" s="18" t="s">
        <v>132</v>
      </c>
      <c r="BE455" s="140">
        <f>IF(N455="základní",J455,0)</f>
        <v>0</v>
      </c>
      <c r="BF455" s="140">
        <f>IF(N455="snížená",J455,0)</f>
        <v>0</v>
      </c>
      <c r="BG455" s="140">
        <f>IF(N455="zákl. přenesená",J455,0)</f>
        <v>0</v>
      </c>
      <c r="BH455" s="140">
        <f>IF(N455="sníž. přenesená",J455,0)</f>
        <v>0</v>
      </c>
      <c r="BI455" s="140">
        <f>IF(N455="nulová",J455,0)</f>
        <v>0</v>
      </c>
      <c r="BJ455" s="18" t="s">
        <v>79</v>
      </c>
      <c r="BK455" s="140">
        <f>ROUND(I455*H455,2)</f>
        <v>0</v>
      </c>
      <c r="BL455" s="18" t="s">
        <v>339</v>
      </c>
      <c r="BM455" s="139" t="s">
        <v>1149</v>
      </c>
    </row>
    <row r="456" spans="2:47" s="1" customFormat="1" ht="11.25">
      <c r="B456" s="33"/>
      <c r="D456" s="141" t="s">
        <v>142</v>
      </c>
      <c r="F456" s="142" t="s">
        <v>713</v>
      </c>
      <c r="I456" s="143"/>
      <c r="L456" s="33"/>
      <c r="M456" s="144"/>
      <c r="T456" s="54"/>
      <c r="AT456" s="18" t="s">
        <v>142</v>
      </c>
      <c r="AU456" s="18" t="s">
        <v>81</v>
      </c>
    </row>
    <row r="457" spans="2:51" s="12" customFormat="1" ht="11.25">
      <c r="B457" s="150"/>
      <c r="D457" s="151" t="s">
        <v>208</v>
      </c>
      <c r="E457" s="152" t="s">
        <v>19</v>
      </c>
      <c r="F457" s="153" t="s">
        <v>1150</v>
      </c>
      <c r="H457" s="152" t="s">
        <v>19</v>
      </c>
      <c r="I457" s="154"/>
      <c r="L457" s="150"/>
      <c r="M457" s="155"/>
      <c r="T457" s="156"/>
      <c r="AT457" s="152" t="s">
        <v>208</v>
      </c>
      <c r="AU457" s="152" t="s">
        <v>81</v>
      </c>
      <c r="AV457" s="12" t="s">
        <v>79</v>
      </c>
      <c r="AW457" s="12" t="s">
        <v>33</v>
      </c>
      <c r="AX457" s="12" t="s">
        <v>72</v>
      </c>
      <c r="AY457" s="152" t="s">
        <v>132</v>
      </c>
    </row>
    <row r="458" spans="2:51" s="13" customFormat="1" ht="11.25">
      <c r="B458" s="157"/>
      <c r="D458" s="151" t="s">
        <v>208</v>
      </c>
      <c r="E458" s="158" t="s">
        <v>19</v>
      </c>
      <c r="F458" s="159" t="s">
        <v>1051</v>
      </c>
      <c r="H458" s="160">
        <v>3.202</v>
      </c>
      <c r="I458" s="161"/>
      <c r="L458" s="157"/>
      <c r="M458" s="162"/>
      <c r="T458" s="163"/>
      <c r="AT458" s="158" t="s">
        <v>208</v>
      </c>
      <c r="AU458" s="158" t="s">
        <v>81</v>
      </c>
      <c r="AV458" s="13" t="s">
        <v>81</v>
      </c>
      <c r="AW458" s="13" t="s">
        <v>33</v>
      </c>
      <c r="AX458" s="13" t="s">
        <v>72</v>
      </c>
      <c r="AY458" s="158" t="s">
        <v>132</v>
      </c>
    </row>
    <row r="459" spans="2:51" s="13" customFormat="1" ht="11.25">
      <c r="B459" s="157"/>
      <c r="D459" s="151" t="s">
        <v>208</v>
      </c>
      <c r="E459" s="158" t="s">
        <v>19</v>
      </c>
      <c r="F459" s="159" t="s">
        <v>1151</v>
      </c>
      <c r="H459" s="160">
        <v>2.877</v>
      </c>
      <c r="I459" s="161"/>
      <c r="L459" s="157"/>
      <c r="M459" s="162"/>
      <c r="T459" s="163"/>
      <c r="AT459" s="158" t="s">
        <v>208</v>
      </c>
      <c r="AU459" s="158" t="s">
        <v>81</v>
      </c>
      <c r="AV459" s="13" t="s">
        <v>81</v>
      </c>
      <c r="AW459" s="13" t="s">
        <v>33</v>
      </c>
      <c r="AX459" s="13" t="s">
        <v>72</v>
      </c>
      <c r="AY459" s="158" t="s">
        <v>132</v>
      </c>
    </row>
    <row r="460" spans="2:51" s="13" customFormat="1" ht="11.25">
      <c r="B460" s="157"/>
      <c r="D460" s="151" t="s">
        <v>208</v>
      </c>
      <c r="E460" s="158" t="s">
        <v>19</v>
      </c>
      <c r="F460" s="159" t="s">
        <v>1152</v>
      </c>
      <c r="H460" s="160">
        <v>2.89</v>
      </c>
      <c r="I460" s="161"/>
      <c r="L460" s="157"/>
      <c r="M460" s="162"/>
      <c r="T460" s="163"/>
      <c r="AT460" s="158" t="s">
        <v>208</v>
      </c>
      <c r="AU460" s="158" t="s">
        <v>81</v>
      </c>
      <c r="AV460" s="13" t="s">
        <v>81</v>
      </c>
      <c r="AW460" s="13" t="s">
        <v>33</v>
      </c>
      <c r="AX460" s="13" t="s">
        <v>72</v>
      </c>
      <c r="AY460" s="158" t="s">
        <v>132</v>
      </c>
    </row>
    <row r="461" spans="2:51" s="13" customFormat="1" ht="11.25">
      <c r="B461" s="157"/>
      <c r="D461" s="151" t="s">
        <v>208</v>
      </c>
      <c r="E461" s="158" t="s">
        <v>19</v>
      </c>
      <c r="F461" s="159" t="s">
        <v>1153</v>
      </c>
      <c r="H461" s="160">
        <v>1.92</v>
      </c>
      <c r="I461" s="161"/>
      <c r="L461" s="157"/>
      <c r="M461" s="162"/>
      <c r="T461" s="163"/>
      <c r="AT461" s="158" t="s">
        <v>208</v>
      </c>
      <c r="AU461" s="158" t="s">
        <v>81</v>
      </c>
      <c r="AV461" s="13" t="s">
        <v>81</v>
      </c>
      <c r="AW461" s="13" t="s">
        <v>33</v>
      </c>
      <c r="AX461" s="13" t="s">
        <v>72</v>
      </c>
      <c r="AY461" s="158" t="s">
        <v>132</v>
      </c>
    </row>
    <row r="462" spans="2:51" s="13" customFormat="1" ht="11.25">
      <c r="B462" s="157"/>
      <c r="D462" s="151" t="s">
        <v>208</v>
      </c>
      <c r="E462" s="158" t="s">
        <v>19</v>
      </c>
      <c r="F462" s="159" t="s">
        <v>1058</v>
      </c>
      <c r="H462" s="160">
        <v>1.62</v>
      </c>
      <c r="I462" s="161"/>
      <c r="L462" s="157"/>
      <c r="M462" s="162"/>
      <c r="T462" s="163"/>
      <c r="AT462" s="158" t="s">
        <v>208</v>
      </c>
      <c r="AU462" s="158" t="s">
        <v>81</v>
      </c>
      <c r="AV462" s="13" t="s">
        <v>81</v>
      </c>
      <c r="AW462" s="13" t="s">
        <v>33</v>
      </c>
      <c r="AX462" s="13" t="s">
        <v>72</v>
      </c>
      <c r="AY462" s="158" t="s">
        <v>132</v>
      </c>
    </row>
    <row r="463" spans="2:51" s="14" customFormat="1" ht="11.25">
      <c r="B463" s="164"/>
      <c r="D463" s="151" t="s">
        <v>208</v>
      </c>
      <c r="E463" s="165" t="s">
        <v>19</v>
      </c>
      <c r="F463" s="166" t="s">
        <v>212</v>
      </c>
      <c r="H463" s="167">
        <v>12.509</v>
      </c>
      <c r="I463" s="168"/>
      <c r="L463" s="164"/>
      <c r="M463" s="169"/>
      <c r="T463" s="170"/>
      <c r="AT463" s="165" t="s">
        <v>208</v>
      </c>
      <c r="AU463" s="165" t="s">
        <v>81</v>
      </c>
      <c r="AV463" s="14" t="s">
        <v>155</v>
      </c>
      <c r="AW463" s="14" t="s">
        <v>33</v>
      </c>
      <c r="AX463" s="14" t="s">
        <v>79</v>
      </c>
      <c r="AY463" s="165" t="s">
        <v>132</v>
      </c>
    </row>
    <row r="464" spans="2:65" s="1" customFormat="1" ht="16.5" customHeight="1">
      <c r="B464" s="33"/>
      <c r="C464" s="128" t="s">
        <v>684</v>
      </c>
      <c r="D464" s="128" t="s">
        <v>135</v>
      </c>
      <c r="E464" s="129" t="s">
        <v>718</v>
      </c>
      <c r="F464" s="130" t="s">
        <v>719</v>
      </c>
      <c r="G464" s="131" t="s">
        <v>234</v>
      </c>
      <c r="H464" s="132">
        <v>13</v>
      </c>
      <c r="I464" s="133"/>
      <c r="J464" s="134">
        <f>ROUND(I464*H464,2)</f>
        <v>0</v>
      </c>
      <c r="K464" s="130" t="s">
        <v>139</v>
      </c>
      <c r="L464" s="33"/>
      <c r="M464" s="135" t="s">
        <v>19</v>
      </c>
      <c r="N464" s="136" t="s">
        <v>43</v>
      </c>
      <c r="P464" s="137">
        <f>O464*H464</f>
        <v>0</v>
      </c>
      <c r="Q464" s="137">
        <v>0.00021</v>
      </c>
      <c r="R464" s="137">
        <f>Q464*H464</f>
        <v>0.0027300000000000002</v>
      </c>
      <c r="S464" s="137">
        <v>0</v>
      </c>
      <c r="T464" s="138">
        <f>S464*H464</f>
        <v>0</v>
      </c>
      <c r="AR464" s="139" t="s">
        <v>339</v>
      </c>
      <c r="AT464" s="139" t="s">
        <v>135</v>
      </c>
      <c r="AU464" s="139" t="s">
        <v>81</v>
      </c>
      <c r="AY464" s="18" t="s">
        <v>132</v>
      </c>
      <c r="BE464" s="140">
        <f>IF(N464="základní",J464,0)</f>
        <v>0</v>
      </c>
      <c r="BF464" s="140">
        <f>IF(N464="snížená",J464,0)</f>
        <v>0</v>
      </c>
      <c r="BG464" s="140">
        <f>IF(N464="zákl. přenesená",J464,0)</f>
        <v>0</v>
      </c>
      <c r="BH464" s="140">
        <f>IF(N464="sníž. přenesená",J464,0)</f>
        <v>0</v>
      </c>
      <c r="BI464" s="140">
        <f>IF(N464="nulová",J464,0)</f>
        <v>0</v>
      </c>
      <c r="BJ464" s="18" t="s">
        <v>79</v>
      </c>
      <c r="BK464" s="140">
        <f>ROUND(I464*H464,2)</f>
        <v>0</v>
      </c>
      <c r="BL464" s="18" t="s">
        <v>339</v>
      </c>
      <c r="BM464" s="139" t="s">
        <v>1154</v>
      </c>
    </row>
    <row r="465" spans="2:47" s="1" customFormat="1" ht="11.25">
      <c r="B465" s="33"/>
      <c r="D465" s="141" t="s">
        <v>142</v>
      </c>
      <c r="F465" s="142" t="s">
        <v>721</v>
      </c>
      <c r="I465" s="143"/>
      <c r="L465" s="33"/>
      <c r="M465" s="144"/>
      <c r="T465" s="54"/>
      <c r="AT465" s="18" t="s">
        <v>142</v>
      </c>
      <c r="AU465" s="18" t="s">
        <v>81</v>
      </c>
    </row>
    <row r="466" spans="2:65" s="1" customFormat="1" ht="16.5" customHeight="1">
      <c r="B466" s="33"/>
      <c r="C466" s="128" t="s">
        <v>688</v>
      </c>
      <c r="D466" s="128" t="s">
        <v>135</v>
      </c>
      <c r="E466" s="129" t="s">
        <v>723</v>
      </c>
      <c r="F466" s="130" t="s">
        <v>724</v>
      </c>
      <c r="G466" s="131" t="s">
        <v>234</v>
      </c>
      <c r="H466" s="132">
        <v>5</v>
      </c>
      <c r="I466" s="133"/>
      <c r="J466" s="134">
        <f>ROUND(I466*H466,2)</f>
        <v>0</v>
      </c>
      <c r="K466" s="130" t="s">
        <v>139</v>
      </c>
      <c r="L466" s="33"/>
      <c r="M466" s="135" t="s">
        <v>19</v>
      </c>
      <c r="N466" s="136" t="s">
        <v>43</v>
      </c>
      <c r="P466" s="137">
        <f>O466*H466</f>
        <v>0</v>
      </c>
      <c r="Q466" s="137">
        <v>0.0002</v>
      </c>
      <c r="R466" s="137">
        <f>Q466*H466</f>
        <v>0.001</v>
      </c>
      <c r="S466" s="137">
        <v>0</v>
      </c>
      <c r="T466" s="138">
        <f>S466*H466</f>
        <v>0</v>
      </c>
      <c r="AR466" s="139" t="s">
        <v>339</v>
      </c>
      <c r="AT466" s="139" t="s">
        <v>135</v>
      </c>
      <c r="AU466" s="139" t="s">
        <v>81</v>
      </c>
      <c r="AY466" s="18" t="s">
        <v>132</v>
      </c>
      <c r="BE466" s="140">
        <f>IF(N466="základní",J466,0)</f>
        <v>0</v>
      </c>
      <c r="BF466" s="140">
        <f>IF(N466="snížená",J466,0)</f>
        <v>0</v>
      </c>
      <c r="BG466" s="140">
        <f>IF(N466="zákl. přenesená",J466,0)</f>
        <v>0</v>
      </c>
      <c r="BH466" s="140">
        <f>IF(N466="sníž. přenesená",J466,0)</f>
        <v>0</v>
      </c>
      <c r="BI466" s="140">
        <f>IF(N466="nulová",J466,0)</f>
        <v>0</v>
      </c>
      <c r="BJ466" s="18" t="s">
        <v>79</v>
      </c>
      <c r="BK466" s="140">
        <f>ROUND(I466*H466,2)</f>
        <v>0</v>
      </c>
      <c r="BL466" s="18" t="s">
        <v>339</v>
      </c>
      <c r="BM466" s="139" t="s">
        <v>1155</v>
      </c>
    </row>
    <row r="467" spans="2:47" s="1" customFormat="1" ht="11.25">
      <c r="B467" s="33"/>
      <c r="D467" s="141" t="s">
        <v>142</v>
      </c>
      <c r="F467" s="142" t="s">
        <v>726</v>
      </c>
      <c r="I467" s="143"/>
      <c r="L467" s="33"/>
      <c r="M467" s="144"/>
      <c r="T467" s="54"/>
      <c r="AT467" s="18" t="s">
        <v>142</v>
      </c>
      <c r="AU467" s="18" t="s">
        <v>81</v>
      </c>
    </row>
    <row r="468" spans="2:65" s="1" customFormat="1" ht="16.5" customHeight="1">
      <c r="B468" s="33"/>
      <c r="C468" s="128" t="s">
        <v>692</v>
      </c>
      <c r="D468" s="128" t="s">
        <v>135</v>
      </c>
      <c r="E468" s="129" t="s">
        <v>728</v>
      </c>
      <c r="F468" s="130" t="s">
        <v>729</v>
      </c>
      <c r="G468" s="131" t="s">
        <v>228</v>
      </c>
      <c r="H468" s="132">
        <v>23.86</v>
      </c>
      <c r="I468" s="133"/>
      <c r="J468" s="134">
        <f>ROUND(I468*H468,2)</f>
        <v>0</v>
      </c>
      <c r="K468" s="130" t="s">
        <v>139</v>
      </c>
      <c r="L468" s="33"/>
      <c r="M468" s="135" t="s">
        <v>19</v>
      </c>
      <c r="N468" s="136" t="s">
        <v>43</v>
      </c>
      <c r="P468" s="137">
        <f>O468*H468</f>
        <v>0</v>
      </c>
      <c r="Q468" s="137">
        <v>0.00032</v>
      </c>
      <c r="R468" s="137">
        <f>Q468*H468</f>
        <v>0.007635200000000001</v>
      </c>
      <c r="S468" s="137">
        <v>0</v>
      </c>
      <c r="T468" s="138">
        <f>S468*H468</f>
        <v>0</v>
      </c>
      <c r="AR468" s="139" t="s">
        <v>339</v>
      </c>
      <c r="AT468" s="139" t="s">
        <v>135</v>
      </c>
      <c r="AU468" s="139" t="s">
        <v>81</v>
      </c>
      <c r="AY468" s="18" t="s">
        <v>132</v>
      </c>
      <c r="BE468" s="140">
        <f>IF(N468="základní",J468,0)</f>
        <v>0</v>
      </c>
      <c r="BF468" s="140">
        <f>IF(N468="snížená",J468,0)</f>
        <v>0</v>
      </c>
      <c r="BG468" s="140">
        <f>IF(N468="zákl. přenesená",J468,0)</f>
        <v>0</v>
      </c>
      <c r="BH468" s="140">
        <f>IF(N468="sníž. přenesená",J468,0)</f>
        <v>0</v>
      </c>
      <c r="BI468" s="140">
        <f>IF(N468="nulová",J468,0)</f>
        <v>0</v>
      </c>
      <c r="BJ468" s="18" t="s">
        <v>79</v>
      </c>
      <c r="BK468" s="140">
        <f>ROUND(I468*H468,2)</f>
        <v>0</v>
      </c>
      <c r="BL468" s="18" t="s">
        <v>339</v>
      </c>
      <c r="BM468" s="139" t="s">
        <v>1156</v>
      </c>
    </row>
    <row r="469" spans="2:47" s="1" customFormat="1" ht="11.25">
      <c r="B469" s="33"/>
      <c r="D469" s="141" t="s">
        <v>142</v>
      </c>
      <c r="F469" s="142" t="s">
        <v>731</v>
      </c>
      <c r="I469" s="143"/>
      <c r="L469" s="33"/>
      <c r="M469" s="144"/>
      <c r="T469" s="54"/>
      <c r="AT469" s="18" t="s">
        <v>142</v>
      </c>
      <c r="AU469" s="18" t="s">
        <v>81</v>
      </c>
    </row>
    <row r="470" spans="2:51" s="13" customFormat="1" ht="11.25">
      <c r="B470" s="157"/>
      <c r="D470" s="151" t="s">
        <v>208</v>
      </c>
      <c r="E470" s="158" t="s">
        <v>19</v>
      </c>
      <c r="F470" s="159" t="s">
        <v>1157</v>
      </c>
      <c r="H470" s="160">
        <v>23.86</v>
      </c>
      <c r="I470" s="161"/>
      <c r="L470" s="157"/>
      <c r="M470" s="162"/>
      <c r="T470" s="163"/>
      <c r="AT470" s="158" t="s">
        <v>208</v>
      </c>
      <c r="AU470" s="158" t="s">
        <v>81</v>
      </c>
      <c r="AV470" s="13" t="s">
        <v>81</v>
      </c>
      <c r="AW470" s="13" t="s">
        <v>33</v>
      </c>
      <c r="AX470" s="13" t="s">
        <v>79</v>
      </c>
      <c r="AY470" s="158" t="s">
        <v>132</v>
      </c>
    </row>
    <row r="471" spans="2:65" s="1" customFormat="1" ht="24.2" customHeight="1">
      <c r="B471" s="33"/>
      <c r="C471" s="128" t="s">
        <v>697</v>
      </c>
      <c r="D471" s="128" t="s">
        <v>135</v>
      </c>
      <c r="E471" s="129" t="s">
        <v>734</v>
      </c>
      <c r="F471" s="130" t="s">
        <v>735</v>
      </c>
      <c r="G471" s="131" t="s">
        <v>205</v>
      </c>
      <c r="H471" s="132">
        <v>21.372</v>
      </c>
      <c r="I471" s="133"/>
      <c r="J471" s="134">
        <f>ROUND(I471*H471,2)</f>
        <v>0</v>
      </c>
      <c r="K471" s="130" t="s">
        <v>139</v>
      </c>
      <c r="L471" s="33"/>
      <c r="M471" s="135" t="s">
        <v>19</v>
      </c>
      <c r="N471" s="136" t="s">
        <v>43</v>
      </c>
      <c r="P471" s="137">
        <f>O471*H471</f>
        <v>0</v>
      </c>
      <c r="Q471" s="137">
        <v>0.0052</v>
      </c>
      <c r="R471" s="137">
        <f>Q471*H471</f>
        <v>0.1111344</v>
      </c>
      <c r="S471" s="137">
        <v>0</v>
      </c>
      <c r="T471" s="138">
        <f>S471*H471</f>
        <v>0</v>
      </c>
      <c r="AR471" s="139" t="s">
        <v>339</v>
      </c>
      <c r="AT471" s="139" t="s">
        <v>135</v>
      </c>
      <c r="AU471" s="139" t="s">
        <v>81</v>
      </c>
      <c r="AY471" s="18" t="s">
        <v>132</v>
      </c>
      <c r="BE471" s="140">
        <f>IF(N471="základní",J471,0)</f>
        <v>0</v>
      </c>
      <c r="BF471" s="140">
        <f>IF(N471="snížená",J471,0)</f>
        <v>0</v>
      </c>
      <c r="BG471" s="140">
        <f>IF(N471="zákl. přenesená",J471,0)</f>
        <v>0</v>
      </c>
      <c r="BH471" s="140">
        <f>IF(N471="sníž. přenesená",J471,0)</f>
        <v>0</v>
      </c>
      <c r="BI471" s="140">
        <f>IF(N471="nulová",J471,0)</f>
        <v>0</v>
      </c>
      <c r="BJ471" s="18" t="s">
        <v>79</v>
      </c>
      <c r="BK471" s="140">
        <f>ROUND(I471*H471,2)</f>
        <v>0</v>
      </c>
      <c r="BL471" s="18" t="s">
        <v>339</v>
      </c>
      <c r="BM471" s="139" t="s">
        <v>1158</v>
      </c>
    </row>
    <row r="472" spans="2:47" s="1" customFormat="1" ht="11.25">
      <c r="B472" s="33"/>
      <c r="D472" s="141" t="s">
        <v>142</v>
      </c>
      <c r="F472" s="142" t="s">
        <v>737</v>
      </c>
      <c r="I472" s="143"/>
      <c r="L472" s="33"/>
      <c r="M472" s="144"/>
      <c r="T472" s="54"/>
      <c r="AT472" s="18" t="s">
        <v>142</v>
      </c>
      <c r="AU472" s="18" t="s">
        <v>81</v>
      </c>
    </row>
    <row r="473" spans="2:65" s="1" customFormat="1" ht="24.2" customHeight="1">
      <c r="B473" s="33"/>
      <c r="C473" s="178" t="s">
        <v>704</v>
      </c>
      <c r="D473" s="178" t="s">
        <v>346</v>
      </c>
      <c r="E473" s="179" t="s">
        <v>739</v>
      </c>
      <c r="F473" s="180" t="s">
        <v>740</v>
      </c>
      <c r="G473" s="181" t="s">
        <v>205</v>
      </c>
      <c r="H473" s="182">
        <v>23.509</v>
      </c>
      <c r="I473" s="183"/>
      <c r="J473" s="184">
        <f>ROUND(I473*H473,2)</f>
        <v>0</v>
      </c>
      <c r="K473" s="180" t="s">
        <v>139</v>
      </c>
      <c r="L473" s="185"/>
      <c r="M473" s="186" t="s">
        <v>19</v>
      </c>
      <c r="N473" s="187" t="s">
        <v>43</v>
      </c>
      <c r="P473" s="137">
        <f>O473*H473</f>
        <v>0</v>
      </c>
      <c r="Q473" s="137">
        <v>0.022</v>
      </c>
      <c r="R473" s="137">
        <f>Q473*H473</f>
        <v>0.5171979999999999</v>
      </c>
      <c r="S473" s="137">
        <v>0</v>
      </c>
      <c r="T473" s="138">
        <f>S473*H473</f>
        <v>0</v>
      </c>
      <c r="AR473" s="139" t="s">
        <v>482</v>
      </c>
      <c r="AT473" s="139" t="s">
        <v>346</v>
      </c>
      <c r="AU473" s="139" t="s">
        <v>81</v>
      </c>
      <c r="AY473" s="18" t="s">
        <v>132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8" t="s">
        <v>79</v>
      </c>
      <c r="BK473" s="140">
        <f>ROUND(I473*H473,2)</f>
        <v>0</v>
      </c>
      <c r="BL473" s="18" t="s">
        <v>339</v>
      </c>
      <c r="BM473" s="139" t="s">
        <v>1159</v>
      </c>
    </row>
    <row r="474" spans="2:47" s="1" customFormat="1" ht="29.25">
      <c r="B474" s="33"/>
      <c r="D474" s="151" t="s">
        <v>633</v>
      </c>
      <c r="F474" s="189" t="s">
        <v>742</v>
      </c>
      <c r="I474" s="143"/>
      <c r="L474" s="33"/>
      <c r="M474" s="144"/>
      <c r="T474" s="54"/>
      <c r="AT474" s="18" t="s">
        <v>633</v>
      </c>
      <c r="AU474" s="18" t="s">
        <v>81</v>
      </c>
    </row>
    <row r="475" spans="2:51" s="13" customFormat="1" ht="11.25">
      <c r="B475" s="157"/>
      <c r="D475" s="151" t="s">
        <v>208</v>
      </c>
      <c r="F475" s="159" t="s">
        <v>1160</v>
      </c>
      <c r="H475" s="160">
        <v>23.509</v>
      </c>
      <c r="I475" s="161"/>
      <c r="L475" s="157"/>
      <c r="M475" s="162"/>
      <c r="T475" s="163"/>
      <c r="AT475" s="158" t="s">
        <v>208</v>
      </c>
      <c r="AU475" s="158" t="s">
        <v>81</v>
      </c>
      <c r="AV475" s="13" t="s">
        <v>81</v>
      </c>
      <c r="AW475" s="13" t="s">
        <v>4</v>
      </c>
      <c r="AX475" s="13" t="s">
        <v>79</v>
      </c>
      <c r="AY475" s="158" t="s">
        <v>132</v>
      </c>
    </row>
    <row r="476" spans="2:65" s="1" customFormat="1" ht="24.2" customHeight="1">
      <c r="B476" s="33"/>
      <c r="C476" s="128" t="s">
        <v>709</v>
      </c>
      <c r="D476" s="128" t="s">
        <v>135</v>
      </c>
      <c r="E476" s="129" t="s">
        <v>745</v>
      </c>
      <c r="F476" s="130" t="s">
        <v>746</v>
      </c>
      <c r="G476" s="131" t="s">
        <v>228</v>
      </c>
      <c r="H476" s="132">
        <v>19.485</v>
      </c>
      <c r="I476" s="133"/>
      <c r="J476" s="134">
        <f>ROUND(I476*H476,2)</f>
        <v>0</v>
      </c>
      <c r="K476" s="130" t="s">
        <v>139</v>
      </c>
      <c r="L476" s="33"/>
      <c r="M476" s="135" t="s">
        <v>19</v>
      </c>
      <c r="N476" s="136" t="s">
        <v>43</v>
      </c>
      <c r="P476" s="137">
        <f>O476*H476</f>
        <v>0</v>
      </c>
      <c r="Q476" s="137">
        <v>0.00043</v>
      </c>
      <c r="R476" s="137">
        <f>Q476*H476</f>
        <v>0.00837855</v>
      </c>
      <c r="S476" s="137">
        <v>0</v>
      </c>
      <c r="T476" s="138">
        <f>S476*H476</f>
        <v>0</v>
      </c>
      <c r="AR476" s="139" t="s">
        <v>339</v>
      </c>
      <c r="AT476" s="139" t="s">
        <v>135</v>
      </c>
      <c r="AU476" s="139" t="s">
        <v>81</v>
      </c>
      <c r="AY476" s="18" t="s">
        <v>132</v>
      </c>
      <c r="BE476" s="140">
        <f>IF(N476="základní",J476,0)</f>
        <v>0</v>
      </c>
      <c r="BF476" s="140">
        <f>IF(N476="snížená",J476,0)</f>
        <v>0</v>
      </c>
      <c r="BG476" s="140">
        <f>IF(N476="zákl. přenesená",J476,0)</f>
        <v>0</v>
      </c>
      <c r="BH476" s="140">
        <f>IF(N476="sníž. přenesená",J476,0)</f>
        <v>0</v>
      </c>
      <c r="BI476" s="140">
        <f>IF(N476="nulová",J476,0)</f>
        <v>0</v>
      </c>
      <c r="BJ476" s="18" t="s">
        <v>79</v>
      </c>
      <c r="BK476" s="140">
        <f>ROUND(I476*H476,2)</f>
        <v>0</v>
      </c>
      <c r="BL476" s="18" t="s">
        <v>339</v>
      </c>
      <c r="BM476" s="139" t="s">
        <v>1161</v>
      </c>
    </row>
    <row r="477" spans="2:47" s="1" customFormat="1" ht="11.25">
      <c r="B477" s="33"/>
      <c r="D477" s="141" t="s">
        <v>142</v>
      </c>
      <c r="F477" s="142" t="s">
        <v>748</v>
      </c>
      <c r="I477" s="143"/>
      <c r="L477" s="33"/>
      <c r="M477" s="144"/>
      <c r="T477" s="54"/>
      <c r="AT477" s="18" t="s">
        <v>142</v>
      </c>
      <c r="AU477" s="18" t="s">
        <v>81</v>
      </c>
    </row>
    <row r="478" spans="2:51" s="12" customFormat="1" ht="11.25">
      <c r="B478" s="150"/>
      <c r="D478" s="151" t="s">
        <v>208</v>
      </c>
      <c r="E478" s="152" t="s">
        <v>19</v>
      </c>
      <c r="F478" s="153" t="s">
        <v>749</v>
      </c>
      <c r="H478" s="152" t="s">
        <v>19</v>
      </c>
      <c r="I478" s="154"/>
      <c r="L478" s="150"/>
      <c r="M478" s="155"/>
      <c r="T478" s="156"/>
      <c r="AT478" s="152" t="s">
        <v>208</v>
      </c>
      <c r="AU478" s="152" t="s">
        <v>81</v>
      </c>
      <c r="AV478" s="12" t="s">
        <v>79</v>
      </c>
      <c r="AW478" s="12" t="s">
        <v>33</v>
      </c>
      <c r="AX478" s="12" t="s">
        <v>72</v>
      </c>
      <c r="AY478" s="152" t="s">
        <v>132</v>
      </c>
    </row>
    <row r="479" spans="2:51" s="13" customFormat="1" ht="11.25">
      <c r="B479" s="157"/>
      <c r="D479" s="151" t="s">
        <v>208</v>
      </c>
      <c r="E479" s="158" t="s">
        <v>19</v>
      </c>
      <c r="F479" s="159" t="s">
        <v>1162</v>
      </c>
      <c r="H479" s="160">
        <v>19.485</v>
      </c>
      <c r="I479" s="161"/>
      <c r="L479" s="157"/>
      <c r="M479" s="162"/>
      <c r="T479" s="163"/>
      <c r="AT479" s="158" t="s">
        <v>208</v>
      </c>
      <c r="AU479" s="158" t="s">
        <v>81</v>
      </c>
      <c r="AV479" s="13" t="s">
        <v>81</v>
      </c>
      <c r="AW479" s="13" t="s">
        <v>33</v>
      </c>
      <c r="AX479" s="13" t="s">
        <v>79</v>
      </c>
      <c r="AY479" s="158" t="s">
        <v>132</v>
      </c>
    </row>
    <row r="480" spans="2:65" s="1" customFormat="1" ht="16.5" customHeight="1">
      <c r="B480" s="33"/>
      <c r="C480" s="178" t="s">
        <v>717</v>
      </c>
      <c r="D480" s="178" t="s">
        <v>346</v>
      </c>
      <c r="E480" s="179" t="s">
        <v>752</v>
      </c>
      <c r="F480" s="180" t="s">
        <v>753</v>
      </c>
      <c r="G480" s="181" t="s">
        <v>228</v>
      </c>
      <c r="H480" s="182">
        <v>21.434</v>
      </c>
      <c r="I480" s="183"/>
      <c r="J480" s="184">
        <f>ROUND(I480*H480,2)</f>
        <v>0</v>
      </c>
      <c r="K480" s="180" t="s">
        <v>139</v>
      </c>
      <c r="L480" s="185"/>
      <c r="M480" s="186" t="s">
        <v>19</v>
      </c>
      <c r="N480" s="187" t="s">
        <v>43</v>
      </c>
      <c r="P480" s="137">
        <f>O480*H480</f>
        <v>0</v>
      </c>
      <c r="Q480" s="137">
        <v>0.00198</v>
      </c>
      <c r="R480" s="137">
        <f>Q480*H480</f>
        <v>0.04243932</v>
      </c>
      <c r="S480" s="137">
        <v>0</v>
      </c>
      <c r="T480" s="138">
        <f>S480*H480</f>
        <v>0</v>
      </c>
      <c r="AR480" s="139" t="s">
        <v>482</v>
      </c>
      <c r="AT480" s="139" t="s">
        <v>346</v>
      </c>
      <c r="AU480" s="139" t="s">
        <v>81</v>
      </c>
      <c r="AY480" s="18" t="s">
        <v>132</v>
      </c>
      <c r="BE480" s="140">
        <f>IF(N480="základní",J480,0)</f>
        <v>0</v>
      </c>
      <c r="BF480" s="140">
        <f>IF(N480="snížená",J480,0)</f>
        <v>0</v>
      </c>
      <c r="BG480" s="140">
        <f>IF(N480="zákl. přenesená",J480,0)</f>
        <v>0</v>
      </c>
      <c r="BH480" s="140">
        <f>IF(N480="sníž. přenesená",J480,0)</f>
        <v>0</v>
      </c>
      <c r="BI480" s="140">
        <f>IF(N480="nulová",J480,0)</f>
        <v>0</v>
      </c>
      <c r="BJ480" s="18" t="s">
        <v>79</v>
      </c>
      <c r="BK480" s="140">
        <f>ROUND(I480*H480,2)</f>
        <v>0</v>
      </c>
      <c r="BL480" s="18" t="s">
        <v>339</v>
      </c>
      <c r="BM480" s="139" t="s">
        <v>1163</v>
      </c>
    </row>
    <row r="481" spans="2:47" s="1" customFormat="1" ht="19.5">
      <c r="B481" s="33"/>
      <c r="D481" s="151" t="s">
        <v>633</v>
      </c>
      <c r="F481" s="189" t="s">
        <v>634</v>
      </c>
      <c r="I481" s="143"/>
      <c r="L481" s="33"/>
      <c r="M481" s="144"/>
      <c r="T481" s="54"/>
      <c r="AT481" s="18" t="s">
        <v>633</v>
      </c>
      <c r="AU481" s="18" t="s">
        <v>81</v>
      </c>
    </row>
    <row r="482" spans="2:51" s="13" customFormat="1" ht="11.25">
      <c r="B482" s="157"/>
      <c r="D482" s="151" t="s">
        <v>208</v>
      </c>
      <c r="F482" s="159" t="s">
        <v>1164</v>
      </c>
      <c r="H482" s="160">
        <v>21.434</v>
      </c>
      <c r="I482" s="161"/>
      <c r="L482" s="157"/>
      <c r="M482" s="162"/>
      <c r="T482" s="163"/>
      <c r="AT482" s="158" t="s">
        <v>208</v>
      </c>
      <c r="AU482" s="158" t="s">
        <v>81</v>
      </c>
      <c r="AV482" s="13" t="s">
        <v>81</v>
      </c>
      <c r="AW482" s="13" t="s">
        <v>4</v>
      </c>
      <c r="AX482" s="13" t="s">
        <v>79</v>
      </c>
      <c r="AY482" s="158" t="s">
        <v>132</v>
      </c>
    </row>
    <row r="483" spans="2:65" s="1" customFormat="1" ht="16.5" customHeight="1">
      <c r="B483" s="33"/>
      <c r="C483" s="128" t="s">
        <v>722</v>
      </c>
      <c r="D483" s="128" t="s">
        <v>135</v>
      </c>
      <c r="E483" s="129" t="s">
        <v>757</v>
      </c>
      <c r="F483" s="130" t="s">
        <v>758</v>
      </c>
      <c r="G483" s="131" t="s">
        <v>228</v>
      </c>
      <c r="H483" s="132">
        <v>25.465</v>
      </c>
      <c r="I483" s="133"/>
      <c r="J483" s="134">
        <f>ROUND(I483*H483,2)</f>
        <v>0</v>
      </c>
      <c r="K483" s="130" t="s">
        <v>139</v>
      </c>
      <c r="L483" s="33"/>
      <c r="M483" s="135" t="s">
        <v>19</v>
      </c>
      <c r="N483" s="136" t="s">
        <v>43</v>
      </c>
      <c r="P483" s="137">
        <f>O483*H483</f>
        <v>0</v>
      </c>
      <c r="Q483" s="137">
        <v>3E-05</v>
      </c>
      <c r="R483" s="137">
        <f>Q483*H483</f>
        <v>0.00076395</v>
      </c>
      <c r="S483" s="137">
        <v>0</v>
      </c>
      <c r="T483" s="138">
        <f>S483*H483</f>
        <v>0</v>
      </c>
      <c r="AR483" s="139" t="s">
        <v>339</v>
      </c>
      <c r="AT483" s="139" t="s">
        <v>135</v>
      </c>
      <c r="AU483" s="139" t="s">
        <v>81</v>
      </c>
      <c r="AY483" s="18" t="s">
        <v>132</v>
      </c>
      <c r="BE483" s="140">
        <f>IF(N483="základní",J483,0)</f>
        <v>0</v>
      </c>
      <c r="BF483" s="140">
        <f>IF(N483="snížená",J483,0)</f>
        <v>0</v>
      </c>
      <c r="BG483" s="140">
        <f>IF(N483="zákl. přenesená",J483,0)</f>
        <v>0</v>
      </c>
      <c r="BH483" s="140">
        <f>IF(N483="sníž. přenesená",J483,0)</f>
        <v>0</v>
      </c>
      <c r="BI483" s="140">
        <f>IF(N483="nulová",J483,0)</f>
        <v>0</v>
      </c>
      <c r="BJ483" s="18" t="s">
        <v>79</v>
      </c>
      <c r="BK483" s="140">
        <f>ROUND(I483*H483,2)</f>
        <v>0</v>
      </c>
      <c r="BL483" s="18" t="s">
        <v>339</v>
      </c>
      <c r="BM483" s="139" t="s">
        <v>1165</v>
      </c>
    </row>
    <row r="484" spans="2:47" s="1" customFormat="1" ht="11.25">
      <c r="B484" s="33"/>
      <c r="D484" s="141" t="s">
        <v>142</v>
      </c>
      <c r="F484" s="142" t="s">
        <v>760</v>
      </c>
      <c r="I484" s="143"/>
      <c r="L484" s="33"/>
      <c r="M484" s="144"/>
      <c r="T484" s="54"/>
      <c r="AT484" s="18" t="s">
        <v>142</v>
      </c>
      <c r="AU484" s="18" t="s">
        <v>81</v>
      </c>
    </row>
    <row r="485" spans="2:51" s="12" customFormat="1" ht="11.25">
      <c r="B485" s="150"/>
      <c r="D485" s="151" t="s">
        <v>208</v>
      </c>
      <c r="E485" s="152" t="s">
        <v>19</v>
      </c>
      <c r="F485" s="153" t="s">
        <v>761</v>
      </c>
      <c r="H485" s="152" t="s">
        <v>19</v>
      </c>
      <c r="I485" s="154"/>
      <c r="L485" s="150"/>
      <c r="M485" s="155"/>
      <c r="T485" s="156"/>
      <c r="AT485" s="152" t="s">
        <v>208</v>
      </c>
      <c r="AU485" s="152" t="s">
        <v>81</v>
      </c>
      <c r="AV485" s="12" t="s">
        <v>79</v>
      </c>
      <c r="AW485" s="12" t="s">
        <v>33</v>
      </c>
      <c r="AX485" s="12" t="s">
        <v>72</v>
      </c>
      <c r="AY485" s="152" t="s">
        <v>132</v>
      </c>
    </row>
    <row r="486" spans="2:51" s="13" customFormat="1" ht="11.25">
      <c r="B486" s="157"/>
      <c r="D486" s="151" t="s">
        <v>208</v>
      </c>
      <c r="E486" s="158" t="s">
        <v>19</v>
      </c>
      <c r="F486" s="159" t="s">
        <v>1166</v>
      </c>
      <c r="H486" s="160">
        <v>25.465</v>
      </c>
      <c r="I486" s="161"/>
      <c r="L486" s="157"/>
      <c r="M486" s="162"/>
      <c r="T486" s="163"/>
      <c r="AT486" s="158" t="s">
        <v>208</v>
      </c>
      <c r="AU486" s="158" t="s">
        <v>81</v>
      </c>
      <c r="AV486" s="13" t="s">
        <v>81</v>
      </c>
      <c r="AW486" s="13" t="s">
        <v>33</v>
      </c>
      <c r="AX486" s="13" t="s">
        <v>79</v>
      </c>
      <c r="AY486" s="158" t="s">
        <v>132</v>
      </c>
    </row>
    <row r="487" spans="2:65" s="1" customFormat="1" ht="24.2" customHeight="1">
      <c r="B487" s="33"/>
      <c r="C487" s="128" t="s">
        <v>727</v>
      </c>
      <c r="D487" s="128" t="s">
        <v>135</v>
      </c>
      <c r="E487" s="129" t="s">
        <v>765</v>
      </c>
      <c r="F487" s="130" t="s">
        <v>766</v>
      </c>
      <c r="G487" s="131" t="s">
        <v>228</v>
      </c>
      <c r="H487" s="132">
        <v>3.8</v>
      </c>
      <c r="I487" s="133"/>
      <c r="J487" s="134">
        <f>ROUND(I487*H487,2)</f>
        <v>0</v>
      </c>
      <c r="K487" s="130" t="s">
        <v>139</v>
      </c>
      <c r="L487" s="33"/>
      <c r="M487" s="135" t="s">
        <v>19</v>
      </c>
      <c r="N487" s="136" t="s">
        <v>43</v>
      </c>
      <c r="P487" s="137">
        <f>O487*H487</f>
        <v>0</v>
      </c>
      <c r="Q487" s="137">
        <v>0.0002</v>
      </c>
      <c r="R487" s="137">
        <f>Q487*H487</f>
        <v>0.00076</v>
      </c>
      <c r="S487" s="137">
        <v>0</v>
      </c>
      <c r="T487" s="138">
        <f>S487*H487</f>
        <v>0</v>
      </c>
      <c r="AR487" s="139" t="s">
        <v>339</v>
      </c>
      <c r="AT487" s="139" t="s">
        <v>135</v>
      </c>
      <c r="AU487" s="139" t="s">
        <v>81</v>
      </c>
      <c r="AY487" s="18" t="s">
        <v>132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8" t="s">
        <v>79</v>
      </c>
      <c r="BK487" s="140">
        <f>ROUND(I487*H487,2)</f>
        <v>0</v>
      </c>
      <c r="BL487" s="18" t="s">
        <v>339</v>
      </c>
      <c r="BM487" s="139" t="s">
        <v>1167</v>
      </c>
    </row>
    <row r="488" spans="2:47" s="1" customFormat="1" ht="11.25">
      <c r="B488" s="33"/>
      <c r="D488" s="141" t="s">
        <v>142</v>
      </c>
      <c r="F488" s="142" t="s">
        <v>768</v>
      </c>
      <c r="I488" s="143"/>
      <c r="L488" s="33"/>
      <c r="M488" s="144"/>
      <c r="T488" s="54"/>
      <c r="AT488" s="18" t="s">
        <v>142</v>
      </c>
      <c r="AU488" s="18" t="s">
        <v>81</v>
      </c>
    </row>
    <row r="489" spans="2:51" s="13" customFormat="1" ht="11.25">
      <c r="B489" s="157"/>
      <c r="D489" s="151" t="s">
        <v>208</v>
      </c>
      <c r="E489" s="158" t="s">
        <v>19</v>
      </c>
      <c r="F489" s="159" t="s">
        <v>1168</v>
      </c>
      <c r="H489" s="160">
        <v>3.8</v>
      </c>
      <c r="I489" s="161"/>
      <c r="L489" s="157"/>
      <c r="M489" s="162"/>
      <c r="T489" s="163"/>
      <c r="AT489" s="158" t="s">
        <v>208</v>
      </c>
      <c r="AU489" s="158" t="s">
        <v>81</v>
      </c>
      <c r="AV489" s="13" t="s">
        <v>81</v>
      </c>
      <c r="AW489" s="13" t="s">
        <v>33</v>
      </c>
      <c r="AX489" s="13" t="s">
        <v>79</v>
      </c>
      <c r="AY489" s="158" t="s">
        <v>132</v>
      </c>
    </row>
    <row r="490" spans="2:65" s="1" customFormat="1" ht="16.5" customHeight="1">
      <c r="B490" s="33"/>
      <c r="C490" s="178" t="s">
        <v>733</v>
      </c>
      <c r="D490" s="178" t="s">
        <v>346</v>
      </c>
      <c r="E490" s="179" t="s">
        <v>771</v>
      </c>
      <c r="F490" s="180" t="s">
        <v>772</v>
      </c>
      <c r="G490" s="181" t="s">
        <v>228</v>
      </c>
      <c r="H490" s="182">
        <v>4.18</v>
      </c>
      <c r="I490" s="183"/>
      <c r="J490" s="184">
        <f>ROUND(I490*H490,2)</f>
        <v>0</v>
      </c>
      <c r="K490" s="180" t="s">
        <v>19</v>
      </c>
      <c r="L490" s="185"/>
      <c r="M490" s="186" t="s">
        <v>19</v>
      </c>
      <c r="N490" s="187" t="s">
        <v>43</v>
      </c>
      <c r="P490" s="137">
        <f>O490*H490</f>
        <v>0</v>
      </c>
      <c r="Q490" s="137">
        <v>0.00016</v>
      </c>
      <c r="R490" s="137">
        <f>Q490*H490</f>
        <v>0.0006688</v>
      </c>
      <c r="S490" s="137">
        <v>0</v>
      </c>
      <c r="T490" s="138">
        <f>S490*H490</f>
        <v>0</v>
      </c>
      <c r="AR490" s="139" t="s">
        <v>482</v>
      </c>
      <c r="AT490" s="139" t="s">
        <v>346</v>
      </c>
      <c r="AU490" s="139" t="s">
        <v>81</v>
      </c>
      <c r="AY490" s="18" t="s">
        <v>132</v>
      </c>
      <c r="BE490" s="140">
        <f>IF(N490="základní",J490,0)</f>
        <v>0</v>
      </c>
      <c r="BF490" s="140">
        <f>IF(N490="snížená",J490,0)</f>
        <v>0</v>
      </c>
      <c r="BG490" s="140">
        <f>IF(N490="zákl. přenesená",J490,0)</f>
        <v>0</v>
      </c>
      <c r="BH490" s="140">
        <f>IF(N490="sníž. přenesená",J490,0)</f>
        <v>0</v>
      </c>
      <c r="BI490" s="140">
        <f>IF(N490="nulová",J490,0)</f>
        <v>0</v>
      </c>
      <c r="BJ490" s="18" t="s">
        <v>79</v>
      </c>
      <c r="BK490" s="140">
        <f>ROUND(I490*H490,2)</f>
        <v>0</v>
      </c>
      <c r="BL490" s="18" t="s">
        <v>339</v>
      </c>
      <c r="BM490" s="139" t="s">
        <v>1169</v>
      </c>
    </row>
    <row r="491" spans="2:51" s="13" customFormat="1" ht="11.25">
      <c r="B491" s="157"/>
      <c r="D491" s="151" t="s">
        <v>208</v>
      </c>
      <c r="F491" s="159" t="s">
        <v>1170</v>
      </c>
      <c r="H491" s="160">
        <v>4.18</v>
      </c>
      <c r="I491" s="161"/>
      <c r="L491" s="157"/>
      <c r="M491" s="162"/>
      <c r="T491" s="163"/>
      <c r="AT491" s="158" t="s">
        <v>208</v>
      </c>
      <c r="AU491" s="158" t="s">
        <v>81</v>
      </c>
      <c r="AV491" s="13" t="s">
        <v>81</v>
      </c>
      <c r="AW491" s="13" t="s">
        <v>4</v>
      </c>
      <c r="AX491" s="13" t="s">
        <v>79</v>
      </c>
      <c r="AY491" s="158" t="s">
        <v>132</v>
      </c>
    </row>
    <row r="492" spans="2:65" s="1" customFormat="1" ht="24.2" customHeight="1">
      <c r="B492" s="33"/>
      <c r="C492" s="128" t="s">
        <v>738</v>
      </c>
      <c r="D492" s="128" t="s">
        <v>135</v>
      </c>
      <c r="E492" s="129" t="s">
        <v>776</v>
      </c>
      <c r="F492" s="130" t="s">
        <v>777</v>
      </c>
      <c r="G492" s="131" t="s">
        <v>596</v>
      </c>
      <c r="H492" s="188"/>
      <c r="I492" s="133"/>
      <c r="J492" s="134">
        <f>ROUND(I492*H492,2)</f>
        <v>0</v>
      </c>
      <c r="K492" s="130" t="s">
        <v>139</v>
      </c>
      <c r="L492" s="33"/>
      <c r="M492" s="135" t="s">
        <v>19</v>
      </c>
      <c r="N492" s="136" t="s">
        <v>43</v>
      </c>
      <c r="P492" s="137">
        <f>O492*H492</f>
        <v>0</v>
      </c>
      <c r="Q492" s="137">
        <v>0</v>
      </c>
      <c r="R492" s="137">
        <f>Q492*H492</f>
        <v>0</v>
      </c>
      <c r="S492" s="137">
        <v>0</v>
      </c>
      <c r="T492" s="138">
        <f>S492*H492</f>
        <v>0</v>
      </c>
      <c r="AR492" s="139" t="s">
        <v>339</v>
      </c>
      <c r="AT492" s="139" t="s">
        <v>135</v>
      </c>
      <c r="AU492" s="139" t="s">
        <v>81</v>
      </c>
      <c r="AY492" s="18" t="s">
        <v>132</v>
      </c>
      <c r="BE492" s="140">
        <f>IF(N492="základní",J492,0)</f>
        <v>0</v>
      </c>
      <c r="BF492" s="140">
        <f>IF(N492="snížená",J492,0)</f>
        <v>0</v>
      </c>
      <c r="BG492" s="140">
        <f>IF(N492="zákl. přenesená",J492,0)</f>
        <v>0</v>
      </c>
      <c r="BH492" s="140">
        <f>IF(N492="sníž. přenesená",J492,0)</f>
        <v>0</v>
      </c>
      <c r="BI492" s="140">
        <f>IF(N492="nulová",J492,0)</f>
        <v>0</v>
      </c>
      <c r="BJ492" s="18" t="s">
        <v>79</v>
      </c>
      <c r="BK492" s="140">
        <f>ROUND(I492*H492,2)</f>
        <v>0</v>
      </c>
      <c r="BL492" s="18" t="s">
        <v>339</v>
      </c>
      <c r="BM492" s="139" t="s">
        <v>1171</v>
      </c>
    </row>
    <row r="493" spans="2:47" s="1" customFormat="1" ht="11.25">
      <c r="B493" s="33"/>
      <c r="D493" s="141" t="s">
        <v>142</v>
      </c>
      <c r="F493" s="142" t="s">
        <v>779</v>
      </c>
      <c r="I493" s="143"/>
      <c r="L493" s="33"/>
      <c r="M493" s="144"/>
      <c r="T493" s="54"/>
      <c r="AT493" s="18" t="s">
        <v>142</v>
      </c>
      <c r="AU493" s="18" t="s">
        <v>81</v>
      </c>
    </row>
    <row r="494" spans="2:65" s="1" customFormat="1" ht="24.2" customHeight="1">
      <c r="B494" s="33"/>
      <c r="C494" s="128" t="s">
        <v>744</v>
      </c>
      <c r="D494" s="128" t="s">
        <v>135</v>
      </c>
      <c r="E494" s="129" t="s">
        <v>781</v>
      </c>
      <c r="F494" s="130" t="s">
        <v>782</v>
      </c>
      <c r="G494" s="131" t="s">
        <v>596</v>
      </c>
      <c r="H494" s="188"/>
      <c r="I494" s="133"/>
      <c r="J494" s="134">
        <f>ROUND(I494*H494,2)</f>
        <v>0</v>
      </c>
      <c r="K494" s="130" t="s">
        <v>139</v>
      </c>
      <c r="L494" s="33"/>
      <c r="M494" s="135" t="s">
        <v>19</v>
      </c>
      <c r="N494" s="136" t="s">
        <v>43</v>
      </c>
      <c r="P494" s="137">
        <f>O494*H494</f>
        <v>0</v>
      </c>
      <c r="Q494" s="137">
        <v>0</v>
      </c>
      <c r="R494" s="137">
        <f>Q494*H494</f>
        <v>0</v>
      </c>
      <c r="S494" s="137">
        <v>0</v>
      </c>
      <c r="T494" s="138">
        <f>S494*H494</f>
        <v>0</v>
      </c>
      <c r="AR494" s="139" t="s">
        <v>339</v>
      </c>
      <c r="AT494" s="139" t="s">
        <v>135</v>
      </c>
      <c r="AU494" s="139" t="s">
        <v>81</v>
      </c>
      <c r="AY494" s="18" t="s">
        <v>132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8" t="s">
        <v>79</v>
      </c>
      <c r="BK494" s="140">
        <f>ROUND(I494*H494,2)</f>
        <v>0</v>
      </c>
      <c r="BL494" s="18" t="s">
        <v>339</v>
      </c>
      <c r="BM494" s="139" t="s">
        <v>1172</v>
      </c>
    </row>
    <row r="495" spans="2:47" s="1" customFormat="1" ht="11.25">
      <c r="B495" s="33"/>
      <c r="D495" s="141" t="s">
        <v>142</v>
      </c>
      <c r="F495" s="142" t="s">
        <v>784</v>
      </c>
      <c r="I495" s="143"/>
      <c r="L495" s="33"/>
      <c r="M495" s="144"/>
      <c r="T495" s="54"/>
      <c r="AT495" s="18" t="s">
        <v>142</v>
      </c>
      <c r="AU495" s="18" t="s">
        <v>81</v>
      </c>
    </row>
    <row r="496" spans="2:63" s="11" customFormat="1" ht="22.9" customHeight="1">
      <c r="B496" s="116"/>
      <c r="D496" s="117" t="s">
        <v>71</v>
      </c>
      <c r="E496" s="126" t="s">
        <v>785</v>
      </c>
      <c r="F496" s="126" t="s">
        <v>786</v>
      </c>
      <c r="I496" s="119"/>
      <c r="J496" s="127">
        <f>BK496</f>
        <v>0</v>
      </c>
      <c r="L496" s="116"/>
      <c r="M496" s="121"/>
      <c r="P496" s="122">
        <f>SUM(P497:P551)</f>
        <v>0</v>
      </c>
      <c r="R496" s="122">
        <f>SUM(R497:R551)</f>
        <v>1.7733671</v>
      </c>
      <c r="T496" s="123">
        <f>SUM(T497:T551)</f>
        <v>0</v>
      </c>
      <c r="AR496" s="117" t="s">
        <v>81</v>
      </c>
      <c r="AT496" s="124" t="s">
        <v>71</v>
      </c>
      <c r="AU496" s="124" t="s">
        <v>79</v>
      </c>
      <c r="AY496" s="117" t="s">
        <v>132</v>
      </c>
      <c r="BK496" s="125">
        <f>SUM(BK497:BK551)</f>
        <v>0</v>
      </c>
    </row>
    <row r="497" spans="2:65" s="1" customFormat="1" ht="16.5" customHeight="1">
      <c r="B497" s="33"/>
      <c r="C497" s="128" t="s">
        <v>751</v>
      </c>
      <c r="D497" s="128" t="s">
        <v>135</v>
      </c>
      <c r="E497" s="129" t="s">
        <v>788</v>
      </c>
      <c r="F497" s="130" t="s">
        <v>789</v>
      </c>
      <c r="G497" s="131" t="s">
        <v>205</v>
      </c>
      <c r="H497" s="132">
        <v>54.207</v>
      </c>
      <c r="I497" s="133"/>
      <c r="J497" s="134">
        <f>ROUND(I497*H497,2)</f>
        <v>0</v>
      </c>
      <c r="K497" s="130" t="s">
        <v>139</v>
      </c>
      <c r="L497" s="33"/>
      <c r="M497" s="135" t="s">
        <v>19</v>
      </c>
      <c r="N497" s="136" t="s">
        <v>43</v>
      </c>
      <c r="P497" s="137">
        <f>O497*H497</f>
        <v>0</v>
      </c>
      <c r="Q497" s="137">
        <v>0.0003</v>
      </c>
      <c r="R497" s="137">
        <f>Q497*H497</f>
        <v>0.016262099999999998</v>
      </c>
      <c r="S497" s="137">
        <v>0</v>
      </c>
      <c r="T497" s="138">
        <f>S497*H497</f>
        <v>0</v>
      </c>
      <c r="AR497" s="139" t="s">
        <v>339</v>
      </c>
      <c r="AT497" s="139" t="s">
        <v>135</v>
      </c>
      <c r="AU497" s="139" t="s">
        <v>81</v>
      </c>
      <c r="AY497" s="18" t="s">
        <v>132</v>
      </c>
      <c r="BE497" s="140">
        <f>IF(N497="základní",J497,0)</f>
        <v>0</v>
      </c>
      <c r="BF497" s="140">
        <f>IF(N497="snížená",J497,0)</f>
        <v>0</v>
      </c>
      <c r="BG497" s="140">
        <f>IF(N497="zákl. přenesená",J497,0)</f>
        <v>0</v>
      </c>
      <c r="BH497" s="140">
        <f>IF(N497="sníž. přenesená",J497,0)</f>
        <v>0</v>
      </c>
      <c r="BI497" s="140">
        <f>IF(N497="nulová",J497,0)</f>
        <v>0</v>
      </c>
      <c r="BJ497" s="18" t="s">
        <v>79</v>
      </c>
      <c r="BK497" s="140">
        <f>ROUND(I497*H497,2)</f>
        <v>0</v>
      </c>
      <c r="BL497" s="18" t="s">
        <v>339</v>
      </c>
      <c r="BM497" s="139" t="s">
        <v>1173</v>
      </c>
    </row>
    <row r="498" spans="2:47" s="1" customFormat="1" ht="11.25">
      <c r="B498" s="33"/>
      <c r="D498" s="141" t="s">
        <v>142</v>
      </c>
      <c r="F498" s="142" t="s">
        <v>791</v>
      </c>
      <c r="I498" s="143"/>
      <c r="L498" s="33"/>
      <c r="M498" s="144"/>
      <c r="T498" s="54"/>
      <c r="AT498" s="18" t="s">
        <v>142</v>
      </c>
      <c r="AU498" s="18" t="s">
        <v>81</v>
      </c>
    </row>
    <row r="499" spans="2:51" s="13" customFormat="1" ht="11.25">
      <c r="B499" s="157"/>
      <c r="D499" s="151" t="s">
        <v>208</v>
      </c>
      <c r="E499" s="158" t="s">
        <v>19</v>
      </c>
      <c r="F499" s="159" t="s">
        <v>1174</v>
      </c>
      <c r="H499" s="160">
        <v>31.64</v>
      </c>
      <c r="I499" s="161"/>
      <c r="L499" s="157"/>
      <c r="M499" s="162"/>
      <c r="T499" s="163"/>
      <c r="AT499" s="158" t="s">
        <v>208</v>
      </c>
      <c r="AU499" s="158" t="s">
        <v>81</v>
      </c>
      <c r="AV499" s="13" t="s">
        <v>81</v>
      </c>
      <c r="AW499" s="13" t="s">
        <v>33</v>
      </c>
      <c r="AX499" s="13" t="s">
        <v>72</v>
      </c>
      <c r="AY499" s="158" t="s">
        <v>132</v>
      </c>
    </row>
    <row r="500" spans="2:51" s="13" customFormat="1" ht="11.25">
      <c r="B500" s="157"/>
      <c r="D500" s="151" t="s">
        <v>208</v>
      </c>
      <c r="E500" s="158" t="s">
        <v>19</v>
      </c>
      <c r="F500" s="159" t="s">
        <v>1175</v>
      </c>
      <c r="H500" s="160">
        <v>22.979</v>
      </c>
      <c r="I500" s="161"/>
      <c r="L500" s="157"/>
      <c r="M500" s="162"/>
      <c r="T500" s="163"/>
      <c r="AT500" s="158" t="s">
        <v>208</v>
      </c>
      <c r="AU500" s="158" t="s">
        <v>81</v>
      </c>
      <c r="AV500" s="13" t="s">
        <v>81</v>
      </c>
      <c r="AW500" s="13" t="s">
        <v>33</v>
      </c>
      <c r="AX500" s="13" t="s">
        <v>72</v>
      </c>
      <c r="AY500" s="158" t="s">
        <v>132</v>
      </c>
    </row>
    <row r="501" spans="2:51" s="13" customFormat="1" ht="11.25">
      <c r="B501" s="157"/>
      <c r="D501" s="151" t="s">
        <v>208</v>
      </c>
      <c r="E501" s="158" t="s">
        <v>19</v>
      </c>
      <c r="F501" s="159" t="s">
        <v>1176</v>
      </c>
      <c r="H501" s="160">
        <v>-1.04</v>
      </c>
      <c r="I501" s="161"/>
      <c r="L501" s="157"/>
      <c r="M501" s="162"/>
      <c r="T501" s="163"/>
      <c r="AT501" s="158" t="s">
        <v>208</v>
      </c>
      <c r="AU501" s="158" t="s">
        <v>81</v>
      </c>
      <c r="AV501" s="13" t="s">
        <v>81</v>
      </c>
      <c r="AW501" s="13" t="s">
        <v>33</v>
      </c>
      <c r="AX501" s="13" t="s">
        <v>72</v>
      </c>
      <c r="AY501" s="158" t="s">
        <v>132</v>
      </c>
    </row>
    <row r="502" spans="2:51" s="13" customFormat="1" ht="11.25">
      <c r="B502" s="157"/>
      <c r="D502" s="151" t="s">
        <v>208</v>
      </c>
      <c r="E502" s="158" t="s">
        <v>19</v>
      </c>
      <c r="F502" s="159" t="s">
        <v>1177</v>
      </c>
      <c r="H502" s="160">
        <v>0.4</v>
      </c>
      <c r="I502" s="161"/>
      <c r="L502" s="157"/>
      <c r="M502" s="162"/>
      <c r="T502" s="163"/>
      <c r="AT502" s="158" t="s">
        <v>208</v>
      </c>
      <c r="AU502" s="158" t="s">
        <v>81</v>
      </c>
      <c r="AV502" s="13" t="s">
        <v>81</v>
      </c>
      <c r="AW502" s="13" t="s">
        <v>33</v>
      </c>
      <c r="AX502" s="13" t="s">
        <v>72</v>
      </c>
      <c r="AY502" s="158" t="s">
        <v>132</v>
      </c>
    </row>
    <row r="503" spans="2:51" s="13" customFormat="1" ht="11.25">
      <c r="B503" s="157"/>
      <c r="D503" s="151" t="s">
        <v>208</v>
      </c>
      <c r="E503" s="158" t="s">
        <v>19</v>
      </c>
      <c r="F503" s="159" t="s">
        <v>1178</v>
      </c>
      <c r="H503" s="160">
        <v>1.218</v>
      </c>
      <c r="I503" s="161"/>
      <c r="L503" s="157"/>
      <c r="M503" s="162"/>
      <c r="T503" s="163"/>
      <c r="AT503" s="158" t="s">
        <v>208</v>
      </c>
      <c r="AU503" s="158" t="s">
        <v>81</v>
      </c>
      <c r="AV503" s="13" t="s">
        <v>81</v>
      </c>
      <c r="AW503" s="13" t="s">
        <v>33</v>
      </c>
      <c r="AX503" s="13" t="s">
        <v>72</v>
      </c>
      <c r="AY503" s="158" t="s">
        <v>132</v>
      </c>
    </row>
    <row r="504" spans="2:51" s="13" customFormat="1" ht="11.25">
      <c r="B504" s="157"/>
      <c r="D504" s="151" t="s">
        <v>208</v>
      </c>
      <c r="E504" s="158" t="s">
        <v>19</v>
      </c>
      <c r="F504" s="159" t="s">
        <v>1179</v>
      </c>
      <c r="H504" s="160">
        <v>-0.99</v>
      </c>
      <c r="I504" s="161"/>
      <c r="L504" s="157"/>
      <c r="M504" s="162"/>
      <c r="T504" s="163"/>
      <c r="AT504" s="158" t="s">
        <v>208</v>
      </c>
      <c r="AU504" s="158" t="s">
        <v>81</v>
      </c>
      <c r="AV504" s="13" t="s">
        <v>81</v>
      </c>
      <c r="AW504" s="13" t="s">
        <v>33</v>
      </c>
      <c r="AX504" s="13" t="s">
        <v>72</v>
      </c>
      <c r="AY504" s="158" t="s">
        <v>132</v>
      </c>
    </row>
    <row r="505" spans="2:51" s="14" customFormat="1" ht="11.25">
      <c r="B505" s="164"/>
      <c r="D505" s="151" t="s">
        <v>208</v>
      </c>
      <c r="E505" s="165" t="s">
        <v>19</v>
      </c>
      <c r="F505" s="166" t="s">
        <v>212</v>
      </c>
      <c r="H505" s="167">
        <v>54.207</v>
      </c>
      <c r="I505" s="168"/>
      <c r="L505" s="164"/>
      <c r="M505" s="169"/>
      <c r="T505" s="170"/>
      <c r="AT505" s="165" t="s">
        <v>208</v>
      </c>
      <c r="AU505" s="165" t="s">
        <v>81</v>
      </c>
      <c r="AV505" s="14" t="s">
        <v>155</v>
      </c>
      <c r="AW505" s="14" t="s">
        <v>33</v>
      </c>
      <c r="AX505" s="14" t="s">
        <v>79</v>
      </c>
      <c r="AY505" s="165" t="s">
        <v>132</v>
      </c>
    </row>
    <row r="506" spans="2:65" s="1" customFormat="1" ht="16.5" customHeight="1">
      <c r="B506" s="33"/>
      <c r="C506" s="128" t="s">
        <v>756</v>
      </c>
      <c r="D506" s="128" t="s">
        <v>135</v>
      </c>
      <c r="E506" s="129" t="s">
        <v>801</v>
      </c>
      <c r="F506" s="130" t="s">
        <v>802</v>
      </c>
      <c r="G506" s="131" t="s">
        <v>205</v>
      </c>
      <c r="H506" s="132">
        <v>16.899</v>
      </c>
      <c r="I506" s="133"/>
      <c r="J506" s="134">
        <f>ROUND(I506*H506,2)</f>
        <v>0</v>
      </c>
      <c r="K506" s="130" t="s">
        <v>139</v>
      </c>
      <c r="L506" s="33"/>
      <c r="M506" s="135" t="s">
        <v>19</v>
      </c>
      <c r="N506" s="136" t="s">
        <v>43</v>
      </c>
      <c r="P506" s="137">
        <f>O506*H506</f>
        <v>0</v>
      </c>
      <c r="Q506" s="137">
        <v>0.0015</v>
      </c>
      <c r="R506" s="137">
        <f>Q506*H506</f>
        <v>0.025348500000000003</v>
      </c>
      <c r="S506" s="137">
        <v>0</v>
      </c>
      <c r="T506" s="138">
        <f>S506*H506</f>
        <v>0</v>
      </c>
      <c r="AR506" s="139" t="s">
        <v>339</v>
      </c>
      <c r="AT506" s="139" t="s">
        <v>135</v>
      </c>
      <c r="AU506" s="139" t="s">
        <v>81</v>
      </c>
      <c r="AY506" s="18" t="s">
        <v>132</v>
      </c>
      <c r="BE506" s="140">
        <f>IF(N506="základní",J506,0)</f>
        <v>0</v>
      </c>
      <c r="BF506" s="140">
        <f>IF(N506="snížená",J506,0)</f>
        <v>0</v>
      </c>
      <c r="BG506" s="140">
        <f>IF(N506="zákl. přenesená",J506,0)</f>
        <v>0</v>
      </c>
      <c r="BH506" s="140">
        <f>IF(N506="sníž. přenesená",J506,0)</f>
        <v>0</v>
      </c>
      <c r="BI506" s="140">
        <f>IF(N506="nulová",J506,0)</f>
        <v>0</v>
      </c>
      <c r="BJ506" s="18" t="s">
        <v>79</v>
      </c>
      <c r="BK506" s="140">
        <f>ROUND(I506*H506,2)</f>
        <v>0</v>
      </c>
      <c r="BL506" s="18" t="s">
        <v>339</v>
      </c>
      <c r="BM506" s="139" t="s">
        <v>1180</v>
      </c>
    </row>
    <row r="507" spans="2:47" s="1" customFormat="1" ht="11.25">
      <c r="B507" s="33"/>
      <c r="D507" s="141" t="s">
        <v>142</v>
      </c>
      <c r="F507" s="142" t="s">
        <v>804</v>
      </c>
      <c r="I507" s="143"/>
      <c r="L507" s="33"/>
      <c r="M507" s="144"/>
      <c r="T507" s="54"/>
      <c r="AT507" s="18" t="s">
        <v>142</v>
      </c>
      <c r="AU507" s="18" t="s">
        <v>81</v>
      </c>
    </row>
    <row r="508" spans="2:51" s="12" customFormat="1" ht="11.25">
      <c r="B508" s="150"/>
      <c r="D508" s="151" t="s">
        <v>208</v>
      </c>
      <c r="E508" s="152" t="s">
        <v>19</v>
      </c>
      <c r="F508" s="153" t="s">
        <v>1181</v>
      </c>
      <c r="H508" s="152" t="s">
        <v>19</v>
      </c>
      <c r="I508" s="154"/>
      <c r="L508" s="150"/>
      <c r="M508" s="155"/>
      <c r="T508" s="156"/>
      <c r="AT508" s="152" t="s">
        <v>208</v>
      </c>
      <c r="AU508" s="152" t="s">
        <v>81</v>
      </c>
      <c r="AV508" s="12" t="s">
        <v>79</v>
      </c>
      <c r="AW508" s="12" t="s">
        <v>33</v>
      </c>
      <c r="AX508" s="12" t="s">
        <v>72</v>
      </c>
      <c r="AY508" s="152" t="s">
        <v>132</v>
      </c>
    </row>
    <row r="509" spans="2:51" s="13" customFormat="1" ht="11.25">
      <c r="B509" s="157"/>
      <c r="D509" s="151" t="s">
        <v>208</v>
      </c>
      <c r="E509" s="158" t="s">
        <v>19</v>
      </c>
      <c r="F509" s="159" t="s">
        <v>1182</v>
      </c>
      <c r="H509" s="160">
        <v>3.579</v>
      </c>
      <c r="I509" s="161"/>
      <c r="L509" s="157"/>
      <c r="M509" s="162"/>
      <c r="T509" s="163"/>
      <c r="AT509" s="158" t="s">
        <v>208</v>
      </c>
      <c r="AU509" s="158" t="s">
        <v>81</v>
      </c>
      <c r="AV509" s="13" t="s">
        <v>81</v>
      </c>
      <c r="AW509" s="13" t="s">
        <v>33</v>
      </c>
      <c r="AX509" s="13" t="s">
        <v>72</v>
      </c>
      <c r="AY509" s="158" t="s">
        <v>132</v>
      </c>
    </row>
    <row r="510" spans="2:51" s="13" customFormat="1" ht="11.25">
      <c r="B510" s="157"/>
      <c r="D510" s="151" t="s">
        <v>208</v>
      </c>
      <c r="E510" s="158" t="s">
        <v>19</v>
      </c>
      <c r="F510" s="159" t="s">
        <v>1183</v>
      </c>
      <c r="H510" s="160">
        <v>13.32</v>
      </c>
      <c r="I510" s="161"/>
      <c r="L510" s="157"/>
      <c r="M510" s="162"/>
      <c r="T510" s="163"/>
      <c r="AT510" s="158" t="s">
        <v>208</v>
      </c>
      <c r="AU510" s="158" t="s">
        <v>81</v>
      </c>
      <c r="AV510" s="13" t="s">
        <v>81</v>
      </c>
      <c r="AW510" s="13" t="s">
        <v>33</v>
      </c>
      <c r="AX510" s="13" t="s">
        <v>72</v>
      </c>
      <c r="AY510" s="158" t="s">
        <v>132</v>
      </c>
    </row>
    <row r="511" spans="2:51" s="14" customFormat="1" ht="11.25">
      <c r="B511" s="164"/>
      <c r="D511" s="151" t="s">
        <v>208</v>
      </c>
      <c r="E511" s="165" t="s">
        <v>19</v>
      </c>
      <c r="F511" s="166" t="s">
        <v>212</v>
      </c>
      <c r="H511" s="167">
        <v>16.899</v>
      </c>
      <c r="I511" s="168"/>
      <c r="L511" s="164"/>
      <c r="M511" s="169"/>
      <c r="T511" s="170"/>
      <c r="AT511" s="165" t="s">
        <v>208</v>
      </c>
      <c r="AU511" s="165" t="s">
        <v>81</v>
      </c>
      <c r="AV511" s="14" t="s">
        <v>155</v>
      </c>
      <c r="AW511" s="14" t="s">
        <v>33</v>
      </c>
      <c r="AX511" s="14" t="s">
        <v>79</v>
      </c>
      <c r="AY511" s="165" t="s">
        <v>132</v>
      </c>
    </row>
    <row r="512" spans="2:65" s="1" customFormat="1" ht="16.5" customHeight="1">
      <c r="B512" s="33"/>
      <c r="C512" s="128" t="s">
        <v>764</v>
      </c>
      <c r="D512" s="128" t="s">
        <v>135</v>
      </c>
      <c r="E512" s="129" t="s">
        <v>809</v>
      </c>
      <c r="F512" s="130" t="s">
        <v>810</v>
      </c>
      <c r="G512" s="131" t="s">
        <v>228</v>
      </c>
      <c r="H512" s="132">
        <v>10</v>
      </c>
      <c r="I512" s="133"/>
      <c r="J512" s="134">
        <f>ROUND(I512*H512,2)</f>
        <v>0</v>
      </c>
      <c r="K512" s="130" t="s">
        <v>19</v>
      </c>
      <c r="L512" s="33"/>
      <c r="M512" s="135" t="s">
        <v>19</v>
      </c>
      <c r="N512" s="136" t="s">
        <v>43</v>
      </c>
      <c r="P512" s="137">
        <f>O512*H512</f>
        <v>0</v>
      </c>
      <c r="Q512" s="137">
        <v>0.00032</v>
      </c>
      <c r="R512" s="137">
        <f>Q512*H512</f>
        <v>0.0032</v>
      </c>
      <c r="S512" s="137">
        <v>0</v>
      </c>
      <c r="T512" s="138">
        <f>S512*H512</f>
        <v>0</v>
      </c>
      <c r="AR512" s="139" t="s">
        <v>339</v>
      </c>
      <c r="AT512" s="139" t="s">
        <v>135</v>
      </c>
      <c r="AU512" s="139" t="s">
        <v>81</v>
      </c>
      <c r="AY512" s="18" t="s">
        <v>132</v>
      </c>
      <c r="BE512" s="140">
        <f>IF(N512="základní",J512,0)</f>
        <v>0</v>
      </c>
      <c r="BF512" s="140">
        <f>IF(N512="snížená",J512,0)</f>
        <v>0</v>
      </c>
      <c r="BG512" s="140">
        <f>IF(N512="zákl. přenesená",J512,0)</f>
        <v>0</v>
      </c>
      <c r="BH512" s="140">
        <f>IF(N512="sníž. přenesená",J512,0)</f>
        <v>0</v>
      </c>
      <c r="BI512" s="140">
        <f>IF(N512="nulová",J512,0)</f>
        <v>0</v>
      </c>
      <c r="BJ512" s="18" t="s">
        <v>79</v>
      </c>
      <c r="BK512" s="140">
        <f>ROUND(I512*H512,2)</f>
        <v>0</v>
      </c>
      <c r="BL512" s="18" t="s">
        <v>339</v>
      </c>
      <c r="BM512" s="139" t="s">
        <v>1184</v>
      </c>
    </row>
    <row r="513" spans="2:51" s="13" customFormat="1" ht="11.25">
      <c r="B513" s="157"/>
      <c r="D513" s="151" t="s">
        <v>208</v>
      </c>
      <c r="E513" s="158" t="s">
        <v>19</v>
      </c>
      <c r="F513" s="159" t="s">
        <v>1185</v>
      </c>
      <c r="H513" s="160">
        <v>10</v>
      </c>
      <c r="I513" s="161"/>
      <c r="L513" s="157"/>
      <c r="M513" s="162"/>
      <c r="T513" s="163"/>
      <c r="AT513" s="158" t="s">
        <v>208</v>
      </c>
      <c r="AU513" s="158" t="s">
        <v>81</v>
      </c>
      <c r="AV513" s="13" t="s">
        <v>81</v>
      </c>
      <c r="AW513" s="13" t="s">
        <v>33</v>
      </c>
      <c r="AX513" s="13" t="s">
        <v>79</v>
      </c>
      <c r="AY513" s="158" t="s">
        <v>132</v>
      </c>
    </row>
    <row r="514" spans="2:65" s="1" customFormat="1" ht="24.2" customHeight="1">
      <c r="B514" s="33"/>
      <c r="C514" s="128" t="s">
        <v>770</v>
      </c>
      <c r="D514" s="128" t="s">
        <v>135</v>
      </c>
      <c r="E514" s="129" t="s">
        <v>814</v>
      </c>
      <c r="F514" s="130" t="s">
        <v>815</v>
      </c>
      <c r="G514" s="131" t="s">
        <v>205</v>
      </c>
      <c r="H514" s="132">
        <v>46.567</v>
      </c>
      <c r="I514" s="133"/>
      <c r="J514" s="134">
        <f>ROUND(I514*H514,2)</f>
        <v>0</v>
      </c>
      <c r="K514" s="130" t="s">
        <v>139</v>
      </c>
      <c r="L514" s="33"/>
      <c r="M514" s="135" t="s">
        <v>19</v>
      </c>
      <c r="N514" s="136" t="s">
        <v>43</v>
      </c>
      <c r="P514" s="137">
        <f>O514*H514</f>
        <v>0</v>
      </c>
      <c r="Q514" s="137">
        <v>0.009</v>
      </c>
      <c r="R514" s="137">
        <f>Q514*H514</f>
        <v>0.41910299999999995</v>
      </c>
      <c r="S514" s="137">
        <v>0</v>
      </c>
      <c r="T514" s="138">
        <f>S514*H514</f>
        <v>0</v>
      </c>
      <c r="AR514" s="139" t="s">
        <v>339</v>
      </c>
      <c r="AT514" s="139" t="s">
        <v>135</v>
      </c>
      <c r="AU514" s="139" t="s">
        <v>81</v>
      </c>
      <c r="AY514" s="18" t="s">
        <v>132</v>
      </c>
      <c r="BE514" s="140">
        <f>IF(N514="základní",J514,0)</f>
        <v>0</v>
      </c>
      <c r="BF514" s="140">
        <f>IF(N514="snížená",J514,0)</f>
        <v>0</v>
      </c>
      <c r="BG514" s="140">
        <f>IF(N514="zákl. přenesená",J514,0)</f>
        <v>0</v>
      </c>
      <c r="BH514" s="140">
        <f>IF(N514="sníž. přenesená",J514,0)</f>
        <v>0</v>
      </c>
      <c r="BI514" s="140">
        <f>IF(N514="nulová",J514,0)</f>
        <v>0</v>
      </c>
      <c r="BJ514" s="18" t="s">
        <v>79</v>
      </c>
      <c r="BK514" s="140">
        <f>ROUND(I514*H514,2)</f>
        <v>0</v>
      </c>
      <c r="BL514" s="18" t="s">
        <v>339</v>
      </c>
      <c r="BM514" s="139" t="s">
        <v>1186</v>
      </c>
    </row>
    <row r="515" spans="2:47" s="1" customFormat="1" ht="11.25">
      <c r="B515" s="33"/>
      <c r="D515" s="141" t="s">
        <v>142</v>
      </c>
      <c r="F515" s="142" t="s">
        <v>817</v>
      </c>
      <c r="I515" s="143"/>
      <c r="L515" s="33"/>
      <c r="M515" s="144"/>
      <c r="T515" s="54"/>
      <c r="AT515" s="18" t="s">
        <v>142</v>
      </c>
      <c r="AU515" s="18" t="s">
        <v>81</v>
      </c>
    </row>
    <row r="516" spans="2:51" s="13" customFormat="1" ht="11.25">
      <c r="B516" s="157"/>
      <c r="D516" s="151" t="s">
        <v>208</v>
      </c>
      <c r="E516" s="158" t="s">
        <v>19</v>
      </c>
      <c r="F516" s="159" t="s">
        <v>1187</v>
      </c>
      <c r="H516" s="160">
        <v>46.567</v>
      </c>
      <c r="I516" s="161"/>
      <c r="L516" s="157"/>
      <c r="M516" s="162"/>
      <c r="T516" s="163"/>
      <c r="AT516" s="158" t="s">
        <v>208</v>
      </c>
      <c r="AU516" s="158" t="s">
        <v>81</v>
      </c>
      <c r="AV516" s="13" t="s">
        <v>81</v>
      </c>
      <c r="AW516" s="13" t="s">
        <v>33</v>
      </c>
      <c r="AX516" s="13" t="s">
        <v>79</v>
      </c>
      <c r="AY516" s="158" t="s">
        <v>132</v>
      </c>
    </row>
    <row r="517" spans="2:65" s="1" customFormat="1" ht="16.5" customHeight="1">
      <c r="B517" s="33"/>
      <c r="C517" s="178" t="s">
        <v>775</v>
      </c>
      <c r="D517" s="178" t="s">
        <v>346</v>
      </c>
      <c r="E517" s="179" t="s">
        <v>820</v>
      </c>
      <c r="F517" s="180" t="s">
        <v>821</v>
      </c>
      <c r="G517" s="181" t="s">
        <v>205</v>
      </c>
      <c r="H517" s="182">
        <v>53.552</v>
      </c>
      <c r="I517" s="183"/>
      <c r="J517" s="184">
        <f>ROUND(I517*H517,2)</f>
        <v>0</v>
      </c>
      <c r="K517" s="180" t="s">
        <v>139</v>
      </c>
      <c r="L517" s="185"/>
      <c r="M517" s="186" t="s">
        <v>19</v>
      </c>
      <c r="N517" s="187" t="s">
        <v>43</v>
      </c>
      <c r="P517" s="137">
        <f>O517*H517</f>
        <v>0</v>
      </c>
      <c r="Q517" s="137">
        <v>0.02</v>
      </c>
      <c r="R517" s="137">
        <f>Q517*H517</f>
        <v>1.07104</v>
      </c>
      <c r="S517" s="137">
        <v>0</v>
      </c>
      <c r="T517" s="138">
        <f>S517*H517</f>
        <v>0</v>
      </c>
      <c r="AR517" s="139" t="s">
        <v>482</v>
      </c>
      <c r="AT517" s="139" t="s">
        <v>346</v>
      </c>
      <c r="AU517" s="139" t="s">
        <v>81</v>
      </c>
      <c r="AY517" s="18" t="s">
        <v>132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8" t="s">
        <v>79</v>
      </c>
      <c r="BK517" s="140">
        <f>ROUND(I517*H517,2)</f>
        <v>0</v>
      </c>
      <c r="BL517" s="18" t="s">
        <v>339</v>
      </c>
      <c r="BM517" s="139" t="s">
        <v>1188</v>
      </c>
    </row>
    <row r="518" spans="2:47" s="1" customFormat="1" ht="19.5">
      <c r="B518" s="33"/>
      <c r="D518" s="151" t="s">
        <v>633</v>
      </c>
      <c r="F518" s="189" t="s">
        <v>634</v>
      </c>
      <c r="I518" s="143"/>
      <c r="L518" s="33"/>
      <c r="M518" s="144"/>
      <c r="T518" s="54"/>
      <c r="AT518" s="18" t="s">
        <v>633</v>
      </c>
      <c r="AU518" s="18" t="s">
        <v>81</v>
      </c>
    </row>
    <row r="519" spans="2:51" s="13" customFormat="1" ht="11.25">
      <c r="B519" s="157"/>
      <c r="D519" s="151" t="s">
        <v>208</v>
      </c>
      <c r="F519" s="159" t="s">
        <v>1189</v>
      </c>
      <c r="H519" s="160">
        <v>53.552</v>
      </c>
      <c r="I519" s="161"/>
      <c r="L519" s="157"/>
      <c r="M519" s="162"/>
      <c r="T519" s="163"/>
      <c r="AT519" s="158" t="s">
        <v>208</v>
      </c>
      <c r="AU519" s="158" t="s">
        <v>81</v>
      </c>
      <c r="AV519" s="13" t="s">
        <v>81</v>
      </c>
      <c r="AW519" s="13" t="s">
        <v>4</v>
      </c>
      <c r="AX519" s="13" t="s">
        <v>79</v>
      </c>
      <c r="AY519" s="158" t="s">
        <v>132</v>
      </c>
    </row>
    <row r="520" spans="2:65" s="1" customFormat="1" ht="24.2" customHeight="1">
      <c r="B520" s="33"/>
      <c r="C520" s="128" t="s">
        <v>780</v>
      </c>
      <c r="D520" s="128" t="s">
        <v>135</v>
      </c>
      <c r="E520" s="129" t="s">
        <v>825</v>
      </c>
      <c r="F520" s="130" t="s">
        <v>826</v>
      </c>
      <c r="G520" s="131" t="s">
        <v>205</v>
      </c>
      <c r="H520" s="132">
        <v>7.64</v>
      </c>
      <c r="I520" s="133"/>
      <c r="J520" s="134">
        <f>ROUND(I520*H520,2)</f>
        <v>0</v>
      </c>
      <c r="K520" s="130" t="s">
        <v>139</v>
      </c>
      <c r="L520" s="33"/>
      <c r="M520" s="135" t="s">
        <v>19</v>
      </c>
      <c r="N520" s="136" t="s">
        <v>43</v>
      </c>
      <c r="P520" s="137">
        <f>O520*H520</f>
        <v>0</v>
      </c>
      <c r="Q520" s="137">
        <v>0.0028</v>
      </c>
      <c r="R520" s="137">
        <f>Q520*H520</f>
        <v>0.021391999999999998</v>
      </c>
      <c r="S520" s="137">
        <v>0</v>
      </c>
      <c r="T520" s="138">
        <f>S520*H520</f>
        <v>0</v>
      </c>
      <c r="AR520" s="139" t="s">
        <v>339</v>
      </c>
      <c r="AT520" s="139" t="s">
        <v>135</v>
      </c>
      <c r="AU520" s="139" t="s">
        <v>81</v>
      </c>
      <c r="AY520" s="18" t="s">
        <v>132</v>
      </c>
      <c r="BE520" s="140">
        <f>IF(N520="základní",J520,0)</f>
        <v>0</v>
      </c>
      <c r="BF520" s="140">
        <f>IF(N520="snížená",J520,0)</f>
        <v>0</v>
      </c>
      <c r="BG520" s="140">
        <f>IF(N520="zákl. přenesená",J520,0)</f>
        <v>0</v>
      </c>
      <c r="BH520" s="140">
        <f>IF(N520="sníž. přenesená",J520,0)</f>
        <v>0</v>
      </c>
      <c r="BI520" s="140">
        <f>IF(N520="nulová",J520,0)</f>
        <v>0</v>
      </c>
      <c r="BJ520" s="18" t="s">
        <v>79</v>
      </c>
      <c r="BK520" s="140">
        <f>ROUND(I520*H520,2)</f>
        <v>0</v>
      </c>
      <c r="BL520" s="18" t="s">
        <v>339</v>
      </c>
      <c r="BM520" s="139" t="s">
        <v>1190</v>
      </c>
    </row>
    <row r="521" spans="2:47" s="1" customFormat="1" ht="11.25">
      <c r="B521" s="33"/>
      <c r="D521" s="141" t="s">
        <v>142</v>
      </c>
      <c r="F521" s="142" t="s">
        <v>828</v>
      </c>
      <c r="I521" s="143"/>
      <c r="L521" s="33"/>
      <c r="M521" s="144"/>
      <c r="T521" s="54"/>
      <c r="AT521" s="18" t="s">
        <v>142</v>
      </c>
      <c r="AU521" s="18" t="s">
        <v>81</v>
      </c>
    </row>
    <row r="522" spans="2:51" s="12" customFormat="1" ht="11.25">
      <c r="B522" s="150"/>
      <c r="D522" s="151" t="s">
        <v>208</v>
      </c>
      <c r="E522" s="152" t="s">
        <v>19</v>
      </c>
      <c r="F522" s="153" t="s">
        <v>829</v>
      </c>
      <c r="H522" s="152" t="s">
        <v>19</v>
      </c>
      <c r="I522" s="154"/>
      <c r="L522" s="150"/>
      <c r="M522" s="155"/>
      <c r="T522" s="156"/>
      <c r="AT522" s="152" t="s">
        <v>208</v>
      </c>
      <c r="AU522" s="152" t="s">
        <v>81</v>
      </c>
      <c r="AV522" s="12" t="s">
        <v>79</v>
      </c>
      <c r="AW522" s="12" t="s">
        <v>33</v>
      </c>
      <c r="AX522" s="12" t="s">
        <v>72</v>
      </c>
      <c r="AY522" s="152" t="s">
        <v>132</v>
      </c>
    </row>
    <row r="523" spans="2:51" s="13" customFormat="1" ht="22.5">
      <c r="B523" s="157"/>
      <c r="D523" s="151" t="s">
        <v>208</v>
      </c>
      <c r="E523" s="158" t="s">
        <v>19</v>
      </c>
      <c r="F523" s="159" t="s">
        <v>1191</v>
      </c>
      <c r="H523" s="160">
        <v>7.64</v>
      </c>
      <c r="I523" s="161"/>
      <c r="L523" s="157"/>
      <c r="M523" s="162"/>
      <c r="T523" s="163"/>
      <c r="AT523" s="158" t="s">
        <v>208</v>
      </c>
      <c r="AU523" s="158" t="s">
        <v>81</v>
      </c>
      <c r="AV523" s="13" t="s">
        <v>81</v>
      </c>
      <c r="AW523" s="13" t="s">
        <v>33</v>
      </c>
      <c r="AX523" s="13" t="s">
        <v>79</v>
      </c>
      <c r="AY523" s="158" t="s">
        <v>132</v>
      </c>
    </row>
    <row r="524" spans="2:65" s="1" customFormat="1" ht="24.2" customHeight="1">
      <c r="B524" s="33"/>
      <c r="C524" s="178" t="s">
        <v>787</v>
      </c>
      <c r="D524" s="178" t="s">
        <v>346</v>
      </c>
      <c r="E524" s="179" t="s">
        <v>833</v>
      </c>
      <c r="F524" s="180" t="s">
        <v>834</v>
      </c>
      <c r="G524" s="181" t="s">
        <v>205</v>
      </c>
      <c r="H524" s="182">
        <v>8.404</v>
      </c>
      <c r="I524" s="183"/>
      <c r="J524" s="184">
        <f>ROUND(I524*H524,2)</f>
        <v>0</v>
      </c>
      <c r="K524" s="180" t="s">
        <v>139</v>
      </c>
      <c r="L524" s="185"/>
      <c r="M524" s="186" t="s">
        <v>19</v>
      </c>
      <c r="N524" s="187" t="s">
        <v>43</v>
      </c>
      <c r="P524" s="137">
        <f>O524*H524</f>
        <v>0</v>
      </c>
      <c r="Q524" s="137">
        <v>0.022</v>
      </c>
      <c r="R524" s="137">
        <f>Q524*H524</f>
        <v>0.184888</v>
      </c>
      <c r="S524" s="137">
        <v>0</v>
      </c>
      <c r="T524" s="138">
        <f>S524*H524</f>
        <v>0</v>
      </c>
      <c r="AR524" s="139" t="s">
        <v>482</v>
      </c>
      <c r="AT524" s="139" t="s">
        <v>346</v>
      </c>
      <c r="AU524" s="139" t="s">
        <v>81</v>
      </c>
      <c r="AY524" s="18" t="s">
        <v>132</v>
      </c>
      <c r="BE524" s="140">
        <f>IF(N524="základní",J524,0)</f>
        <v>0</v>
      </c>
      <c r="BF524" s="140">
        <f>IF(N524="snížená",J524,0)</f>
        <v>0</v>
      </c>
      <c r="BG524" s="140">
        <f>IF(N524="zákl. přenesená",J524,0)</f>
        <v>0</v>
      </c>
      <c r="BH524" s="140">
        <f>IF(N524="sníž. přenesená",J524,0)</f>
        <v>0</v>
      </c>
      <c r="BI524" s="140">
        <f>IF(N524="nulová",J524,0)</f>
        <v>0</v>
      </c>
      <c r="BJ524" s="18" t="s">
        <v>79</v>
      </c>
      <c r="BK524" s="140">
        <f>ROUND(I524*H524,2)</f>
        <v>0</v>
      </c>
      <c r="BL524" s="18" t="s">
        <v>339</v>
      </c>
      <c r="BM524" s="139" t="s">
        <v>1192</v>
      </c>
    </row>
    <row r="525" spans="2:47" s="1" customFormat="1" ht="19.5">
      <c r="B525" s="33"/>
      <c r="D525" s="151" t="s">
        <v>633</v>
      </c>
      <c r="F525" s="189" t="s">
        <v>634</v>
      </c>
      <c r="I525" s="143"/>
      <c r="L525" s="33"/>
      <c r="M525" s="144"/>
      <c r="T525" s="54"/>
      <c r="AT525" s="18" t="s">
        <v>633</v>
      </c>
      <c r="AU525" s="18" t="s">
        <v>81</v>
      </c>
    </row>
    <row r="526" spans="2:51" s="13" customFormat="1" ht="11.25">
      <c r="B526" s="157"/>
      <c r="D526" s="151" t="s">
        <v>208</v>
      </c>
      <c r="F526" s="159" t="s">
        <v>1193</v>
      </c>
      <c r="H526" s="160">
        <v>8.404</v>
      </c>
      <c r="I526" s="161"/>
      <c r="L526" s="157"/>
      <c r="M526" s="162"/>
      <c r="T526" s="163"/>
      <c r="AT526" s="158" t="s">
        <v>208</v>
      </c>
      <c r="AU526" s="158" t="s">
        <v>81</v>
      </c>
      <c r="AV526" s="13" t="s">
        <v>81</v>
      </c>
      <c r="AW526" s="13" t="s">
        <v>4</v>
      </c>
      <c r="AX526" s="13" t="s">
        <v>79</v>
      </c>
      <c r="AY526" s="158" t="s">
        <v>132</v>
      </c>
    </row>
    <row r="527" spans="2:65" s="1" customFormat="1" ht="16.5" customHeight="1">
      <c r="B527" s="33"/>
      <c r="C527" s="128" t="s">
        <v>800</v>
      </c>
      <c r="D527" s="128" t="s">
        <v>135</v>
      </c>
      <c r="E527" s="129" t="s">
        <v>838</v>
      </c>
      <c r="F527" s="130" t="s">
        <v>839</v>
      </c>
      <c r="G527" s="131" t="s">
        <v>228</v>
      </c>
      <c r="H527" s="132">
        <v>6.4</v>
      </c>
      <c r="I527" s="133"/>
      <c r="J527" s="134">
        <f>ROUND(I527*H527,2)</f>
        <v>0</v>
      </c>
      <c r="K527" s="130" t="s">
        <v>139</v>
      </c>
      <c r="L527" s="33"/>
      <c r="M527" s="135" t="s">
        <v>19</v>
      </c>
      <c r="N527" s="136" t="s">
        <v>43</v>
      </c>
      <c r="P527" s="137">
        <f>O527*H527</f>
        <v>0</v>
      </c>
      <c r="Q527" s="137">
        <v>0.0002</v>
      </c>
      <c r="R527" s="137">
        <f>Q527*H527</f>
        <v>0.00128</v>
      </c>
      <c r="S527" s="137">
        <v>0</v>
      </c>
      <c r="T527" s="138">
        <f>S527*H527</f>
        <v>0</v>
      </c>
      <c r="AR527" s="139" t="s">
        <v>339</v>
      </c>
      <c r="AT527" s="139" t="s">
        <v>135</v>
      </c>
      <c r="AU527" s="139" t="s">
        <v>81</v>
      </c>
      <c r="AY527" s="18" t="s">
        <v>132</v>
      </c>
      <c r="BE527" s="140">
        <f>IF(N527="základní",J527,0)</f>
        <v>0</v>
      </c>
      <c r="BF527" s="140">
        <f>IF(N527="snížená",J527,0)</f>
        <v>0</v>
      </c>
      <c r="BG527" s="140">
        <f>IF(N527="zákl. přenesená",J527,0)</f>
        <v>0</v>
      </c>
      <c r="BH527" s="140">
        <f>IF(N527="sníž. přenesená",J527,0)</f>
        <v>0</v>
      </c>
      <c r="BI527" s="140">
        <f>IF(N527="nulová",J527,0)</f>
        <v>0</v>
      </c>
      <c r="BJ527" s="18" t="s">
        <v>79</v>
      </c>
      <c r="BK527" s="140">
        <f>ROUND(I527*H527,2)</f>
        <v>0</v>
      </c>
      <c r="BL527" s="18" t="s">
        <v>339</v>
      </c>
      <c r="BM527" s="139" t="s">
        <v>1194</v>
      </c>
    </row>
    <row r="528" spans="2:47" s="1" customFormat="1" ht="11.25">
      <c r="B528" s="33"/>
      <c r="D528" s="141" t="s">
        <v>142</v>
      </c>
      <c r="F528" s="142" t="s">
        <v>841</v>
      </c>
      <c r="I528" s="143"/>
      <c r="L528" s="33"/>
      <c r="M528" s="144"/>
      <c r="T528" s="54"/>
      <c r="AT528" s="18" t="s">
        <v>142</v>
      </c>
      <c r="AU528" s="18" t="s">
        <v>81</v>
      </c>
    </row>
    <row r="529" spans="2:51" s="13" customFormat="1" ht="11.25">
      <c r="B529" s="157"/>
      <c r="D529" s="151" t="s">
        <v>208</v>
      </c>
      <c r="E529" s="158" t="s">
        <v>19</v>
      </c>
      <c r="F529" s="159" t="s">
        <v>1195</v>
      </c>
      <c r="H529" s="160">
        <v>6.4</v>
      </c>
      <c r="I529" s="161"/>
      <c r="L529" s="157"/>
      <c r="M529" s="162"/>
      <c r="T529" s="163"/>
      <c r="AT529" s="158" t="s">
        <v>208</v>
      </c>
      <c r="AU529" s="158" t="s">
        <v>81</v>
      </c>
      <c r="AV529" s="13" t="s">
        <v>81</v>
      </c>
      <c r="AW529" s="13" t="s">
        <v>33</v>
      </c>
      <c r="AX529" s="13" t="s">
        <v>79</v>
      </c>
      <c r="AY529" s="158" t="s">
        <v>132</v>
      </c>
    </row>
    <row r="530" spans="2:65" s="1" customFormat="1" ht="16.5" customHeight="1">
      <c r="B530" s="33"/>
      <c r="C530" s="128" t="s">
        <v>808</v>
      </c>
      <c r="D530" s="128" t="s">
        <v>135</v>
      </c>
      <c r="E530" s="129" t="s">
        <v>844</v>
      </c>
      <c r="F530" s="130" t="s">
        <v>845</v>
      </c>
      <c r="G530" s="131" t="s">
        <v>228</v>
      </c>
      <c r="H530" s="132">
        <v>42.895</v>
      </c>
      <c r="I530" s="133"/>
      <c r="J530" s="134">
        <f>ROUND(I530*H530,2)</f>
        <v>0</v>
      </c>
      <c r="K530" s="130" t="s">
        <v>139</v>
      </c>
      <c r="L530" s="33"/>
      <c r="M530" s="135" t="s">
        <v>19</v>
      </c>
      <c r="N530" s="136" t="s">
        <v>43</v>
      </c>
      <c r="P530" s="137">
        <f>O530*H530</f>
        <v>0</v>
      </c>
      <c r="Q530" s="137">
        <v>0.00018</v>
      </c>
      <c r="R530" s="137">
        <f>Q530*H530</f>
        <v>0.007721100000000001</v>
      </c>
      <c r="S530" s="137">
        <v>0</v>
      </c>
      <c r="T530" s="138">
        <f>S530*H530</f>
        <v>0</v>
      </c>
      <c r="AR530" s="139" t="s">
        <v>339</v>
      </c>
      <c r="AT530" s="139" t="s">
        <v>135</v>
      </c>
      <c r="AU530" s="139" t="s">
        <v>81</v>
      </c>
      <c r="AY530" s="18" t="s">
        <v>132</v>
      </c>
      <c r="BE530" s="140">
        <f>IF(N530="základní",J530,0)</f>
        <v>0</v>
      </c>
      <c r="BF530" s="140">
        <f>IF(N530="snížená",J530,0)</f>
        <v>0</v>
      </c>
      <c r="BG530" s="140">
        <f>IF(N530="zákl. přenesená",J530,0)</f>
        <v>0</v>
      </c>
      <c r="BH530" s="140">
        <f>IF(N530="sníž. přenesená",J530,0)</f>
        <v>0</v>
      </c>
      <c r="BI530" s="140">
        <f>IF(N530="nulová",J530,0)</f>
        <v>0</v>
      </c>
      <c r="BJ530" s="18" t="s">
        <v>79</v>
      </c>
      <c r="BK530" s="140">
        <f>ROUND(I530*H530,2)</f>
        <v>0</v>
      </c>
      <c r="BL530" s="18" t="s">
        <v>339</v>
      </c>
      <c r="BM530" s="139" t="s">
        <v>1196</v>
      </c>
    </row>
    <row r="531" spans="2:47" s="1" customFormat="1" ht="11.25">
      <c r="B531" s="33"/>
      <c r="D531" s="141" t="s">
        <v>142</v>
      </c>
      <c r="F531" s="142" t="s">
        <v>847</v>
      </c>
      <c r="I531" s="143"/>
      <c r="L531" s="33"/>
      <c r="M531" s="144"/>
      <c r="T531" s="54"/>
      <c r="AT531" s="18" t="s">
        <v>142</v>
      </c>
      <c r="AU531" s="18" t="s">
        <v>81</v>
      </c>
    </row>
    <row r="532" spans="2:51" s="13" customFormat="1" ht="22.5">
      <c r="B532" s="157"/>
      <c r="D532" s="151" t="s">
        <v>208</v>
      </c>
      <c r="E532" s="158" t="s">
        <v>19</v>
      </c>
      <c r="F532" s="159" t="s">
        <v>1197</v>
      </c>
      <c r="H532" s="160">
        <v>42.895</v>
      </c>
      <c r="I532" s="161"/>
      <c r="L532" s="157"/>
      <c r="M532" s="162"/>
      <c r="T532" s="163"/>
      <c r="AT532" s="158" t="s">
        <v>208</v>
      </c>
      <c r="AU532" s="158" t="s">
        <v>81</v>
      </c>
      <c r="AV532" s="13" t="s">
        <v>81</v>
      </c>
      <c r="AW532" s="13" t="s">
        <v>33</v>
      </c>
      <c r="AX532" s="13" t="s">
        <v>79</v>
      </c>
      <c r="AY532" s="158" t="s">
        <v>132</v>
      </c>
    </row>
    <row r="533" spans="2:65" s="1" customFormat="1" ht="16.5" customHeight="1">
      <c r="B533" s="33"/>
      <c r="C533" s="178" t="s">
        <v>813</v>
      </c>
      <c r="D533" s="178" t="s">
        <v>346</v>
      </c>
      <c r="E533" s="179" t="s">
        <v>852</v>
      </c>
      <c r="F533" s="180" t="s">
        <v>853</v>
      </c>
      <c r="G533" s="181" t="s">
        <v>228</v>
      </c>
      <c r="H533" s="182">
        <v>54.225</v>
      </c>
      <c r="I533" s="183"/>
      <c r="J533" s="184">
        <f>ROUND(I533*H533,2)</f>
        <v>0</v>
      </c>
      <c r="K533" s="180" t="s">
        <v>19</v>
      </c>
      <c r="L533" s="185"/>
      <c r="M533" s="186" t="s">
        <v>19</v>
      </c>
      <c r="N533" s="187" t="s">
        <v>43</v>
      </c>
      <c r="P533" s="137">
        <f>O533*H533</f>
        <v>0</v>
      </c>
      <c r="Q533" s="137">
        <v>0.00012</v>
      </c>
      <c r="R533" s="137">
        <f>Q533*H533</f>
        <v>0.006507000000000001</v>
      </c>
      <c r="S533" s="137">
        <v>0</v>
      </c>
      <c r="T533" s="138">
        <f>S533*H533</f>
        <v>0</v>
      </c>
      <c r="AR533" s="139" t="s">
        <v>482</v>
      </c>
      <c r="AT533" s="139" t="s">
        <v>346</v>
      </c>
      <c r="AU533" s="139" t="s">
        <v>81</v>
      </c>
      <c r="AY533" s="18" t="s">
        <v>132</v>
      </c>
      <c r="BE533" s="140">
        <f>IF(N533="základní",J533,0)</f>
        <v>0</v>
      </c>
      <c r="BF533" s="140">
        <f>IF(N533="snížená",J533,0)</f>
        <v>0</v>
      </c>
      <c r="BG533" s="140">
        <f>IF(N533="zákl. přenesená",J533,0)</f>
        <v>0</v>
      </c>
      <c r="BH533" s="140">
        <f>IF(N533="sníž. přenesená",J533,0)</f>
        <v>0</v>
      </c>
      <c r="BI533" s="140">
        <f>IF(N533="nulová",J533,0)</f>
        <v>0</v>
      </c>
      <c r="BJ533" s="18" t="s">
        <v>79</v>
      </c>
      <c r="BK533" s="140">
        <f>ROUND(I533*H533,2)</f>
        <v>0</v>
      </c>
      <c r="BL533" s="18" t="s">
        <v>339</v>
      </c>
      <c r="BM533" s="139" t="s">
        <v>1198</v>
      </c>
    </row>
    <row r="534" spans="2:51" s="13" customFormat="1" ht="11.25">
      <c r="B534" s="157"/>
      <c r="D534" s="151" t="s">
        <v>208</v>
      </c>
      <c r="E534" s="158" t="s">
        <v>19</v>
      </c>
      <c r="F534" s="159" t="s">
        <v>1199</v>
      </c>
      <c r="H534" s="160">
        <v>49.295</v>
      </c>
      <c r="I534" s="161"/>
      <c r="L534" s="157"/>
      <c r="M534" s="162"/>
      <c r="T534" s="163"/>
      <c r="AT534" s="158" t="s">
        <v>208</v>
      </c>
      <c r="AU534" s="158" t="s">
        <v>81</v>
      </c>
      <c r="AV534" s="13" t="s">
        <v>81</v>
      </c>
      <c r="AW534" s="13" t="s">
        <v>33</v>
      </c>
      <c r="AX534" s="13" t="s">
        <v>79</v>
      </c>
      <c r="AY534" s="158" t="s">
        <v>132</v>
      </c>
    </row>
    <row r="535" spans="2:51" s="13" customFormat="1" ht="11.25">
      <c r="B535" s="157"/>
      <c r="D535" s="151" t="s">
        <v>208</v>
      </c>
      <c r="F535" s="159" t="s">
        <v>1200</v>
      </c>
      <c r="H535" s="160">
        <v>54.225</v>
      </c>
      <c r="I535" s="161"/>
      <c r="L535" s="157"/>
      <c r="M535" s="162"/>
      <c r="T535" s="163"/>
      <c r="AT535" s="158" t="s">
        <v>208</v>
      </c>
      <c r="AU535" s="158" t="s">
        <v>81</v>
      </c>
      <c r="AV535" s="13" t="s">
        <v>81</v>
      </c>
      <c r="AW535" s="13" t="s">
        <v>4</v>
      </c>
      <c r="AX535" s="13" t="s">
        <v>79</v>
      </c>
      <c r="AY535" s="158" t="s">
        <v>132</v>
      </c>
    </row>
    <row r="536" spans="2:65" s="1" customFormat="1" ht="16.5" customHeight="1">
      <c r="B536" s="33"/>
      <c r="C536" s="128" t="s">
        <v>819</v>
      </c>
      <c r="D536" s="128" t="s">
        <v>135</v>
      </c>
      <c r="E536" s="129" t="s">
        <v>858</v>
      </c>
      <c r="F536" s="130" t="s">
        <v>859</v>
      </c>
      <c r="G536" s="131" t="s">
        <v>228</v>
      </c>
      <c r="H536" s="132">
        <v>40.5</v>
      </c>
      <c r="I536" s="133"/>
      <c r="J536" s="134">
        <f>ROUND(I536*H536,2)</f>
        <v>0</v>
      </c>
      <c r="K536" s="130" t="s">
        <v>139</v>
      </c>
      <c r="L536" s="33"/>
      <c r="M536" s="135" t="s">
        <v>19</v>
      </c>
      <c r="N536" s="136" t="s">
        <v>43</v>
      </c>
      <c r="P536" s="137">
        <f>O536*H536</f>
        <v>0</v>
      </c>
      <c r="Q536" s="137">
        <v>3E-05</v>
      </c>
      <c r="R536" s="137">
        <f>Q536*H536</f>
        <v>0.001215</v>
      </c>
      <c r="S536" s="137">
        <v>0</v>
      </c>
      <c r="T536" s="138">
        <f>S536*H536</f>
        <v>0</v>
      </c>
      <c r="AR536" s="139" t="s">
        <v>339</v>
      </c>
      <c r="AT536" s="139" t="s">
        <v>135</v>
      </c>
      <c r="AU536" s="139" t="s">
        <v>81</v>
      </c>
      <c r="AY536" s="18" t="s">
        <v>132</v>
      </c>
      <c r="BE536" s="140">
        <f>IF(N536="základní",J536,0)</f>
        <v>0</v>
      </c>
      <c r="BF536" s="140">
        <f>IF(N536="snížená",J536,0)</f>
        <v>0</v>
      </c>
      <c r="BG536" s="140">
        <f>IF(N536="zákl. přenesená",J536,0)</f>
        <v>0</v>
      </c>
      <c r="BH536" s="140">
        <f>IF(N536="sníž. přenesená",J536,0)</f>
        <v>0</v>
      </c>
      <c r="BI536" s="140">
        <f>IF(N536="nulová",J536,0)</f>
        <v>0</v>
      </c>
      <c r="BJ536" s="18" t="s">
        <v>79</v>
      </c>
      <c r="BK536" s="140">
        <f>ROUND(I536*H536,2)</f>
        <v>0</v>
      </c>
      <c r="BL536" s="18" t="s">
        <v>339</v>
      </c>
      <c r="BM536" s="139" t="s">
        <v>1201</v>
      </c>
    </row>
    <row r="537" spans="2:47" s="1" customFormat="1" ht="11.25">
      <c r="B537" s="33"/>
      <c r="D537" s="141" t="s">
        <v>142</v>
      </c>
      <c r="F537" s="142" t="s">
        <v>861</v>
      </c>
      <c r="I537" s="143"/>
      <c r="L537" s="33"/>
      <c r="M537" s="144"/>
      <c r="T537" s="54"/>
      <c r="AT537" s="18" t="s">
        <v>142</v>
      </c>
      <c r="AU537" s="18" t="s">
        <v>81</v>
      </c>
    </row>
    <row r="538" spans="2:51" s="13" customFormat="1" ht="11.25">
      <c r="B538" s="157"/>
      <c r="D538" s="151" t="s">
        <v>208</v>
      </c>
      <c r="E538" s="158" t="s">
        <v>19</v>
      </c>
      <c r="F538" s="159" t="s">
        <v>1202</v>
      </c>
      <c r="H538" s="160">
        <v>40.5</v>
      </c>
      <c r="I538" s="161"/>
      <c r="L538" s="157"/>
      <c r="M538" s="162"/>
      <c r="T538" s="163"/>
      <c r="AT538" s="158" t="s">
        <v>208</v>
      </c>
      <c r="AU538" s="158" t="s">
        <v>81</v>
      </c>
      <c r="AV538" s="13" t="s">
        <v>81</v>
      </c>
      <c r="AW538" s="13" t="s">
        <v>33</v>
      </c>
      <c r="AX538" s="13" t="s">
        <v>79</v>
      </c>
      <c r="AY538" s="158" t="s">
        <v>132</v>
      </c>
    </row>
    <row r="539" spans="2:65" s="1" customFormat="1" ht="16.5" customHeight="1">
      <c r="B539" s="33"/>
      <c r="C539" s="128" t="s">
        <v>824</v>
      </c>
      <c r="D539" s="128" t="s">
        <v>135</v>
      </c>
      <c r="E539" s="129" t="s">
        <v>864</v>
      </c>
      <c r="F539" s="130" t="s">
        <v>865</v>
      </c>
      <c r="G539" s="131" t="s">
        <v>228</v>
      </c>
      <c r="H539" s="132">
        <v>4.8</v>
      </c>
      <c r="I539" s="133"/>
      <c r="J539" s="134">
        <f>ROUND(I539*H539,2)</f>
        <v>0</v>
      </c>
      <c r="K539" s="130" t="s">
        <v>139</v>
      </c>
      <c r="L539" s="33"/>
      <c r="M539" s="135" t="s">
        <v>19</v>
      </c>
      <c r="N539" s="136" t="s">
        <v>43</v>
      </c>
      <c r="P539" s="137">
        <f>O539*H539</f>
        <v>0</v>
      </c>
      <c r="Q539" s="137">
        <v>0.00011</v>
      </c>
      <c r="R539" s="137">
        <f>Q539*H539</f>
        <v>0.000528</v>
      </c>
      <c r="S539" s="137">
        <v>0</v>
      </c>
      <c r="T539" s="138">
        <f>S539*H539</f>
        <v>0</v>
      </c>
      <c r="AR539" s="139" t="s">
        <v>339</v>
      </c>
      <c r="AT539" s="139" t="s">
        <v>135</v>
      </c>
      <c r="AU539" s="139" t="s">
        <v>81</v>
      </c>
      <c r="AY539" s="18" t="s">
        <v>132</v>
      </c>
      <c r="BE539" s="140">
        <f>IF(N539="základní",J539,0)</f>
        <v>0</v>
      </c>
      <c r="BF539" s="140">
        <f>IF(N539="snížená",J539,0)</f>
        <v>0</v>
      </c>
      <c r="BG539" s="140">
        <f>IF(N539="zákl. přenesená",J539,0)</f>
        <v>0</v>
      </c>
      <c r="BH539" s="140">
        <f>IF(N539="sníž. přenesená",J539,0)</f>
        <v>0</v>
      </c>
      <c r="BI539" s="140">
        <f>IF(N539="nulová",J539,0)</f>
        <v>0</v>
      </c>
      <c r="BJ539" s="18" t="s">
        <v>79</v>
      </c>
      <c r="BK539" s="140">
        <f>ROUND(I539*H539,2)</f>
        <v>0</v>
      </c>
      <c r="BL539" s="18" t="s">
        <v>339</v>
      </c>
      <c r="BM539" s="139" t="s">
        <v>1203</v>
      </c>
    </row>
    <row r="540" spans="2:47" s="1" customFormat="1" ht="11.25">
      <c r="B540" s="33"/>
      <c r="D540" s="141" t="s">
        <v>142</v>
      </c>
      <c r="F540" s="142" t="s">
        <v>867</v>
      </c>
      <c r="I540" s="143"/>
      <c r="L540" s="33"/>
      <c r="M540" s="144"/>
      <c r="T540" s="54"/>
      <c r="AT540" s="18" t="s">
        <v>142</v>
      </c>
      <c r="AU540" s="18" t="s">
        <v>81</v>
      </c>
    </row>
    <row r="541" spans="2:51" s="13" customFormat="1" ht="11.25">
      <c r="B541" s="157"/>
      <c r="D541" s="151" t="s">
        <v>208</v>
      </c>
      <c r="E541" s="158" t="s">
        <v>19</v>
      </c>
      <c r="F541" s="159" t="s">
        <v>1204</v>
      </c>
      <c r="H541" s="160">
        <v>4.8</v>
      </c>
      <c r="I541" s="161"/>
      <c r="L541" s="157"/>
      <c r="M541" s="162"/>
      <c r="T541" s="163"/>
      <c r="AT541" s="158" t="s">
        <v>208</v>
      </c>
      <c r="AU541" s="158" t="s">
        <v>81</v>
      </c>
      <c r="AV541" s="13" t="s">
        <v>81</v>
      </c>
      <c r="AW541" s="13" t="s">
        <v>33</v>
      </c>
      <c r="AX541" s="13" t="s">
        <v>79</v>
      </c>
      <c r="AY541" s="158" t="s">
        <v>132</v>
      </c>
    </row>
    <row r="542" spans="2:65" s="1" customFormat="1" ht="16.5" customHeight="1">
      <c r="B542" s="33"/>
      <c r="C542" s="128" t="s">
        <v>832</v>
      </c>
      <c r="D542" s="128" t="s">
        <v>135</v>
      </c>
      <c r="E542" s="129" t="s">
        <v>870</v>
      </c>
      <c r="F542" s="130" t="s">
        <v>871</v>
      </c>
      <c r="G542" s="131" t="s">
        <v>205</v>
      </c>
      <c r="H542" s="132">
        <v>1.08</v>
      </c>
      <c r="I542" s="133"/>
      <c r="J542" s="134">
        <f>ROUND(I542*H542,2)</f>
        <v>0</v>
      </c>
      <c r="K542" s="130" t="s">
        <v>139</v>
      </c>
      <c r="L542" s="33"/>
      <c r="M542" s="135" t="s">
        <v>19</v>
      </c>
      <c r="N542" s="136" t="s">
        <v>43</v>
      </c>
      <c r="P542" s="137">
        <f>O542*H542</f>
        <v>0</v>
      </c>
      <c r="Q542" s="137">
        <v>0.00058</v>
      </c>
      <c r="R542" s="137">
        <f>Q542*H542</f>
        <v>0.0006264</v>
      </c>
      <c r="S542" s="137">
        <v>0</v>
      </c>
      <c r="T542" s="138">
        <f>S542*H542</f>
        <v>0</v>
      </c>
      <c r="AR542" s="139" t="s">
        <v>339</v>
      </c>
      <c r="AT542" s="139" t="s">
        <v>135</v>
      </c>
      <c r="AU542" s="139" t="s">
        <v>81</v>
      </c>
      <c r="AY542" s="18" t="s">
        <v>132</v>
      </c>
      <c r="BE542" s="140">
        <f>IF(N542="základní",J542,0)</f>
        <v>0</v>
      </c>
      <c r="BF542" s="140">
        <f>IF(N542="snížená",J542,0)</f>
        <v>0</v>
      </c>
      <c r="BG542" s="140">
        <f>IF(N542="zákl. přenesená",J542,0)</f>
        <v>0</v>
      </c>
      <c r="BH542" s="140">
        <f>IF(N542="sníž. přenesená",J542,0)</f>
        <v>0</v>
      </c>
      <c r="BI542" s="140">
        <f>IF(N542="nulová",J542,0)</f>
        <v>0</v>
      </c>
      <c r="BJ542" s="18" t="s">
        <v>79</v>
      </c>
      <c r="BK542" s="140">
        <f>ROUND(I542*H542,2)</f>
        <v>0</v>
      </c>
      <c r="BL542" s="18" t="s">
        <v>339</v>
      </c>
      <c r="BM542" s="139" t="s">
        <v>1205</v>
      </c>
    </row>
    <row r="543" spans="2:47" s="1" customFormat="1" ht="11.25">
      <c r="B543" s="33"/>
      <c r="D543" s="141" t="s">
        <v>142</v>
      </c>
      <c r="F543" s="142" t="s">
        <v>873</v>
      </c>
      <c r="I543" s="143"/>
      <c r="L543" s="33"/>
      <c r="M543" s="144"/>
      <c r="T543" s="54"/>
      <c r="AT543" s="18" t="s">
        <v>142</v>
      </c>
      <c r="AU543" s="18" t="s">
        <v>81</v>
      </c>
    </row>
    <row r="544" spans="2:51" s="12" customFormat="1" ht="11.25">
      <c r="B544" s="150"/>
      <c r="D544" s="151" t="s">
        <v>208</v>
      </c>
      <c r="E544" s="152" t="s">
        <v>19</v>
      </c>
      <c r="F544" s="153" t="s">
        <v>874</v>
      </c>
      <c r="H544" s="152" t="s">
        <v>19</v>
      </c>
      <c r="I544" s="154"/>
      <c r="L544" s="150"/>
      <c r="M544" s="155"/>
      <c r="T544" s="156"/>
      <c r="AT544" s="152" t="s">
        <v>208</v>
      </c>
      <c r="AU544" s="152" t="s">
        <v>81</v>
      </c>
      <c r="AV544" s="12" t="s">
        <v>79</v>
      </c>
      <c r="AW544" s="12" t="s">
        <v>33</v>
      </c>
      <c r="AX544" s="12" t="s">
        <v>72</v>
      </c>
      <c r="AY544" s="152" t="s">
        <v>132</v>
      </c>
    </row>
    <row r="545" spans="2:51" s="13" customFormat="1" ht="11.25">
      <c r="B545" s="157"/>
      <c r="D545" s="151" t="s">
        <v>208</v>
      </c>
      <c r="E545" s="158" t="s">
        <v>19</v>
      </c>
      <c r="F545" s="159" t="s">
        <v>1206</v>
      </c>
      <c r="H545" s="160">
        <v>1.08</v>
      </c>
      <c r="I545" s="161"/>
      <c r="L545" s="157"/>
      <c r="M545" s="162"/>
      <c r="T545" s="163"/>
      <c r="AT545" s="158" t="s">
        <v>208</v>
      </c>
      <c r="AU545" s="158" t="s">
        <v>81</v>
      </c>
      <c r="AV545" s="13" t="s">
        <v>81</v>
      </c>
      <c r="AW545" s="13" t="s">
        <v>33</v>
      </c>
      <c r="AX545" s="13" t="s">
        <v>79</v>
      </c>
      <c r="AY545" s="158" t="s">
        <v>132</v>
      </c>
    </row>
    <row r="546" spans="2:65" s="1" customFormat="1" ht="16.5" customHeight="1">
      <c r="B546" s="33"/>
      <c r="C546" s="178" t="s">
        <v>837</v>
      </c>
      <c r="D546" s="178" t="s">
        <v>346</v>
      </c>
      <c r="E546" s="179" t="s">
        <v>877</v>
      </c>
      <c r="F546" s="180" t="s">
        <v>878</v>
      </c>
      <c r="G546" s="181" t="s">
        <v>205</v>
      </c>
      <c r="H546" s="182">
        <v>1.188</v>
      </c>
      <c r="I546" s="183"/>
      <c r="J546" s="184">
        <f>ROUND(I546*H546,2)</f>
        <v>0</v>
      </c>
      <c r="K546" s="180" t="s">
        <v>139</v>
      </c>
      <c r="L546" s="185"/>
      <c r="M546" s="186" t="s">
        <v>19</v>
      </c>
      <c r="N546" s="187" t="s">
        <v>43</v>
      </c>
      <c r="P546" s="137">
        <f>O546*H546</f>
        <v>0</v>
      </c>
      <c r="Q546" s="137">
        <v>0.012</v>
      </c>
      <c r="R546" s="137">
        <f>Q546*H546</f>
        <v>0.014256</v>
      </c>
      <c r="S546" s="137">
        <v>0</v>
      </c>
      <c r="T546" s="138">
        <f>S546*H546</f>
        <v>0</v>
      </c>
      <c r="AR546" s="139" t="s">
        <v>482</v>
      </c>
      <c r="AT546" s="139" t="s">
        <v>346</v>
      </c>
      <c r="AU546" s="139" t="s">
        <v>81</v>
      </c>
      <c r="AY546" s="18" t="s">
        <v>132</v>
      </c>
      <c r="BE546" s="140">
        <f>IF(N546="základní",J546,0)</f>
        <v>0</v>
      </c>
      <c r="BF546" s="140">
        <f>IF(N546="snížená",J546,0)</f>
        <v>0</v>
      </c>
      <c r="BG546" s="140">
        <f>IF(N546="zákl. přenesená",J546,0)</f>
        <v>0</v>
      </c>
      <c r="BH546" s="140">
        <f>IF(N546="sníž. přenesená",J546,0)</f>
        <v>0</v>
      </c>
      <c r="BI546" s="140">
        <f>IF(N546="nulová",J546,0)</f>
        <v>0</v>
      </c>
      <c r="BJ546" s="18" t="s">
        <v>79</v>
      </c>
      <c r="BK546" s="140">
        <f>ROUND(I546*H546,2)</f>
        <v>0</v>
      </c>
      <c r="BL546" s="18" t="s">
        <v>339</v>
      </c>
      <c r="BM546" s="139" t="s">
        <v>1207</v>
      </c>
    </row>
    <row r="547" spans="2:51" s="13" customFormat="1" ht="11.25">
      <c r="B547" s="157"/>
      <c r="D547" s="151" t="s">
        <v>208</v>
      </c>
      <c r="F547" s="159" t="s">
        <v>1208</v>
      </c>
      <c r="H547" s="160">
        <v>1.188</v>
      </c>
      <c r="I547" s="161"/>
      <c r="L547" s="157"/>
      <c r="M547" s="162"/>
      <c r="T547" s="163"/>
      <c r="AT547" s="158" t="s">
        <v>208</v>
      </c>
      <c r="AU547" s="158" t="s">
        <v>81</v>
      </c>
      <c r="AV547" s="13" t="s">
        <v>81</v>
      </c>
      <c r="AW547" s="13" t="s">
        <v>4</v>
      </c>
      <c r="AX547" s="13" t="s">
        <v>79</v>
      </c>
      <c r="AY547" s="158" t="s">
        <v>132</v>
      </c>
    </row>
    <row r="548" spans="2:65" s="1" customFormat="1" ht="24.2" customHeight="1">
      <c r="B548" s="33"/>
      <c r="C548" s="128" t="s">
        <v>843</v>
      </c>
      <c r="D548" s="128" t="s">
        <v>135</v>
      </c>
      <c r="E548" s="129" t="s">
        <v>882</v>
      </c>
      <c r="F548" s="130" t="s">
        <v>883</v>
      </c>
      <c r="G548" s="131" t="s">
        <v>596</v>
      </c>
      <c r="H548" s="188"/>
      <c r="I548" s="133"/>
      <c r="J548" s="134">
        <f>ROUND(I548*H548,2)</f>
        <v>0</v>
      </c>
      <c r="K548" s="130" t="s">
        <v>139</v>
      </c>
      <c r="L548" s="33"/>
      <c r="M548" s="135" t="s">
        <v>19</v>
      </c>
      <c r="N548" s="136" t="s">
        <v>43</v>
      </c>
      <c r="P548" s="137">
        <f>O548*H548</f>
        <v>0</v>
      </c>
      <c r="Q548" s="137">
        <v>0</v>
      </c>
      <c r="R548" s="137">
        <f>Q548*H548</f>
        <v>0</v>
      </c>
      <c r="S548" s="137">
        <v>0</v>
      </c>
      <c r="T548" s="138">
        <f>S548*H548</f>
        <v>0</v>
      </c>
      <c r="AR548" s="139" t="s">
        <v>339</v>
      </c>
      <c r="AT548" s="139" t="s">
        <v>135</v>
      </c>
      <c r="AU548" s="139" t="s">
        <v>81</v>
      </c>
      <c r="AY548" s="18" t="s">
        <v>132</v>
      </c>
      <c r="BE548" s="140">
        <f>IF(N548="základní",J548,0)</f>
        <v>0</v>
      </c>
      <c r="BF548" s="140">
        <f>IF(N548="snížená",J548,0)</f>
        <v>0</v>
      </c>
      <c r="BG548" s="140">
        <f>IF(N548="zákl. přenesená",J548,0)</f>
        <v>0</v>
      </c>
      <c r="BH548" s="140">
        <f>IF(N548="sníž. přenesená",J548,0)</f>
        <v>0</v>
      </c>
      <c r="BI548" s="140">
        <f>IF(N548="nulová",J548,0)</f>
        <v>0</v>
      </c>
      <c r="BJ548" s="18" t="s">
        <v>79</v>
      </c>
      <c r="BK548" s="140">
        <f>ROUND(I548*H548,2)</f>
        <v>0</v>
      </c>
      <c r="BL548" s="18" t="s">
        <v>339</v>
      </c>
      <c r="BM548" s="139" t="s">
        <v>1209</v>
      </c>
    </row>
    <row r="549" spans="2:47" s="1" customFormat="1" ht="11.25">
      <c r="B549" s="33"/>
      <c r="D549" s="141" t="s">
        <v>142</v>
      </c>
      <c r="F549" s="142" t="s">
        <v>885</v>
      </c>
      <c r="I549" s="143"/>
      <c r="L549" s="33"/>
      <c r="M549" s="144"/>
      <c r="T549" s="54"/>
      <c r="AT549" s="18" t="s">
        <v>142</v>
      </c>
      <c r="AU549" s="18" t="s">
        <v>81</v>
      </c>
    </row>
    <row r="550" spans="2:65" s="1" customFormat="1" ht="24.2" customHeight="1">
      <c r="B550" s="33"/>
      <c r="C550" s="128" t="s">
        <v>851</v>
      </c>
      <c r="D550" s="128" t="s">
        <v>135</v>
      </c>
      <c r="E550" s="129" t="s">
        <v>887</v>
      </c>
      <c r="F550" s="130" t="s">
        <v>888</v>
      </c>
      <c r="G550" s="131" t="s">
        <v>596</v>
      </c>
      <c r="H550" s="188"/>
      <c r="I550" s="133"/>
      <c r="J550" s="134">
        <f>ROUND(I550*H550,2)</f>
        <v>0</v>
      </c>
      <c r="K550" s="130" t="s">
        <v>139</v>
      </c>
      <c r="L550" s="33"/>
      <c r="M550" s="135" t="s">
        <v>19</v>
      </c>
      <c r="N550" s="136" t="s">
        <v>43</v>
      </c>
      <c r="P550" s="137">
        <f>O550*H550</f>
        <v>0</v>
      </c>
      <c r="Q550" s="137">
        <v>0</v>
      </c>
      <c r="R550" s="137">
        <f>Q550*H550</f>
        <v>0</v>
      </c>
      <c r="S550" s="137">
        <v>0</v>
      </c>
      <c r="T550" s="138">
        <f>S550*H550</f>
        <v>0</v>
      </c>
      <c r="AR550" s="139" t="s">
        <v>339</v>
      </c>
      <c r="AT550" s="139" t="s">
        <v>135</v>
      </c>
      <c r="AU550" s="139" t="s">
        <v>81</v>
      </c>
      <c r="AY550" s="18" t="s">
        <v>132</v>
      </c>
      <c r="BE550" s="140">
        <f>IF(N550="základní",J550,0)</f>
        <v>0</v>
      </c>
      <c r="BF550" s="140">
        <f>IF(N550="snížená",J550,0)</f>
        <v>0</v>
      </c>
      <c r="BG550" s="140">
        <f>IF(N550="zákl. přenesená",J550,0)</f>
        <v>0</v>
      </c>
      <c r="BH550" s="140">
        <f>IF(N550="sníž. přenesená",J550,0)</f>
        <v>0</v>
      </c>
      <c r="BI550" s="140">
        <f>IF(N550="nulová",J550,0)</f>
        <v>0</v>
      </c>
      <c r="BJ550" s="18" t="s">
        <v>79</v>
      </c>
      <c r="BK550" s="140">
        <f>ROUND(I550*H550,2)</f>
        <v>0</v>
      </c>
      <c r="BL550" s="18" t="s">
        <v>339</v>
      </c>
      <c r="BM550" s="139" t="s">
        <v>1210</v>
      </c>
    </row>
    <row r="551" spans="2:47" s="1" customFormat="1" ht="11.25">
      <c r="B551" s="33"/>
      <c r="D551" s="141" t="s">
        <v>142</v>
      </c>
      <c r="F551" s="142" t="s">
        <v>890</v>
      </c>
      <c r="I551" s="143"/>
      <c r="L551" s="33"/>
      <c r="M551" s="144"/>
      <c r="T551" s="54"/>
      <c r="AT551" s="18" t="s">
        <v>142</v>
      </c>
      <c r="AU551" s="18" t="s">
        <v>81</v>
      </c>
    </row>
    <row r="552" spans="2:63" s="11" customFormat="1" ht="22.9" customHeight="1">
      <c r="B552" s="116"/>
      <c r="D552" s="117" t="s">
        <v>71</v>
      </c>
      <c r="E552" s="126" t="s">
        <v>891</v>
      </c>
      <c r="F552" s="126" t="s">
        <v>892</v>
      </c>
      <c r="I552" s="119"/>
      <c r="J552" s="127">
        <f>BK552</f>
        <v>0</v>
      </c>
      <c r="L552" s="116"/>
      <c r="M552" s="121"/>
      <c r="P552" s="122">
        <f>SUM(P553:P570)</f>
        <v>0</v>
      </c>
      <c r="R552" s="122">
        <f>SUM(R553:R570)</f>
        <v>0.000886</v>
      </c>
      <c r="T552" s="123">
        <f>SUM(T553:T570)</f>
        <v>0</v>
      </c>
      <c r="AR552" s="117" t="s">
        <v>81</v>
      </c>
      <c r="AT552" s="124" t="s">
        <v>71</v>
      </c>
      <c r="AU552" s="124" t="s">
        <v>79</v>
      </c>
      <c r="AY552" s="117" t="s">
        <v>132</v>
      </c>
      <c r="BK552" s="125">
        <f>SUM(BK553:BK570)</f>
        <v>0</v>
      </c>
    </row>
    <row r="553" spans="2:65" s="1" customFormat="1" ht="16.5" customHeight="1">
      <c r="B553" s="33"/>
      <c r="C553" s="128" t="s">
        <v>857</v>
      </c>
      <c r="D553" s="128" t="s">
        <v>135</v>
      </c>
      <c r="E553" s="129" t="s">
        <v>894</v>
      </c>
      <c r="F553" s="130" t="s">
        <v>895</v>
      </c>
      <c r="G553" s="131" t="s">
        <v>205</v>
      </c>
      <c r="H553" s="132">
        <v>9.975</v>
      </c>
      <c r="I553" s="133"/>
      <c r="J553" s="134">
        <f>ROUND(I553*H553,2)</f>
        <v>0</v>
      </c>
      <c r="K553" s="130" t="s">
        <v>139</v>
      </c>
      <c r="L553" s="33"/>
      <c r="M553" s="135" t="s">
        <v>19</v>
      </c>
      <c r="N553" s="136" t="s">
        <v>43</v>
      </c>
      <c r="P553" s="137">
        <f>O553*H553</f>
        <v>0</v>
      </c>
      <c r="Q553" s="137">
        <v>0</v>
      </c>
      <c r="R553" s="137">
        <f>Q553*H553</f>
        <v>0</v>
      </c>
      <c r="S553" s="137">
        <v>0</v>
      </c>
      <c r="T553" s="138">
        <f>S553*H553</f>
        <v>0</v>
      </c>
      <c r="AR553" s="139" t="s">
        <v>339</v>
      </c>
      <c r="AT553" s="139" t="s">
        <v>135</v>
      </c>
      <c r="AU553" s="139" t="s">
        <v>81</v>
      </c>
      <c r="AY553" s="18" t="s">
        <v>132</v>
      </c>
      <c r="BE553" s="140">
        <f>IF(N553="základní",J553,0)</f>
        <v>0</v>
      </c>
      <c r="BF553" s="140">
        <f>IF(N553="snížená",J553,0)</f>
        <v>0</v>
      </c>
      <c r="BG553" s="140">
        <f>IF(N553="zákl. přenesená",J553,0)</f>
        <v>0</v>
      </c>
      <c r="BH553" s="140">
        <f>IF(N553="sníž. přenesená",J553,0)</f>
        <v>0</v>
      </c>
      <c r="BI553" s="140">
        <f>IF(N553="nulová",J553,0)</f>
        <v>0</v>
      </c>
      <c r="BJ553" s="18" t="s">
        <v>79</v>
      </c>
      <c r="BK553" s="140">
        <f>ROUND(I553*H553,2)</f>
        <v>0</v>
      </c>
      <c r="BL553" s="18" t="s">
        <v>339</v>
      </c>
      <c r="BM553" s="139" t="s">
        <v>1211</v>
      </c>
    </row>
    <row r="554" spans="2:47" s="1" customFormat="1" ht="11.25">
      <c r="B554" s="33"/>
      <c r="D554" s="141" t="s">
        <v>142</v>
      </c>
      <c r="F554" s="142" t="s">
        <v>897</v>
      </c>
      <c r="I554" s="143"/>
      <c r="L554" s="33"/>
      <c r="M554" s="144"/>
      <c r="T554" s="54"/>
      <c r="AT554" s="18" t="s">
        <v>142</v>
      </c>
      <c r="AU554" s="18" t="s">
        <v>81</v>
      </c>
    </row>
    <row r="555" spans="2:51" s="12" customFormat="1" ht="11.25">
      <c r="B555" s="150"/>
      <c r="D555" s="151" t="s">
        <v>208</v>
      </c>
      <c r="E555" s="152" t="s">
        <v>19</v>
      </c>
      <c r="F555" s="153" t="s">
        <v>898</v>
      </c>
      <c r="H555" s="152" t="s">
        <v>19</v>
      </c>
      <c r="I555" s="154"/>
      <c r="L555" s="150"/>
      <c r="M555" s="155"/>
      <c r="T555" s="156"/>
      <c r="AT555" s="152" t="s">
        <v>208</v>
      </c>
      <c r="AU555" s="152" t="s">
        <v>81</v>
      </c>
      <c r="AV555" s="12" t="s">
        <v>79</v>
      </c>
      <c r="AW555" s="12" t="s">
        <v>33</v>
      </c>
      <c r="AX555" s="12" t="s">
        <v>72</v>
      </c>
      <c r="AY555" s="152" t="s">
        <v>132</v>
      </c>
    </row>
    <row r="556" spans="2:51" s="13" customFormat="1" ht="11.25">
      <c r="B556" s="157"/>
      <c r="D556" s="151" t="s">
        <v>208</v>
      </c>
      <c r="E556" s="158" t="s">
        <v>19</v>
      </c>
      <c r="F556" s="159" t="s">
        <v>1212</v>
      </c>
      <c r="H556" s="160">
        <v>9.975</v>
      </c>
      <c r="I556" s="161"/>
      <c r="L556" s="157"/>
      <c r="M556" s="162"/>
      <c r="T556" s="163"/>
      <c r="AT556" s="158" t="s">
        <v>208</v>
      </c>
      <c r="AU556" s="158" t="s">
        <v>81</v>
      </c>
      <c r="AV556" s="13" t="s">
        <v>81</v>
      </c>
      <c r="AW556" s="13" t="s">
        <v>33</v>
      </c>
      <c r="AX556" s="13" t="s">
        <v>79</v>
      </c>
      <c r="AY556" s="158" t="s">
        <v>132</v>
      </c>
    </row>
    <row r="557" spans="2:65" s="1" customFormat="1" ht="16.5" customHeight="1">
      <c r="B557" s="33"/>
      <c r="C557" s="128" t="s">
        <v>863</v>
      </c>
      <c r="D557" s="128" t="s">
        <v>135</v>
      </c>
      <c r="E557" s="129" t="s">
        <v>901</v>
      </c>
      <c r="F557" s="130" t="s">
        <v>902</v>
      </c>
      <c r="G557" s="131" t="s">
        <v>205</v>
      </c>
      <c r="H557" s="132">
        <v>11.775</v>
      </c>
      <c r="I557" s="133"/>
      <c r="J557" s="134">
        <f>ROUND(I557*H557,2)</f>
        <v>0</v>
      </c>
      <c r="K557" s="130" t="s">
        <v>19</v>
      </c>
      <c r="L557" s="33"/>
      <c r="M557" s="135" t="s">
        <v>19</v>
      </c>
      <c r="N557" s="136" t="s">
        <v>43</v>
      </c>
      <c r="P557" s="137">
        <f>O557*H557</f>
        <v>0</v>
      </c>
      <c r="Q557" s="137">
        <v>0</v>
      </c>
      <c r="R557" s="137">
        <f>Q557*H557</f>
        <v>0</v>
      </c>
      <c r="S557" s="137">
        <v>0</v>
      </c>
      <c r="T557" s="138">
        <f>S557*H557</f>
        <v>0</v>
      </c>
      <c r="AR557" s="139" t="s">
        <v>339</v>
      </c>
      <c r="AT557" s="139" t="s">
        <v>135</v>
      </c>
      <c r="AU557" s="139" t="s">
        <v>81</v>
      </c>
      <c r="AY557" s="18" t="s">
        <v>132</v>
      </c>
      <c r="BE557" s="140">
        <f>IF(N557="základní",J557,0)</f>
        <v>0</v>
      </c>
      <c r="BF557" s="140">
        <f>IF(N557="snížená",J557,0)</f>
        <v>0</v>
      </c>
      <c r="BG557" s="140">
        <f>IF(N557="zákl. přenesená",J557,0)</f>
        <v>0</v>
      </c>
      <c r="BH557" s="140">
        <f>IF(N557="sníž. přenesená",J557,0)</f>
        <v>0</v>
      </c>
      <c r="BI557" s="140">
        <f>IF(N557="nulová",J557,0)</f>
        <v>0</v>
      </c>
      <c r="BJ557" s="18" t="s">
        <v>79</v>
      </c>
      <c r="BK557" s="140">
        <f>ROUND(I557*H557,2)</f>
        <v>0</v>
      </c>
      <c r="BL557" s="18" t="s">
        <v>339</v>
      </c>
      <c r="BM557" s="139" t="s">
        <v>1213</v>
      </c>
    </row>
    <row r="558" spans="2:51" s="12" customFormat="1" ht="11.25">
      <c r="B558" s="150"/>
      <c r="D558" s="151" t="s">
        <v>208</v>
      </c>
      <c r="E558" s="152" t="s">
        <v>19</v>
      </c>
      <c r="F558" s="153" t="s">
        <v>898</v>
      </c>
      <c r="H558" s="152" t="s">
        <v>19</v>
      </c>
      <c r="I558" s="154"/>
      <c r="L558" s="150"/>
      <c r="M558" s="155"/>
      <c r="T558" s="156"/>
      <c r="AT558" s="152" t="s">
        <v>208</v>
      </c>
      <c r="AU558" s="152" t="s">
        <v>81</v>
      </c>
      <c r="AV558" s="12" t="s">
        <v>79</v>
      </c>
      <c r="AW558" s="12" t="s">
        <v>33</v>
      </c>
      <c r="AX558" s="12" t="s">
        <v>72</v>
      </c>
      <c r="AY558" s="152" t="s">
        <v>132</v>
      </c>
    </row>
    <row r="559" spans="2:51" s="13" customFormat="1" ht="11.25">
      <c r="B559" s="157"/>
      <c r="D559" s="151" t="s">
        <v>208</v>
      </c>
      <c r="E559" s="158" t="s">
        <v>19</v>
      </c>
      <c r="F559" s="159" t="s">
        <v>1214</v>
      </c>
      <c r="H559" s="160">
        <v>11.775</v>
      </c>
      <c r="I559" s="161"/>
      <c r="L559" s="157"/>
      <c r="M559" s="162"/>
      <c r="T559" s="163"/>
      <c r="AT559" s="158" t="s">
        <v>208</v>
      </c>
      <c r="AU559" s="158" t="s">
        <v>81</v>
      </c>
      <c r="AV559" s="13" t="s">
        <v>81</v>
      </c>
      <c r="AW559" s="13" t="s">
        <v>33</v>
      </c>
      <c r="AX559" s="13" t="s">
        <v>79</v>
      </c>
      <c r="AY559" s="158" t="s">
        <v>132</v>
      </c>
    </row>
    <row r="560" spans="2:65" s="1" customFormat="1" ht="16.5" customHeight="1">
      <c r="B560" s="33"/>
      <c r="C560" s="128" t="s">
        <v>869</v>
      </c>
      <c r="D560" s="128" t="s">
        <v>135</v>
      </c>
      <c r="E560" s="129" t="s">
        <v>906</v>
      </c>
      <c r="F560" s="130" t="s">
        <v>907</v>
      </c>
      <c r="G560" s="131" t="s">
        <v>205</v>
      </c>
      <c r="H560" s="132">
        <v>2.3</v>
      </c>
      <c r="I560" s="133"/>
      <c r="J560" s="134">
        <f>ROUND(I560*H560,2)</f>
        <v>0</v>
      </c>
      <c r="K560" s="130" t="s">
        <v>139</v>
      </c>
      <c r="L560" s="33"/>
      <c r="M560" s="135" t="s">
        <v>19</v>
      </c>
      <c r="N560" s="136" t="s">
        <v>43</v>
      </c>
      <c r="P560" s="137">
        <f>O560*H560</f>
        <v>0</v>
      </c>
      <c r="Q560" s="137">
        <v>0.00014</v>
      </c>
      <c r="R560" s="137">
        <f>Q560*H560</f>
        <v>0.00032199999999999997</v>
      </c>
      <c r="S560" s="137">
        <v>0</v>
      </c>
      <c r="T560" s="138">
        <f>S560*H560</f>
        <v>0</v>
      </c>
      <c r="AR560" s="139" t="s">
        <v>339</v>
      </c>
      <c r="AT560" s="139" t="s">
        <v>135</v>
      </c>
      <c r="AU560" s="139" t="s">
        <v>81</v>
      </c>
      <c r="AY560" s="18" t="s">
        <v>132</v>
      </c>
      <c r="BE560" s="140">
        <f>IF(N560="základní",J560,0)</f>
        <v>0</v>
      </c>
      <c r="BF560" s="140">
        <f>IF(N560="snížená",J560,0)</f>
        <v>0</v>
      </c>
      <c r="BG560" s="140">
        <f>IF(N560="zákl. přenesená",J560,0)</f>
        <v>0</v>
      </c>
      <c r="BH560" s="140">
        <f>IF(N560="sníž. přenesená",J560,0)</f>
        <v>0</v>
      </c>
      <c r="BI560" s="140">
        <f>IF(N560="nulová",J560,0)</f>
        <v>0</v>
      </c>
      <c r="BJ560" s="18" t="s">
        <v>79</v>
      </c>
      <c r="BK560" s="140">
        <f>ROUND(I560*H560,2)</f>
        <v>0</v>
      </c>
      <c r="BL560" s="18" t="s">
        <v>339</v>
      </c>
      <c r="BM560" s="139" t="s">
        <v>1215</v>
      </c>
    </row>
    <row r="561" spans="2:47" s="1" customFormat="1" ht="11.25">
      <c r="B561" s="33"/>
      <c r="D561" s="141" t="s">
        <v>142</v>
      </c>
      <c r="F561" s="142" t="s">
        <v>909</v>
      </c>
      <c r="I561" s="143"/>
      <c r="L561" s="33"/>
      <c r="M561" s="144"/>
      <c r="T561" s="54"/>
      <c r="AT561" s="18" t="s">
        <v>142</v>
      </c>
      <c r="AU561" s="18" t="s">
        <v>81</v>
      </c>
    </row>
    <row r="562" spans="2:51" s="12" customFormat="1" ht="11.25">
      <c r="B562" s="150"/>
      <c r="D562" s="151" t="s">
        <v>208</v>
      </c>
      <c r="E562" s="152" t="s">
        <v>19</v>
      </c>
      <c r="F562" s="153" t="s">
        <v>910</v>
      </c>
      <c r="H562" s="152" t="s">
        <v>19</v>
      </c>
      <c r="I562" s="154"/>
      <c r="L562" s="150"/>
      <c r="M562" s="155"/>
      <c r="T562" s="156"/>
      <c r="AT562" s="152" t="s">
        <v>208</v>
      </c>
      <c r="AU562" s="152" t="s">
        <v>81</v>
      </c>
      <c r="AV562" s="12" t="s">
        <v>79</v>
      </c>
      <c r="AW562" s="12" t="s">
        <v>33</v>
      </c>
      <c r="AX562" s="12" t="s">
        <v>72</v>
      </c>
      <c r="AY562" s="152" t="s">
        <v>132</v>
      </c>
    </row>
    <row r="563" spans="2:51" s="12" customFormat="1" ht="11.25">
      <c r="B563" s="150"/>
      <c r="D563" s="151" t="s">
        <v>208</v>
      </c>
      <c r="E563" s="152" t="s">
        <v>19</v>
      </c>
      <c r="F563" s="153" t="s">
        <v>242</v>
      </c>
      <c r="H563" s="152" t="s">
        <v>19</v>
      </c>
      <c r="I563" s="154"/>
      <c r="L563" s="150"/>
      <c r="M563" s="155"/>
      <c r="T563" s="156"/>
      <c r="AT563" s="152" t="s">
        <v>208</v>
      </c>
      <c r="AU563" s="152" t="s">
        <v>81</v>
      </c>
      <c r="AV563" s="12" t="s">
        <v>79</v>
      </c>
      <c r="AW563" s="12" t="s">
        <v>33</v>
      </c>
      <c r="AX563" s="12" t="s">
        <v>72</v>
      </c>
      <c r="AY563" s="152" t="s">
        <v>132</v>
      </c>
    </row>
    <row r="564" spans="2:51" s="13" customFormat="1" ht="11.25">
      <c r="B564" s="157"/>
      <c r="D564" s="151" t="s">
        <v>208</v>
      </c>
      <c r="E564" s="158" t="s">
        <v>19</v>
      </c>
      <c r="F564" s="159" t="s">
        <v>1216</v>
      </c>
      <c r="H564" s="160">
        <v>2.3</v>
      </c>
      <c r="I564" s="161"/>
      <c r="L564" s="157"/>
      <c r="M564" s="162"/>
      <c r="T564" s="163"/>
      <c r="AT564" s="158" t="s">
        <v>208</v>
      </c>
      <c r="AU564" s="158" t="s">
        <v>81</v>
      </c>
      <c r="AV564" s="13" t="s">
        <v>81</v>
      </c>
      <c r="AW564" s="13" t="s">
        <v>33</v>
      </c>
      <c r="AX564" s="13" t="s">
        <v>79</v>
      </c>
      <c r="AY564" s="158" t="s">
        <v>132</v>
      </c>
    </row>
    <row r="565" spans="2:65" s="1" customFormat="1" ht="16.5" customHeight="1">
      <c r="B565" s="33"/>
      <c r="C565" s="128" t="s">
        <v>876</v>
      </c>
      <c r="D565" s="128" t="s">
        <v>135</v>
      </c>
      <c r="E565" s="129" t="s">
        <v>913</v>
      </c>
      <c r="F565" s="130" t="s">
        <v>914</v>
      </c>
      <c r="G565" s="131" t="s">
        <v>205</v>
      </c>
      <c r="H565" s="132">
        <v>2.35</v>
      </c>
      <c r="I565" s="133"/>
      <c r="J565" s="134">
        <f>ROUND(I565*H565,2)</f>
        <v>0</v>
      </c>
      <c r="K565" s="130" t="s">
        <v>139</v>
      </c>
      <c r="L565" s="33"/>
      <c r="M565" s="135" t="s">
        <v>19</v>
      </c>
      <c r="N565" s="136" t="s">
        <v>43</v>
      </c>
      <c r="P565" s="137">
        <f>O565*H565</f>
        <v>0</v>
      </c>
      <c r="Q565" s="137">
        <v>0.00012</v>
      </c>
      <c r="R565" s="137">
        <f>Q565*H565</f>
        <v>0.000282</v>
      </c>
      <c r="S565" s="137">
        <v>0</v>
      </c>
      <c r="T565" s="138">
        <f>S565*H565</f>
        <v>0</v>
      </c>
      <c r="AR565" s="139" t="s">
        <v>339</v>
      </c>
      <c r="AT565" s="139" t="s">
        <v>135</v>
      </c>
      <c r="AU565" s="139" t="s">
        <v>81</v>
      </c>
      <c r="AY565" s="18" t="s">
        <v>132</v>
      </c>
      <c r="BE565" s="140">
        <f>IF(N565="základní",J565,0)</f>
        <v>0</v>
      </c>
      <c r="BF565" s="140">
        <f>IF(N565="snížená",J565,0)</f>
        <v>0</v>
      </c>
      <c r="BG565" s="140">
        <f>IF(N565="zákl. přenesená",J565,0)</f>
        <v>0</v>
      </c>
      <c r="BH565" s="140">
        <f>IF(N565="sníž. přenesená",J565,0)</f>
        <v>0</v>
      </c>
      <c r="BI565" s="140">
        <f>IF(N565="nulová",J565,0)</f>
        <v>0</v>
      </c>
      <c r="BJ565" s="18" t="s">
        <v>79</v>
      </c>
      <c r="BK565" s="140">
        <f>ROUND(I565*H565,2)</f>
        <v>0</v>
      </c>
      <c r="BL565" s="18" t="s">
        <v>339</v>
      </c>
      <c r="BM565" s="139" t="s">
        <v>1217</v>
      </c>
    </row>
    <row r="566" spans="2:47" s="1" customFormat="1" ht="11.25">
      <c r="B566" s="33"/>
      <c r="D566" s="141" t="s">
        <v>142</v>
      </c>
      <c r="F566" s="142" t="s">
        <v>916</v>
      </c>
      <c r="I566" s="143"/>
      <c r="L566" s="33"/>
      <c r="M566" s="144"/>
      <c r="T566" s="54"/>
      <c r="AT566" s="18" t="s">
        <v>142</v>
      </c>
      <c r="AU566" s="18" t="s">
        <v>81</v>
      </c>
    </row>
    <row r="567" spans="2:51" s="12" customFormat="1" ht="11.25">
      <c r="B567" s="150"/>
      <c r="D567" s="151" t="s">
        <v>208</v>
      </c>
      <c r="E567" s="152" t="s">
        <v>19</v>
      </c>
      <c r="F567" s="153" t="s">
        <v>917</v>
      </c>
      <c r="H567" s="152" t="s">
        <v>19</v>
      </c>
      <c r="I567" s="154"/>
      <c r="L567" s="150"/>
      <c r="M567" s="155"/>
      <c r="T567" s="156"/>
      <c r="AT567" s="152" t="s">
        <v>208</v>
      </c>
      <c r="AU567" s="152" t="s">
        <v>81</v>
      </c>
      <c r="AV567" s="12" t="s">
        <v>79</v>
      </c>
      <c r="AW567" s="12" t="s">
        <v>33</v>
      </c>
      <c r="AX567" s="12" t="s">
        <v>72</v>
      </c>
      <c r="AY567" s="152" t="s">
        <v>132</v>
      </c>
    </row>
    <row r="568" spans="2:51" s="13" customFormat="1" ht="11.25">
      <c r="B568" s="157"/>
      <c r="D568" s="151" t="s">
        <v>208</v>
      </c>
      <c r="E568" s="158" t="s">
        <v>19</v>
      </c>
      <c r="F568" s="159" t="s">
        <v>1218</v>
      </c>
      <c r="H568" s="160">
        <v>2.35</v>
      </c>
      <c r="I568" s="161"/>
      <c r="L568" s="157"/>
      <c r="M568" s="162"/>
      <c r="T568" s="163"/>
      <c r="AT568" s="158" t="s">
        <v>208</v>
      </c>
      <c r="AU568" s="158" t="s">
        <v>81</v>
      </c>
      <c r="AV568" s="13" t="s">
        <v>81</v>
      </c>
      <c r="AW568" s="13" t="s">
        <v>33</v>
      </c>
      <c r="AX568" s="13" t="s">
        <v>79</v>
      </c>
      <c r="AY568" s="158" t="s">
        <v>132</v>
      </c>
    </row>
    <row r="569" spans="2:65" s="1" customFormat="1" ht="16.5" customHeight="1">
      <c r="B569" s="33"/>
      <c r="C569" s="128" t="s">
        <v>881</v>
      </c>
      <c r="D569" s="128" t="s">
        <v>135</v>
      </c>
      <c r="E569" s="129" t="s">
        <v>921</v>
      </c>
      <c r="F569" s="130" t="s">
        <v>922</v>
      </c>
      <c r="G569" s="131" t="s">
        <v>205</v>
      </c>
      <c r="H569" s="132">
        <v>2.35</v>
      </c>
      <c r="I569" s="133"/>
      <c r="J569" s="134">
        <f>ROUND(I569*H569,2)</f>
        <v>0</v>
      </c>
      <c r="K569" s="130" t="s">
        <v>139</v>
      </c>
      <c r="L569" s="33"/>
      <c r="M569" s="135" t="s">
        <v>19</v>
      </c>
      <c r="N569" s="136" t="s">
        <v>43</v>
      </c>
      <c r="P569" s="137">
        <f>O569*H569</f>
        <v>0</v>
      </c>
      <c r="Q569" s="137">
        <v>0.00012</v>
      </c>
      <c r="R569" s="137">
        <f>Q569*H569</f>
        <v>0.000282</v>
      </c>
      <c r="S569" s="137">
        <v>0</v>
      </c>
      <c r="T569" s="138">
        <f>S569*H569</f>
        <v>0</v>
      </c>
      <c r="AR569" s="139" t="s">
        <v>339</v>
      </c>
      <c r="AT569" s="139" t="s">
        <v>135</v>
      </c>
      <c r="AU569" s="139" t="s">
        <v>81</v>
      </c>
      <c r="AY569" s="18" t="s">
        <v>132</v>
      </c>
      <c r="BE569" s="140">
        <f>IF(N569="základní",J569,0)</f>
        <v>0</v>
      </c>
      <c r="BF569" s="140">
        <f>IF(N569="snížená",J569,0)</f>
        <v>0</v>
      </c>
      <c r="BG569" s="140">
        <f>IF(N569="zákl. přenesená",J569,0)</f>
        <v>0</v>
      </c>
      <c r="BH569" s="140">
        <f>IF(N569="sníž. přenesená",J569,0)</f>
        <v>0</v>
      </c>
      <c r="BI569" s="140">
        <f>IF(N569="nulová",J569,0)</f>
        <v>0</v>
      </c>
      <c r="BJ569" s="18" t="s">
        <v>79</v>
      </c>
      <c r="BK569" s="140">
        <f>ROUND(I569*H569,2)</f>
        <v>0</v>
      </c>
      <c r="BL569" s="18" t="s">
        <v>339</v>
      </c>
      <c r="BM569" s="139" t="s">
        <v>1219</v>
      </c>
    </row>
    <row r="570" spans="2:47" s="1" customFormat="1" ht="11.25">
      <c r="B570" s="33"/>
      <c r="D570" s="141" t="s">
        <v>142</v>
      </c>
      <c r="F570" s="142" t="s">
        <v>924</v>
      </c>
      <c r="I570" s="143"/>
      <c r="L570" s="33"/>
      <c r="M570" s="144"/>
      <c r="T570" s="54"/>
      <c r="AT570" s="18" t="s">
        <v>142</v>
      </c>
      <c r="AU570" s="18" t="s">
        <v>81</v>
      </c>
    </row>
    <row r="571" spans="2:63" s="11" customFormat="1" ht="22.9" customHeight="1">
      <c r="B571" s="116"/>
      <c r="D571" s="117" t="s">
        <v>71</v>
      </c>
      <c r="E571" s="126" t="s">
        <v>925</v>
      </c>
      <c r="F571" s="126" t="s">
        <v>926</v>
      </c>
      <c r="I571" s="119"/>
      <c r="J571" s="127">
        <f>BK571</f>
        <v>0</v>
      </c>
      <c r="L571" s="116"/>
      <c r="M571" s="121"/>
      <c r="P571" s="122">
        <f>SUM(P572:P636)</f>
        <v>0</v>
      </c>
      <c r="R571" s="122">
        <f>SUM(R572:R636)</f>
        <v>0.095237</v>
      </c>
      <c r="T571" s="123">
        <f>SUM(T572:T636)</f>
        <v>0.01707449</v>
      </c>
      <c r="AR571" s="117" t="s">
        <v>81</v>
      </c>
      <c r="AT571" s="124" t="s">
        <v>71</v>
      </c>
      <c r="AU571" s="124" t="s">
        <v>79</v>
      </c>
      <c r="AY571" s="117" t="s">
        <v>132</v>
      </c>
      <c r="BK571" s="125">
        <f>SUM(BK572:BK636)</f>
        <v>0</v>
      </c>
    </row>
    <row r="572" spans="2:65" s="1" customFormat="1" ht="16.5" customHeight="1">
      <c r="B572" s="33"/>
      <c r="C572" s="128" t="s">
        <v>886</v>
      </c>
      <c r="D572" s="128" t="s">
        <v>135</v>
      </c>
      <c r="E572" s="129" t="s">
        <v>928</v>
      </c>
      <c r="F572" s="130" t="s">
        <v>929</v>
      </c>
      <c r="G572" s="131" t="s">
        <v>205</v>
      </c>
      <c r="H572" s="132">
        <v>55.079</v>
      </c>
      <c r="I572" s="133"/>
      <c r="J572" s="134">
        <f>ROUND(I572*H572,2)</f>
        <v>0</v>
      </c>
      <c r="K572" s="130" t="s">
        <v>139</v>
      </c>
      <c r="L572" s="33"/>
      <c r="M572" s="135" t="s">
        <v>19</v>
      </c>
      <c r="N572" s="136" t="s">
        <v>43</v>
      </c>
      <c r="P572" s="137">
        <f>O572*H572</f>
        <v>0</v>
      </c>
      <c r="Q572" s="137">
        <v>0.001</v>
      </c>
      <c r="R572" s="137">
        <f>Q572*H572</f>
        <v>0.055079</v>
      </c>
      <c r="S572" s="137">
        <v>0.00031</v>
      </c>
      <c r="T572" s="138">
        <f>S572*H572</f>
        <v>0.01707449</v>
      </c>
      <c r="AR572" s="139" t="s">
        <v>339</v>
      </c>
      <c r="AT572" s="139" t="s">
        <v>135</v>
      </c>
      <c r="AU572" s="139" t="s">
        <v>81</v>
      </c>
      <c r="AY572" s="18" t="s">
        <v>132</v>
      </c>
      <c r="BE572" s="140">
        <f>IF(N572="základní",J572,0)</f>
        <v>0</v>
      </c>
      <c r="BF572" s="140">
        <f>IF(N572="snížená",J572,0)</f>
        <v>0</v>
      </c>
      <c r="BG572" s="140">
        <f>IF(N572="zákl. přenesená",J572,0)</f>
        <v>0</v>
      </c>
      <c r="BH572" s="140">
        <f>IF(N572="sníž. přenesená",J572,0)</f>
        <v>0</v>
      </c>
      <c r="BI572" s="140">
        <f>IF(N572="nulová",J572,0)</f>
        <v>0</v>
      </c>
      <c r="BJ572" s="18" t="s">
        <v>79</v>
      </c>
      <c r="BK572" s="140">
        <f>ROUND(I572*H572,2)</f>
        <v>0</v>
      </c>
      <c r="BL572" s="18" t="s">
        <v>339</v>
      </c>
      <c r="BM572" s="139" t="s">
        <v>1220</v>
      </c>
    </row>
    <row r="573" spans="2:47" s="1" customFormat="1" ht="11.25">
      <c r="B573" s="33"/>
      <c r="D573" s="141" t="s">
        <v>142</v>
      </c>
      <c r="F573" s="142" t="s">
        <v>931</v>
      </c>
      <c r="I573" s="143"/>
      <c r="L573" s="33"/>
      <c r="M573" s="144"/>
      <c r="T573" s="54"/>
      <c r="AT573" s="18" t="s">
        <v>142</v>
      </c>
      <c r="AU573" s="18" t="s">
        <v>81</v>
      </c>
    </row>
    <row r="574" spans="2:51" s="12" customFormat="1" ht="11.25">
      <c r="B574" s="150"/>
      <c r="D574" s="151" t="s">
        <v>208</v>
      </c>
      <c r="E574" s="152" t="s">
        <v>19</v>
      </c>
      <c r="F574" s="153" t="s">
        <v>260</v>
      </c>
      <c r="H574" s="152" t="s">
        <v>19</v>
      </c>
      <c r="I574" s="154"/>
      <c r="L574" s="150"/>
      <c r="M574" s="155"/>
      <c r="T574" s="156"/>
      <c r="AT574" s="152" t="s">
        <v>208</v>
      </c>
      <c r="AU574" s="152" t="s">
        <v>81</v>
      </c>
      <c r="AV574" s="12" t="s">
        <v>79</v>
      </c>
      <c r="AW574" s="12" t="s">
        <v>33</v>
      </c>
      <c r="AX574" s="12" t="s">
        <v>72</v>
      </c>
      <c r="AY574" s="152" t="s">
        <v>132</v>
      </c>
    </row>
    <row r="575" spans="2:51" s="13" customFormat="1" ht="11.25">
      <c r="B575" s="157"/>
      <c r="D575" s="151" t="s">
        <v>208</v>
      </c>
      <c r="E575" s="158" t="s">
        <v>19</v>
      </c>
      <c r="F575" s="159" t="s">
        <v>998</v>
      </c>
      <c r="H575" s="160">
        <v>11.964</v>
      </c>
      <c r="I575" s="161"/>
      <c r="L575" s="157"/>
      <c r="M575" s="162"/>
      <c r="T575" s="163"/>
      <c r="AT575" s="158" t="s">
        <v>208</v>
      </c>
      <c r="AU575" s="158" t="s">
        <v>81</v>
      </c>
      <c r="AV575" s="13" t="s">
        <v>81</v>
      </c>
      <c r="AW575" s="13" t="s">
        <v>33</v>
      </c>
      <c r="AX575" s="13" t="s">
        <v>72</v>
      </c>
      <c r="AY575" s="158" t="s">
        <v>132</v>
      </c>
    </row>
    <row r="576" spans="2:51" s="13" customFormat="1" ht="11.25">
      <c r="B576" s="157"/>
      <c r="D576" s="151" t="s">
        <v>208</v>
      </c>
      <c r="E576" s="158" t="s">
        <v>19</v>
      </c>
      <c r="F576" s="159" t="s">
        <v>999</v>
      </c>
      <c r="H576" s="160">
        <v>0.348</v>
      </c>
      <c r="I576" s="161"/>
      <c r="L576" s="157"/>
      <c r="M576" s="162"/>
      <c r="T576" s="163"/>
      <c r="AT576" s="158" t="s">
        <v>208</v>
      </c>
      <c r="AU576" s="158" t="s">
        <v>81</v>
      </c>
      <c r="AV576" s="13" t="s">
        <v>81</v>
      </c>
      <c r="AW576" s="13" t="s">
        <v>33</v>
      </c>
      <c r="AX576" s="13" t="s">
        <v>72</v>
      </c>
      <c r="AY576" s="158" t="s">
        <v>132</v>
      </c>
    </row>
    <row r="577" spans="2:51" s="13" customFormat="1" ht="11.25">
      <c r="B577" s="157"/>
      <c r="D577" s="151" t="s">
        <v>208</v>
      </c>
      <c r="E577" s="158" t="s">
        <v>19</v>
      </c>
      <c r="F577" s="159" t="s">
        <v>1000</v>
      </c>
      <c r="H577" s="160">
        <v>73.762</v>
      </c>
      <c r="I577" s="161"/>
      <c r="L577" s="157"/>
      <c r="M577" s="162"/>
      <c r="T577" s="163"/>
      <c r="AT577" s="158" t="s">
        <v>208</v>
      </c>
      <c r="AU577" s="158" t="s">
        <v>81</v>
      </c>
      <c r="AV577" s="13" t="s">
        <v>81</v>
      </c>
      <c r="AW577" s="13" t="s">
        <v>33</v>
      </c>
      <c r="AX577" s="13" t="s">
        <v>72</v>
      </c>
      <c r="AY577" s="158" t="s">
        <v>132</v>
      </c>
    </row>
    <row r="578" spans="2:51" s="13" customFormat="1" ht="11.25">
      <c r="B578" s="157"/>
      <c r="D578" s="151" t="s">
        <v>208</v>
      </c>
      <c r="E578" s="158" t="s">
        <v>19</v>
      </c>
      <c r="F578" s="159" t="s">
        <v>1001</v>
      </c>
      <c r="H578" s="160">
        <v>-0.9</v>
      </c>
      <c r="I578" s="161"/>
      <c r="L578" s="157"/>
      <c r="M578" s="162"/>
      <c r="T578" s="163"/>
      <c r="AT578" s="158" t="s">
        <v>208</v>
      </c>
      <c r="AU578" s="158" t="s">
        <v>81</v>
      </c>
      <c r="AV578" s="13" t="s">
        <v>81</v>
      </c>
      <c r="AW578" s="13" t="s">
        <v>33</v>
      </c>
      <c r="AX578" s="13" t="s">
        <v>72</v>
      </c>
      <c r="AY578" s="158" t="s">
        <v>132</v>
      </c>
    </row>
    <row r="579" spans="2:51" s="13" customFormat="1" ht="11.25">
      <c r="B579" s="157"/>
      <c r="D579" s="151" t="s">
        <v>208</v>
      </c>
      <c r="E579" s="158" t="s">
        <v>19</v>
      </c>
      <c r="F579" s="159" t="s">
        <v>1002</v>
      </c>
      <c r="H579" s="160">
        <v>0.9</v>
      </c>
      <c r="I579" s="161"/>
      <c r="L579" s="157"/>
      <c r="M579" s="162"/>
      <c r="T579" s="163"/>
      <c r="AT579" s="158" t="s">
        <v>208</v>
      </c>
      <c r="AU579" s="158" t="s">
        <v>81</v>
      </c>
      <c r="AV579" s="13" t="s">
        <v>81</v>
      </c>
      <c r="AW579" s="13" t="s">
        <v>33</v>
      </c>
      <c r="AX579" s="13" t="s">
        <v>72</v>
      </c>
      <c r="AY579" s="158" t="s">
        <v>132</v>
      </c>
    </row>
    <row r="580" spans="2:51" s="13" customFormat="1" ht="11.25">
      <c r="B580" s="157"/>
      <c r="D580" s="151" t="s">
        <v>208</v>
      </c>
      <c r="E580" s="158" t="s">
        <v>19</v>
      </c>
      <c r="F580" s="159" t="s">
        <v>1003</v>
      </c>
      <c r="H580" s="160">
        <v>-0.18</v>
      </c>
      <c r="I580" s="161"/>
      <c r="L580" s="157"/>
      <c r="M580" s="162"/>
      <c r="T580" s="163"/>
      <c r="AT580" s="158" t="s">
        <v>208</v>
      </c>
      <c r="AU580" s="158" t="s">
        <v>81</v>
      </c>
      <c r="AV580" s="13" t="s">
        <v>81</v>
      </c>
      <c r="AW580" s="13" t="s">
        <v>33</v>
      </c>
      <c r="AX580" s="13" t="s">
        <v>72</v>
      </c>
      <c r="AY580" s="158" t="s">
        <v>132</v>
      </c>
    </row>
    <row r="581" spans="2:51" s="13" customFormat="1" ht="11.25">
      <c r="B581" s="157"/>
      <c r="D581" s="151" t="s">
        <v>208</v>
      </c>
      <c r="E581" s="158" t="s">
        <v>19</v>
      </c>
      <c r="F581" s="159" t="s">
        <v>1004</v>
      </c>
      <c r="H581" s="160">
        <v>-1.35</v>
      </c>
      <c r="I581" s="161"/>
      <c r="L581" s="157"/>
      <c r="M581" s="162"/>
      <c r="T581" s="163"/>
      <c r="AT581" s="158" t="s">
        <v>208</v>
      </c>
      <c r="AU581" s="158" t="s">
        <v>81</v>
      </c>
      <c r="AV581" s="13" t="s">
        <v>81</v>
      </c>
      <c r="AW581" s="13" t="s">
        <v>33</v>
      </c>
      <c r="AX581" s="13" t="s">
        <v>72</v>
      </c>
      <c r="AY581" s="158" t="s">
        <v>132</v>
      </c>
    </row>
    <row r="582" spans="2:51" s="13" customFormat="1" ht="11.25">
      <c r="B582" s="157"/>
      <c r="D582" s="151" t="s">
        <v>208</v>
      </c>
      <c r="E582" s="158" t="s">
        <v>19</v>
      </c>
      <c r="F582" s="159" t="s">
        <v>1005</v>
      </c>
      <c r="H582" s="160">
        <v>0.78</v>
      </c>
      <c r="I582" s="161"/>
      <c r="L582" s="157"/>
      <c r="M582" s="162"/>
      <c r="T582" s="163"/>
      <c r="AT582" s="158" t="s">
        <v>208</v>
      </c>
      <c r="AU582" s="158" t="s">
        <v>81</v>
      </c>
      <c r="AV582" s="13" t="s">
        <v>81</v>
      </c>
      <c r="AW582" s="13" t="s">
        <v>33</v>
      </c>
      <c r="AX582" s="13" t="s">
        <v>72</v>
      </c>
      <c r="AY582" s="158" t="s">
        <v>132</v>
      </c>
    </row>
    <row r="583" spans="2:51" s="13" customFormat="1" ht="11.25">
      <c r="B583" s="157"/>
      <c r="D583" s="151" t="s">
        <v>208</v>
      </c>
      <c r="E583" s="158" t="s">
        <v>19</v>
      </c>
      <c r="F583" s="159" t="s">
        <v>1006</v>
      </c>
      <c r="H583" s="160">
        <v>-2.808</v>
      </c>
      <c r="I583" s="161"/>
      <c r="L583" s="157"/>
      <c r="M583" s="162"/>
      <c r="T583" s="163"/>
      <c r="AT583" s="158" t="s">
        <v>208</v>
      </c>
      <c r="AU583" s="158" t="s">
        <v>81</v>
      </c>
      <c r="AV583" s="13" t="s">
        <v>81</v>
      </c>
      <c r="AW583" s="13" t="s">
        <v>33</v>
      </c>
      <c r="AX583" s="13" t="s">
        <v>72</v>
      </c>
      <c r="AY583" s="158" t="s">
        <v>132</v>
      </c>
    </row>
    <row r="584" spans="2:51" s="13" customFormat="1" ht="11.25">
      <c r="B584" s="157"/>
      <c r="D584" s="151" t="s">
        <v>208</v>
      </c>
      <c r="E584" s="158" t="s">
        <v>19</v>
      </c>
      <c r="F584" s="159" t="s">
        <v>1007</v>
      </c>
      <c r="H584" s="160">
        <v>-1.707</v>
      </c>
      <c r="I584" s="161"/>
      <c r="L584" s="157"/>
      <c r="M584" s="162"/>
      <c r="T584" s="163"/>
      <c r="AT584" s="158" t="s">
        <v>208</v>
      </c>
      <c r="AU584" s="158" t="s">
        <v>81</v>
      </c>
      <c r="AV584" s="13" t="s">
        <v>81</v>
      </c>
      <c r="AW584" s="13" t="s">
        <v>33</v>
      </c>
      <c r="AX584" s="13" t="s">
        <v>72</v>
      </c>
      <c r="AY584" s="158" t="s">
        <v>132</v>
      </c>
    </row>
    <row r="585" spans="2:51" s="13" customFormat="1" ht="11.25">
      <c r="B585" s="157"/>
      <c r="D585" s="151" t="s">
        <v>208</v>
      </c>
      <c r="E585" s="158" t="s">
        <v>19</v>
      </c>
      <c r="F585" s="159" t="s">
        <v>1008</v>
      </c>
      <c r="H585" s="160">
        <v>-2.255</v>
      </c>
      <c r="I585" s="161"/>
      <c r="L585" s="157"/>
      <c r="M585" s="162"/>
      <c r="T585" s="163"/>
      <c r="AT585" s="158" t="s">
        <v>208</v>
      </c>
      <c r="AU585" s="158" t="s">
        <v>81</v>
      </c>
      <c r="AV585" s="13" t="s">
        <v>81</v>
      </c>
      <c r="AW585" s="13" t="s">
        <v>33</v>
      </c>
      <c r="AX585" s="13" t="s">
        <v>72</v>
      </c>
      <c r="AY585" s="158" t="s">
        <v>132</v>
      </c>
    </row>
    <row r="586" spans="2:51" s="13" customFormat="1" ht="11.25">
      <c r="B586" s="157"/>
      <c r="D586" s="151" t="s">
        <v>208</v>
      </c>
      <c r="E586" s="158" t="s">
        <v>19</v>
      </c>
      <c r="F586" s="159" t="s">
        <v>1004</v>
      </c>
      <c r="H586" s="160">
        <v>-1.35</v>
      </c>
      <c r="I586" s="161"/>
      <c r="L586" s="157"/>
      <c r="M586" s="162"/>
      <c r="T586" s="163"/>
      <c r="AT586" s="158" t="s">
        <v>208</v>
      </c>
      <c r="AU586" s="158" t="s">
        <v>81</v>
      </c>
      <c r="AV586" s="13" t="s">
        <v>81</v>
      </c>
      <c r="AW586" s="13" t="s">
        <v>33</v>
      </c>
      <c r="AX586" s="13" t="s">
        <v>72</v>
      </c>
      <c r="AY586" s="158" t="s">
        <v>132</v>
      </c>
    </row>
    <row r="587" spans="2:51" s="13" customFormat="1" ht="11.25">
      <c r="B587" s="157"/>
      <c r="D587" s="151" t="s">
        <v>208</v>
      </c>
      <c r="E587" s="158" t="s">
        <v>19</v>
      </c>
      <c r="F587" s="159" t="s">
        <v>1005</v>
      </c>
      <c r="H587" s="160">
        <v>0.78</v>
      </c>
      <c r="I587" s="161"/>
      <c r="L587" s="157"/>
      <c r="M587" s="162"/>
      <c r="T587" s="163"/>
      <c r="AT587" s="158" t="s">
        <v>208</v>
      </c>
      <c r="AU587" s="158" t="s">
        <v>81</v>
      </c>
      <c r="AV587" s="13" t="s">
        <v>81</v>
      </c>
      <c r="AW587" s="13" t="s">
        <v>33</v>
      </c>
      <c r="AX587" s="13" t="s">
        <v>72</v>
      </c>
      <c r="AY587" s="158" t="s">
        <v>132</v>
      </c>
    </row>
    <row r="588" spans="2:51" s="13" customFormat="1" ht="11.25">
      <c r="B588" s="157"/>
      <c r="D588" s="151" t="s">
        <v>208</v>
      </c>
      <c r="E588" s="158" t="s">
        <v>19</v>
      </c>
      <c r="F588" s="159" t="s">
        <v>1009</v>
      </c>
      <c r="H588" s="160">
        <v>-0.54</v>
      </c>
      <c r="I588" s="161"/>
      <c r="L588" s="157"/>
      <c r="M588" s="162"/>
      <c r="T588" s="163"/>
      <c r="AT588" s="158" t="s">
        <v>208</v>
      </c>
      <c r="AU588" s="158" t="s">
        <v>81</v>
      </c>
      <c r="AV588" s="13" t="s">
        <v>81</v>
      </c>
      <c r="AW588" s="13" t="s">
        <v>33</v>
      </c>
      <c r="AX588" s="13" t="s">
        <v>72</v>
      </c>
      <c r="AY588" s="158" t="s">
        <v>132</v>
      </c>
    </row>
    <row r="589" spans="2:51" s="13" customFormat="1" ht="11.25">
      <c r="B589" s="157"/>
      <c r="D589" s="151" t="s">
        <v>208</v>
      </c>
      <c r="E589" s="158" t="s">
        <v>19</v>
      </c>
      <c r="F589" s="159" t="s">
        <v>1004</v>
      </c>
      <c r="H589" s="160">
        <v>-1.35</v>
      </c>
      <c r="I589" s="161"/>
      <c r="L589" s="157"/>
      <c r="M589" s="162"/>
      <c r="T589" s="163"/>
      <c r="AT589" s="158" t="s">
        <v>208</v>
      </c>
      <c r="AU589" s="158" t="s">
        <v>81</v>
      </c>
      <c r="AV589" s="13" t="s">
        <v>81</v>
      </c>
      <c r="AW589" s="13" t="s">
        <v>33</v>
      </c>
      <c r="AX589" s="13" t="s">
        <v>72</v>
      </c>
      <c r="AY589" s="158" t="s">
        <v>132</v>
      </c>
    </row>
    <row r="590" spans="2:51" s="13" customFormat="1" ht="11.25">
      <c r="B590" s="157"/>
      <c r="D590" s="151" t="s">
        <v>208</v>
      </c>
      <c r="E590" s="158" t="s">
        <v>19</v>
      </c>
      <c r="F590" s="159" t="s">
        <v>1010</v>
      </c>
      <c r="H590" s="160">
        <v>1.56</v>
      </c>
      <c r="I590" s="161"/>
      <c r="L590" s="157"/>
      <c r="M590" s="162"/>
      <c r="T590" s="163"/>
      <c r="AT590" s="158" t="s">
        <v>208</v>
      </c>
      <c r="AU590" s="158" t="s">
        <v>81</v>
      </c>
      <c r="AV590" s="13" t="s">
        <v>81</v>
      </c>
      <c r="AW590" s="13" t="s">
        <v>33</v>
      </c>
      <c r="AX590" s="13" t="s">
        <v>72</v>
      </c>
      <c r="AY590" s="158" t="s">
        <v>132</v>
      </c>
    </row>
    <row r="591" spans="2:51" s="13" customFormat="1" ht="11.25">
      <c r="B591" s="157"/>
      <c r="D591" s="151" t="s">
        <v>208</v>
      </c>
      <c r="E591" s="158" t="s">
        <v>19</v>
      </c>
      <c r="F591" s="159" t="s">
        <v>1011</v>
      </c>
      <c r="H591" s="160">
        <v>-1.6</v>
      </c>
      <c r="I591" s="161"/>
      <c r="L591" s="157"/>
      <c r="M591" s="162"/>
      <c r="T591" s="163"/>
      <c r="AT591" s="158" t="s">
        <v>208</v>
      </c>
      <c r="AU591" s="158" t="s">
        <v>81</v>
      </c>
      <c r="AV591" s="13" t="s">
        <v>81</v>
      </c>
      <c r="AW591" s="13" t="s">
        <v>33</v>
      </c>
      <c r="AX591" s="13" t="s">
        <v>72</v>
      </c>
      <c r="AY591" s="158" t="s">
        <v>132</v>
      </c>
    </row>
    <row r="592" spans="2:51" s="13" customFormat="1" ht="11.25">
      <c r="B592" s="157"/>
      <c r="D592" s="151" t="s">
        <v>208</v>
      </c>
      <c r="E592" s="158" t="s">
        <v>19</v>
      </c>
      <c r="F592" s="159" t="s">
        <v>1012</v>
      </c>
      <c r="H592" s="160">
        <v>-7.2</v>
      </c>
      <c r="I592" s="161"/>
      <c r="L592" s="157"/>
      <c r="M592" s="162"/>
      <c r="T592" s="163"/>
      <c r="AT592" s="158" t="s">
        <v>208</v>
      </c>
      <c r="AU592" s="158" t="s">
        <v>81</v>
      </c>
      <c r="AV592" s="13" t="s">
        <v>81</v>
      </c>
      <c r="AW592" s="13" t="s">
        <v>33</v>
      </c>
      <c r="AX592" s="13" t="s">
        <v>72</v>
      </c>
      <c r="AY592" s="158" t="s">
        <v>132</v>
      </c>
    </row>
    <row r="593" spans="2:51" s="13" customFormat="1" ht="11.25">
      <c r="B593" s="157"/>
      <c r="D593" s="151" t="s">
        <v>208</v>
      </c>
      <c r="E593" s="158" t="s">
        <v>19</v>
      </c>
      <c r="F593" s="159" t="s">
        <v>1013</v>
      </c>
      <c r="H593" s="160">
        <v>-2.2</v>
      </c>
      <c r="I593" s="161"/>
      <c r="L593" s="157"/>
      <c r="M593" s="162"/>
      <c r="T593" s="163"/>
      <c r="AT593" s="158" t="s">
        <v>208</v>
      </c>
      <c r="AU593" s="158" t="s">
        <v>81</v>
      </c>
      <c r="AV593" s="13" t="s">
        <v>81</v>
      </c>
      <c r="AW593" s="13" t="s">
        <v>33</v>
      </c>
      <c r="AX593" s="13" t="s">
        <v>72</v>
      </c>
      <c r="AY593" s="158" t="s">
        <v>132</v>
      </c>
    </row>
    <row r="594" spans="2:51" s="13" customFormat="1" ht="11.25">
      <c r="B594" s="157"/>
      <c r="D594" s="151" t="s">
        <v>208</v>
      </c>
      <c r="E594" s="158" t="s">
        <v>19</v>
      </c>
      <c r="F594" s="159" t="s">
        <v>1011</v>
      </c>
      <c r="H594" s="160">
        <v>-1.6</v>
      </c>
      <c r="I594" s="161"/>
      <c r="L594" s="157"/>
      <c r="M594" s="162"/>
      <c r="T594" s="163"/>
      <c r="AT594" s="158" t="s">
        <v>208</v>
      </c>
      <c r="AU594" s="158" t="s">
        <v>81</v>
      </c>
      <c r="AV594" s="13" t="s">
        <v>81</v>
      </c>
      <c r="AW594" s="13" t="s">
        <v>33</v>
      </c>
      <c r="AX594" s="13" t="s">
        <v>72</v>
      </c>
      <c r="AY594" s="158" t="s">
        <v>132</v>
      </c>
    </row>
    <row r="595" spans="2:51" s="13" customFormat="1" ht="11.25">
      <c r="B595" s="157"/>
      <c r="D595" s="151" t="s">
        <v>208</v>
      </c>
      <c r="E595" s="158" t="s">
        <v>19</v>
      </c>
      <c r="F595" s="159" t="s">
        <v>1221</v>
      </c>
      <c r="H595" s="160">
        <v>-9.975</v>
      </c>
      <c r="I595" s="161"/>
      <c r="L595" s="157"/>
      <c r="M595" s="162"/>
      <c r="T595" s="163"/>
      <c r="AT595" s="158" t="s">
        <v>208</v>
      </c>
      <c r="AU595" s="158" t="s">
        <v>81</v>
      </c>
      <c r="AV595" s="13" t="s">
        <v>81</v>
      </c>
      <c r="AW595" s="13" t="s">
        <v>33</v>
      </c>
      <c r="AX595" s="13" t="s">
        <v>72</v>
      </c>
      <c r="AY595" s="158" t="s">
        <v>132</v>
      </c>
    </row>
    <row r="596" spans="2:51" s="14" customFormat="1" ht="11.25">
      <c r="B596" s="164"/>
      <c r="D596" s="151" t="s">
        <v>208</v>
      </c>
      <c r="E596" s="165" t="s">
        <v>19</v>
      </c>
      <c r="F596" s="166" t="s">
        <v>212</v>
      </c>
      <c r="H596" s="167">
        <v>55.079000000000015</v>
      </c>
      <c r="I596" s="168"/>
      <c r="L596" s="164"/>
      <c r="M596" s="169"/>
      <c r="T596" s="170"/>
      <c r="AT596" s="165" t="s">
        <v>208</v>
      </c>
      <c r="AU596" s="165" t="s">
        <v>81</v>
      </c>
      <c r="AV596" s="14" t="s">
        <v>155</v>
      </c>
      <c r="AW596" s="14" t="s">
        <v>33</v>
      </c>
      <c r="AX596" s="14" t="s">
        <v>79</v>
      </c>
      <c r="AY596" s="165" t="s">
        <v>132</v>
      </c>
    </row>
    <row r="597" spans="2:65" s="1" customFormat="1" ht="24.2" customHeight="1">
      <c r="B597" s="33"/>
      <c r="C597" s="128" t="s">
        <v>893</v>
      </c>
      <c r="D597" s="128" t="s">
        <v>135</v>
      </c>
      <c r="E597" s="129" t="s">
        <v>938</v>
      </c>
      <c r="F597" s="130" t="s">
        <v>939</v>
      </c>
      <c r="G597" s="131" t="s">
        <v>228</v>
      </c>
      <c r="H597" s="132">
        <v>22.2</v>
      </c>
      <c r="I597" s="133"/>
      <c r="J597" s="134">
        <f>ROUND(I597*H597,2)</f>
        <v>0</v>
      </c>
      <c r="K597" s="130" t="s">
        <v>139</v>
      </c>
      <c r="L597" s="33"/>
      <c r="M597" s="135" t="s">
        <v>19</v>
      </c>
      <c r="N597" s="136" t="s">
        <v>43</v>
      </c>
      <c r="P597" s="137">
        <f>O597*H597</f>
        <v>0</v>
      </c>
      <c r="Q597" s="137">
        <v>0</v>
      </c>
      <c r="R597" s="137">
        <f>Q597*H597</f>
        <v>0</v>
      </c>
      <c r="S597" s="137">
        <v>0</v>
      </c>
      <c r="T597" s="138">
        <f>S597*H597</f>
        <v>0</v>
      </c>
      <c r="AR597" s="139" t="s">
        <v>339</v>
      </c>
      <c r="AT597" s="139" t="s">
        <v>135</v>
      </c>
      <c r="AU597" s="139" t="s">
        <v>81</v>
      </c>
      <c r="AY597" s="18" t="s">
        <v>132</v>
      </c>
      <c r="BE597" s="140">
        <f>IF(N597="základní",J597,0)</f>
        <v>0</v>
      </c>
      <c r="BF597" s="140">
        <f>IF(N597="snížená",J597,0)</f>
        <v>0</v>
      </c>
      <c r="BG597" s="140">
        <f>IF(N597="zákl. přenesená",J597,0)</f>
        <v>0</v>
      </c>
      <c r="BH597" s="140">
        <f>IF(N597="sníž. přenesená",J597,0)</f>
        <v>0</v>
      </c>
      <c r="BI597" s="140">
        <f>IF(N597="nulová",J597,0)</f>
        <v>0</v>
      </c>
      <c r="BJ597" s="18" t="s">
        <v>79</v>
      </c>
      <c r="BK597" s="140">
        <f>ROUND(I597*H597,2)</f>
        <v>0</v>
      </c>
      <c r="BL597" s="18" t="s">
        <v>339</v>
      </c>
      <c r="BM597" s="139" t="s">
        <v>1222</v>
      </c>
    </row>
    <row r="598" spans="2:47" s="1" customFormat="1" ht="11.25">
      <c r="B598" s="33"/>
      <c r="D598" s="141" t="s">
        <v>142</v>
      </c>
      <c r="F598" s="142" t="s">
        <v>941</v>
      </c>
      <c r="I598" s="143"/>
      <c r="L598" s="33"/>
      <c r="M598" s="144"/>
      <c r="T598" s="54"/>
      <c r="AT598" s="18" t="s">
        <v>142</v>
      </c>
      <c r="AU598" s="18" t="s">
        <v>81</v>
      </c>
    </row>
    <row r="599" spans="2:51" s="13" customFormat="1" ht="11.25">
      <c r="B599" s="157"/>
      <c r="D599" s="151" t="s">
        <v>208</v>
      </c>
      <c r="E599" s="158" t="s">
        <v>19</v>
      </c>
      <c r="F599" s="159" t="s">
        <v>1223</v>
      </c>
      <c r="H599" s="160">
        <v>22.2</v>
      </c>
      <c r="I599" s="161"/>
      <c r="L599" s="157"/>
      <c r="M599" s="162"/>
      <c r="T599" s="163"/>
      <c r="AT599" s="158" t="s">
        <v>208</v>
      </c>
      <c r="AU599" s="158" t="s">
        <v>81</v>
      </c>
      <c r="AV599" s="13" t="s">
        <v>81</v>
      </c>
      <c r="AW599" s="13" t="s">
        <v>33</v>
      </c>
      <c r="AX599" s="13" t="s">
        <v>79</v>
      </c>
      <c r="AY599" s="158" t="s">
        <v>132</v>
      </c>
    </row>
    <row r="600" spans="2:65" s="1" customFormat="1" ht="16.5" customHeight="1">
      <c r="B600" s="33"/>
      <c r="C600" s="178" t="s">
        <v>900</v>
      </c>
      <c r="D600" s="178" t="s">
        <v>346</v>
      </c>
      <c r="E600" s="179" t="s">
        <v>944</v>
      </c>
      <c r="F600" s="180" t="s">
        <v>945</v>
      </c>
      <c r="G600" s="181" t="s">
        <v>228</v>
      </c>
      <c r="H600" s="182">
        <v>26.64</v>
      </c>
      <c r="I600" s="183"/>
      <c r="J600" s="184">
        <f>ROUND(I600*H600,2)</f>
        <v>0</v>
      </c>
      <c r="K600" s="180" t="s">
        <v>139</v>
      </c>
      <c r="L600" s="185"/>
      <c r="M600" s="186" t="s">
        <v>19</v>
      </c>
      <c r="N600" s="187" t="s">
        <v>43</v>
      </c>
      <c r="P600" s="137">
        <f>O600*H600</f>
        <v>0</v>
      </c>
      <c r="Q600" s="137">
        <v>0</v>
      </c>
      <c r="R600" s="137">
        <f>Q600*H600</f>
        <v>0</v>
      </c>
      <c r="S600" s="137">
        <v>0</v>
      </c>
      <c r="T600" s="138">
        <f>S600*H600</f>
        <v>0</v>
      </c>
      <c r="AR600" s="139" t="s">
        <v>482</v>
      </c>
      <c r="AT600" s="139" t="s">
        <v>346</v>
      </c>
      <c r="AU600" s="139" t="s">
        <v>81</v>
      </c>
      <c r="AY600" s="18" t="s">
        <v>132</v>
      </c>
      <c r="BE600" s="140">
        <f>IF(N600="základní",J600,0)</f>
        <v>0</v>
      </c>
      <c r="BF600" s="140">
        <f>IF(N600="snížená",J600,0)</f>
        <v>0</v>
      </c>
      <c r="BG600" s="140">
        <f>IF(N600="zákl. přenesená",J600,0)</f>
        <v>0</v>
      </c>
      <c r="BH600" s="140">
        <f>IF(N600="sníž. přenesená",J600,0)</f>
        <v>0</v>
      </c>
      <c r="BI600" s="140">
        <f>IF(N600="nulová",J600,0)</f>
        <v>0</v>
      </c>
      <c r="BJ600" s="18" t="s">
        <v>79</v>
      </c>
      <c r="BK600" s="140">
        <f>ROUND(I600*H600,2)</f>
        <v>0</v>
      </c>
      <c r="BL600" s="18" t="s">
        <v>339</v>
      </c>
      <c r="BM600" s="139" t="s">
        <v>1224</v>
      </c>
    </row>
    <row r="601" spans="2:51" s="13" customFormat="1" ht="11.25">
      <c r="B601" s="157"/>
      <c r="D601" s="151" t="s">
        <v>208</v>
      </c>
      <c r="F601" s="159" t="s">
        <v>1225</v>
      </c>
      <c r="H601" s="160">
        <v>26.64</v>
      </c>
      <c r="I601" s="161"/>
      <c r="L601" s="157"/>
      <c r="M601" s="162"/>
      <c r="T601" s="163"/>
      <c r="AT601" s="158" t="s">
        <v>208</v>
      </c>
      <c r="AU601" s="158" t="s">
        <v>81</v>
      </c>
      <c r="AV601" s="13" t="s">
        <v>81</v>
      </c>
      <c r="AW601" s="13" t="s">
        <v>4</v>
      </c>
      <c r="AX601" s="13" t="s">
        <v>79</v>
      </c>
      <c r="AY601" s="158" t="s">
        <v>132</v>
      </c>
    </row>
    <row r="602" spans="2:65" s="1" customFormat="1" ht="24.2" customHeight="1">
      <c r="B602" s="33"/>
      <c r="C602" s="128" t="s">
        <v>905</v>
      </c>
      <c r="D602" s="128" t="s">
        <v>135</v>
      </c>
      <c r="E602" s="129" t="s">
        <v>949</v>
      </c>
      <c r="F602" s="130" t="s">
        <v>950</v>
      </c>
      <c r="G602" s="131" t="s">
        <v>205</v>
      </c>
      <c r="H602" s="132">
        <v>7.65</v>
      </c>
      <c r="I602" s="133"/>
      <c r="J602" s="134">
        <f>ROUND(I602*H602,2)</f>
        <v>0</v>
      </c>
      <c r="K602" s="130" t="s">
        <v>139</v>
      </c>
      <c r="L602" s="33"/>
      <c r="M602" s="135" t="s">
        <v>19</v>
      </c>
      <c r="N602" s="136" t="s">
        <v>43</v>
      </c>
      <c r="P602" s="137">
        <f>O602*H602</f>
        <v>0</v>
      </c>
      <c r="Q602" s="137">
        <v>0</v>
      </c>
      <c r="R602" s="137">
        <f>Q602*H602</f>
        <v>0</v>
      </c>
      <c r="S602" s="137">
        <v>0</v>
      </c>
      <c r="T602" s="138">
        <f>S602*H602</f>
        <v>0</v>
      </c>
      <c r="AR602" s="139" t="s">
        <v>339</v>
      </c>
      <c r="AT602" s="139" t="s">
        <v>135</v>
      </c>
      <c r="AU602" s="139" t="s">
        <v>81</v>
      </c>
      <c r="AY602" s="18" t="s">
        <v>132</v>
      </c>
      <c r="BE602" s="140">
        <f>IF(N602="základní",J602,0)</f>
        <v>0</v>
      </c>
      <c r="BF602" s="140">
        <f>IF(N602="snížená",J602,0)</f>
        <v>0</v>
      </c>
      <c r="BG602" s="140">
        <f>IF(N602="zákl. přenesená",J602,0)</f>
        <v>0</v>
      </c>
      <c r="BH602" s="140">
        <f>IF(N602="sníž. přenesená",J602,0)</f>
        <v>0</v>
      </c>
      <c r="BI602" s="140">
        <f>IF(N602="nulová",J602,0)</f>
        <v>0</v>
      </c>
      <c r="BJ602" s="18" t="s">
        <v>79</v>
      </c>
      <c r="BK602" s="140">
        <f>ROUND(I602*H602,2)</f>
        <v>0</v>
      </c>
      <c r="BL602" s="18" t="s">
        <v>339</v>
      </c>
      <c r="BM602" s="139" t="s">
        <v>1226</v>
      </c>
    </row>
    <row r="603" spans="2:47" s="1" customFormat="1" ht="11.25">
      <c r="B603" s="33"/>
      <c r="D603" s="141" t="s">
        <v>142</v>
      </c>
      <c r="F603" s="142" t="s">
        <v>952</v>
      </c>
      <c r="I603" s="143"/>
      <c r="L603" s="33"/>
      <c r="M603" s="144"/>
      <c r="T603" s="54"/>
      <c r="AT603" s="18" t="s">
        <v>142</v>
      </c>
      <c r="AU603" s="18" t="s">
        <v>81</v>
      </c>
    </row>
    <row r="604" spans="2:51" s="13" customFormat="1" ht="11.25">
      <c r="B604" s="157"/>
      <c r="D604" s="151" t="s">
        <v>208</v>
      </c>
      <c r="E604" s="158" t="s">
        <v>19</v>
      </c>
      <c r="F604" s="159" t="s">
        <v>1227</v>
      </c>
      <c r="H604" s="160">
        <v>2.25</v>
      </c>
      <c r="I604" s="161"/>
      <c r="L604" s="157"/>
      <c r="M604" s="162"/>
      <c r="T604" s="163"/>
      <c r="AT604" s="158" t="s">
        <v>208</v>
      </c>
      <c r="AU604" s="158" t="s">
        <v>81</v>
      </c>
      <c r="AV604" s="13" t="s">
        <v>81</v>
      </c>
      <c r="AW604" s="13" t="s">
        <v>33</v>
      </c>
      <c r="AX604" s="13" t="s">
        <v>72</v>
      </c>
      <c r="AY604" s="158" t="s">
        <v>132</v>
      </c>
    </row>
    <row r="605" spans="2:51" s="13" customFormat="1" ht="11.25">
      <c r="B605" s="157"/>
      <c r="D605" s="151" t="s">
        <v>208</v>
      </c>
      <c r="E605" s="158" t="s">
        <v>19</v>
      </c>
      <c r="F605" s="159" t="s">
        <v>1228</v>
      </c>
      <c r="H605" s="160">
        <v>5.4</v>
      </c>
      <c r="I605" s="161"/>
      <c r="L605" s="157"/>
      <c r="M605" s="162"/>
      <c r="T605" s="163"/>
      <c r="AT605" s="158" t="s">
        <v>208</v>
      </c>
      <c r="AU605" s="158" t="s">
        <v>81</v>
      </c>
      <c r="AV605" s="13" t="s">
        <v>81</v>
      </c>
      <c r="AW605" s="13" t="s">
        <v>33</v>
      </c>
      <c r="AX605" s="13" t="s">
        <v>72</v>
      </c>
      <c r="AY605" s="158" t="s">
        <v>132</v>
      </c>
    </row>
    <row r="606" spans="2:51" s="14" customFormat="1" ht="11.25">
      <c r="B606" s="164"/>
      <c r="D606" s="151" t="s">
        <v>208</v>
      </c>
      <c r="E606" s="165" t="s">
        <v>19</v>
      </c>
      <c r="F606" s="166" t="s">
        <v>212</v>
      </c>
      <c r="H606" s="167">
        <v>7.65</v>
      </c>
      <c r="I606" s="168"/>
      <c r="L606" s="164"/>
      <c r="M606" s="169"/>
      <c r="T606" s="170"/>
      <c r="AT606" s="165" t="s">
        <v>208</v>
      </c>
      <c r="AU606" s="165" t="s">
        <v>81</v>
      </c>
      <c r="AV606" s="14" t="s">
        <v>155</v>
      </c>
      <c r="AW606" s="14" t="s">
        <v>33</v>
      </c>
      <c r="AX606" s="14" t="s">
        <v>79</v>
      </c>
      <c r="AY606" s="165" t="s">
        <v>132</v>
      </c>
    </row>
    <row r="607" spans="2:65" s="1" customFormat="1" ht="16.5" customHeight="1">
      <c r="B607" s="33"/>
      <c r="C607" s="178" t="s">
        <v>912</v>
      </c>
      <c r="D607" s="178" t="s">
        <v>346</v>
      </c>
      <c r="E607" s="179" t="s">
        <v>955</v>
      </c>
      <c r="F607" s="180" t="s">
        <v>956</v>
      </c>
      <c r="G607" s="181" t="s">
        <v>205</v>
      </c>
      <c r="H607" s="182">
        <v>9.18</v>
      </c>
      <c r="I607" s="183"/>
      <c r="J607" s="184">
        <f>ROUND(I607*H607,2)</f>
        <v>0</v>
      </c>
      <c r="K607" s="180" t="s">
        <v>139</v>
      </c>
      <c r="L607" s="185"/>
      <c r="M607" s="186" t="s">
        <v>19</v>
      </c>
      <c r="N607" s="187" t="s">
        <v>43</v>
      </c>
      <c r="P607" s="137">
        <f>O607*H607</f>
        <v>0</v>
      </c>
      <c r="Q607" s="137">
        <v>0</v>
      </c>
      <c r="R607" s="137">
        <f>Q607*H607</f>
        <v>0</v>
      </c>
      <c r="S607" s="137">
        <v>0</v>
      </c>
      <c r="T607" s="138">
        <f>S607*H607</f>
        <v>0</v>
      </c>
      <c r="AR607" s="139" t="s">
        <v>482</v>
      </c>
      <c r="AT607" s="139" t="s">
        <v>346</v>
      </c>
      <c r="AU607" s="139" t="s">
        <v>81</v>
      </c>
      <c r="AY607" s="18" t="s">
        <v>132</v>
      </c>
      <c r="BE607" s="140">
        <f>IF(N607="základní",J607,0)</f>
        <v>0</v>
      </c>
      <c r="BF607" s="140">
        <f>IF(N607="snížená",J607,0)</f>
        <v>0</v>
      </c>
      <c r="BG607" s="140">
        <f>IF(N607="zákl. přenesená",J607,0)</f>
        <v>0</v>
      </c>
      <c r="BH607" s="140">
        <f>IF(N607="sníž. přenesená",J607,0)</f>
        <v>0</v>
      </c>
      <c r="BI607" s="140">
        <f>IF(N607="nulová",J607,0)</f>
        <v>0</v>
      </c>
      <c r="BJ607" s="18" t="s">
        <v>79</v>
      </c>
      <c r="BK607" s="140">
        <f>ROUND(I607*H607,2)</f>
        <v>0</v>
      </c>
      <c r="BL607" s="18" t="s">
        <v>339</v>
      </c>
      <c r="BM607" s="139" t="s">
        <v>1229</v>
      </c>
    </row>
    <row r="608" spans="2:51" s="13" customFormat="1" ht="11.25">
      <c r="B608" s="157"/>
      <c r="D608" s="151" t="s">
        <v>208</v>
      </c>
      <c r="F608" s="159" t="s">
        <v>1230</v>
      </c>
      <c r="H608" s="160">
        <v>9.18</v>
      </c>
      <c r="I608" s="161"/>
      <c r="L608" s="157"/>
      <c r="M608" s="162"/>
      <c r="T608" s="163"/>
      <c r="AT608" s="158" t="s">
        <v>208</v>
      </c>
      <c r="AU608" s="158" t="s">
        <v>81</v>
      </c>
      <c r="AV608" s="13" t="s">
        <v>81</v>
      </c>
      <c r="AW608" s="13" t="s">
        <v>4</v>
      </c>
      <c r="AX608" s="13" t="s">
        <v>79</v>
      </c>
      <c r="AY608" s="158" t="s">
        <v>132</v>
      </c>
    </row>
    <row r="609" spans="2:65" s="1" customFormat="1" ht="16.5" customHeight="1">
      <c r="B609" s="33"/>
      <c r="C609" s="128" t="s">
        <v>920</v>
      </c>
      <c r="D609" s="128" t="s">
        <v>135</v>
      </c>
      <c r="E609" s="129" t="s">
        <v>960</v>
      </c>
      <c r="F609" s="130" t="s">
        <v>961</v>
      </c>
      <c r="G609" s="131" t="s">
        <v>205</v>
      </c>
      <c r="H609" s="132">
        <v>87.3</v>
      </c>
      <c r="I609" s="133"/>
      <c r="J609" s="134">
        <f>ROUND(I609*H609,2)</f>
        <v>0</v>
      </c>
      <c r="K609" s="130" t="s">
        <v>139</v>
      </c>
      <c r="L609" s="33"/>
      <c r="M609" s="135" t="s">
        <v>19</v>
      </c>
      <c r="N609" s="136" t="s">
        <v>43</v>
      </c>
      <c r="P609" s="137">
        <f>O609*H609</f>
        <v>0</v>
      </c>
      <c r="Q609" s="137">
        <v>0.0002</v>
      </c>
      <c r="R609" s="137">
        <f>Q609*H609</f>
        <v>0.01746</v>
      </c>
      <c r="S609" s="137">
        <v>0</v>
      </c>
      <c r="T609" s="138">
        <f>S609*H609</f>
        <v>0</v>
      </c>
      <c r="AR609" s="139" t="s">
        <v>339</v>
      </c>
      <c r="AT609" s="139" t="s">
        <v>135</v>
      </c>
      <c r="AU609" s="139" t="s">
        <v>81</v>
      </c>
      <c r="AY609" s="18" t="s">
        <v>132</v>
      </c>
      <c r="BE609" s="140">
        <f>IF(N609="základní",J609,0)</f>
        <v>0</v>
      </c>
      <c r="BF609" s="140">
        <f>IF(N609="snížená",J609,0)</f>
        <v>0</v>
      </c>
      <c r="BG609" s="140">
        <f>IF(N609="zákl. přenesená",J609,0)</f>
        <v>0</v>
      </c>
      <c r="BH609" s="140">
        <f>IF(N609="sníž. přenesená",J609,0)</f>
        <v>0</v>
      </c>
      <c r="BI609" s="140">
        <f>IF(N609="nulová",J609,0)</f>
        <v>0</v>
      </c>
      <c r="BJ609" s="18" t="s">
        <v>79</v>
      </c>
      <c r="BK609" s="140">
        <f>ROUND(I609*H609,2)</f>
        <v>0</v>
      </c>
      <c r="BL609" s="18" t="s">
        <v>339</v>
      </c>
      <c r="BM609" s="139" t="s">
        <v>1231</v>
      </c>
    </row>
    <row r="610" spans="2:47" s="1" customFormat="1" ht="11.25">
      <c r="B610" s="33"/>
      <c r="D610" s="141" t="s">
        <v>142</v>
      </c>
      <c r="F610" s="142" t="s">
        <v>963</v>
      </c>
      <c r="I610" s="143"/>
      <c r="L610" s="33"/>
      <c r="M610" s="144"/>
      <c r="T610" s="54"/>
      <c r="AT610" s="18" t="s">
        <v>142</v>
      </c>
      <c r="AU610" s="18" t="s">
        <v>81</v>
      </c>
    </row>
    <row r="611" spans="2:51" s="12" customFormat="1" ht="11.25">
      <c r="B611" s="150"/>
      <c r="D611" s="151" t="s">
        <v>208</v>
      </c>
      <c r="E611" s="152" t="s">
        <v>19</v>
      </c>
      <c r="F611" s="153" t="s">
        <v>964</v>
      </c>
      <c r="H611" s="152" t="s">
        <v>19</v>
      </c>
      <c r="I611" s="154"/>
      <c r="L611" s="150"/>
      <c r="M611" s="155"/>
      <c r="T611" s="156"/>
      <c r="AT611" s="152" t="s">
        <v>208</v>
      </c>
      <c r="AU611" s="152" t="s">
        <v>81</v>
      </c>
      <c r="AV611" s="12" t="s">
        <v>79</v>
      </c>
      <c r="AW611" s="12" t="s">
        <v>33</v>
      </c>
      <c r="AX611" s="12" t="s">
        <v>72</v>
      </c>
      <c r="AY611" s="152" t="s">
        <v>132</v>
      </c>
    </row>
    <row r="612" spans="2:51" s="13" customFormat="1" ht="11.25">
      <c r="B612" s="157"/>
      <c r="D612" s="151" t="s">
        <v>208</v>
      </c>
      <c r="E612" s="158" t="s">
        <v>19</v>
      </c>
      <c r="F612" s="159" t="s">
        <v>1050</v>
      </c>
      <c r="H612" s="160">
        <v>1.835</v>
      </c>
      <c r="I612" s="161"/>
      <c r="L612" s="157"/>
      <c r="M612" s="162"/>
      <c r="T612" s="163"/>
      <c r="AT612" s="158" t="s">
        <v>208</v>
      </c>
      <c r="AU612" s="158" t="s">
        <v>81</v>
      </c>
      <c r="AV612" s="13" t="s">
        <v>81</v>
      </c>
      <c r="AW612" s="13" t="s">
        <v>33</v>
      </c>
      <c r="AX612" s="13" t="s">
        <v>72</v>
      </c>
      <c r="AY612" s="158" t="s">
        <v>132</v>
      </c>
    </row>
    <row r="613" spans="2:51" s="13" customFormat="1" ht="11.25">
      <c r="B613" s="157"/>
      <c r="D613" s="151" t="s">
        <v>208</v>
      </c>
      <c r="E613" s="158" t="s">
        <v>19</v>
      </c>
      <c r="F613" s="159" t="s">
        <v>1065</v>
      </c>
      <c r="H613" s="160">
        <v>3.202</v>
      </c>
      <c r="I613" s="161"/>
      <c r="L613" s="157"/>
      <c r="M613" s="162"/>
      <c r="T613" s="163"/>
      <c r="AT613" s="158" t="s">
        <v>208</v>
      </c>
      <c r="AU613" s="158" t="s">
        <v>81</v>
      </c>
      <c r="AV613" s="13" t="s">
        <v>81</v>
      </c>
      <c r="AW613" s="13" t="s">
        <v>33</v>
      </c>
      <c r="AX613" s="13" t="s">
        <v>72</v>
      </c>
      <c r="AY613" s="158" t="s">
        <v>132</v>
      </c>
    </row>
    <row r="614" spans="2:51" s="13" customFormat="1" ht="11.25">
      <c r="B614" s="157"/>
      <c r="D614" s="151" t="s">
        <v>208</v>
      </c>
      <c r="E614" s="158" t="s">
        <v>19</v>
      </c>
      <c r="F614" s="159" t="s">
        <v>1052</v>
      </c>
      <c r="H614" s="160">
        <v>4.268</v>
      </c>
      <c r="I614" s="161"/>
      <c r="L614" s="157"/>
      <c r="M614" s="162"/>
      <c r="T614" s="163"/>
      <c r="AT614" s="158" t="s">
        <v>208</v>
      </c>
      <c r="AU614" s="158" t="s">
        <v>81</v>
      </c>
      <c r="AV614" s="13" t="s">
        <v>81</v>
      </c>
      <c r="AW614" s="13" t="s">
        <v>33</v>
      </c>
      <c r="AX614" s="13" t="s">
        <v>72</v>
      </c>
      <c r="AY614" s="158" t="s">
        <v>132</v>
      </c>
    </row>
    <row r="615" spans="2:51" s="13" customFormat="1" ht="11.25">
      <c r="B615" s="157"/>
      <c r="D615" s="151" t="s">
        <v>208</v>
      </c>
      <c r="E615" s="158" t="s">
        <v>19</v>
      </c>
      <c r="F615" s="159" t="s">
        <v>1122</v>
      </c>
      <c r="H615" s="160">
        <v>2.545</v>
      </c>
      <c r="I615" s="161"/>
      <c r="L615" s="157"/>
      <c r="M615" s="162"/>
      <c r="T615" s="163"/>
      <c r="AT615" s="158" t="s">
        <v>208</v>
      </c>
      <c r="AU615" s="158" t="s">
        <v>81</v>
      </c>
      <c r="AV615" s="13" t="s">
        <v>81</v>
      </c>
      <c r="AW615" s="13" t="s">
        <v>33</v>
      </c>
      <c r="AX615" s="13" t="s">
        <v>72</v>
      </c>
      <c r="AY615" s="158" t="s">
        <v>132</v>
      </c>
    </row>
    <row r="616" spans="2:51" s="13" customFormat="1" ht="11.25">
      <c r="B616" s="157"/>
      <c r="D616" s="151" t="s">
        <v>208</v>
      </c>
      <c r="E616" s="158" t="s">
        <v>19</v>
      </c>
      <c r="F616" s="159" t="s">
        <v>1054</v>
      </c>
      <c r="H616" s="160">
        <v>1.2</v>
      </c>
      <c r="I616" s="161"/>
      <c r="L616" s="157"/>
      <c r="M616" s="162"/>
      <c r="T616" s="163"/>
      <c r="AT616" s="158" t="s">
        <v>208</v>
      </c>
      <c r="AU616" s="158" t="s">
        <v>81</v>
      </c>
      <c r="AV616" s="13" t="s">
        <v>81</v>
      </c>
      <c r="AW616" s="13" t="s">
        <v>33</v>
      </c>
      <c r="AX616" s="13" t="s">
        <v>72</v>
      </c>
      <c r="AY616" s="158" t="s">
        <v>132</v>
      </c>
    </row>
    <row r="617" spans="2:51" s="13" customFormat="1" ht="11.25">
      <c r="B617" s="157"/>
      <c r="D617" s="151" t="s">
        <v>208</v>
      </c>
      <c r="E617" s="158" t="s">
        <v>19</v>
      </c>
      <c r="F617" s="159" t="s">
        <v>1055</v>
      </c>
      <c r="H617" s="160">
        <v>4.111</v>
      </c>
      <c r="I617" s="161"/>
      <c r="L617" s="157"/>
      <c r="M617" s="162"/>
      <c r="T617" s="163"/>
      <c r="AT617" s="158" t="s">
        <v>208</v>
      </c>
      <c r="AU617" s="158" t="s">
        <v>81</v>
      </c>
      <c r="AV617" s="13" t="s">
        <v>81</v>
      </c>
      <c r="AW617" s="13" t="s">
        <v>33</v>
      </c>
      <c r="AX617" s="13" t="s">
        <v>72</v>
      </c>
      <c r="AY617" s="158" t="s">
        <v>132</v>
      </c>
    </row>
    <row r="618" spans="2:51" s="13" customFormat="1" ht="11.25">
      <c r="B618" s="157"/>
      <c r="D618" s="151" t="s">
        <v>208</v>
      </c>
      <c r="E618" s="158" t="s">
        <v>19</v>
      </c>
      <c r="F618" s="159" t="s">
        <v>1056</v>
      </c>
      <c r="H618" s="160">
        <v>0.845</v>
      </c>
      <c r="I618" s="161"/>
      <c r="L618" s="157"/>
      <c r="M618" s="162"/>
      <c r="T618" s="163"/>
      <c r="AT618" s="158" t="s">
        <v>208</v>
      </c>
      <c r="AU618" s="158" t="s">
        <v>81</v>
      </c>
      <c r="AV618" s="13" t="s">
        <v>81</v>
      </c>
      <c r="AW618" s="13" t="s">
        <v>33</v>
      </c>
      <c r="AX618" s="13" t="s">
        <v>72</v>
      </c>
      <c r="AY618" s="158" t="s">
        <v>132</v>
      </c>
    </row>
    <row r="619" spans="2:51" s="13" customFormat="1" ht="11.25">
      <c r="B619" s="157"/>
      <c r="D619" s="151" t="s">
        <v>208</v>
      </c>
      <c r="E619" s="158" t="s">
        <v>19</v>
      </c>
      <c r="F619" s="159" t="s">
        <v>1057</v>
      </c>
      <c r="H619" s="160">
        <v>2.731</v>
      </c>
      <c r="I619" s="161"/>
      <c r="L619" s="157"/>
      <c r="M619" s="162"/>
      <c r="T619" s="163"/>
      <c r="AT619" s="158" t="s">
        <v>208</v>
      </c>
      <c r="AU619" s="158" t="s">
        <v>81</v>
      </c>
      <c r="AV619" s="13" t="s">
        <v>81</v>
      </c>
      <c r="AW619" s="13" t="s">
        <v>33</v>
      </c>
      <c r="AX619" s="13" t="s">
        <v>72</v>
      </c>
      <c r="AY619" s="158" t="s">
        <v>132</v>
      </c>
    </row>
    <row r="620" spans="2:51" s="13" customFormat="1" ht="11.25">
      <c r="B620" s="157"/>
      <c r="D620" s="151" t="s">
        <v>208</v>
      </c>
      <c r="E620" s="158" t="s">
        <v>19</v>
      </c>
      <c r="F620" s="159" t="s">
        <v>1058</v>
      </c>
      <c r="H620" s="160">
        <v>1.62</v>
      </c>
      <c r="I620" s="161"/>
      <c r="L620" s="157"/>
      <c r="M620" s="162"/>
      <c r="T620" s="163"/>
      <c r="AT620" s="158" t="s">
        <v>208</v>
      </c>
      <c r="AU620" s="158" t="s">
        <v>81</v>
      </c>
      <c r="AV620" s="13" t="s">
        <v>81</v>
      </c>
      <c r="AW620" s="13" t="s">
        <v>33</v>
      </c>
      <c r="AX620" s="13" t="s">
        <v>72</v>
      </c>
      <c r="AY620" s="158" t="s">
        <v>132</v>
      </c>
    </row>
    <row r="621" spans="2:51" s="15" customFormat="1" ht="11.25">
      <c r="B621" s="171"/>
      <c r="D621" s="151" t="s">
        <v>208</v>
      </c>
      <c r="E621" s="172" t="s">
        <v>19</v>
      </c>
      <c r="F621" s="173" t="s">
        <v>324</v>
      </c>
      <c r="H621" s="174">
        <v>22.356999999999996</v>
      </c>
      <c r="I621" s="175"/>
      <c r="L621" s="171"/>
      <c r="M621" s="176"/>
      <c r="T621" s="177"/>
      <c r="AT621" s="172" t="s">
        <v>208</v>
      </c>
      <c r="AU621" s="172" t="s">
        <v>81</v>
      </c>
      <c r="AV621" s="15" t="s">
        <v>149</v>
      </c>
      <c r="AW621" s="15" t="s">
        <v>33</v>
      </c>
      <c r="AX621" s="15" t="s">
        <v>72</v>
      </c>
      <c r="AY621" s="172" t="s">
        <v>132</v>
      </c>
    </row>
    <row r="622" spans="2:51" s="12" customFormat="1" ht="11.25">
      <c r="B622" s="150"/>
      <c r="D622" s="151" t="s">
        <v>208</v>
      </c>
      <c r="E622" s="152" t="s">
        <v>19</v>
      </c>
      <c r="F622" s="153" t="s">
        <v>932</v>
      </c>
      <c r="H622" s="152" t="s">
        <v>19</v>
      </c>
      <c r="I622" s="154"/>
      <c r="L622" s="150"/>
      <c r="M622" s="155"/>
      <c r="T622" s="156"/>
      <c r="AT622" s="152" t="s">
        <v>208</v>
      </c>
      <c r="AU622" s="152" t="s">
        <v>81</v>
      </c>
      <c r="AV622" s="12" t="s">
        <v>79</v>
      </c>
      <c r="AW622" s="12" t="s">
        <v>33</v>
      </c>
      <c r="AX622" s="12" t="s">
        <v>72</v>
      </c>
      <c r="AY622" s="152" t="s">
        <v>132</v>
      </c>
    </row>
    <row r="623" spans="2:51" s="13" customFormat="1" ht="11.25">
      <c r="B623" s="157"/>
      <c r="D623" s="151" t="s">
        <v>208</v>
      </c>
      <c r="E623" s="158" t="s">
        <v>19</v>
      </c>
      <c r="F623" s="159" t="s">
        <v>1232</v>
      </c>
      <c r="H623" s="160">
        <v>2.19</v>
      </c>
      <c r="I623" s="161"/>
      <c r="L623" s="157"/>
      <c r="M623" s="162"/>
      <c r="T623" s="163"/>
      <c r="AT623" s="158" t="s">
        <v>208</v>
      </c>
      <c r="AU623" s="158" t="s">
        <v>81</v>
      </c>
      <c r="AV623" s="13" t="s">
        <v>81</v>
      </c>
      <c r="AW623" s="13" t="s">
        <v>33</v>
      </c>
      <c r="AX623" s="13" t="s">
        <v>72</v>
      </c>
      <c r="AY623" s="158" t="s">
        <v>132</v>
      </c>
    </row>
    <row r="624" spans="2:51" s="13" customFormat="1" ht="11.25">
      <c r="B624" s="157"/>
      <c r="D624" s="151" t="s">
        <v>208</v>
      </c>
      <c r="E624" s="158" t="s">
        <v>19</v>
      </c>
      <c r="F624" s="159" t="s">
        <v>1233</v>
      </c>
      <c r="H624" s="160">
        <v>12.603</v>
      </c>
      <c r="I624" s="161"/>
      <c r="L624" s="157"/>
      <c r="M624" s="162"/>
      <c r="T624" s="163"/>
      <c r="AT624" s="158" t="s">
        <v>208</v>
      </c>
      <c r="AU624" s="158" t="s">
        <v>81</v>
      </c>
      <c r="AV624" s="13" t="s">
        <v>81</v>
      </c>
      <c r="AW624" s="13" t="s">
        <v>33</v>
      </c>
      <c r="AX624" s="13" t="s">
        <v>72</v>
      </c>
      <c r="AY624" s="158" t="s">
        <v>132</v>
      </c>
    </row>
    <row r="625" spans="2:51" s="13" customFormat="1" ht="11.25">
      <c r="B625" s="157"/>
      <c r="D625" s="151" t="s">
        <v>208</v>
      </c>
      <c r="E625" s="158" t="s">
        <v>19</v>
      </c>
      <c r="F625" s="159" t="s">
        <v>1234</v>
      </c>
      <c r="H625" s="160">
        <v>81.413</v>
      </c>
      <c r="I625" s="161"/>
      <c r="L625" s="157"/>
      <c r="M625" s="162"/>
      <c r="T625" s="163"/>
      <c r="AT625" s="158" t="s">
        <v>208</v>
      </c>
      <c r="AU625" s="158" t="s">
        <v>81</v>
      </c>
      <c r="AV625" s="13" t="s">
        <v>81</v>
      </c>
      <c r="AW625" s="13" t="s">
        <v>33</v>
      </c>
      <c r="AX625" s="13" t="s">
        <v>72</v>
      </c>
      <c r="AY625" s="158" t="s">
        <v>132</v>
      </c>
    </row>
    <row r="626" spans="2:51" s="13" customFormat="1" ht="11.25">
      <c r="B626" s="157"/>
      <c r="D626" s="151" t="s">
        <v>208</v>
      </c>
      <c r="E626" s="158" t="s">
        <v>19</v>
      </c>
      <c r="F626" s="159" t="s">
        <v>1038</v>
      </c>
      <c r="H626" s="160">
        <v>-3.248</v>
      </c>
      <c r="I626" s="161"/>
      <c r="L626" s="157"/>
      <c r="M626" s="162"/>
      <c r="T626" s="163"/>
      <c r="AT626" s="158" t="s">
        <v>208</v>
      </c>
      <c r="AU626" s="158" t="s">
        <v>81</v>
      </c>
      <c r="AV626" s="13" t="s">
        <v>81</v>
      </c>
      <c r="AW626" s="13" t="s">
        <v>33</v>
      </c>
      <c r="AX626" s="13" t="s">
        <v>72</v>
      </c>
      <c r="AY626" s="158" t="s">
        <v>132</v>
      </c>
    </row>
    <row r="627" spans="2:51" s="13" customFormat="1" ht="11.25">
      <c r="B627" s="157"/>
      <c r="D627" s="151" t="s">
        <v>208</v>
      </c>
      <c r="E627" s="158" t="s">
        <v>19</v>
      </c>
      <c r="F627" s="159" t="s">
        <v>1030</v>
      </c>
      <c r="H627" s="160">
        <v>-2.25</v>
      </c>
      <c r="I627" s="161"/>
      <c r="L627" s="157"/>
      <c r="M627" s="162"/>
      <c r="T627" s="163"/>
      <c r="AT627" s="158" t="s">
        <v>208</v>
      </c>
      <c r="AU627" s="158" t="s">
        <v>81</v>
      </c>
      <c r="AV627" s="13" t="s">
        <v>81</v>
      </c>
      <c r="AW627" s="13" t="s">
        <v>33</v>
      </c>
      <c r="AX627" s="13" t="s">
        <v>72</v>
      </c>
      <c r="AY627" s="158" t="s">
        <v>132</v>
      </c>
    </row>
    <row r="628" spans="2:51" s="13" customFormat="1" ht="11.25">
      <c r="B628" s="157"/>
      <c r="D628" s="151" t="s">
        <v>208</v>
      </c>
      <c r="E628" s="158" t="s">
        <v>19</v>
      </c>
      <c r="F628" s="159" t="s">
        <v>1039</v>
      </c>
      <c r="H628" s="160">
        <v>-4.05</v>
      </c>
      <c r="I628" s="161"/>
      <c r="L628" s="157"/>
      <c r="M628" s="162"/>
      <c r="T628" s="163"/>
      <c r="AT628" s="158" t="s">
        <v>208</v>
      </c>
      <c r="AU628" s="158" t="s">
        <v>81</v>
      </c>
      <c r="AV628" s="13" t="s">
        <v>81</v>
      </c>
      <c r="AW628" s="13" t="s">
        <v>33</v>
      </c>
      <c r="AX628" s="13" t="s">
        <v>72</v>
      </c>
      <c r="AY628" s="158" t="s">
        <v>132</v>
      </c>
    </row>
    <row r="629" spans="2:51" s="13" customFormat="1" ht="11.25">
      <c r="B629" s="157"/>
      <c r="D629" s="151" t="s">
        <v>208</v>
      </c>
      <c r="E629" s="158" t="s">
        <v>19</v>
      </c>
      <c r="F629" s="159" t="s">
        <v>1040</v>
      </c>
      <c r="H629" s="160">
        <v>-0.36</v>
      </c>
      <c r="I629" s="161"/>
      <c r="L629" s="157"/>
      <c r="M629" s="162"/>
      <c r="T629" s="163"/>
      <c r="AT629" s="158" t="s">
        <v>208</v>
      </c>
      <c r="AU629" s="158" t="s">
        <v>81</v>
      </c>
      <c r="AV629" s="13" t="s">
        <v>81</v>
      </c>
      <c r="AW629" s="13" t="s">
        <v>33</v>
      </c>
      <c r="AX629" s="13" t="s">
        <v>72</v>
      </c>
      <c r="AY629" s="158" t="s">
        <v>132</v>
      </c>
    </row>
    <row r="630" spans="2:51" s="13" customFormat="1" ht="11.25">
      <c r="B630" s="157"/>
      <c r="D630" s="151" t="s">
        <v>208</v>
      </c>
      <c r="E630" s="158" t="s">
        <v>19</v>
      </c>
      <c r="F630" s="159" t="s">
        <v>1041</v>
      </c>
      <c r="H630" s="160">
        <v>4.02</v>
      </c>
      <c r="I630" s="161"/>
      <c r="L630" s="157"/>
      <c r="M630" s="162"/>
      <c r="T630" s="163"/>
      <c r="AT630" s="158" t="s">
        <v>208</v>
      </c>
      <c r="AU630" s="158" t="s">
        <v>81</v>
      </c>
      <c r="AV630" s="13" t="s">
        <v>81</v>
      </c>
      <c r="AW630" s="13" t="s">
        <v>33</v>
      </c>
      <c r="AX630" s="13" t="s">
        <v>72</v>
      </c>
      <c r="AY630" s="158" t="s">
        <v>132</v>
      </c>
    </row>
    <row r="631" spans="2:51" s="13" customFormat="1" ht="11.25">
      <c r="B631" s="157"/>
      <c r="D631" s="151" t="s">
        <v>208</v>
      </c>
      <c r="E631" s="158" t="s">
        <v>19</v>
      </c>
      <c r="F631" s="159" t="s">
        <v>1042</v>
      </c>
      <c r="H631" s="160">
        <v>-6.4</v>
      </c>
      <c r="I631" s="161"/>
      <c r="L631" s="157"/>
      <c r="M631" s="162"/>
      <c r="T631" s="163"/>
      <c r="AT631" s="158" t="s">
        <v>208</v>
      </c>
      <c r="AU631" s="158" t="s">
        <v>81</v>
      </c>
      <c r="AV631" s="13" t="s">
        <v>81</v>
      </c>
      <c r="AW631" s="13" t="s">
        <v>33</v>
      </c>
      <c r="AX631" s="13" t="s">
        <v>72</v>
      </c>
      <c r="AY631" s="158" t="s">
        <v>132</v>
      </c>
    </row>
    <row r="632" spans="2:51" s="13" customFormat="1" ht="11.25">
      <c r="B632" s="157"/>
      <c r="D632" s="151" t="s">
        <v>208</v>
      </c>
      <c r="E632" s="158" t="s">
        <v>19</v>
      </c>
      <c r="F632" s="159" t="s">
        <v>1012</v>
      </c>
      <c r="H632" s="160">
        <v>-7.2</v>
      </c>
      <c r="I632" s="161"/>
      <c r="L632" s="157"/>
      <c r="M632" s="162"/>
      <c r="T632" s="163"/>
      <c r="AT632" s="158" t="s">
        <v>208</v>
      </c>
      <c r="AU632" s="158" t="s">
        <v>81</v>
      </c>
      <c r="AV632" s="13" t="s">
        <v>81</v>
      </c>
      <c r="AW632" s="13" t="s">
        <v>33</v>
      </c>
      <c r="AX632" s="13" t="s">
        <v>72</v>
      </c>
      <c r="AY632" s="158" t="s">
        <v>132</v>
      </c>
    </row>
    <row r="633" spans="2:51" s="13" customFormat="1" ht="11.25">
      <c r="B633" s="157"/>
      <c r="D633" s="151" t="s">
        <v>208</v>
      </c>
      <c r="E633" s="158" t="s">
        <v>19</v>
      </c>
      <c r="F633" s="159" t="s">
        <v>1235</v>
      </c>
      <c r="H633" s="160">
        <v>-11.775</v>
      </c>
      <c r="I633" s="161"/>
      <c r="L633" s="157"/>
      <c r="M633" s="162"/>
      <c r="T633" s="163"/>
      <c r="AT633" s="158" t="s">
        <v>208</v>
      </c>
      <c r="AU633" s="158" t="s">
        <v>81</v>
      </c>
      <c r="AV633" s="13" t="s">
        <v>81</v>
      </c>
      <c r="AW633" s="13" t="s">
        <v>33</v>
      </c>
      <c r="AX633" s="13" t="s">
        <v>72</v>
      </c>
      <c r="AY633" s="158" t="s">
        <v>132</v>
      </c>
    </row>
    <row r="634" spans="2:51" s="14" customFormat="1" ht="11.25">
      <c r="B634" s="164"/>
      <c r="D634" s="151" t="s">
        <v>208</v>
      </c>
      <c r="E634" s="165" t="s">
        <v>19</v>
      </c>
      <c r="F634" s="166" t="s">
        <v>212</v>
      </c>
      <c r="H634" s="167">
        <v>87.29999999999997</v>
      </c>
      <c r="I634" s="168"/>
      <c r="L634" s="164"/>
      <c r="M634" s="169"/>
      <c r="T634" s="170"/>
      <c r="AT634" s="165" t="s">
        <v>208</v>
      </c>
      <c r="AU634" s="165" t="s">
        <v>81</v>
      </c>
      <c r="AV634" s="14" t="s">
        <v>155</v>
      </c>
      <c r="AW634" s="14" t="s">
        <v>33</v>
      </c>
      <c r="AX634" s="14" t="s">
        <v>79</v>
      </c>
      <c r="AY634" s="165" t="s">
        <v>132</v>
      </c>
    </row>
    <row r="635" spans="2:65" s="1" customFormat="1" ht="24.2" customHeight="1">
      <c r="B635" s="33"/>
      <c r="C635" s="128" t="s">
        <v>927</v>
      </c>
      <c r="D635" s="128" t="s">
        <v>135</v>
      </c>
      <c r="E635" s="129" t="s">
        <v>970</v>
      </c>
      <c r="F635" s="130" t="s">
        <v>971</v>
      </c>
      <c r="G635" s="131" t="s">
        <v>205</v>
      </c>
      <c r="H635" s="132">
        <v>87.3</v>
      </c>
      <c r="I635" s="133"/>
      <c r="J635" s="134">
        <f>ROUND(I635*H635,2)</f>
        <v>0</v>
      </c>
      <c r="K635" s="130" t="s">
        <v>139</v>
      </c>
      <c r="L635" s="33"/>
      <c r="M635" s="135" t="s">
        <v>19</v>
      </c>
      <c r="N635" s="136" t="s">
        <v>43</v>
      </c>
      <c r="P635" s="137">
        <f>O635*H635</f>
        <v>0</v>
      </c>
      <c r="Q635" s="137">
        <v>0.00026</v>
      </c>
      <c r="R635" s="137">
        <f>Q635*H635</f>
        <v>0.022697999999999996</v>
      </c>
      <c r="S635" s="137">
        <v>0</v>
      </c>
      <c r="T635" s="138">
        <f>S635*H635</f>
        <v>0</v>
      </c>
      <c r="AR635" s="139" t="s">
        <v>339</v>
      </c>
      <c r="AT635" s="139" t="s">
        <v>135</v>
      </c>
      <c r="AU635" s="139" t="s">
        <v>81</v>
      </c>
      <c r="AY635" s="18" t="s">
        <v>132</v>
      </c>
      <c r="BE635" s="140">
        <f>IF(N635="základní",J635,0)</f>
        <v>0</v>
      </c>
      <c r="BF635" s="140">
        <f>IF(N635="snížená",J635,0)</f>
        <v>0</v>
      </c>
      <c r="BG635" s="140">
        <f>IF(N635="zákl. přenesená",J635,0)</f>
        <v>0</v>
      </c>
      <c r="BH635" s="140">
        <f>IF(N635="sníž. přenesená",J635,0)</f>
        <v>0</v>
      </c>
      <c r="BI635" s="140">
        <f>IF(N635="nulová",J635,0)</f>
        <v>0</v>
      </c>
      <c r="BJ635" s="18" t="s">
        <v>79</v>
      </c>
      <c r="BK635" s="140">
        <f>ROUND(I635*H635,2)</f>
        <v>0</v>
      </c>
      <c r="BL635" s="18" t="s">
        <v>339</v>
      </c>
      <c r="BM635" s="139" t="s">
        <v>1236</v>
      </c>
    </row>
    <row r="636" spans="2:47" s="1" customFormat="1" ht="11.25">
      <c r="B636" s="33"/>
      <c r="D636" s="141" t="s">
        <v>142</v>
      </c>
      <c r="F636" s="142" t="s">
        <v>973</v>
      </c>
      <c r="I636" s="143"/>
      <c r="L636" s="33"/>
      <c r="M636" s="190"/>
      <c r="N636" s="147"/>
      <c r="O636" s="147"/>
      <c r="P636" s="147"/>
      <c r="Q636" s="147"/>
      <c r="R636" s="147"/>
      <c r="S636" s="147"/>
      <c r="T636" s="191"/>
      <c r="AT636" s="18" t="s">
        <v>142</v>
      </c>
      <c r="AU636" s="18" t="s">
        <v>81</v>
      </c>
    </row>
    <row r="637" spans="2:12" s="1" customFormat="1" ht="6.95" customHeight="1">
      <c r="B637" s="42"/>
      <c r="C637" s="43"/>
      <c r="D637" s="43"/>
      <c r="E637" s="43"/>
      <c r="F637" s="43"/>
      <c r="G637" s="43"/>
      <c r="H637" s="43"/>
      <c r="I637" s="43"/>
      <c r="J637" s="43"/>
      <c r="K637" s="43"/>
      <c r="L637" s="33"/>
    </row>
  </sheetData>
  <sheetProtection algorithmName="SHA-512" hashValue="TXeDnB+kEuA0Oed08uYklZfzE7prmsehkauIebwOvqabL0L2BkMcA3HzCUJTaGVrtPF2RV2s8Giatysv3bSrNQ==" saltValue="hjK1H/ZI8QseqZ8HJOfvX2K/MD4cGGd1DD+lJXYlXCoFjoYi9avtQcuSqAxPmS+JAge/ckdP3FWT4pLOy50tAg==" spinCount="100000" sheet="1" objects="1" scenarios="1" formatColumns="0" formatRows="0" autoFilter="0"/>
  <autoFilter ref="C91:K63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2/340271041"/>
    <hyperlink ref="F100" r:id="rId2" display="https://podminky.urs.cz/item/CS_URS_2023_02/340271045"/>
    <hyperlink ref="F104" r:id="rId3" display="https://podminky.urs.cz/item/CS_URS_2023_02/342272225"/>
    <hyperlink ref="F109" r:id="rId4" display="https://podminky.urs.cz/item/CS_URS_2023_02/342291121"/>
    <hyperlink ref="F112" r:id="rId5" display="https://podminky.urs.cz/item/CS_URS_2023_02/317142422"/>
    <hyperlink ref="F114" r:id="rId6" display="https://podminky.urs.cz/item/CS_URS_2023_02/317944321"/>
    <hyperlink ref="F118" r:id="rId7" display="https://podminky.urs.cz/item/CS_URS_2023_02/346244381"/>
    <hyperlink ref="F122" r:id="rId8" display="https://podminky.urs.cz/item/CS_URS_2023_02/619991001"/>
    <hyperlink ref="F126" r:id="rId9" display="https://podminky.urs.cz/item/CS_URS_2023_02/612325401"/>
    <hyperlink ref="F150" r:id="rId10" display="https://podminky.urs.cz/item/CS_URS_2023_02/612325111"/>
    <hyperlink ref="F156" r:id="rId11" display="https://podminky.urs.cz/item/CS_URS_2023_02/612131101"/>
    <hyperlink ref="F168" r:id="rId12" display="https://podminky.urs.cz/item/CS_URS_2023_02/612321121"/>
    <hyperlink ref="F170" r:id="rId13" display="https://podminky.urs.cz/item/CS_URS_2023_02/612321191"/>
    <hyperlink ref="F173" r:id="rId14" display="https://podminky.urs.cz/item/CS_URS_2023_02/612131121"/>
    <hyperlink ref="F197" r:id="rId15" display="https://podminky.urs.cz/item/CS_URS_2023_02/612142001"/>
    <hyperlink ref="F207" r:id="rId16" display="https://podminky.urs.cz/item/CS_URS_2023_02/622143003"/>
    <hyperlink ref="F212" r:id="rId17" display="https://podminky.urs.cz/item/CS_URS_2023_02/612311131"/>
    <hyperlink ref="F225" r:id="rId18" display="https://podminky.urs.cz/item/CS_URS_2023_02/632451456"/>
    <hyperlink ref="F241" r:id="rId19" display="https://podminky.urs.cz/item/CS_URS_2023_02/634112112"/>
    <hyperlink ref="F261" r:id="rId20" display="https://podminky.urs.cz/item/CS_URS_2023_02/642942111"/>
    <hyperlink ref="F267" r:id="rId21" display="https://podminky.urs.cz/item/CS_URS_2023_02/978059541"/>
    <hyperlink ref="F274" r:id="rId22" display="https://podminky.urs.cz/item/CS_URS_2023_02/962031132"/>
    <hyperlink ref="F279" r:id="rId23" display="https://podminky.urs.cz/item/CS_URS_2023_02/962031133"/>
    <hyperlink ref="F282" r:id="rId24" display="https://podminky.urs.cz/item/CS_URS_2023_02/965081213"/>
    <hyperlink ref="F299" r:id="rId25" display="https://podminky.urs.cz/item/CS_URS_2023_02/965081611"/>
    <hyperlink ref="F302" r:id="rId26" display="https://podminky.urs.cz/item/CS_URS_2023_02/965045113"/>
    <hyperlink ref="F319" r:id="rId27" display="https://podminky.urs.cz/item/CS_URS_2023_02/968072455"/>
    <hyperlink ref="F325" r:id="rId28" display="https://podminky.urs.cz/item/CS_URS_2023_02/971033531"/>
    <hyperlink ref="F328" r:id="rId29" display="https://podminky.urs.cz/item/CS_URS_2023_02/971033631"/>
    <hyperlink ref="F331" r:id="rId30" display="https://podminky.urs.cz/item/CS_URS_2023_02/974031664"/>
    <hyperlink ref="F334" r:id="rId31" display="https://podminky.urs.cz/item/CS_URS_2023_02/978013121"/>
    <hyperlink ref="F358" r:id="rId32" display="https://podminky.urs.cz/item/CS_URS_2023_02/949101111"/>
    <hyperlink ref="F361" r:id="rId33" display="https://podminky.urs.cz/item/CS_URS_2023_02/952901111"/>
    <hyperlink ref="F365" r:id="rId34" display="https://podminky.urs.cz/item/CS_URS_2023_02/997002611"/>
    <hyperlink ref="F367" r:id="rId35" display="https://podminky.urs.cz/item/CS_URS_2023_02/997013211"/>
    <hyperlink ref="F369" r:id="rId36" display="https://podminky.urs.cz/item/CS_URS_2023_02/997013501"/>
    <hyperlink ref="F371" r:id="rId37" display="https://podminky.urs.cz/item/CS_URS_2023_02/997013509"/>
    <hyperlink ref="F374" r:id="rId38" display="https://podminky.urs.cz/item/CS_URS_2023_02/997013631"/>
    <hyperlink ref="F377" r:id="rId39" display="https://podminky.urs.cz/item/CS_URS_2023_02/998018001"/>
    <hyperlink ref="F381" r:id="rId40" display="https://podminky.urs.cz/item/CS_URS_2023_02/763121590"/>
    <hyperlink ref="F384" r:id="rId41" display="https://podminky.urs.cz/item/CS_URS_2023_02/763131451"/>
    <hyperlink ref="F396" r:id="rId42" display="https://podminky.urs.cz/item/CS_URS_2023_02/998763401"/>
    <hyperlink ref="F398" r:id="rId43" display="https://podminky.urs.cz/item/CS_URS_2023_02/998763491"/>
    <hyperlink ref="F401" r:id="rId44" display="https://podminky.urs.cz/item/CS_URS_2023_02/766691914"/>
    <hyperlink ref="F404" r:id="rId45" display="https://podminky.urs.cz/item/CS_URS_2023_02/766682111"/>
    <hyperlink ref="F412" r:id="rId46" display="https://podminky.urs.cz/item/CS_URS_2023_02/766660001"/>
    <hyperlink ref="F416" r:id="rId47" display="https://podminky.urs.cz/item/CS_URS_2023_02/766660171"/>
    <hyperlink ref="F422" r:id="rId48" display="https://podminky.urs.cz/item/CS_URS_2023_02/766660728"/>
    <hyperlink ref="F426" r:id="rId49" display="https://podminky.urs.cz/item/CS_URS_2023_02/766660729"/>
    <hyperlink ref="F430" r:id="rId50" display="https://podminky.urs.cz/item/CS_URS_2023_02/766660730"/>
    <hyperlink ref="F435" r:id="rId51" display="https://podminky.urs.cz/item/CS_URS_2023_02/998766201"/>
    <hyperlink ref="F437" r:id="rId52" display="https://podminky.urs.cz/item/CS_URS_2023_02/998766292"/>
    <hyperlink ref="F440" r:id="rId53" display="https://podminky.urs.cz/item/CS_URS_2023_02/771121011"/>
    <hyperlink ref="F456" r:id="rId54" display="https://podminky.urs.cz/item/CS_URS_2023_02/771591112"/>
    <hyperlink ref="F465" r:id="rId55" display="https://podminky.urs.cz/item/CS_URS_2023_02/771591241"/>
    <hyperlink ref="F467" r:id="rId56" display="https://podminky.urs.cz/item/CS_URS_2023_02/771591242"/>
    <hyperlink ref="F469" r:id="rId57" display="https://podminky.urs.cz/item/CS_URS_2023_02/771591264"/>
    <hyperlink ref="F472" r:id="rId58" display="https://podminky.urs.cz/item/CS_URS_2023_02/771574436"/>
    <hyperlink ref="F477" r:id="rId59" display="https://podminky.urs.cz/item/CS_URS_2023_02/771474112"/>
    <hyperlink ref="F484" r:id="rId60" display="https://podminky.urs.cz/item/CS_URS_2023_02/771591115"/>
    <hyperlink ref="F488" r:id="rId61" display="https://podminky.urs.cz/item/CS_URS_2023_02/771161021"/>
    <hyperlink ref="F493" r:id="rId62" display="https://podminky.urs.cz/item/CS_URS_2023_02/998771201"/>
    <hyperlink ref="F495" r:id="rId63" display="https://podminky.urs.cz/item/CS_URS_2023_02/998771292"/>
    <hyperlink ref="F498" r:id="rId64" display="https://podminky.urs.cz/item/CS_URS_2023_02/781121011"/>
    <hyperlink ref="F507" r:id="rId65" display="https://podminky.urs.cz/item/CS_URS_2023_02/781131112"/>
    <hyperlink ref="F515" r:id="rId66" display="https://podminky.urs.cz/item/CS_URS_2023_02/781474154"/>
    <hyperlink ref="F521" r:id="rId67" display="https://podminky.urs.cz/item/CS_URS_2023_02/781484117"/>
    <hyperlink ref="F528" r:id="rId68" display="https://podminky.urs.cz/item/CS_URS_2023_02/781492211"/>
    <hyperlink ref="F531" r:id="rId69" display="https://podminky.urs.cz/item/CS_URS_2023_02/781492251"/>
    <hyperlink ref="F537" r:id="rId70" display="https://podminky.urs.cz/item/CS_URS_2023_02/781495115"/>
    <hyperlink ref="F540" r:id="rId71" display="https://podminky.urs.cz/item/CS_URS_2023_02/781495117"/>
    <hyperlink ref="F543" r:id="rId72" display="https://podminky.urs.cz/item/CS_URS_2023_02/781491011"/>
    <hyperlink ref="F549" r:id="rId73" display="https://podminky.urs.cz/item/CS_URS_2023_02/998781201"/>
    <hyperlink ref="F551" r:id="rId74" display="https://podminky.urs.cz/item/CS_URS_2023_02/998781292"/>
    <hyperlink ref="F554" r:id="rId75" display="https://podminky.urs.cz/item/CS_URS_2023_02/783806805"/>
    <hyperlink ref="F561" r:id="rId76" display="https://podminky.urs.cz/item/CS_URS_2023_02/783314203"/>
    <hyperlink ref="F566" r:id="rId77" display="https://podminky.urs.cz/item/CS_URS_2023_02/783315101"/>
    <hyperlink ref="F570" r:id="rId78" display="https://podminky.urs.cz/item/CS_URS_2023_02/783317101"/>
    <hyperlink ref="F573" r:id="rId79" display="https://podminky.urs.cz/item/CS_URS_2023_02/784121001"/>
    <hyperlink ref="F598" r:id="rId80" display="https://podminky.urs.cz/item/CS_URS_2023_02/784171001"/>
    <hyperlink ref="F603" r:id="rId81" display="https://podminky.urs.cz/item/CS_URS_2023_02/784171111"/>
    <hyperlink ref="F610" r:id="rId82" display="https://podminky.urs.cz/item/CS_URS_2023_02/784181121"/>
    <hyperlink ref="F636" r:id="rId83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7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103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Stavební úpravy sociálního zázemí Domova mládeže K. H. Borovského 1267, Sokolov</v>
      </c>
      <c r="F7" s="315"/>
      <c r="G7" s="315"/>
      <c r="H7" s="315"/>
      <c r="L7" s="21"/>
    </row>
    <row r="8" spans="2:12" s="1" customFormat="1" ht="12" customHeight="1">
      <c r="B8" s="33"/>
      <c r="D8" s="28" t="s">
        <v>104</v>
      </c>
      <c r="L8" s="33"/>
    </row>
    <row r="9" spans="2:12" s="1" customFormat="1" ht="16.5" customHeight="1">
      <c r="B9" s="33"/>
      <c r="E9" s="277" t="s">
        <v>1237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5. 12. 2023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3" t="s">
        <v>19</v>
      </c>
      <c r="F27" s="303"/>
      <c r="G27" s="303"/>
      <c r="H27" s="303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ROUND(J92,2)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ROUND((SUM(BE92:BE708)),2)</f>
        <v>0</v>
      </c>
      <c r="I33" s="90">
        <v>0.21</v>
      </c>
      <c r="J33" s="89">
        <f>ROUND(((SUM(BE92:BE708))*I33),2)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ROUND((SUM(BF92:BF708)),2)</f>
        <v>0</v>
      </c>
      <c r="I34" s="90">
        <v>0.15</v>
      </c>
      <c r="J34" s="89">
        <f>ROUND(((SUM(BF92:BF708))*I34),2)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ROUND((SUM(BG92:BG708)),2)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ROUND((SUM(BH92:BH708)),2)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ROUND((SUM(BI92:BI708)),2)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Stavební úpravy sociálního zázemí Domova mládeže K. H. Borovského 1267, Sokolov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104</v>
      </c>
      <c r="L49" s="33"/>
    </row>
    <row r="50" spans="2:12" s="1" customFormat="1" ht="16.5" customHeight="1">
      <c r="B50" s="33"/>
      <c r="E50" s="277" t="str">
        <f>E9</f>
        <v>03 - 3.NP - stavební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K. H. Borovského 1267</v>
      </c>
      <c r="I52" s="28" t="s">
        <v>23</v>
      </c>
      <c r="J52" s="50" t="str">
        <f>IF(J12="","",J12)</f>
        <v>5. 12. 2023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Střední škola živnostenská Sokolov, p.o.</v>
      </c>
      <c r="I54" s="28" t="s">
        <v>31</v>
      </c>
      <c r="J54" s="31" t="str">
        <f>E21</f>
        <v>CENTRA STAV s.r.o.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107</v>
      </c>
      <c r="D57" s="91"/>
      <c r="E57" s="91"/>
      <c r="F57" s="91"/>
      <c r="G57" s="91"/>
      <c r="H57" s="91"/>
      <c r="I57" s="91"/>
      <c r="J57" s="98" t="s">
        <v>108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J92</f>
        <v>0</v>
      </c>
      <c r="L59" s="33"/>
      <c r="AU59" s="18" t="s">
        <v>109</v>
      </c>
    </row>
    <row r="60" spans="2:12" s="8" customFormat="1" ht="24.95" customHeight="1">
      <c r="B60" s="100"/>
      <c r="D60" s="101" t="s">
        <v>187</v>
      </c>
      <c r="E60" s="102"/>
      <c r="F60" s="102"/>
      <c r="G60" s="102"/>
      <c r="H60" s="102"/>
      <c r="I60" s="102"/>
      <c r="J60" s="103">
        <f>J93</f>
        <v>0</v>
      </c>
      <c r="L60" s="100"/>
    </row>
    <row r="61" spans="2:12" s="9" customFormat="1" ht="19.9" customHeight="1">
      <c r="B61" s="104"/>
      <c r="D61" s="105" t="s">
        <v>188</v>
      </c>
      <c r="E61" s="106"/>
      <c r="F61" s="106"/>
      <c r="G61" s="106"/>
      <c r="H61" s="106"/>
      <c r="I61" s="106"/>
      <c r="J61" s="107">
        <f>J94</f>
        <v>0</v>
      </c>
      <c r="L61" s="104"/>
    </row>
    <row r="62" spans="2:12" s="9" customFormat="1" ht="19.9" customHeight="1">
      <c r="B62" s="104"/>
      <c r="D62" s="105" t="s">
        <v>189</v>
      </c>
      <c r="E62" s="106"/>
      <c r="F62" s="106"/>
      <c r="G62" s="106"/>
      <c r="H62" s="106"/>
      <c r="I62" s="106"/>
      <c r="J62" s="107">
        <f>J125</f>
        <v>0</v>
      </c>
      <c r="L62" s="104"/>
    </row>
    <row r="63" spans="2:12" s="9" customFormat="1" ht="19.9" customHeight="1">
      <c r="B63" s="104"/>
      <c r="D63" s="105" t="s">
        <v>190</v>
      </c>
      <c r="E63" s="106"/>
      <c r="F63" s="106"/>
      <c r="G63" s="106"/>
      <c r="H63" s="106"/>
      <c r="I63" s="106"/>
      <c r="J63" s="107">
        <f>J281</f>
        <v>0</v>
      </c>
      <c r="L63" s="104"/>
    </row>
    <row r="64" spans="2:12" s="9" customFormat="1" ht="19.9" customHeight="1">
      <c r="B64" s="104"/>
      <c r="D64" s="105" t="s">
        <v>191</v>
      </c>
      <c r="E64" s="106"/>
      <c r="F64" s="106"/>
      <c r="G64" s="106"/>
      <c r="H64" s="106"/>
      <c r="I64" s="106"/>
      <c r="J64" s="107">
        <f>J403</f>
        <v>0</v>
      </c>
      <c r="L64" s="104"/>
    </row>
    <row r="65" spans="2:12" s="9" customFormat="1" ht="19.9" customHeight="1">
      <c r="B65" s="104"/>
      <c r="D65" s="105" t="s">
        <v>192</v>
      </c>
      <c r="E65" s="106"/>
      <c r="F65" s="106"/>
      <c r="G65" s="106"/>
      <c r="H65" s="106"/>
      <c r="I65" s="106"/>
      <c r="J65" s="107">
        <f>J415</f>
        <v>0</v>
      </c>
      <c r="L65" s="104"/>
    </row>
    <row r="66" spans="2:12" s="8" customFormat="1" ht="24.95" customHeight="1">
      <c r="B66" s="100"/>
      <c r="D66" s="101" t="s">
        <v>193</v>
      </c>
      <c r="E66" s="102"/>
      <c r="F66" s="102"/>
      <c r="G66" s="102"/>
      <c r="H66" s="102"/>
      <c r="I66" s="102"/>
      <c r="J66" s="103">
        <f>J418</f>
        <v>0</v>
      </c>
      <c r="L66" s="100"/>
    </row>
    <row r="67" spans="2:12" s="9" customFormat="1" ht="19.9" customHeight="1">
      <c r="B67" s="104"/>
      <c r="D67" s="105" t="s">
        <v>194</v>
      </c>
      <c r="E67" s="106"/>
      <c r="F67" s="106"/>
      <c r="G67" s="106"/>
      <c r="H67" s="106"/>
      <c r="I67" s="106"/>
      <c r="J67" s="107">
        <f>J419</f>
        <v>0</v>
      </c>
      <c r="L67" s="104"/>
    </row>
    <row r="68" spans="2:12" s="9" customFormat="1" ht="19.9" customHeight="1">
      <c r="B68" s="104"/>
      <c r="D68" s="105" t="s">
        <v>195</v>
      </c>
      <c r="E68" s="106"/>
      <c r="F68" s="106"/>
      <c r="G68" s="106"/>
      <c r="H68" s="106"/>
      <c r="I68" s="106"/>
      <c r="J68" s="107">
        <f>J451</f>
        <v>0</v>
      </c>
      <c r="L68" s="104"/>
    </row>
    <row r="69" spans="2:12" s="9" customFormat="1" ht="19.9" customHeight="1">
      <c r="B69" s="104"/>
      <c r="D69" s="105" t="s">
        <v>196</v>
      </c>
      <c r="E69" s="106"/>
      <c r="F69" s="106"/>
      <c r="G69" s="106"/>
      <c r="H69" s="106"/>
      <c r="I69" s="106"/>
      <c r="J69" s="107">
        <f>J496</f>
        <v>0</v>
      </c>
      <c r="L69" s="104"/>
    </row>
    <row r="70" spans="2:12" s="9" customFormat="1" ht="19.9" customHeight="1">
      <c r="B70" s="104"/>
      <c r="D70" s="105" t="s">
        <v>197</v>
      </c>
      <c r="E70" s="106"/>
      <c r="F70" s="106"/>
      <c r="G70" s="106"/>
      <c r="H70" s="106"/>
      <c r="I70" s="106"/>
      <c r="J70" s="107">
        <f>J564</f>
        <v>0</v>
      </c>
      <c r="L70" s="104"/>
    </row>
    <row r="71" spans="2:12" s="9" customFormat="1" ht="19.9" customHeight="1">
      <c r="B71" s="104"/>
      <c r="D71" s="105" t="s">
        <v>198</v>
      </c>
      <c r="E71" s="106"/>
      <c r="F71" s="106"/>
      <c r="G71" s="106"/>
      <c r="H71" s="106"/>
      <c r="I71" s="106"/>
      <c r="J71" s="107">
        <f>J624</f>
        <v>0</v>
      </c>
      <c r="L71" s="104"/>
    </row>
    <row r="72" spans="2:12" s="9" customFormat="1" ht="19.9" customHeight="1">
      <c r="B72" s="104"/>
      <c r="D72" s="105" t="s">
        <v>199</v>
      </c>
      <c r="E72" s="106"/>
      <c r="F72" s="106"/>
      <c r="G72" s="106"/>
      <c r="H72" s="106"/>
      <c r="I72" s="106"/>
      <c r="J72" s="107">
        <f>J645</f>
        <v>0</v>
      </c>
      <c r="L72" s="104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2" t="s">
        <v>117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16</v>
      </c>
      <c r="L81" s="33"/>
    </row>
    <row r="82" spans="2:12" s="1" customFormat="1" ht="16.5" customHeight="1">
      <c r="B82" s="33"/>
      <c r="E82" s="314" t="str">
        <f>E7</f>
        <v>Stavební úpravy sociálního zázemí Domova mládeže K. H. Borovského 1267, Sokolov</v>
      </c>
      <c r="F82" s="315"/>
      <c r="G82" s="315"/>
      <c r="H82" s="315"/>
      <c r="L82" s="33"/>
    </row>
    <row r="83" spans="2:12" s="1" customFormat="1" ht="12" customHeight="1">
      <c r="B83" s="33"/>
      <c r="C83" s="28" t="s">
        <v>104</v>
      </c>
      <c r="L83" s="33"/>
    </row>
    <row r="84" spans="2:12" s="1" customFormat="1" ht="16.5" customHeight="1">
      <c r="B84" s="33"/>
      <c r="E84" s="277" t="str">
        <f>E9</f>
        <v>03 - 3.NP - stavební</v>
      </c>
      <c r="F84" s="316"/>
      <c r="G84" s="316"/>
      <c r="H84" s="316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21</v>
      </c>
      <c r="F86" s="26" t="str">
        <f>F12</f>
        <v>Sokolov, K. H. Borovského 1267</v>
      </c>
      <c r="I86" s="28" t="s">
        <v>23</v>
      </c>
      <c r="J86" s="50" t="str">
        <f>IF(J12="","",J12)</f>
        <v>5. 12. 2023</v>
      </c>
      <c r="L86" s="33"/>
    </row>
    <row r="87" spans="2:12" s="1" customFormat="1" ht="6.95" customHeight="1">
      <c r="B87" s="33"/>
      <c r="L87" s="33"/>
    </row>
    <row r="88" spans="2:12" s="1" customFormat="1" ht="15.2" customHeight="1">
      <c r="B88" s="33"/>
      <c r="C88" s="28" t="s">
        <v>25</v>
      </c>
      <c r="F88" s="26" t="str">
        <f>E15</f>
        <v>Střední škola živnostenská Sokolov, p.o.</v>
      </c>
      <c r="I88" s="28" t="s">
        <v>31</v>
      </c>
      <c r="J88" s="31" t="str">
        <f>E21</f>
        <v>CENTRA STAV s.r.o.</v>
      </c>
      <c r="L88" s="33"/>
    </row>
    <row r="89" spans="2:12" s="1" customFormat="1" ht="15.2" customHeight="1">
      <c r="B89" s="33"/>
      <c r="C89" s="28" t="s">
        <v>29</v>
      </c>
      <c r="F89" s="26" t="str">
        <f>IF(E18="","",E18)</f>
        <v>Vyplň údaj</v>
      </c>
      <c r="I89" s="28" t="s">
        <v>34</v>
      </c>
      <c r="J89" s="31" t="str">
        <f>E24</f>
        <v>Michal Kubelka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08"/>
      <c r="C91" s="109" t="s">
        <v>118</v>
      </c>
      <c r="D91" s="110" t="s">
        <v>57</v>
      </c>
      <c r="E91" s="110" t="s">
        <v>53</v>
      </c>
      <c r="F91" s="110" t="s">
        <v>54</v>
      </c>
      <c r="G91" s="110" t="s">
        <v>119</v>
      </c>
      <c r="H91" s="110" t="s">
        <v>120</v>
      </c>
      <c r="I91" s="110" t="s">
        <v>121</v>
      </c>
      <c r="J91" s="110" t="s">
        <v>108</v>
      </c>
      <c r="K91" s="111" t="s">
        <v>122</v>
      </c>
      <c r="L91" s="108"/>
      <c r="M91" s="57" t="s">
        <v>19</v>
      </c>
      <c r="N91" s="58" t="s">
        <v>42</v>
      </c>
      <c r="O91" s="58" t="s">
        <v>123</v>
      </c>
      <c r="P91" s="58" t="s">
        <v>124</v>
      </c>
      <c r="Q91" s="58" t="s">
        <v>125</v>
      </c>
      <c r="R91" s="58" t="s">
        <v>126</v>
      </c>
      <c r="S91" s="58" t="s">
        <v>127</v>
      </c>
      <c r="T91" s="59" t="s">
        <v>128</v>
      </c>
    </row>
    <row r="92" spans="2:63" s="1" customFormat="1" ht="22.9" customHeight="1">
      <c r="B92" s="33"/>
      <c r="C92" s="62" t="s">
        <v>129</v>
      </c>
      <c r="J92" s="112">
        <f>BK92</f>
        <v>0</v>
      </c>
      <c r="L92" s="33"/>
      <c r="M92" s="60"/>
      <c r="N92" s="51"/>
      <c r="O92" s="51"/>
      <c r="P92" s="113">
        <f>P93+P418</f>
        <v>0</v>
      </c>
      <c r="Q92" s="51"/>
      <c r="R92" s="113">
        <f>R93+R418</f>
        <v>23.3903769</v>
      </c>
      <c r="S92" s="51"/>
      <c r="T92" s="114">
        <f>T93+T418</f>
        <v>27.23315439</v>
      </c>
      <c r="AT92" s="18" t="s">
        <v>71</v>
      </c>
      <c r="AU92" s="18" t="s">
        <v>109</v>
      </c>
      <c r="BK92" s="115">
        <f>BK93+BK418</f>
        <v>0</v>
      </c>
    </row>
    <row r="93" spans="2:63" s="11" customFormat="1" ht="25.9" customHeight="1">
      <c r="B93" s="116"/>
      <c r="D93" s="117" t="s">
        <v>71</v>
      </c>
      <c r="E93" s="118" t="s">
        <v>200</v>
      </c>
      <c r="F93" s="118" t="s">
        <v>201</v>
      </c>
      <c r="I93" s="119"/>
      <c r="J93" s="120">
        <f>BK93</f>
        <v>0</v>
      </c>
      <c r="L93" s="116"/>
      <c r="M93" s="121"/>
      <c r="P93" s="122">
        <f>P94+P125+P281+P403+P415</f>
        <v>0</v>
      </c>
      <c r="R93" s="122">
        <f>R94+R125+R281+R403+R415</f>
        <v>16.14427986</v>
      </c>
      <c r="T93" s="123">
        <f>T94+T125+T281+T403+T415</f>
        <v>26.409378</v>
      </c>
      <c r="AR93" s="117" t="s">
        <v>79</v>
      </c>
      <c r="AT93" s="124" t="s">
        <v>71</v>
      </c>
      <c r="AU93" s="124" t="s">
        <v>72</v>
      </c>
      <c r="AY93" s="117" t="s">
        <v>132</v>
      </c>
      <c r="BK93" s="125">
        <f>BK94+BK125+BK281+BK403+BK415</f>
        <v>0</v>
      </c>
    </row>
    <row r="94" spans="2:63" s="11" customFormat="1" ht="22.9" customHeight="1">
      <c r="B94" s="116"/>
      <c r="D94" s="117" t="s">
        <v>71</v>
      </c>
      <c r="E94" s="126" t="s">
        <v>149</v>
      </c>
      <c r="F94" s="126" t="s">
        <v>202</v>
      </c>
      <c r="I94" s="119"/>
      <c r="J94" s="127">
        <f>BK94</f>
        <v>0</v>
      </c>
      <c r="L94" s="116"/>
      <c r="M94" s="121"/>
      <c r="P94" s="122">
        <f>SUM(P95:P124)</f>
        <v>0</v>
      </c>
      <c r="R94" s="122">
        <f>SUM(R95:R124)</f>
        <v>4.713823199999999</v>
      </c>
      <c r="T94" s="123">
        <f>SUM(T95:T124)</f>
        <v>0</v>
      </c>
      <c r="AR94" s="117" t="s">
        <v>79</v>
      </c>
      <c r="AT94" s="124" t="s">
        <v>71</v>
      </c>
      <c r="AU94" s="124" t="s">
        <v>79</v>
      </c>
      <c r="AY94" s="117" t="s">
        <v>132</v>
      </c>
      <c r="BK94" s="125">
        <f>SUM(BK95:BK124)</f>
        <v>0</v>
      </c>
    </row>
    <row r="95" spans="2:65" s="1" customFormat="1" ht="24.2" customHeight="1">
      <c r="B95" s="33"/>
      <c r="C95" s="128" t="s">
        <v>79</v>
      </c>
      <c r="D95" s="128" t="s">
        <v>135</v>
      </c>
      <c r="E95" s="129" t="s">
        <v>203</v>
      </c>
      <c r="F95" s="130" t="s">
        <v>204</v>
      </c>
      <c r="G95" s="131" t="s">
        <v>205</v>
      </c>
      <c r="H95" s="132">
        <v>0.615</v>
      </c>
      <c r="I95" s="133"/>
      <c r="J95" s="134">
        <f>ROUND(I95*H95,2)</f>
        <v>0</v>
      </c>
      <c r="K95" s="130" t="s">
        <v>139</v>
      </c>
      <c r="L95" s="33"/>
      <c r="M95" s="135" t="s">
        <v>19</v>
      </c>
      <c r="N95" s="136" t="s">
        <v>43</v>
      </c>
      <c r="P95" s="137">
        <f>O95*H95</f>
        <v>0</v>
      </c>
      <c r="Q95" s="137">
        <v>0.0538</v>
      </c>
      <c r="R95" s="137">
        <f>Q95*H95</f>
        <v>0.033087</v>
      </c>
      <c r="S95" s="137">
        <v>0</v>
      </c>
      <c r="T95" s="138">
        <f>S95*H95</f>
        <v>0</v>
      </c>
      <c r="AR95" s="139" t="s">
        <v>155</v>
      </c>
      <c r="AT95" s="139" t="s">
        <v>135</v>
      </c>
      <c r="AU95" s="139" t="s">
        <v>81</v>
      </c>
      <c r="AY95" s="18" t="s">
        <v>132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79</v>
      </c>
      <c r="BK95" s="140">
        <f>ROUND(I95*H95,2)</f>
        <v>0</v>
      </c>
      <c r="BL95" s="18" t="s">
        <v>155</v>
      </c>
      <c r="BM95" s="139" t="s">
        <v>1238</v>
      </c>
    </row>
    <row r="96" spans="2:47" s="1" customFormat="1" ht="11.25">
      <c r="B96" s="33"/>
      <c r="D96" s="141" t="s">
        <v>142</v>
      </c>
      <c r="F96" s="142" t="s">
        <v>207</v>
      </c>
      <c r="I96" s="143"/>
      <c r="L96" s="33"/>
      <c r="M96" s="144"/>
      <c r="T96" s="54"/>
      <c r="AT96" s="18" t="s">
        <v>142</v>
      </c>
      <c r="AU96" s="18" t="s">
        <v>81</v>
      </c>
    </row>
    <row r="97" spans="2:51" s="12" customFormat="1" ht="11.25">
      <c r="B97" s="150"/>
      <c r="D97" s="151" t="s">
        <v>208</v>
      </c>
      <c r="E97" s="152" t="s">
        <v>19</v>
      </c>
      <c r="F97" s="153" t="s">
        <v>979</v>
      </c>
      <c r="H97" s="152" t="s">
        <v>19</v>
      </c>
      <c r="I97" s="154"/>
      <c r="L97" s="150"/>
      <c r="M97" s="155"/>
      <c r="T97" s="156"/>
      <c r="AT97" s="152" t="s">
        <v>208</v>
      </c>
      <c r="AU97" s="152" t="s">
        <v>81</v>
      </c>
      <c r="AV97" s="12" t="s">
        <v>79</v>
      </c>
      <c r="AW97" s="12" t="s">
        <v>33</v>
      </c>
      <c r="AX97" s="12" t="s">
        <v>72</v>
      </c>
      <c r="AY97" s="152" t="s">
        <v>132</v>
      </c>
    </row>
    <row r="98" spans="2:51" s="13" customFormat="1" ht="11.25">
      <c r="B98" s="157"/>
      <c r="D98" s="151" t="s">
        <v>208</v>
      </c>
      <c r="E98" s="158" t="s">
        <v>19</v>
      </c>
      <c r="F98" s="159" t="s">
        <v>211</v>
      </c>
      <c r="H98" s="160">
        <v>0.615</v>
      </c>
      <c r="I98" s="161"/>
      <c r="L98" s="157"/>
      <c r="M98" s="162"/>
      <c r="T98" s="163"/>
      <c r="AT98" s="158" t="s">
        <v>208</v>
      </c>
      <c r="AU98" s="158" t="s">
        <v>81</v>
      </c>
      <c r="AV98" s="13" t="s">
        <v>81</v>
      </c>
      <c r="AW98" s="13" t="s">
        <v>33</v>
      </c>
      <c r="AX98" s="13" t="s">
        <v>79</v>
      </c>
      <c r="AY98" s="158" t="s">
        <v>132</v>
      </c>
    </row>
    <row r="99" spans="2:65" s="1" customFormat="1" ht="24.2" customHeight="1">
      <c r="B99" s="33"/>
      <c r="C99" s="128" t="s">
        <v>81</v>
      </c>
      <c r="D99" s="128" t="s">
        <v>135</v>
      </c>
      <c r="E99" s="129" t="s">
        <v>1239</v>
      </c>
      <c r="F99" s="130" t="s">
        <v>1240</v>
      </c>
      <c r="G99" s="131" t="s">
        <v>205</v>
      </c>
      <c r="H99" s="132">
        <v>3.69</v>
      </c>
      <c r="I99" s="133"/>
      <c r="J99" s="134">
        <f>ROUND(I99*H99,2)</f>
        <v>0</v>
      </c>
      <c r="K99" s="130" t="s">
        <v>139</v>
      </c>
      <c r="L99" s="33"/>
      <c r="M99" s="135" t="s">
        <v>19</v>
      </c>
      <c r="N99" s="136" t="s">
        <v>43</v>
      </c>
      <c r="P99" s="137">
        <f>O99*H99</f>
        <v>0</v>
      </c>
      <c r="Q99" s="137">
        <v>0.05286</v>
      </c>
      <c r="R99" s="137">
        <f>Q99*H99</f>
        <v>0.1950534</v>
      </c>
      <c r="S99" s="137">
        <v>0</v>
      </c>
      <c r="T99" s="138">
        <f>S99*H99</f>
        <v>0</v>
      </c>
      <c r="AR99" s="139" t="s">
        <v>155</v>
      </c>
      <c r="AT99" s="139" t="s">
        <v>135</v>
      </c>
      <c r="AU99" s="139" t="s">
        <v>81</v>
      </c>
      <c r="AY99" s="18" t="s">
        <v>132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79</v>
      </c>
      <c r="BK99" s="140">
        <f>ROUND(I99*H99,2)</f>
        <v>0</v>
      </c>
      <c r="BL99" s="18" t="s">
        <v>155</v>
      </c>
      <c r="BM99" s="139" t="s">
        <v>1241</v>
      </c>
    </row>
    <row r="100" spans="2:47" s="1" customFormat="1" ht="11.25">
      <c r="B100" s="33"/>
      <c r="D100" s="141" t="s">
        <v>142</v>
      </c>
      <c r="F100" s="142" t="s">
        <v>1242</v>
      </c>
      <c r="I100" s="143"/>
      <c r="L100" s="33"/>
      <c r="M100" s="144"/>
      <c r="T100" s="54"/>
      <c r="AT100" s="18" t="s">
        <v>142</v>
      </c>
      <c r="AU100" s="18" t="s">
        <v>81</v>
      </c>
    </row>
    <row r="101" spans="2:51" s="12" customFormat="1" ht="11.25">
      <c r="B101" s="150"/>
      <c r="D101" s="151" t="s">
        <v>208</v>
      </c>
      <c r="E101" s="152" t="s">
        <v>19</v>
      </c>
      <c r="F101" s="153" t="s">
        <v>1243</v>
      </c>
      <c r="H101" s="152" t="s">
        <v>19</v>
      </c>
      <c r="I101" s="154"/>
      <c r="L101" s="150"/>
      <c r="M101" s="155"/>
      <c r="T101" s="156"/>
      <c r="AT101" s="152" t="s">
        <v>208</v>
      </c>
      <c r="AU101" s="152" t="s">
        <v>81</v>
      </c>
      <c r="AV101" s="12" t="s">
        <v>79</v>
      </c>
      <c r="AW101" s="12" t="s">
        <v>33</v>
      </c>
      <c r="AX101" s="12" t="s">
        <v>72</v>
      </c>
      <c r="AY101" s="152" t="s">
        <v>132</v>
      </c>
    </row>
    <row r="102" spans="2:51" s="13" customFormat="1" ht="11.25">
      <c r="B102" s="157"/>
      <c r="D102" s="151" t="s">
        <v>208</v>
      </c>
      <c r="E102" s="158" t="s">
        <v>19</v>
      </c>
      <c r="F102" s="159" t="s">
        <v>502</v>
      </c>
      <c r="H102" s="160">
        <v>3.69</v>
      </c>
      <c r="I102" s="161"/>
      <c r="L102" s="157"/>
      <c r="M102" s="162"/>
      <c r="T102" s="163"/>
      <c r="AT102" s="158" t="s">
        <v>208</v>
      </c>
      <c r="AU102" s="158" t="s">
        <v>81</v>
      </c>
      <c r="AV102" s="13" t="s">
        <v>81</v>
      </c>
      <c r="AW102" s="13" t="s">
        <v>33</v>
      </c>
      <c r="AX102" s="13" t="s">
        <v>79</v>
      </c>
      <c r="AY102" s="158" t="s">
        <v>132</v>
      </c>
    </row>
    <row r="103" spans="2:65" s="1" customFormat="1" ht="24.2" customHeight="1">
      <c r="B103" s="33"/>
      <c r="C103" s="128" t="s">
        <v>149</v>
      </c>
      <c r="D103" s="128" t="s">
        <v>135</v>
      </c>
      <c r="E103" s="129" t="s">
        <v>213</v>
      </c>
      <c r="F103" s="130" t="s">
        <v>214</v>
      </c>
      <c r="G103" s="131" t="s">
        <v>205</v>
      </c>
      <c r="H103" s="132">
        <v>4.698</v>
      </c>
      <c r="I103" s="133"/>
      <c r="J103" s="134">
        <f>ROUND(I103*H103,2)</f>
        <v>0</v>
      </c>
      <c r="K103" s="130" t="s">
        <v>139</v>
      </c>
      <c r="L103" s="33"/>
      <c r="M103" s="135" t="s">
        <v>19</v>
      </c>
      <c r="N103" s="136" t="s">
        <v>43</v>
      </c>
      <c r="P103" s="137">
        <f>O103*H103</f>
        <v>0</v>
      </c>
      <c r="Q103" s="137">
        <v>0.0525</v>
      </c>
      <c r="R103" s="137">
        <f>Q103*H103</f>
        <v>0.246645</v>
      </c>
      <c r="S103" s="137">
        <v>0</v>
      </c>
      <c r="T103" s="138">
        <f>S103*H103</f>
        <v>0</v>
      </c>
      <c r="AR103" s="139" t="s">
        <v>155</v>
      </c>
      <c r="AT103" s="139" t="s">
        <v>135</v>
      </c>
      <c r="AU103" s="139" t="s">
        <v>81</v>
      </c>
      <c r="AY103" s="18" t="s">
        <v>132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79</v>
      </c>
      <c r="BK103" s="140">
        <f>ROUND(I103*H103,2)</f>
        <v>0</v>
      </c>
      <c r="BL103" s="18" t="s">
        <v>155</v>
      </c>
      <c r="BM103" s="139" t="s">
        <v>1244</v>
      </c>
    </row>
    <row r="104" spans="2:47" s="1" customFormat="1" ht="11.25">
      <c r="B104" s="33"/>
      <c r="D104" s="141" t="s">
        <v>142</v>
      </c>
      <c r="F104" s="142" t="s">
        <v>216</v>
      </c>
      <c r="I104" s="143"/>
      <c r="L104" s="33"/>
      <c r="M104" s="144"/>
      <c r="T104" s="54"/>
      <c r="AT104" s="18" t="s">
        <v>142</v>
      </c>
      <c r="AU104" s="18" t="s">
        <v>81</v>
      </c>
    </row>
    <row r="105" spans="2:51" s="12" customFormat="1" ht="11.25">
      <c r="B105" s="150"/>
      <c r="D105" s="151" t="s">
        <v>208</v>
      </c>
      <c r="E105" s="152" t="s">
        <v>19</v>
      </c>
      <c r="F105" s="153" t="s">
        <v>217</v>
      </c>
      <c r="H105" s="152" t="s">
        <v>19</v>
      </c>
      <c r="I105" s="154"/>
      <c r="L105" s="150"/>
      <c r="M105" s="155"/>
      <c r="T105" s="156"/>
      <c r="AT105" s="152" t="s">
        <v>208</v>
      </c>
      <c r="AU105" s="152" t="s">
        <v>81</v>
      </c>
      <c r="AV105" s="12" t="s">
        <v>79</v>
      </c>
      <c r="AW105" s="12" t="s">
        <v>33</v>
      </c>
      <c r="AX105" s="12" t="s">
        <v>72</v>
      </c>
      <c r="AY105" s="152" t="s">
        <v>132</v>
      </c>
    </row>
    <row r="106" spans="2:51" s="13" customFormat="1" ht="11.25">
      <c r="B106" s="157"/>
      <c r="D106" s="151" t="s">
        <v>208</v>
      </c>
      <c r="E106" s="158" t="s">
        <v>19</v>
      </c>
      <c r="F106" s="159" t="s">
        <v>218</v>
      </c>
      <c r="H106" s="160">
        <v>4.698</v>
      </c>
      <c r="I106" s="161"/>
      <c r="L106" s="157"/>
      <c r="M106" s="162"/>
      <c r="T106" s="163"/>
      <c r="AT106" s="158" t="s">
        <v>208</v>
      </c>
      <c r="AU106" s="158" t="s">
        <v>81</v>
      </c>
      <c r="AV106" s="13" t="s">
        <v>81</v>
      </c>
      <c r="AW106" s="13" t="s">
        <v>33</v>
      </c>
      <c r="AX106" s="13" t="s">
        <v>79</v>
      </c>
      <c r="AY106" s="158" t="s">
        <v>132</v>
      </c>
    </row>
    <row r="107" spans="2:65" s="1" customFormat="1" ht="24.2" customHeight="1">
      <c r="B107" s="33"/>
      <c r="C107" s="128" t="s">
        <v>155</v>
      </c>
      <c r="D107" s="128" t="s">
        <v>135</v>
      </c>
      <c r="E107" s="129" t="s">
        <v>219</v>
      </c>
      <c r="F107" s="130" t="s">
        <v>220</v>
      </c>
      <c r="G107" s="131" t="s">
        <v>205</v>
      </c>
      <c r="H107" s="132">
        <v>60.753</v>
      </c>
      <c r="I107" s="133"/>
      <c r="J107" s="134">
        <f>ROUND(I107*H107,2)</f>
        <v>0</v>
      </c>
      <c r="K107" s="130" t="s">
        <v>139</v>
      </c>
      <c r="L107" s="33"/>
      <c r="M107" s="135" t="s">
        <v>19</v>
      </c>
      <c r="N107" s="136" t="s">
        <v>43</v>
      </c>
      <c r="P107" s="137">
        <f>O107*H107</f>
        <v>0</v>
      </c>
      <c r="Q107" s="137">
        <v>0.06172</v>
      </c>
      <c r="R107" s="137">
        <f>Q107*H107</f>
        <v>3.74967516</v>
      </c>
      <c r="S107" s="137">
        <v>0</v>
      </c>
      <c r="T107" s="138">
        <f>S107*H107</f>
        <v>0</v>
      </c>
      <c r="AR107" s="139" t="s">
        <v>155</v>
      </c>
      <c r="AT107" s="139" t="s">
        <v>135</v>
      </c>
      <c r="AU107" s="139" t="s">
        <v>81</v>
      </c>
      <c r="AY107" s="18" t="s">
        <v>132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79</v>
      </c>
      <c r="BK107" s="140">
        <f>ROUND(I107*H107,2)</f>
        <v>0</v>
      </c>
      <c r="BL107" s="18" t="s">
        <v>155</v>
      </c>
      <c r="BM107" s="139" t="s">
        <v>1245</v>
      </c>
    </row>
    <row r="108" spans="2:47" s="1" customFormat="1" ht="11.25">
      <c r="B108" s="33"/>
      <c r="D108" s="141" t="s">
        <v>142</v>
      </c>
      <c r="F108" s="142" t="s">
        <v>222</v>
      </c>
      <c r="I108" s="143"/>
      <c r="L108" s="33"/>
      <c r="M108" s="144"/>
      <c r="T108" s="54"/>
      <c r="AT108" s="18" t="s">
        <v>142</v>
      </c>
      <c r="AU108" s="18" t="s">
        <v>81</v>
      </c>
    </row>
    <row r="109" spans="2:51" s="13" customFormat="1" ht="11.25">
      <c r="B109" s="157"/>
      <c r="D109" s="151" t="s">
        <v>208</v>
      </c>
      <c r="E109" s="158" t="s">
        <v>19</v>
      </c>
      <c r="F109" s="159" t="s">
        <v>1246</v>
      </c>
      <c r="H109" s="160">
        <v>73.803</v>
      </c>
      <c r="I109" s="161"/>
      <c r="L109" s="157"/>
      <c r="M109" s="162"/>
      <c r="T109" s="163"/>
      <c r="AT109" s="158" t="s">
        <v>208</v>
      </c>
      <c r="AU109" s="158" t="s">
        <v>81</v>
      </c>
      <c r="AV109" s="13" t="s">
        <v>81</v>
      </c>
      <c r="AW109" s="13" t="s">
        <v>33</v>
      </c>
      <c r="AX109" s="13" t="s">
        <v>72</v>
      </c>
      <c r="AY109" s="158" t="s">
        <v>132</v>
      </c>
    </row>
    <row r="110" spans="2:51" s="13" customFormat="1" ht="11.25">
      <c r="B110" s="157"/>
      <c r="D110" s="151" t="s">
        <v>208</v>
      </c>
      <c r="E110" s="158" t="s">
        <v>19</v>
      </c>
      <c r="F110" s="159" t="s">
        <v>224</v>
      </c>
      <c r="H110" s="160">
        <v>-9</v>
      </c>
      <c r="I110" s="161"/>
      <c r="L110" s="157"/>
      <c r="M110" s="162"/>
      <c r="T110" s="163"/>
      <c r="AT110" s="158" t="s">
        <v>208</v>
      </c>
      <c r="AU110" s="158" t="s">
        <v>81</v>
      </c>
      <c r="AV110" s="13" t="s">
        <v>81</v>
      </c>
      <c r="AW110" s="13" t="s">
        <v>33</v>
      </c>
      <c r="AX110" s="13" t="s">
        <v>72</v>
      </c>
      <c r="AY110" s="158" t="s">
        <v>132</v>
      </c>
    </row>
    <row r="111" spans="2:51" s="13" customFormat="1" ht="11.25">
      <c r="B111" s="157"/>
      <c r="D111" s="151" t="s">
        <v>208</v>
      </c>
      <c r="E111" s="158" t="s">
        <v>19</v>
      </c>
      <c r="F111" s="159" t="s">
        <v>225</v>
      </c>
      <c r="H111" s="160">
        <v>-4.05</v>
      </c>
      <c r="I111" s="161"/>
      <c r="L111" s="157"/>
      <c r="M111" s="162"/>
      <c r="T111" s="163"/>
      <c r="AT111" s="158" t="s">
        <v>208</v>
      </c>
      <c r="AU111" s="158" t="s">
        <v>81</v>
      </c>
      <c r="AV111" s="13" t="s">
        <v>81</v>
      </c>
      <c r="AW111" s="13" t="s">
        <v>33</v>
      </c>
      <c r="AX111" s="13" t="s">
        <v>72</v>
      </c>
      <c r="AY111" s="158" t="s">
        <v>132</v>
      </c>
    </row>
    <row r="112" spans="2:51" s="14" customFormat="1" ht="11.25">
      <c r="B112" s="164"/>
      <c r="D112" s="151" t="s">
        <v>208</v>
      </c>
      <c r="E112" s="165" t="s">
        <v>19</v>
      </c>
      <c r="F112" s="166" t="s">
        <v>212</v>
      </c>
      <c r="H112" s="167">
        <v>60.753</v>
      </c>
      <c r="I112" s="168"/>
      <c r="L112" s="164"/>
      <c r="M112" s="169"/>
      <c r="T112" s="170"/>
      <c r="AT112" s="165" t="s">
        <v>208</v>
      </c>
      <c r="AU112" s="165" t="s">
        <v>81</v>
      </c>
      <c r="AV112" s="14" t="s">
        <v>155</v>
      </c>
      <c r="AW112" s="14" t="s">
        <v>33</v>
      </c>
      <c r="AX112" s="14" t="s">
        <v>79</v>
      </c>
      <c r="AY112" s="165" t="s">
        <v>132</v>
      </c>
    </row>
    <row r="113" spans="2:65" s="1" customFormat="1" ht="16.5" customHeight="1">
      <c r="B113" s="33"/>
      <c r="C113" s="128" t="s">
        <v>131</v>
      </c>
      <c r="D113" s="128" t="s">
        <v>135</v>
      </c>
      <c r="E113" s="129" t="s">
        <v>226</v>
      </c>
      <c r="F113" s="130" t="s">
        <v>227</v>
      </c>
      <c r="G113" s="131" t="s">
        <v>228</v>
      </c>
      <c r="H113" s="132">
        <v>51.8</v>
      </c>
      <c r="I113" s="133"/>
      <c r="J113" s="134">
        <f>ROUND(I113*H113,2)</f>
        <v>0</v>
      </c>
      <c r="K113" s="130" t="s">
        <v>139</v>
      </c>
      <c r="L113" s="33"/>
      <c r="M113" s="135" t="s">
        <v>19</v>
      </c>
      <c r="N113" s="136" t="s">
        <v>43</v>
      </c>
      <c r="P113" s="137">
        <f>O113*H113</f>
        <v>0</v>
      </c>
      <c r="Q113" s="137">
        <v>0.00013</v>
      </c>
      <c r="R113" s="137">
        <f>Q113*H113</f>
        <v>0.006733999999999999</v>
      </c>
      <c r="S113" s="137">
        <v>0</v>
      </c>
      <c r="T113" s="138">
        <f>S113*H113</f>
        <v>0</v>
      </c>
      <c r="AR113" s="139" t="s">
        <v>155</v>
      </c>
      <c r="AT113" s="139" t="s">
        <v>135</v>
      </c>
      <c r="AU113" s="139" t="s">
        <v>81</v>
      </c>
      <c r="AY113" s="18" t="s">
        <v>132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79</v>
      </c>
      <c r="BK113" s="140">
        <f>ROUND(I113*H113,2)</f>
        <v>0</v>
      </c>
      <c r="BL113" s="18" t="s">
        <v>155</v>
      </c>
      <c r="BM113" s="139" t="s">
        <v>1247</v>
      </c>
    </row>
    <row r="114" spans="2:47" s="1" customFormat="1" ht="11.25">
      <c r="B114" s="33"/>
      <c r="D114" s="141" t="s">
        <v>142</v>
      </c>
      <c r="F114" s="142" t="s">
        <v>230</v>
      </c>
      <c r="I114" s="143"/>
      <c r="L114" s="33"/>
      <c r="M114" s="144"/>
      <c r="T114" s="54"/>
      <c r="AT114" s="18" t="s">
        <v>142</v>
      </c>
      <c r="AU114" s="18" t="s">
        <v>81</v>
      </c>
    </row>
    <row r="115" spans="2:51" s="13" customFormat="1" ht="11.25">
      <c r="B115" s="157"/>
      <c r="D115" s="151" t="s">
        <v>208</v>
      </c>
      <c r="E115" s="158" t="s">
        <v>19</v>
      </c>
      <c r="F115" s="159" t="s">
        <v>1248</v>
      </c>
      <c r="H115" s="160">
        <v>51.8</v>
      </c>
      <c r="I115" s="161"/>
      <c r="L115" s="157"/>
      <c r="M115" s="162"/>
      <c r="T115" s="163"/>
      <c r="AT115" s="158" t="s">
        <v>208</v>
      </c>
      <c r="AU115" s="158" t="s">
        <v>81</v>
      </c>
      <c r="AV115" s="13" t="s">
        <v>81</v>
      </c>
      <c r="AW115" s="13" t="s">
        <v>33</v>
      </c>
      <c r="AX115" s="13" t="s">
        <v>79</v>
      </c>
      <c r="AY115" s="158" t="s">
        <v>132</v>
      </c>
    </row>
    <row r="116" spans="2:65" s="1" customFormat="1" ht="24.2" customHeight="1">
      <c r="B116" s="33"/>
      <c r="C116" s="128" t="s">
        <v>164</v>
      </c>
      <c r="D116" s="128" t="s">
        <v>135</v>
      </c>
      <c r="E116" s="129" t="s">
        <v>232</v>
      </c>
      <c r="F116" s="130" t="s">
        <v>233</v>
      </c>
      <c r="G116" s="131" t="s">
        <v>234</v>
      </c>
      <c r="H116" s="132">
        <v>7</v>
      </c>
      <c r="I116" s="133"/>
      <c r="J116" s="134">
        <f>ROUND(I116*H116,2)</f>
        <v>0</v>
      </c>
      <c r="K116" s="130" t="s">
        <v>139</v>
      </c>
      <c r="L116" s="33"/>
      <c r="M116" s="135" t="s">
        <v>19</v>
      </c>
      <c r="N116" s="136" t="s">
        <v>43</v>
      </c>
      <c r="P116" s="137">
        <f>O116*H116</f>
        <v>0</v>
      </c>
      <c r="Q116" s="137">
        <v>0.02628</v>
      </c>
      <c r="R116" s="137">
        <f>Q116*H116</f>
        <v>0.18396</v>
      </c>
      <c r="S116" s="137">
        <v>0</v>
      </c>
      <c r="T116" s="138">
        <f>S116*H116</f>
        <v>0</v>
      </c>
      <c r="AR116" s="139" t="s">
        <v>155</v>
      </c>
      <c r="AT116" s="139" t="s">
        <v>135</v>
      </c>
      <c r="AU116" s="139" t="s">
        <v>81</v>
      </c>
      <c r="AY116" s="18" t="s">
        <v>132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79</v>
      </c>
      <c r="BK116" s="140">
        <f>ROUND(I116*H116,2)</f>
        <v>0</v>
      </c>
      <c r="BL116" s="18" t="s">
        <v>155</v>
      </c>
      <c r="BM116" s="139" t="s">
        <v>1249</v>
      </c>
    </row>
    <row r="117" spans="2:47" s="1" customFormat="1" ht="11.25">
      <c r="B117" s="33"/>
      <c r="D117" s="141" t="s">
        <v>142</v>
      </c>
      <c r="F117" s="142" t="s">
        <v>236</v>
      </c>
      <c r="I117" s="143"/>
      <c r="L117" s="33"/>
      <c r="M117" s="144"/>
      <c r="T117" s="54"/>
      <c r="AT117" s="18" t="s">
        <v>142</v>
      </c>
      <c r="AU117" s="18" t="s">
        <v>81</v>
      </c>
    </row>
    <row r="118" spans="2:65" s="1" customFormat="1" ht="16.5" customHeight="1">
      <c r="B118" s="33"/>
      <c r="C118" s="128" t="s">
        <v>168</v>
      </c>
      <c r="D118" s="128" t="s">
        <v>135</v>
      </c>
      <c r="E118" s="129" t="s">
        <v>237</v>
      </c>
      <c r="F118" s="130" t="s">
        <v>238</v>
      </c>
      <c r="G118" s="131" t="s">
        <v>239</v>
      </c>
      <c r="H118" s="132">
        <v>0.07</v>
      </c>
      <c r="I118" s="133"/>
      <c r="J118" s="134">
        <f>ROUND(I118*H118,2)</f>
        <v>0</v>
      </c>
      <c r="K118" s="130" t="s">
        <v>139</v>
      </c>
      <c r="L118" s="33"/>
      <c r="M118" s="135" t="s">
        <v>19</v>
      </c>
      <c r="N118" s="136" t="s">
        <v>43</v>
      </c>
      <c r="P118" s="137">
        <f>O118*H118</f>
        <v>0</v>
      </c>
      <c r="Q118" s="137">
        <v>1.09</v>
      </c>
      <c r="R118" s="137">
        <f>Q118*H118</f>
        <v>0.0763</v>
      </c>
      <c r="S118" s="137">
        <v>0</v>
      </c>
      <c r="T118" s="138">
        <f>S118*H118</f>
        <v>0</v>
      </c>
      <c r="AR118" s="139" t="s">
        <v>155</v>
      </c>
      <c r="AT118" s="139" t="s">
        <v>135</v>
      </c>
      <c r="AU118" s="139" t="s">
        <v>81</v>
      </c>
      <c r="AY118" s="18" t="s">
        <v>132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79</v>
      </c>
      <c r="BK118" s="140">
        <f>ROUND(I118*H118,2)</f>
        <v>0</v>
      </c>
      <c r="BL118" s="18" t="s">
        <v>155</v>
      </c>
      <c r="BM118" s="139" t="s">
        <v>1250</v>
      </c>
    </row>
    <row r="119" spans="2:47" s="1" customFormat="1" ht="11.25">
      <c r="B119" s="33"/>
      <c r="D119" s="141" t="s">
        <v>142</v>
      </c>
      <c r="F119" s="142" t="s">
        <v>241</v>
      </c>
      <c r="I119" s="143"/>
      <c r="L119" s="33"/>
      <c r="M119" s="144"/>
      <c r="T119" s="54"/>
      <c r="AT119" s="18" t="s">
        <v>142</v>
      </c>
      <c r="AU119" s="18" t="s">
        <v>81</v>
      </c>
    </row>
    <row r="120" spans="2:51" s="12" customFormat="1" ht="11.25">
      <c r="B120" s="150"/>
      <c r="D120" s="151" t="s">
        <v>208</v>
      </c>
      <c r="E120" s="152" t="s">
        <v>19</v>
      </c>
      <c r="F120" s="153" t="s">
        <v>242</v>
      </c>
      <c r="H120" s="152" t="s">
        <v>19</v>
      </c>
      <c r="I120" s="154"/>
      <c r="L120" s="150"/>
      <c r="M120" s="155"/>
      <c r="T120" s="156"/>
      <c r="AT120" s="152" t="s">
        <v>208</v>
      </c>
      <c r="AU120" s="152" t="s">
        <v>81</v>
      </c>
      <c r="AV120" s="12" t="s">
        <v>79</v>
      </c>
      <c r="AW120" s="12" t="s">
        <v>33</v>
      </c>
      <c r="AX120" s="12" t="s">
        <v>72</v>
      </c>
      <c r="AY120" s="152" t="s">
        <v>132</v>
      </c>
    </row>
    <row r="121" spans="2:51" s="13" customFormat="1" ht="11.25">
      <c r="B121" s="157"/>
      <c r="D121" s="151" t="s">
        <v>208</v>
      </c>
      <c r="E121" s="158" t="s">
        <v>19</v>
      </c>
      <c r="F121" s="159" t="s">
        <v>1251</v>
      </c>
      <c r="H121" s="160">
        <v>0.07</v>
      </c>
      <c r="I121" s="161"/>
      <c r="L121" s="157"/>
      <c r="M121" s="162"/>
      <c r="T121" s="163"/>
      <c r="AT121" s="158" t="s">
        <v>208</v>
      </c>
      <c r="AU121" s="158" t="s">
        <v>81</v>
      </c>
      <c r="AV121" s="13" t="s">
        <v>81</v>
      </c>
      <c r="AW121" s="13" t="s">
        <v>33</v>
      </c>
      <c r="AX121" s="13" t="s">
        <v>79</v>
      </c>
      <c r="AY121" s="158" t="s">
        <v>132</v>
      </c>
    </row>
    <row r="122" spans="2:65" s="1" customFormat="1" ht="21.75" customHeight="1">
      <c r="B122" s="33"/>
      <c r="C122" s="128" t="s">
        <v>175</v>
      </c>
      <c r="D122" s="128" t="s">
        <v>135</v>
      </c>
      <c r="E122" s="129" t="s">
        <v>244</v>
      </c>
      <c r="F122" s="130" t="s">
        <v>245</v>
      </c>
      <c r="G122" s="131" t="s">
        <v>205</v>
      </c>
      <c r="H122" s="132">
        <v>1.248</v>
      </c>
      <c r="I122" s="133"/>
      <c r="J122" s="134">
        <f>ROUND(I122*H122,2)</f>
        <v>0</v>
      </c>
      <c r="K122" s="130" t="s">
        <v>139</v>
      </c>
      <c r="L122" s="33"/>
      <c r="M122" s="135" t="s">
        <v>19</v>
      </c>
      <c r="N122" s="136" t="s">
        <v>43</v>
      </c>
      <c r="P122" s="137">
        <f>O122*H122</f>
        <v>0</v>
      </c>
      <c r="Q122" s="137">
        <v>0.17818</v>
      </c>
      <c r="R122" s="137">
        <f>Q122*H122</f>
        <v>0.22236864</v>
      </c>
      <c r="S122" s="137">
        <v>0</v>
      </c>
      <c r="T122" s="138">
        <f>S122*H122</f>
        <v>0</v>
      </c>
      <c r="AR122" s="139" t="s">
        <v>155</v>
      </c>
      <c r="AT122" s="139" t="s">
        <v>135</v>
      </c>
      <c r="AU122" s="139" t="s">
        <v>81</v>
      </c>
      <c r="AY122" s="18" t="s">
        <v>132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79</v>
      </c>
      <c r="BK122" s="140">
        <f>ROUND(I122*H122,2)</f>
        <v>0</v>
      </c>
      <c r="BL122" s="18" t="s">
        <v>155</v>
      </c>
      <c r="BM122" s="139" t="s">
        <v>1252</v>
      </c>
    </row>
    <row r="123" spans="2:47" s="1" customFormat="1" ht="11.25">
      <c r="B123" s="33"/>
      <c r="D123" s="141" t="s">
        <v>142</v>
      </c>
      <c r="F123" s="142" t="s">
        <v>247</v>
      </c>
      <c r="I123" s="143"/>
      <c r="L123" s="33"/>
      <c r="M123" s="144"/>
      <c r="T123" s="54"/>
      <c r="AT123" s="18" t="s">
        <v>142</v>
      </c>
      <c r="AU123" s="18" t="s">
        <v>81</v>
      </c>
    </row>
    <row r="124" spans="2:51" s="13" customFormat="1" ht="11.25">
      <c r="B124" s="157"/>
      <c r="D124" s="151" t="s">
        <v>208</v>
      </c>
      <c r="E124" s="158" t="s">
        <v>19</v>
      </c>
      <c r="F124" s="159" t="s">
        <v>1253</v>
      </c>
      <c r="H124" s="160">
        <v>1.248</v>
      </c>
      <c r="I124" s="161"/>
      <c r="L124" s="157"/>
      <c r="M124" s="162"/>
      <c r="T124" s="163"/>
      <c r="AT124" s="158" t="s">
        <v>208</v>
      </c>
      <c r="AU124" s="158" t="s">
        <v>81</v>
      </c>
      <c r="AV124" s="13" t="s">
        <v>81</v>
      </c>
      <c r="AW124" s="13" t="s">
        <v>33</v>
      </c>
      <c r="AX124" s="13" t="s">
        <v>79</v>
      </c>
      <c r="AY124" s="158" t="s">
        <v>132</v>
      </c>
    </row>
    <row r="125" spans="2:63" s="11" customFormat="1" ht="22.9" customHeight="1">
      <c r="B125" s="116"/>
      <c r="D125" s="117" t="s">
        <v>71</v>
      </c>
      <c r="E125" s="126" t="s">
        <v>164</v>
      </c>
      <c r="F125" s="126" t="s">
        <v>249</v>
      </c>
      <c r="I125" s="119"/>
      <c r="J125" s="127">
        <f>BK125</f>
        <v>0</v>
      </c>
      <c r="L125" s="116"/>
      <c r="M125" s="121"/>
      <c r="P125" s="122">
        <f>SUM(P126:P280)</f>
        <v>0</v>
      </c>
      <c r="R125" s="122">
        <f>SUM(R126:R280)</f>
        <v>11.41747986</v>
      </c>
      <c r="T125" s="123">
        <f>SUM(T126:T280)</f>
        <v>0</v>
      </c>
      <c r="AR125" s="117" t="s">
        <v>79</v>
      </c>
      <c r="AT125" s="124" t="s">
        <v>71</v>
      </c>
      <c r="AU125" s="124" t="s">
        <v>79</v>
      </c>
      <c r="AY125" s="117" t="s">
        <v>132</v>
      </c>
      <c r="BK125" s="125">
        <f>SUM(BK126:BK280)</f>
        <v>0</v>
      </c>
    </row>
    <row r="126" spans="2:65" s="1" customFormat="1" ht="21.75" customHeight="1">
      <c r="B126" s="33"/>
      <c r="C126" s="128" t="s">
        <v>182</v>
      </c>
      <c r="D126" s="128" t="s">
        <v>135</v>
      </c>
      <c r="E126" s="129" t="s">
        <v>250</v>
      </c>
      <c r="F126" s="130" t="s">
        <v>251</v>
      </c>
      <c r="G126" s="131" t="s">
        <v>205</v>
      </c>
      <c r="H126" s="132">
        <v>37.62</v>
      </c>
      <c r="I126" s="133"/>
      <c r="J126" s="134">
        <f>ROUND(I126*H126,2)</f>
        <v>0</v>
      </c>
      <c r="K126" s="130" t="s">
        <v>139</v>
      </c>
      <c r="L126" s="33"/>
      <c r="M126" s="135" t="s">
        <v>19</v>
      </c>
      <c r="N126" s="136" t="s">
        <v>43</v>
      </c>
      <c r="P126" s="137">
        <f>O126*H126</f>
        <v>0</v>
      </c>
      <c r="Q126" s="137">
        <v>0</v>
      </c>
      <c r="R126" s="137">
        <f>Q126*H126</f>
        <v>0</v>
      </c>
      <c r="S126" s="137">
        <v>0</v>
      </c>
      <c r="T126" s="138">
        <f>S126*H126</f>
        <v>0</v>
      </c>
      <c r="AR126" s="139" t="s">
        <v>155</v>
      </c>
      <c r="AT126" s="139" t="s">
        <v>135</v>
      </c>
      <c r="AU126" s="139" t="s">
        <v>81</v>
      </c>
      <c r="AY126" s="18" t="s">
        <v>132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8" t="s">
        <v>79</v>
      </c>
      <c r="BK126" s="140">
        <f>ROUND(I126*H126,2)</f>
        <v>0</v>
      </c>
      <c r="BL126" s="18" t="s">
        <v>155</v>
      </c>
      <c r="BM126" s="139" t="s">
        <v>1254</v>
      </c>
    </row>
    <row r="127" spans="2:47" s="1" customFormat="1" ht="11.25">
      <c r="B127" s="33"/>
      <c r="D127" s="141" t="s">
        <v>142</v>
      </c>
      <c r="F127" s="142" t="s">
        <v>253</v>
      </c>
      <c r="I127" s="143"/>
      <c r="L127" s="33"/>
      <c r="M127" s="144"/>
      <c r="T127" s="54"/>
      <c r="AT127" s="18" t="s">
        <v>142</v>
      </c>
      <c r="AU127" s="18" t="s">
        <v>81</v>
      </c>
    </row>
    <row r="128" spans="2:51" s="12" customFormat="1" ht="11.25">
      <c r="B128" s="150"/>
      <c r="D128" s="151" t="s">
        <v>208</v>
      </c>
      <c r="E128" s="152" t="s">
        <v>19</v>
      </c>
      <c r="F128" s="153" t="s">
        <v>254</v>
      </c>
      <c r="H128" s="152" t="s">
        <v>19</v>
      </c>
      <c r="I128" s="154"/>
      <c r="L128" s="150"/>
      <c r="M128" s="155"/>
      <c r="T128" s="156"/>
      <c r="AT128" s="152" t="s">
        <v>208</v>
      </c>
      <c r="AU128" s="152" t="s">
        <v>81</v>
      </c>
      <c r="AV128" s="12" t="s">
        <v>79</v>
      </c>
      <c r="AW128" s="12" t="s">
        <v>33</v>
      </c>
      <c r="AX128" s="12" t="s">
        <v>72</v>
      </c>
      <c r="AY128" s="152" t="s">
        <v>132</v>
      </c>
    </row>
    <row r="129" spans="2:51" s="13" customFormat="1" ht="11.25">
      <c r="B129" s="157"/>
      <c r="D129" s="151" t="s">
        <v>208</v>
      </c>
      <c r="E129" s="158" t="s">
        <v>19</v>
      </c>
      <c r="F129" s="159" t="s">
        <v>1255</v>
      </c>
      <c r="H129" s="160">
        <v>37.62</v>
      </c>
      <c r="I129" s="161"/>
      <c r="L129" s="157"/>
      <c r="M129" s="162"/>
      <c r="T129" s="163"/>
      <c r="AT129" s="158" t="s">
        <v>208</v>
      </c>
      <c r="AU129" s="158" t="s">
        <v>81</v>
      </c>
      <c r="AV129" s="13" t="s">
        <v>81</v>
      </c>
      <c r="AW129" s="13" t="s">
        <v>33</v>
      </c>
      <c r="AX129" s="13" t="s">
        <v>79</v>
      </c>
      <c r="AY129" s="158" t="s">
        <v>132</v>
      </c>
    </row>
    <row r="130" spans="2:65" s="1" customFormat="1" ht="24.2" customHeight="1">
      <c r="B130" s="33"/>
      <c r="C130" s="128" t="s">
        <v>276</v>
      </c>
      <c r="D130" s="128" t="s">
        <v>135</v>
      </c>
      <c r="E130" s="129" t="s">
        <v>256</v>
      </c>
      <c r="F130" s="130" t="s">
        <v>257</v>
      </c>
      <c r="G130" s="131" t="s">
        <v>205</v>
      </c>
      <c r="H130" s="132">
        <v>122.669</v>
      </c>
      <c r="I130" s="133"/>
      <c r="J130" s="134">
        <f>ROUND(I130*H130,2)</f>
        <v>0</v>
      </c>
      <c r="K130" s="130" t="s">
        <v>139</v>
      </c>
      <c r="L130" s="33"/>
      <c r="M130" s="135" t="s">
        <v>19</v>
      </c>
      <c r="N130" s="136" t="s">
        <v>43</v>
      </c>
      <c r="P130" s="137">
        <f>O130*H130</f>
        <v>0</v>
      </c>
      <c r="Q130" s="137">
        <v>0.0052</v>
      </c>
      <c r="R130" s="137">
        <f>Q130*H130</f>
        <v>0.6378788</v>
      </c>
      <c r="S130" s="137">
        <v>0</v>
      </c>
      <c r="T130" s="138">
        <f>S130*H130</f>
        <v>0</v>
      </c>
      <c r="AR130" s="139" t="s">
        <v>155</v>
      </c>
      <c r="AT130" s="139" t="s">
        <v>135</v>
      </c>
      <c r="AU130" s="139" t="s">
        <v>81</v>
      </c>
      <c r="AY130" s="18" t="s">
        <v>132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8" t="s">
        <v>79</v>
      </c>
      <c r="BK130" s="140">
        <f>ROUND(I130*H130,2)</f>
        <v>0</v>
      </c>
      <c r="BL130" s="18" t="s">
        <v>155</v>
      </c>
      <c r="BM130" s="139" t="s">
        <v>1256</v>
      </c>
    </row>
    <row r="131" spans="2:47" s="1" customFormat="1" ht="11.25">
      <c r="B131" s="33"/>
      <c r="D131" s="141" t="s">
        <v>142</v>
      </c>
      <c r="F131" s="142" t="s">
        <v>259</v>
      </c>
      <c r="I131" s="143"/>
      <c r="L131" s="33"/>
      <c r="M131" s="144"/>
      <c r="T131" s="54"/>
      <c r="AT131" s="18" t="s">
        <v>142</v>
      </c>
      <c r="AU131" s="18" t="s">
        <v>81</v>
      </c>
    </row>
    <row r="132" spans="2:51" s="12" customFormat="1" ht="11.25">
      <c r="B132" s="150"/>
      <c r="D132" s="151" t="s">
        <v>208</v>
      </c>
      <c r="E132" s="152" t="s">
        <v>19</v>
      </c>
      <c r="F132" s="153" t="s">
        <v>260</v>
      </c>
      <c r="H132" s="152" t="s">
        <v>19</v>
      </c>
      <c r="I132" s="154"/>
      <c r="L132" s="150"/>
      <c r="M132" s="155"/>
      <c r="T132" s="156"/>
      <c r="AT132" s="152" t="s">
        <v>208</v>
      </c>
      <c r="AU132" s="152" t="s">
        <v>81</v>
      </c>
      <c r="AV132" s="12" t="s">
        <v>79</v>
      </c>
      <c r="AW132" s="12" t="s">
        <v>33</v>
      </c>
      <c r="AX132" s="12" t="s">
        <v>72</v>
      </c>
      <c r="AY132" s="152" t="s">
        <v>132</v>
      </c>
    </row>
    <row r="133" spans="2:51" s="13" customFormat="1" ht="11.25">
      <c r="B133" s="157"/>
      <c r="D133" s="151" t="s">
        <v>208</v>
      </c>
      <c r="E133" s="158" t="s">
        <v>19</v>
      </c>
      <c r="F133" s="159" t="s">
        <v>1257</v>
      </c>
      <c r="H133" s="160">
        <v>2.17</v>
      </c>
      <c r="I133" s="161"/>
      <c r="L133" s="157"/>
      <c r="M133" s="162"/>
      <c r="T133" s="163"/>
      <c r="AT133" s="158" t="s">
        <v>208</v>
      </c>
      <c r="AU133" s="158" t="s">
        <v>81</v>
      </c>
      <c r="AV133" s="13" t="s">
        <v>81</v>
      </c>
      <c r="AW133" s="13" t="s">
        <v>33</v>
      </c>
      <c r="AX133" s="13" t="s">
        <v>72</v>
      </c>
      <c r="AY133" s="158" t="s">
        <v>132</v>
      </c>
    </row>
    <row r="134" spans="2:51" s="13" customFormat="1" ht="11.25">
      <c r="B134" s="157"/>
      <c r="D134" s="151" t="s">
        <v>208</v>
      </c>
      <c r="E134" s="158" t="s">
        <v>19</v>
      </c>
      <c r="F134" s="159" t="s">
        <v>1258</v>
      </c>
      <c r="H134" s="160">
        <v>5.745</v>
      </c>
      <c r="I134" s="161"/>
      <c r="L134" s="157"/>
      <c r="M134" s="162"/>
      <c r="T134" s="163"/>
      <c r="AT134" s="158" t="s">
        <v>208</v>
      </c>
      <c r="AU134" s="158" t="s">
        <v>81</v>
      </c>
      <c r="AV134" s="13" t="s">
        <v>81</v>
      </c>
      <c r="AW134" s="13" t="s">
        <v>33</v>
      </c>
      <c r="AX134" s="13" t="s">
        <v>72</v>
      </c>
      <c r="AY134" s="158" t="s">
        <v>132</v>
      </c>
    </row>
    <row r="135" spans="2:51" s="13" customFormat="1" ht="11.25">
      <c r="B135" s="157"/>
      <c r="D135" s="151" t="s">
        <v>208</v>
      </c>
      <c r="E135" s="158" t="s">
        <v>19</v>
      </c>
      <c r="F135" s="159" t="s">
        <v>1259</v>
      </c>
      <c r="H135" s="160">
        <v>6.1</v>
      </c>
      <c r="I135" s="161"/>
      <c r="L135" s="157"/>
      <c r="M135" s="162"/>
      <c r="T135" s="163"/>
      <c r="AT135" s="158" t="s">
        <v>208</v>
      </c>
      <c r="AU135" s="158" t="s">
        <v>81</v>
      </c>
      <c r="AV135" s="13" t="s">
        <v>81</v>
      </c>
      <c r="AW135" s="13" t="s">
        <v>33</v>
      </c>
      <c r="AX135" s="13" t="s">
        <v>72</v>
      </c>
      <c r="AY135" s="158" t="s">
        <v>132</v>
      </c>
    </row>
    <row r="136" spans="2:51" s="13" customFormat="1" ht="11.25">
      <c r="B136" s="157"/>
      <c r="D136" s="151" t="s">
        <v>208</v>
      </c>
      <c r="E136" s="158" t="s">
        <v>19</v>
      </c>
      <c r="F136" s="159" t="s">
        <v>1260</v>
      </c>
      <c r="H136" s="160">
        <v>146.445</v>
      </c>
      <c r="I136" s="161"/>
      <c r="L136" s="157"/>
      <c r="M136" s="162"/>
      <c r="T136" s="163"/>
      <c r="AT136" s="158" t="s">
        <v>208</v>
      </c>
      <c r="AU136" s="158" t="s">
        <v>81</v>
      </c>
      <c r="AV136" s="13" t="s">
        <v>81</v>
      </c>
      <c r="AW136" s="13" t="s">
        <v>33</v>
      </c>
      <c r="AX136" s="13" t="s">
        <v>72</v>
      </c>
      <c r="AY136" s="158" t="s">
        <v>132</v>
      </c>
    </row>
    <row r="137" spans="2:51" s="13" customFormat="1" ht="11.25">
      <c r="B137" s="157"/>
      <c r="D137" s="151" t="s">
        <v>208</v>
      </c>
      <c r="E137" s="158" t="s">
        <v>19</v>
      </c>
      <c r="F137" s="159" t="s">
        <v>1261</v>
      </c>
      <c r="H137" s="160">
        <v>-2.1</v>
      </c>
      <c r="I137" s="161"/>
      <c r="L137" s="157"/>
      <c r="M137" s="162"/>
      <c r="T137" s="163"/>
      <c r="AT137" s="158" t="s">
        <v>208</v>
      </c>
      <c r="AU137" s="158" t="s">
        <v>81</v>
      </c>
      <c r="AV137" s="13" t="s">
        <v>81</v>
      </c>
      <c r="AW137" s="13" t="s">
        <v>33</v>
      </c>
      <c r="AX137" s="13" t="s">
        <v>72</v>
      </c>
      <c r="AY137" s="158" t="s">
        <v>132</v>
      </c>
    </row>
    <row r="138" spans="2:51" s="13" customFormat="1" ht="11.25">
      <c r="B138" s="157"/>
      <c r="D138" s="151" t="s">
        <v>208</v>
      </c>
      <c r="E138" s="158" t="s">
        <v>19</v>
      </c>
      <c r="F138" s="159" t="s">
        <v>266</v>
      </c>
      <c r="H138" s="160">
        <v>-1.87</v>
      </c>
      <c r="I138" s="161"/>
      <c r="L138" s="157"/>
      <c r="M138" s="162"/>
      <c r="T138" s="163"/>
      <c r="AT138" s="158" t="s">
        <v>208</v>
      </c>
      <c r="AU138" s="158" t="s">
        <v>81</v>
      </c>
      <c r="AV138" s="13" t="s">
        <v>81</v>
      </c>
      <c r="AW138" s="13" t="s">
        <v>33</v>
      </c>
      <c r="AX138" s="13" t="s">
        <v>72</v>
      </c>
      <c r="AY138" s="158" t="s">
        <v>132</v>
      </c>
    </row>
    <row r="139" spans="2:51" s="13" customFormat="1" ht="11.25">
      <c r="B139" s="157"/>
      <c r="D139" s="151" t="s">
        <v>208</v>
      </c>
      <c r="E139" s="158" t="s">
        <v>19</v>
      </c>
      <c r="F139" s="159" t="s">
        <v>267</v>
      </c>
      <c r="H139" s="160">
        <v>-1.65</v>
      </c>
      <c r="I139" s="161"/>
      <c r="L139" s="157"/>
      <c r="M139" s="162"/>
      <c r="T139" s="163"/>
      <c r="AT139" s="158" t="s">
        <v>208</v>
      </c>
      <c r="AU139" s="158" t="s">
        <v>81</v>
      </c>
      <c r="AV139" s="13" t="s">
        <v>81</v>
      </c>
      <c r="AW139" s="13" t="s">
        <v>33</v>
      </c>
      <c r="AX139" s="13" t="s">
        <v>72</v>
      </c>
      <c r="AY139" s="158" t="s">
        <v>132</v>
      </c>
    </row>
    <row r="140" spans="2:51" s="13" customFormat="1" ht="11.25">
      <c r="B140" s="157"/>
      <c r="D140" s="151" t="s">
        <v>208</v>
      </c>
      <c r="E140" s="158" t="s">
        <v>19</v>
      </c>
      <c r="F140" s="159" t="s">
        <v>268</v>
      </c>
      <c r="H140" s="160">
        <v>-1.925</v>
      </c>
      <c r="I140" s="161"/>
      <c r="L140" s="157"/>
      <c r="M140" s="162"/>
      <c r="T140" s="163"/>
      <c r="AT140" s="158" t="s">
        <v>208</v>
      </c>
      <c r="AU140" s="158" t="s">
        <v>81</v>
      </c>
      <c r="AV140" s="13" t="s">
        <v>81</v>
      </c>
      <c r="AW140" s="13" t="s">
        <v>33</v>
      </c>
      <c r="AX140" s="13" t="s">
        <v>72</v>
      </c>
      <c r="AY140" s="158" t="s">
        <v>132</v>
      </c>
    </row>
    <row r="141" spans="2:51" s="13" customFormat="1" ht="11.25">
      <c r="B141" s="157"/>
      <c r="D141" s="151" t="s">
        <v>208</v>
      </c>
      <c r="E141" s="158" t="s">
        <v>19</v>
      </c>
      <c r="F141" s="159" t="s">
        <v>1262</v>
      </c>
      <c r="H141" s="160">
        <v>5.04</v>
      </c>
      <c r="I141" s="161"/>
      <c r="L141" s="157"/>
      <c r="M141" s="162"/>
      <c r="T141" s="163"/>
      <c r="AT141" s="158" t="s">
        <v>208</v>
      </c>
      <c r="AU141" s="158" t="s">
        <v>81</v>
      </c>
      <c r="AV141" s="13" t="s">
        <v>81</v>
      </c>
      <c r="AW141" s="13" t="s">
        <v>33</v>
      </c>
      <c r="AX141" s="13" t="s">
        <v>72</v>
      </c>
      <c r="AY141" s="158" t="s">
        <v>132</v>
      </c>
    </row>
    <row r="142" spans="2:51" s="13" customFormat="1" ht="11.25">
      <c r="B142" s="157"/>
      <c r="D142" s="151" t="s">
        <v>208</v>
      </c>
      <c r="E142" s="158" t="s">
        <v>19</v>
      </c>
      <c r="F142" s="159" t="s">
        <v>272</v>
      </c>
      <c r="H142" s="160">
        <v>-16.2</v>
      </c>
      <c r="I142" s="161"/>
      <c r="L142" s="157"/>
      <c r="M142" s="162"/>
      <c r="T142" s="163"/>
      <c r="AT142" s="158" t="s">
        <v>208</v>
      </c>
      <c r="AU142" s="158" t="s">
        <v>81</v>
      </c>
      <c r="AV142" s="13" t="s">
        <v>81</v>
      </c>
      <c r="AW142" s="13" t="s">
        <v>33</v>
      </c>
      <c r="AX142" s="13" t="s">
        <v>72</v>
      </c>
      <c r="AY142" s="158" t="s">
        <v>132</v>
      </c>
    </row>
    <row r="143" spans="2:51" s="13" customFormat="1" ht="11.25">
      <c r="B143" s="157"/>
      <c r="D143" s="151" t="s">
        <v>208</v>
      </c>
      <c r="E143" s="158" t="s">
        <v>19</v>
      </c>
      <c r="F143" s="159" t="s">
        <v>1263</v>
      </c>
      <c r="H143" s="160">
        <v>-3.28</v>
      </c>
      <c r="I143" s="161"/>
      <c r="L143" s="157"/>
      <c r="M143" s="162"/>
      <c r="T143" s="163"/>
      <c r="AT143" s="158" t="s">
        <v>208</v>
      </c>
      <c r="AU143" s="158" t="s">
        <v>81</v>
      </c>
      <c r="AV143" s="13" t="s">
        <v>81</v>
      </c>
      <c r="AW143" s="13" t="s">
        <v>33</v>
      </c>
      <c r="AX143" s="13" t="s">
        <v>72</v>
      </c>
      <c r="AY143" s="158" t="s">
        <v>132</v>
      </c>
    </row>
    <row r="144" spans="2:51" s="13" customFormat="1" ht="11.25">
      <c r="B144" s="157"/>
      <c r="D144" s="151" t="s">
        <v>208</v>
      </c>
      <c r="E144" s="158" t="s">
        <v>19</v>
      </c>
      <c r="F144" s="159" t="s">
        <v>271</v>
      </c>
      <c r="H144" s="160">
        <v>-7.38</v>
      </c>
      <c r="I144" s="161"/>
      <c r="L144" s="157"/>
      <c r="M144" s="162"/>
      <c r="T144" s="163"/>
      <c r="AT144" s="158" t="s">
        <v>208</v>
      </c>
      <c r="AU144" s="158" t="s">
        <v>81</v>
      </c>
      <c r="AV144" s="13" t="s">
        <v>81</v>
      </c>
      <c r="AW144" s="13" t="s">
        <v>33</v>
      </c>
      <c r="AX144" s="13" t="s">
        <v>72</v>
      </c>
      <c r="AY144" s="158" t="s">
        <v>132</v>
      </c>
    </row>
    <row r="145" spans="2:51" s="13" customFormat="1" ht="11.25">
      <c r="B145" s="157"/>
      <c r="D145" s="151" t="s">
        <v>208</v>
      </c>
      <c r="E145" s="158" t="s">
        <v>19</v>
      </c>
      <c r="F145" s="159" t="s">
        <v>1264</v>
      </c>
      <c r="H145" s="160">
        <v>-2.088</v>
      </c>
      <c r="I145" s="161"/>
      <c r="L145" s="157"/>
      <c r="M145" s="162"/>
      <c r="T145" s="163"/>
      <c r="AT145" s="158" t="s">
        <v>208</v>
      </c>
      <c r="AU145" s="158" t="s">
        <v>81</v>
      </c>
      <c r="AV145" s="13" t="s">
        <v>81</v>
      </c>
      <c r="AW145" s="13" t="s">
        <v>33</v>
      </c>
      <c r="AX145" s="13" t="s">
        <v>72</v>
      </c>
      <c r="AY145" s="158" t="s">
        <v>132</v>
      </c>
    </row>
    <row r="146" spans="2:51" s="13" customFormat="1" ht="11.25">
      <c r="B146" s="157"/>
      <c r="D146" s="151" t="s">
        <v>208</v>
      </c>
      <c r="E146" s="158" t="s">
        <v>19</v>
      </c>
      <c r="F146" s="159" t="s">
        <v>1265</v>
      </c>
      <c r="H146" s="160">
        <v>-4.698</v>
      </c>
      <c r="I146" s="161"/>
      <c r="L146" s="157"/>
      <c r="M146" s="162"/>
      <c r="T146" s="163"/>
      <c r="AT146" s="158" t="s">
        <v>208</v>
      </c>
      <c r="AU146" s="158" t="s">
        <v>81</v>
      </c>
      <c r="AV146" s="13" t="s">
        <v>81</v>
      </c>
      <c r="AW146" s="13" t="s">
        <v>33</v>
      </c>
      <c r="AX146" s="13" t="s">
        <v>72</v>
      </c>
      <c r="AY146" s="158" t="s">
        <v>132</v>
      </c>
    </row>
    <row r="147" spans="2:51" s="13" customFormat="1" ht="11.25">
      <c r="B147" s="157"/>
      <c r="D147" s="151" t="s">
        <v>208</v>
      </c>
      <c r="E147" s="158" t="s">
        <v>19</v>
      </c>
      <c r="F147" s="159" t="s">
        <v>1266</v>
      </c>
      <c r="H147" s="160">
        <v>-1.64</v>
      </c>
      <c r="I147" s="161"/>
      <c r="L147" s="157"/>
      <c r="M147" s="162"/>
      <c r="T147" s="163"/>
      <c r="AT147" s="158" t="s">
        <v>208</v>
      </c>
      <c r="AU147" s="158" t="s">
        <v>81</v>
      </c>
      <c r="AV147" s="13" t="s">
        <v>81</v>
      </c>
      <c r="AW147" s="13" t="s">
        <v>33</v>
      </c>
      <c r="AX147" s="13" t="s">
        <v>72</v>
      </c>
      <c r="AY147" s="158" t="s">
        <v>132</v>
      </c>
    </row>
    <row r="148" spans="2:51" s="14" customFormat="1" ht="11.25">
      <c r="B148" s="164"/>
      <c r="D148" s="151" t="s">
        <v>208</v>
      </c>
      <c r="E148" s="165" t="s">
        <v>19</v>
      </c>
      <c r="F148" s="166" t="s">
        <v>212</v>
      </c>
      <c r="H148" s="167">
        <v>122.66899999999997</v>
      </c>
      <c r="I148" s="168"/>
      <c r="L148" s="164"/>
      <c r="M148" s="169"/>
      <c r="T148" s="170"/>
      <c r="AT148" s="165" t="s">
        <v>208</v>
      </c>
      <c r="AU148" s="165" t="s">
        <v>81</v>
      </c>
      <c r="AV148" s="14" t="s">
        <v>155</v>
      </c>
      <c r="AW148" s="14" t="s">
        <v>33</v>
      </c>
      <c r="AX148" s="14" t="s">
        <v>79</v>
      </c>
      <c r="AY148" s="165" t="s">
        <v>132</v>
      </c>
    </row>
    <row r="149" spans="2:65" s="1" customFormat="1" ht="16.5" customHeight="1">
      <c r="B149" s="33"/>
      <c r="C149" s="128" t="s">
        <v>286</v>
      </c>
      <c r="D149" s="128" t="s">
        <v>135</v>
      </c>
      <c r="E149" s="129" t="s">
        <v>277</v>
      </c>
      <c r="F149" s="130" t="s">
        <v>278</v>
      </c>
      <c r="G149" s="131" t="s">
        <v>205</v>
      </c>
      <c r="H149" s="132">
        <v>3.96</v>
      </c>
      <c r="I149" s="133"/>
      <c r="J149" s="134">
        <f>ROUND(I149*H149,2)</f>
        <v>0</v>
      </c>
      <c r="K149" s="130" t="s">
        <v>139</v>
      </c>
      <c r="L149" s="33"/>
      <c r="M149" s="135" t="s">
        <v>19</v>
      </c>
      <c r="N149" s="136" t="s">
        <v>43</v>
      </c>
      <c r="P149" s="137">
        <f>O149*H149</f>
        <v>0</v>
      </c>
      <c r="Q149" s="137">
        <v>0.0382</v>
      </c>
      <c r="R149" s="137">
        <f>Q149*H149</f>
        <v>0.151272</v>
      </c>
      <c r="S149" s="137">
        <v>0</v>
      </c>
      <c r="T149" s="138">
        <f>S149*H149</f>
        <v>0</v>
      </c>
      <c r="AR149" s="139" t="s">
        <v>155</v>
      </c>
      <c r="AT149" s="139" t="s">
        <v>135</v>
      </c>
      <c r="AU149" s="139" t="s">
        <v>81</v>
      </c>
      <c r="AY149" s="18" t="s">
        <v>132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8" t="s">
        <v>79</v>
      </c>
      <c r="BK149" s="140">
        <f>ROUND(I149*H149,2)</f>
        <v>0</v>
      </c>
      <c r="BL149" s="18" t="s">
        <v>155</v>
      </c>
      <c r="BM149" s="139" t="s">
        <v>1267</v>
      </c>
    </row>
    <row r="150" spans="2:47" s="1" customFormat="1" ht="11.25">
      <c r="B150" s="33"/>
      <c r="D150" s="141" t="s">
        <v>142</v>
      </c>
      <c r="F150" s="142" t="s">
        <v>280</v>
      </c>
      <c r="I150" s="143"/>
      <c r="L150" s="33"/>
      <c r="M150" s="144"/>
      <c r="T150" s="54"/>
      <c r="AT150" s="18" t="s">
        <v>142</v>
      </c>
      <c r="AU150" s="18" t="s">
        <v>81</v>
      </c>
    </row>
    <row r="151" spans="2:51" s="12" customFormat="1" ht="11.25">
      <c r="B151" s="150"/>
      <c r="D151" s="151" t="s">
        <v>208</v>
      </c>
      <c r="E151" s="152" t="s">
        <v>19</v>
      </c>
      <c r="F151" s="153" t="s">
        <v>281</v>
      </c>
      <c r="H151" s="152" t="s">
        <v>19</v>
      </c>
      <c r="I151" s="154"/>
      <c r="L151" s="150"/>
      <c r="M151" s="155"/>
      <c r="T151" s="156"/>
      <c r="AT151" s="152" t="s">
        <v>208</v>
      </c>
      <c r="AU151" s="152" t="s">
        <v>81</v>
      </c>
      <c r="AV151" s="12" t="s">
        <v>79</v>
      </c>
      <c r="AW151" s="12" t="s">
        <v>33</v>
      </c>
      <c r="AX151" s="12" t="s">
        <v>72</v>
      </c>
      <c r="AY151" s="152" t="s">
        <v>132</v>
      </c>
    </row>
    <row r="152" spans="2:51" s="13" customFormat="1" ht="11.25">
      <c r="B152" s="157"/>
      <c r="D152" s="151" t="s">
        <v>208</v>
      </c>
      <c r="E152" s="158" t="s">
        <v>19</v>
      </c>
      <c r="F152" s="159" t="s">
        <v>282</v>
      </c>
      <c r="H152" s="160">
        <v>0.495</v>
      </c>
      <c r="I152" s="161"/>
      <c r="L152" s="157"/>
      <c r="M152" s="162"/>
      <c r="T152" s="163"/>
      <c r="AT152" s="158" t="s">
        <v>208</v>
      </c>
      <c r="AU152" s="158" t="s">
        <v>81</v>
      </c>
      <c r="AV152" s="13" t="s">
        <v>81</v>
      </c>
      <c r="AW152" s="13" t="s">
        <v>33</v>
      </c>
      <c r="AX152" s="13" t="s">
        <v>72</v>
      </c>
      <c r="AY152" s="158" t="s">
        <v>132</v>
      </c>
    </row>
    <row r="153" spans="2:51" s="13" customFormat="1" ht="11.25">
      <c r="B153" s="157"/>
      <c r="D153" s="151" t="s">
        <v>208</v>
      </c>
      <c r="E153" s="158" t="s">
        <v>19</v>
      </c>
      <c r="F153" s="159" t="s">
        <v>283</v>
      </c>
      <c r="H153" s="160">
        <v>1.32</v>
      </c>
      <c r="I153" s="161"/>
      <c r="L153" s="157"/>
      <c r="M153" s="162"/>
      <c r="T153" s="163"/>
      <c r="AT153" s="158" t="s">
        <v>208</v>
      </c>
      <c r="AU153" s="158" t="s">
        <v>81</v>
      </c>
      <c r="AV153" s="13" t="s">
        <v>81</v>
      </c>
      <c r="AW153" s="13" t="s">
        <v>33</v>
      </c>
      <c r="AX153" s="13" t="s">
        <v>72</v>
      </c>
      <c r="AY153" s="158" t="s">
        <v>132</v>
      </c>
    </row>
    <row r="154" spans="2:51" s="13" customFormat="1" ht="11.25">
      <c r="B154" s="157"/>
      <c r="D154" s="151" t="s">
        <v>208</v>
      </c>
      <c r="E154" s="158" t="s">
        <v>19</v>
      </c>
      <c r="F154" s="159" t="s">
        <v>284</v>
      </c>
      <c r="H154" s="160">
        <v>0.585</v>
      </c>
      <c r="I154" s="161"/>
      <c r="L154" s="157"/>
      <c r="M154" s="162"/>
      <c r="T154" s="163"/>
      <c r="AT154" s="158" t="s">
        <v>208</v>
      </c>
      <c r="AU154" s="158" t="s">
        <v>81</v>
      </c>
      <c r="AV154" s="13" t="s">
        <v>81</v>
      </c>
      <c r="AW154" s="13" t="s">
        <v>33</v>
      </c>
      <c r="AX154" s="13" t="s">
        <v>72</v>
      </c>
      <c r="AY154" s="158" t="s">
        <v>132</v>
      </c>
    </row>
    <row r="155" spans="2:51" s="13" customFormat="1" ht="11.25">
      <c r="B155" s="157"/>
      <c r="D155" s="151" t="s">
        <v>208</v>
      </c>
      <c r="E155" s="158" t="s">
        <v>19</v>
      </c>
      <c r="F155" s="159" t="s">
        <v>1268</v>
      </c>
      <c r="H155" s="160">
        <v>1.56</v>
      </c>
      <c r="I155" s="161"/>
      <c r="L155" s="157"/>
      <c r="M155" s="162"/>
      <c r="T155" s="163"/>
      <c r="AT155" s="158" t="s">
        <v>208</v>
      </c>
      <c r="AU155" s="158" t="s">
        <v>81</v>
      </c>
      <c r="AV155" s="13" t="s">
        <v>81</v>
      </c>
      <c r="AW155" s="13" t="s">
        <v>33</v>
      </c>
      <c r="AX155" s="13" t="s">
        <v>72</v>
      </c>
      <c r="AY155" s="158" t="s">
        <v>132</v>
      </c>
    </row>
    <row r="156" spans="2:51" s="14" customFormat="1" ht="11.25">
      <c r="B156" s="164"/>
      <c r="D156" s="151" t="s">
        <v>208</v>
      </c>
      <c r="E156" s="165" t="s">
        <v>19</v>
      </c>
      <c r="F156" s="166" t="s">
        <v>212</v>
      </c>
      <c r="H156" s="167">
        <v>3.96</v>
      </c>
      <c r="I156" s="168"/>
      <c r="L156" s="164"/>
      <c r="M156" s="169"/>
      <c r="T156" s="170"/>
      <c r="AT156" s="165" t="s">
        <v>208</v>
      </c>
      <c r="AU156" s="165" t="s">
        <v>81</v>
      </c>
      <c r="AV156" s="14" t="s">
        <v>155</v>
      </c>
      <c r="AW156" s="14" t="s">
        <v>33</v>
      </c>
      <c r="AX156" s="14" t="s">
        <v>79</v>
      </c>
      <c r="AY156" s="165" t="s">
        <v>132</v>
      </c>
    </row>
    <row r="157" spans="2:65" s="1" customFormat="1" ht="21.75" customHeight="1">
      <c r="B157" s="33"/>
      <c r="C157" s="128" t="s">
        <v>302</v>
      </c>
      <c r="D157" s="128" t="s">
        <v>135</v>
      </c>
      <c r="E157" s="129" t="s">
        <v>287</v>
      </c>
      <c r="F157" s="130" t="s">
        <v>288</v>
      </c>
      <c r="G157" s="131" t="s">
        <v>205</v>
      </c>
      <c r="H157" s="132">
        <v>56.22</v>
      </c>
      <c r="I157" s="133"/>
      <c r="J157" s="134">
        <f>ROUND(I157*H157,2)</f>
        <v>0</v>
      </c>
      <c r="K157" s="130" t="s">
        <v>139</v>
      </c>
      <c r="L157" s="33"/>
      <c r="M157" s="135" t="s">
        <v>19</v>
      </c>
      <c r="N157" s="136" t="s">
        <v>43</v>
      </c>
      <c r="P157" s="137">
        <f>O157*H157</f>
        <v>0</v>
      </c>
      <c r="Q157" s="137">
        <v>0.00735</v>
      </c>
      <c r="R157" s="137">
        <f>Q157*H157</f>
        <v>0.413217</v>
      </c>
      <c r="S157" s="137">
        <v>0</v>
      </c>
      <c r="T157" s="138">
        <f>S157*H157</f>
        <v>0</v>
      </c>
      <c r="AR157" s="139" t="s">
        <v>155</v>
      </c>
      <c r="AT157" s="139" t="s">
        <v>135</v>
      </c>
      <c r="AU157" s="139" t="s">
        <v>81</v>
      </c>
      <c r="AY157" s="18" t="s">
        <v>132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79</v>
      </c>
      <c r="BK157" s="140">
        <f>ROUND(I157*H157,2)</f>
        <v>0</v>
      </c>
      <c r="BL157" s="18" t="s">
        <v>155</v>
      </c>
      <c r="BM157" s="139" t="s">
        <v>1269</v>
      </c>
    </row>
    <row r="158" spans="2:47" s="1" customFormat="1" ht="11.25">
      <c r="B158" s="33"/>
      <c r="D158" s="141" t="s">
        <v>142</v>
      </c>
      <c r="F158" s="142" t="s">
        <v>290</v>
      </c>
      <c r="I158" s="143"/>
      <c r="L158" s="33"/>
      <c r="M158" s="144"/>
      <c r="T158" s="54"/>
      <c r="AT158" s="18" t="s">
        <v>142</v>
      </c>
      <c r="AU158" s="18" t="s">
        <v>81</v>
      </c>
    </row>
    <row r="159" spans="2:51" s="12" customFormat="1" ht="11.25">
      <c r="B159" s="150"/>
      <c r="D159" s="151" t="s">
        <v>208</v>
      </c>
      <c r="E159" s="152" t="s">
        <v>19</v>
      </c>
      <c r="F159" s="153" t="s">
        <v>291</v>
      </c>
      <c r="H159" s="152" t="s">
        <v>19</v>
      </c>
      <c r="I159" s="154"/>
      <c r="L159" s="150"/>
      <c r="M159" s="155"/>
      <c r="T159" s="156"/>
      <c r="AT159" s="152" t="s">
        <v>208</v>
      </c>
      <c r="AU159" s="152" t="s">
        <v>81</v>
      </c>
      <c r="AV159" s="12" t="s">
        <v>79</v>
      </c>
      <c r="AW159" s="12" t="s">
        <v>33</v>
      </c>
      <c r="AX159" s="12" t="s">
        <v>72</v>
      </c>
      <c r="AY159" s="152" t="s">
        <v>132</v>
      </c>
    </row>
    <row r="160" spans="2:51" s="13" customFormat="1" ht="11.25">
      <c r="B160" s="157"/>
      <c r="D160" s="151" t="s">
        <v>208</v>
      </c>
      <c r="E160" s="158" t="s">
        <v>19</v>
      </c>
      <c r="F160" s="159" t="s">
        <v>1270</v>
      </c>
      <c r="H160" s="160">
        <v>9.76</v>
      </c>
      <c r="I160" s="161"/>
      <c r="L160" s="157"/>
      <c r="M160" s="162"/>
      <c r="T160" s="163"/>
      <c r="AT160" s="158" t="s">
        <v>208</v>
      </c>
      <c r="AU160" s="158" t="s">
        <v>81</v>
      </c>
      <c r="AV160" s="13" t="s">
        <v>81</v>
      </c>
      <c r="AW160" s="13" t="s">
        <v>33</v>
      </c>
      <c r="AX160" s="13" t="s">
        <v>72</v>
      </c>
      <c r="AY160" s="158" t="s">
        <v>132</v>
      </c>
    </row>
    <row r="161" spans="2:51" s="13" customFormat="1" ht="11.25">
      <c r="B161" s="157"/>
      <c r="D161" s="151" t="s">
        <v>208</v>
      </c>
      <c r="E161" s="158" t="s">
        <v>19</v>
      </c>
      <c r="F161" s="159" t="s">
        <v>293</v>
      </c>
      <c r="H161" s="160">
        <v>-0.22</v>
      </c>
      <c r="I161" s="161"/>
      <c r="L161" s="157"/>
      <c r="M161" s="162"/>
      <c r="T161" s="163"/>
      <c r="AT161" s="158" t="s">
        <v>208</v>
      </c>
      <c r="AU161" s="158" t="s">
        <v>81</v>
      </c>
      <c r="AV161" s="13" t="s">
        <v>81</v>
      </c>
      <c r="AW161" s="13" t="s">
        <v>33</v>
      </c>
      <c r="AX161" s="13" t="s">
        <v>72</v>
      </c>
      <c r="AY161" s="158" t="s">
        <v>132</v>
      </c>
    </row>
    <row r="162" spans="2:51" s="13" customFormat="1" ht="11.25">
      <c r="B162" s="157"/>
      <c r="D162" s="151" t="s">
        <v>208</v>
      </c>
      <c r="E162" s="158" t="s">
        <v>19</v>
      </c>
      <c r="F162" s="159" t="s">
        <v>1271</v>
      </c>
      <c r="H162" s="160">
        <v>19.15</v>
      </c>
      <c r="I162" s="161"/>
      <c r="L162" s="157"/>
      <c r="M162" s="162"/>
      <c r="T162" s="163"/>
      <c r="AT162" s="158" t="s">
        <v>208</v>
      </c>
      <c r="AU162" s="158" t="s">
        <v>81</v>
      </c>
      <c r="AV162" s="13" t="s">
        <v>81</v>
      </c>
      <c r="AW162" s="13" t="s">
        <v>33</v>
      </c>
      <c r="AX162" s="13" t="s">
        <v>72</v>
      </c>
      <c r="AY162" s="158" t="s">
        <v>132</v>
      </c>
    </row>
    <row r="163" spans="2:51" s="13" customFormat="1" ht="11.25">
      <c r="B163" s="157"/>
      <c r="D163" s="151" t="s">
        <v>208</v>
      </c>
      <c r="E163" s="158" t="s">
        <v>19</v>
      </c>
      <c r="F163" s="159" t="s">
        <v>295</v>
      </c>
      <c r="H163" s="160">
        <v>-2.75</v>
      </c>
      <c r="I163" s="161"/>
      <c r="L163" s="157"/>
      <c r="M163" s="162"/>
      <c r="T163" s="163"/>
      <c r="AT163" s="158" t="s">
        <v>208</v>
      </c>
      <c r="AU163" s="158" t="s">
        <v>81</v>
      </c>
      <c r="AV163" s="13" t="s">
        <v>81</v>
      </c>
      <c r="AW163" s="13" t="s">
        <v>33</v>
      </c>
      <c r="AX163" s="13" t="s">
        <v>72</v>
      </c>
      <c r="AY163" s="158" t="s">
        <v>132</v>
      </c>
    </row>
    <row r="164" spans="2:51" s="13" customFormat="1" ht="11.25">
      <c r="B164" s="157"/>
      <c r="D164" s="151" t="s">
        <v>208</v>
      </c>
      <c r="E164" s="158" t="s">
        <v>19</v>
      </c>
      <c r="F164" s="159" t="s">
        <v>1272</v>
      </c>
      <c r="H164" s="160">
        <v>10.12</v>
      </c>
      <c r="I164" s="161"/>
      <c r="L164" s="157"/>
      <c r="M164" s="162"/>
      <c r="T164" s="163"/>
      <c r="AT164" s="158" t="s">
        <v>208</v>
      </c>
      <c r="AU164" s="158" t="s">
        <v>81</v>
      </c>
      <c r="AV164" s="13" t="s">
        <v>81</v>
      </c>
      <c r="AW164" s="13" t="s">
        <v>33</v>
      </c>
      <c r="AX164" s="13" t="s">
        <v>72</v>
      </c>
      <c r="AY164" s="158" t="s">
        <v>132</v>
      </c>
    </row>
    <row r="165" spans="2:51" s="13" customFormat="1" ht="11.25">
      <c r="B165" s="157"/>
      <c r="D165" s="151" t="s">
        <v>208</v>
      </c>
      <c r="E165" s="158" t="s">
        <v>19</v>
      </c>
      <c r="F165" s="159" t="s">
        <v>298</v>
      </c>
      <c r="H165" s="160">
        <v>2.1</v>
      </c>
      <c r="I165" s="161"/>
      <c r="L165" s="157"/>
      <c r="M165" s="162"/>
      <c r="T165" s="163"/>
      <c r="AT165" s="158" t="s">
        <v>208</v>
      </c>
      <c r="AU165" s="158" t="s">
        <v>81</v>
      </c>
      <c r="AV165" s="13" t="s">
        <v>81</v>
      </c>
      <c r="AW165" s="13" t="s">
        <v>33</v>
      </c>
      <c r="AX165" s="13" t="s">
        <v>72</v>
      </c>
      <c r="AY165" s="158" t="s">
        <v>132</v>
      </c>
    </row>
    <row r="166" spans="2:51" s="12" customFormat="1" ht="11.25">
      <c r="B166" s="150"/>
      <c r="D166" s="151" t="s">
        <v>208</v>
      </c>
      <c r="E166" s="152" t="s">
        <v>19</v>
      </c>
      <c r="F166" s="153" t="s">
        <v>1023</v>
      </c>
      <c r="H166" s="152" t="s">
        <v>19</v>
      </c>
      <c r="I166" s="154"/>
      <c r="L166" s="150"/>
      <c r="M166" s="155"/>
      <c r="T166" s="156"/>
      <c r="AT166" s="152" t="s">
        <v>208</v>
      </c>
      <c r="AU166" s="152" t="s">
        <v>81</v>
      </c>
      <c r="AV166" s="12" t="s">
        <v>79</v>
      </c>
      <c r="AW166" s="12" t="s">
        <v>33</v>
      </c>
      <c r="AX166" s="12" t="s">
        <v>72</v>
      </c>
      <c r="AY166" s="152" t="s">
        <v>132</v>
      </c>
    </row>
    <row r="167" spans="2:51" s="13" customFormat="1" ht="11.25">
      <c r="B167" s="157"/>
      <c r="D167" s="151" t="s">
        <v>208</v>
      </c>
      <c r="E167" s="158" t="s">
        <v>19</v>
      </c>
      <c r="F167" s="159" t="s">
        <v>300</v>
      </c>
      <c r="H167" s="160">
        <v>1.23</v>
      </c>
      <c r="I167" s="161"/>
      <c r="L167" s="157"/>
      <c r="M167" s="162"/>
      <c r="T167" s="163"/>
      <c r="AT167" s="158" t="s">
        <v>208</v>
      </c>
      <c r="AU167" s="158" t="s">
        <v>81</v>
      </c>
      <c r="AV167" s="13" t="s">
        <v>81</v>
      </c>
      <c r="AW167" s="13" t="s">
        <v>33</v>
      </c>
      <c r="AX167" s="13" t="s">
        <v>72</v>
      </c>
      <c r="AY167" s="158" t="s">
        <v>132</v>
      </c>
    </row>
    <row r="168" spans="2:51" s="13" customFormat="1" ht="11.25">
      <c r="B168" s="157"/>
      <c r="D168" s="151" t="s">
        <v>208</v>
      </c>
      <c r="E168" s="158" t="s">
        <v>19</v>
      </c>
      <c r="F168" s="159" t="s">
        <v>1273</v>
      </c>
      <c r="H168" s="160">
        <v>7.38</v>
      </c>
      <c r="I168" s="161"/>
      <c r="L168" s="157"/>
      <c r="M168" s="162"/>
      <c r="T168" s="163"/>
      <c r="AT168" s="158" t="s">
        <v>208</v>
      </c>
      <c r="AU168" s="158" t="s">
        <v>81</v>
      </c>
      <c r="AV168" s="13" t="s">
        <v>81</v>
      </c>
      <c r="AW168" s="13" t="s">
        <v>33</v>
      </c>
      <c r="AX168" s="13" t="s">
        <v>72</v>
      </c>
      <c r="AY168" s="158" t="s">
        <v>132</v>
      </c>
    </row>
    <row r="169" spans="2:51" s="12" customFormat="1" ht="11.25">
      <c r="B169" s="150"/>
      <c r="D169" s="151" t="s">
        <v>208</v>
      </c>
      <c r="E169" s="152" t="s">
        <v>19</v>
      </c>
      <c r="F169" s="153" t="s">
        <v>1274</v>
      </c>
      <c r="H169" s="152" t="s">
        <v>19</v>
      </c>
      <c r="I169" s="154"/>
      <c r="L169" s="150"/>
      <c r="M169" s="155"/>
      <c r="T169" s="156"/>
      <c r="AT169" s="152" t="s">
        <v>208</v>
      </c>
      <c r="AU169" s="152" t="s">
        <v>81</v>
      </c>
      <c r="AV169" s="12" t="s">
        <v>79</v>
      </c>
      <c r="AW169" s="12" t="s">
        <v>33</v>
      </c>
      <c r="AX169" s="12" t="s">
        <v>72</v>
      </c>
      <c r="AY169" s="152" t="s">
        <v>132</v>
      </c>
    </row>
    <row r="170" spans="2:51" s="13" customFormat="1" ht="11.25">
      <c r="B170" s="157"/>
      <c r="D170" s="151" t="s">
        <v>208</v>
      </c>
      <c r="E170" s="158" t="s">
        <v>19</v>
      </c>
      <c r="F170" s="159" t="s">
        <v>1275</v>
      </c>
      <c r="H170" s="160">
        <v>9.45</v>
      </c>
      <c r="I170" s="161"/>
      <c r="L170" s="157"/>
      <c r="M170" s="162"/>
      <c r="T170" s="163"/>
      <c r="AT170" s="158" t="s">
        <v>208</v>
      </c>
      <c r="AU170" s="158" t="s">
        <v>81</v>
      </c>
      <c r="AV170" s="13" t="s">
        <v>81</v>
      </c>
      <c r="AW170" s="13" t="s">
        <v>33</v>
      </c>
      <c r="AX170" s="13" t="s">
        <v>72</v>
      </c>
      <c r="AY170" s="158" t="s">
        <v>132</v>
      </c>
    </row>
    <row r="171" spans="2:51" s="14" customFormat="1" ht="11.25">
      <c r="B171" s="164"/>
      <c r="D171" s="151" t="s">
        <v>208</v>
      </c>
      <c r="E171" s="165" t="s">
        <v>19</v>
      </c>
      <c r="F171" s="166" t="s">
        <v>212</v>
      </c>
      <c r="H171" s="167">
        <v>56.22</v>
      </c>
      <c r="I171" s="168"/>
      <c r="L171" s="164"/>
      <c r="M171" s="169"/>
      <c r="T171" s="170"/>
      <c r="AT171" s="165" t="s">
        <v>208</v>
      </c>
      <c r="AU171" s="165" t="s">
        <v>81</v>
      </c>
      <c r="AV171" s="14" t="s">
        <v>155</v>
      </c>
      <c r="AW171" s="14" t="s">
        <v>33</v>
      </c>
      <c r="AX171" s="14" t="s">
        <v>79</v>
      </c>
      <c r="AY171" s="165" t="s">
        <v>132</v>
      </c>
    </row>
    <row r="172" spans="2:65" s="1" customFormat="1" ht="24.2" customHeight="1">
      <c r="B172" s="33"/>
      <c r="C172" s="128" t="s">
        <v>307</v>
      </c>
      <c r="D172" s="128" t="s">
        <v>135</v>
      </c>
      <c r="E172" s="129" t="s">
        <v>303</v>
      </c>
      <c r="F172" s="130" t="s">
        <v>304</v>
      </c>
      <c r="G172" s="131" t="s">
        <v>205</v>
      </c>
      <c r="H172" s="132">
        <v>56.22</v>
      </c>
      <c r="I172" s="133"/>
      <c r="J172" s="134">
        <f>ROUND(I172*H172,2)</f>
        <v>0</v>
      </c>
      <c r="K172" s="130" t="s">
        <v>139</v>
      </c>
      <c r="L172" s="33"/>
      <c r="M172" s="135" t="s">
        <v>19</v>
      </c>
      <c r="N172" s="136" t="s">
        <v>43</v>
      </c>
      <c r="P172" s="137">
        <f>O172*H172</f>
        <v>0</v>
      </c>
      <c r="Q172" s="137">
        <v>0.0154</v>
      </c>
      <c r="R172" s="137">
        <f>Q172*H172</f>
        <v>0.865788</v>
      </c>
      <c r="S172" s="137">
        <v>0</v>
      </c>
      <c r="T172" s="138">
        <f>S172*H172</f>
        <v>0</v>
      </c>
      <c r="AR172" s="139" t="s">
        <v>155</v>
      </c>
      <c r="AT172" s="139" t="s">
        <v>135</v>
      </c>
      <c r="AU172" s="139" t="s">
        <v>81</v>
      </c>
      <c r="AY172" s="18" t="s">
        <v>132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79</v>
      </c>
      <c r="BK172" s="140">
        <f>ROUND(I172*H172,2)</f>
        <v>0</v>
      </c>
      <c r="BL172" s="18" t="s">
        <v>155</v>
      </c>
      <c r="BM172" s="139" t="s">
        <v>1276</v>
      </c>
    </row>
    <row r="173" spans="2:47" s="1" customFormat="1" ht="11.25">
      <c r="B173" s="33"/>
      <c r="D173" s="141" t="s">
        <v>142</v>
      </c>
      <c r="F173" s="142" t="s">
        <v>306</v>
      </c>
      <c r="I173" s="143"/>
      <c r="L173" s="33"/>
      <c r="M173" s="144"/>
      <c r="T173" s="54"/>
      <c r="AT173" s="18" t="s">
        <v>142</v>
      </c>
      <c r="AU173" s="18" t="s">
        <v>81</v>
      </c>
    </row>
    <row r="174" spans="2:65" s="1" customFormat="1" ht="24.2" customHeight="1">
      <c r="B174" s="33"/>
      <c r="C174" s="128" t="s">
        <v>313</v>
      </c>
      <c r="D174" s="128" t="s">
        <v>135</v>
      </c>
      <c r="E174" s="129" t="s">
        <v>308</v>
      </c>
      <c r="F174" s="130" t="s">
        <v>309</v>
      </c>
      <c r="G174" s="131" t="s">
        <v>205</v>
      </c>
      <c r="H174" s="132">
        <v>112.44</v>
      </c>
      <c r="I174" s="133"/>
      <c r="J174" s="134">
        <f>ROUND(I174*H174,2)</f>
        <v>0</v>
      </c>
      <c r="K174" s="130" t="s">
        <v>139</v>
      </c>
      <c r="L174" s="33"/>
      <c r="M174" s="135" t="s">
        <v>19</v>
      </c>
      <c r="N174" s="136" t="s">
        <v>43</v>
      </c>
      <c r="P174" s="137">
        <f>O174*H174</f>
        <v>0</v>
      </c>
      <c r="Q174" s="137">
        <v>0.0079</v>
      </c>
      <c r="R174" s="137">
        <f>Q174*H174</f>
        <v>0.8882760000000001</v>
      </c>
      <c r="S174" s="137">
        <v>0</v>
      </c>
      <c r="T174" s="138">
        <f>S174*H174</f>
        <v>0</v>
      </c>
      <c r="AR174" s="139" t="s">
        <v>155</v>
      </c>
      <c r="AT174" s="139" t="s">
        <v>135</v>
      </c>
      <c r="AU174" s="139" t="s">
        <v>81</v>
      </c>
      <c r="AY174" s="18" t="s">
        <v>132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8" t="s">
        <v>79</v>
      </c>
      <c r="BK174" s="140">
        <f>ROUND(I174*H174,2)</f>
        <v>0</v>
      </c>
      <c r="BL174" s="18" t="s">
        <v>155</v>
      </c>
      <c r="BM174" s="139" t="s">
        <v>1277</v>
      </c>
    </row>
    <row r="175" spans="2:47" s="1" customFormat="1" ht="11.25">
      <c r="B175" s="33"/>
      <c r="D175" s="141" t="s">
        <v>142</v>
      </c>
      <c r="F175" s="142" t="s">
        <v>311</v>
      </c>
      <c r="I175" s="143"/>
      <c r="L175" s="33"/>
      <c r="M175" s="144"/>
      <c r="T175" s="54"/>
      <c r="AT175" s="18" t="s">
        <v>142</v>
      </c>
      <c r="AU175" s="18" t="s">
        <v>81</v>
      </c>
    </row>
    <row r="176" spans="2:51" s="13" customFormat="1" ht="11.25">
      <c r="B176" s="157"/>
      <c r="D176" s="151" t="s">
        <v>208</v>
      </c>
      <c r="E176" s="158" t="s">
        <v>19</v>
      </c>
      <c r="F176" s="159" t="s">
        <v>1278</v>
      </c>
      <c r="H176" s="160">
        <v>112.44</v>
      </c>
      <c r="I176" s="161"/>
      <c r="L176" s="157"/>
      <c r="M176" s="162"/>
      <c r="T176" s="163"/>
      <c r="AT176" s="158" t="s">
        <v>208</v>
      </c>
      <c r="AU176" s="158" t="s">
        <v>81</v>
      </c>
      <c r="AV176" s="13" t="s">
        <v>81</v>
      </c>
      <c r="AW176" s="13" t="s">
        <v>33</v>
      </c>
      <c r="AX176" s="13" t="s">
        <v>79</v>
      </c>
      <c r="AY176" s="158" t="s">
        <v>132</v>
      </c>
    </row>
    <row r="177" spans="2:65" s="1" customFormat="1" ht="16.5" customHeight="1">
      <c r="B177" s="33"/>
      <c r="C177" s="128" t="s">
        <v>8</v>
      </c>
      <c r="D177" s="128" t="s">
        <v>135</v>
      </c>
      <c r="E177" s="129" t="s">
        <v>314</v>
      </c>
      <c r="F177" s="130" t="s">
        <v>315</v>
      </c>
      <c r="G177" s="131" t="s">
        <v>205</v>
      </c>
      <c r="H177" s="132">
        <v>401.894</v>
      </c>
      <c r="I177" s="133"/>
      <c r="J177" s="134">
        <f>ROUND(I177*H177,2)</f>
        <v>0</v>
      </c>
      <c r="K177" s="130" t="s">
        <v>139</v>
      </c>
      <c r="L177" s="33"/>
      <c r="M177" s="135" t="s">
        <v>19</v>
      </c>
      <c r="N177" s="136" t="s">
        <v>43</v>
      </c>
      <c r="P177" s="137">
        <f>O177*H177</f>
        <v>0</v>
      </c>
      <c r="Q177" s="137">
        <v>0.00026</v>
      </c>
      <c r="R177" s="137">
        <f>Q177*H177</f>
        <v>0.10449243999999999</v>
      </c>
      <c r="S177" s="137">
        <v>0</v>
      </c>
      <c r="T177" s="138">
        <f>S177*H177</f>
        <v>0</v>
      </c>
      <c r="AR177" s="139" t="s">
        <v>155</v>
      </c>
      <c r="AT177" s="139" t="s">
        <v>135</v>
      </c>
      <c r="AU177" s="139" t="s">
        <v>81</v>
      </c>
      <c r="AY177" s="18" t="s">
        <v>132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8" t="s">
        <v>79</v>
      </c>
      <c r="BK177" s="140">
        <f>ROUND(I177*H177,2)</f>
        <v>0</v>
      </c>
      <c r="BL177" s="18" t="s">
        <v>155</v>
      </c>
      <c r="BM177" s="139" t="s">
        <v>1279</v>
      </c>
    </row>
    <row r="178" spans="2:47" s="1" customFormat="1" ht="11.25">
      <c r="B178" s="33"/>
      <c r="D178" s="141" t="s">
        <v>142</v>
      </c>
      <c r="F178" s="142" t="s">
        <v>317</v>
      </c>
      <c r="I178" s="143"/>
      <c r="L178" s="33"/>
      <c r="M178" s="144"/>
      <c r="T178" s="54"/>
      <c r="AT178" s="18" t="s">
        <v>142</v>
      </c>
      <c r="AU178" s="18" t="s">
        <v>81</v>
      </c>
    </row>
    <row r="179" spans="2:51" s="12" customFormat="1" ht="11.25">
      <c r="B179" s="150"/>
      <c r="D179" s="151" t="s">
        <v>208</v>
      </c>
      <c r="E179" s="152" t="s">
        <v>19</v>
      </c>
      <c r="F179" s="153" t="s">
        <v>318</v>
      </c>
      <c r="H179" s="152" t="s">
        <v>19</v>
      </c>
      <c r="I179" s="154"/>
      <c r="L179" s="150"/>
      <c r="M179" s="155"/>
      <c r="T179" s="156"/>
      <c r="AT179" s="152" t="s">
        <v>208</v>
      </c>
      <c r="AU179" s="152" t="s">
        <v>81</v>
      </c>
      <c r="AV179" s="12" t="s">
        <v>79</v>
      </c>
      <c r="AW179" s="12" t="s">
        <v>33</v>
      </c>
      <c r="AX179" s="12" t="s">
        <v>72</v>
      </c>
      <c r="AY179" s="152" t="s">
        <v>132</v>
      </c>
    </row>
    <row r="180" spans="2:51" s="13" customFormat="1" ht="22.5">
      <c r="B180" s="157"/>
      <c r="D180" s="151" t="s">
        <v>208</v>
      </c>
      <c r="E180" s="158" t="s">
        <v>19</v>
      </c>
      <c r="F180" s="159" t="s">
        <v>1280</v>
      </c>
      <c r="H180" s="160">
        <v>176.686</v>
      </c>
      <c r="I180" s="161"/>
      <c r="L180" s="157"/>
      <c r="M180" s="162"/>
      <c r="T180" s="163"/>
      <c r="AT180" s="158" t="s">
        <v>208</v>
      </c>
      <c r="AU180" s="158" t="s">
        <v>81</v>
      </c>
      <c r="AV180" s="13" t="s">
        <v>81</v>
      </c>
      <c r="AW180" s="13" t="s">
        <v>33</v>
      </c>
      <c r="AX180" s="13" t="s">
        <v>72</v>
      </c>
      <c r="AY180" s="158" t="s">
        <v>132</v>
      </c>
    </row>
    <row r="181" spans="2:51" s="13" customFormat="1" ht="11.25">
      <c r="B181" s="157"/>
      <c r="D181" s="151" t="s">
        <v>208</v>
      </c>
      <c r="E181" s="158" t="s">
        <v>19</v>
      </c>
      <c r="F181" s="159" t="s">
        <v>1281</v>
      </c>
      <c r="H181" s="160">
        <v>135.46</v>
      </c>
      <c r="I181" s="161"/>
      <c r="L181" s="157"/>
      <c r="M181" s="162"/>
      <c r="T181" s="163"/>
      <c r="AT181" s="158" t="s">
        <v>208</v>
      </c>
      <c r="AU181" s="158" t="s">
        <v>81</v>
      </c>
      <c r="AV181" s="13" t="s">
        <v>81</v>
      </c>
      <c r="AW181" s="13" t="s">
        <v>33</v>
      </c>
      <c r="AX181" s="13" t="s">
        <v>72</v>
      </c>
      <c r="AY181" s="158" t="s">
        <v>132</v>
      </c>
    </row>
    <row r="182" spans="2:51" s="13" customFormat="1" ht="11.25">
      <c r="B182" s="157"/>
      <c r="D182" s="151" t="s">
        <v>208</v>
      </c>
      <c r="E182" s="158" t="s">
        <v>19</v>
      </c>
      <c r="F182" s="159" t="s">
        <v>321</v>
      </c>
      <c r="H182" s="160">
        <v>-8.415</v>
      </c>
      <c r="I182" s="161"/>
      <c r="L182" s="157"/>
      <c r="M182" s="162"/>
      <c r="T182" s="163"/>
      <c r="AT182" s="158" t="s">
        <v>208</v>
      </c>
      <c r="AU182" s="158" t="s">
        <v>81</v>
      </c>
      <c r="AV182" s="13" t="s">
        <v>81</v>
      </c>
      <c r="AW182" s="13" t="s">
        <v>33</v>
      </c>
      <c r="AX182" s="13" t="s">
        <v>72</v>
      </c>
      <c r="AY182" s="158" t="s">
        <v>132</v>
      </c>
    </row>
    <row r="183" spans="2:51" s="13" customFormat="1" ht="11.25">
      <c r="B183" s="157"/>
      <c r="D183" s="151" t="s">
        <v>208</v>
      </c>
      <c r="E183" s="158" t="s">
        <v>19</v>
      </c>
      <c r="F183" s="159" t="s">
        <v>269</v>
      </c>
      <c r="H183" s="160">
        <v>5.04</v>
      </c>
      <c r="I183" s="161"/>
      <c r="L183" s="157"/>
      <c r="M183" s="162"/>
      <c r="T183" s="163"/>
      <c r="AT183" s="158" t="s">
        <v>208</v>
      </c>
      <c r="AU183" s="158" t="s">
        <v>81</v>
      </c>
      <c r="AV183" s="13" t="s">
        <v>81</v>
      </c>
      <c r="AW183" s="13" t="s">
        <v>33</v>
      </c>
      <c r="AX183" s="13" t="s">
        <v>72</v>
      </c>
      <c r="AY183" s="158" t="s">
        <v>132</v>
      </c>
    </row>
    <row r="184" spans="2:51" s="13" customFormat="1" ht="11.25">
      <c r="B184" s="157"/>
      <c r="D184" s="151" t="s">
        <v>208</v>
      </c>
      <c r="E184" s="158" t="s">
        <v>19</v>
      </c>
      <c r="F184" s="159" t="s">
        <v>322</v>
      </c>
      <c r="H184" s="160">
        <v>-19.2</v>
      </c>
      <c r="I184" s="161"/>
      <c r="L184" s="157"/>
      <c r="M184" s="162"/>
      <c r="T184" s="163"/>
      <c r="AT184" s="158" t="s">
        <v>208</v>
      </c>
      <c r="AU184" s="158" t="s">
        <v>81</v>
      </c>
      <c r="AV184" s="13" t="s">
        <v>81</v>
      </c>
      <c r="AW184" s="13" t="s">
        <v>33</v>
      </c>
      <c r="AX184" s="13" t="s">
        <v>72</v>
      </c>
      <c r="AY184" s="158" t="s">
        <v>132</v>
      </c>
    </row>
    <row r="185" spans="2:51" s="13" customFormat="1" ht="11.25">
      <c r="B185" s="157"/>
      <c r="D185" s="151" t="s">
        <v>208</v>
      </c>
      <c r="E185" s="158" t="s">
        <v>19</v>
      </c>
      <c r="F185" s="159" t="s">
        <v>331</v>
      </c>
      <c r="H185" s="160">
        <v>-23.4</v>
      </c>
      <c r="I185" s="161"/>
      <c r="L185" s="157"/>
      <c r="M185" s="162"/>
      <c r="T185" s="163"/>
      <c r="AT185" s="158" t="s">
        <v>208</v>
      </c>
      <c r="AU185" s="158" t="s">
        <v>81</v>
      </c>
      <c r="AV185" s="13" t="s">
        <v>81</v>
      </c>
      <c r="AW185" s="13" t="s">
        <v>33</v>
      </c>
      <c r="AX185" s="13" t="s">
        <v>72</v>
      </c>
      <c r="AY185" s="158" t="s">
        <v>132</v>
      </c>
    </row>
    <row r="186" spans="2:51" s="15" customFormat="1" ht="11.25">
      <c r="B186" s="171"/>
      <c r="D186" s="151" t="s">
        <v>208</v>
      </c>
      <c r="E186" s="172" t="s">
        <v>19</v>
      </c>
      <c r="F186" s="173" t="s">
        <v>324</v>
      </c>
      <c r="H186" s="174">
        <v>266.17100000000005</v>
      </c>
      <c r="I186" s="175"/>
      <c r="L186" s="171"/>
      <c r="M186" s="176"/>
      <c r="T186" s="177"/>
      <c r="AT186" s="172" t="s">
        <v>208</v>
      </c>
      <c r="AU186" s="172" t="s">
        <v>81</v>
      </c>
      <c r="AV186" s="15" t="s">
        <v>149</v>
      </c>
      <c r="AW186" s="15" t="s">
        <v>33</v>
      </c>
      <c r="AX186" s="15" t="s">
        <v>72</v>
      </c>
      <c r="AY186" s="172" t="s">
        <v>132</v>
      </c>
    </row>
    <row r="187" spans="2:51" s="12" customFormat="1" ht="11.25">
      <c r="B187" s="150"/>
      <c r="D187" s="151" t="s">
        <v>208</v>
      </c>
      <c r="E187" s="152" t="s">
        <v>19</v>
      </c>
      <c r="F187" s="153" t="s">
        <v>325</v>
      </c>
      <c r="H187" s="152" t="s">
        <v>19</v>
      </c>
      <c r="I187" s="154"/>
      <c r="L187" s="150"/>
      <c r="M187" s="155"/>
      <c r="T187" s="156"/>
      <c r="AT187" s="152" t="s">
        <v>208</v>
      </c>
      <c r="AU187" s="152" t="s">
        <v>81</v>
      </c>
      <c r="AV187" s="12" t="s">
        <v>79</v>
      </c>
      <c r="AW187" s="12" t="s">
        <v>33</v>
      </c>
      <c r="AX187" s="12" t="s">
        <v>72</v>
      </c>
      <c r="AY187" s="152" t="s">
        <v>132</v>
      </c>
    </row>
    <row r="188" spans="2:51" s="13" customFormat="1" ht="11.25">
      <c r="B188" s="157"/>
      <c r="D188" s="151" t="s">
        <v>208</v>
      </c>
      <c r="E188" s="158" t="s">
        <v>19</v>
      </c>
      <c r="F188" s="159" t="s">
        <v>1282</v>
      </c>
      <c r="H188" s="160">
        <v>6.84</v>
      </c>
      <c r="I188" s="161"/>
      <c r="L188" s="157"/>
      <c r="M188" s="162"/>
      <c r="T188" s="163"/>
      <c r="AT188" s="158" t="s">
        <v>208</v>
      </c>
      <c r="AU188" s="158" t="s">
        <v>81</v>
      </c>
      <c r="AV188" s="13" t="s">
        <v>81</v>
      </c>
      <c r="AW188" s="13" t="s">
        <v>33</v>
      </c>
      <c r="AX188" s="13" t="s">
        <v>72</v>
      </c>
      <c r="AY188" s="158" t="s">
        <v>132</v>
      </c>
    </row>
    <row r="189" spans="2:51" s="13" customFormat="1" ht="22.5">
      <c r="B189" s="157"/>
      <c r="D189" s="151" t="s">
        <v>208</v>
      </c>
      <c r="E189" s="158" t="s">
        <v>19</v>
      </c>
      <c r="F189" s="159" t="s">
        <v>1283</v>
      </c>
      <c r="H189" s="160">
        <v>31.355</v>
      </c>
      <c r="I189" s="161"/>
      <c r="L189" s="157"/>
      <c r="M189" s="162"/>
      <c r="T189" s="163"/>
      <c r="AT189" s="158" t="s">
        <v>208</v>
      </c>
      <c r="AU189" s="158" t="s">
        <v>81</v>
      </c>
      <c r="AV189" s="13" t="s">
        <v>81</v>
      </c>
      <c r="AW189" s="13" t="s">
        <v>33</v>
      </c>
      <c r="AX189" s="13" t="s">
        <v>72</v>
      </c>
      <c r="AY189" s="158" t="s">
        <v>132</v>
      </c>
    </row>
    <row r="190" spans="2:51" s="13" customFormat="1" ht="11.25">
      <c r="B190" s="157"/>
      <c r="D190" s="151" t="s">
        <v>208</v>
      </c>
      <c r="E190" s="158" t="s">
        <v>19</v>
      </c>
      <c r="F190" s="159" t="s">
        <v>1284</v>
      </c>
      <c r="H190" s="160">
        <v>126.1</v>
      </c>
      <c r="I190" s="161"/>
      <c r="L190" s="157"/>
      <c r="M190" s="162"/>
      <c r="T190" s="163"/>
      <c r="AT190" s="158" t="s">
        <v>208</v>
      </c>
      <c r="AU190" s="158" t="s">
        <v>81</v>
      </c>
      <c r="AV190" s="13" t="s">
        <v>81</v>
      </c>
      <c r="AW190" s="13" t="s">
        <v>33</v>
      </c>
      <c r="AX190" s="13" t="s">
        <v>72</v>
      </c>
      <c r="AY190" s="158" t="s">
        <v>132</v>
      </c>
    </row>
    <row r="191" spans="2:51" s="13" customFormat="1" ht="11.25">
      <c r="B191" s="157"/>
      <c r="D191" s="151" t="s">
        <v>208</v>
      </c>
      <c r="E191" s="158" t="s">
        <v>19</v>
      </c>
      <c r="F191" s="159" t="s">
        <v>1285</v>
      </c>
      <c r="H191" s="160">
        <v>-1.155</v>
      </c>
      <c r="I191" s="161"/>
      <c r="L191" s="157"/>
      <c r="M191" s="162"/>
      <c r="T191" s="163"/>
      <c r="AT191" s="158" t="s">
        <v>208</v>
      </c>
      <c r="AU191" s="158" t="s">
        <v>81</v>
      </c>
      <c r="AV191" s="13" t="s">
        <v>81</v>
      </c>
      <c r="AW191" s="13" t="s">
        <v>33</v>
      </c>
      <c r="AX191" s="13" t="s">
        <v>72</v>
      </c>
      <c r="AY191" s="158" t="s">
        <v>132</v>
      </c>
    </row>
    <row r="192" spans="2:51" s="13" customFormat="1" ht="11.25">
      <c r="B192" s="157"/>
      <c r="D192" s="151" t="s">
        <v>208</v>
      </c>
      <c r="E192" s="158" t="s">
        <v>19</v>
      </c>
      <c r="F192" s="159" t="s">
        <v>1286</v>
      </c>
      <c r="H192" s="160">
        <v>-0.66</v>
      </c>
      <c r="I192" s="161"/>
      <c r="L192" s="157"/>
      <c r="M192" s="162"/>
      <c r="T192" s="163"/>
      <c r="AT192" s="158" t="s">
        <v>208</v>
      </c>
      <c r="AU192" s="158" t="s">
        <v>81</v>
      </c>
      <c r="AV192" s="13" t="s">
        <v>81</v>
      </c>
      <c r="AW192" s="13" t="s">
        <v>33</v>
      </c>
      <c r="AX192" s="13" t="s">
        <v>72</v>
      </c>
      <c r="AY192" s="158" t="s">
        <v>132</v>
      </c>
    </row>
    <row r="193" spans="2:51" s="13" customFormat="1" ht="11.25">
      <c r="B193" s="157"/>
      <c r="D193" s="151" t="s">
        <v>208</v>
      </c>
      <c r="E193" s="158" t="s">
        <v>19</v>
      </c>
      <c r="F193" s="159" t="s">
        <v>1287</v>
      </c>
      <c r="H193" s="160">
        <v>-0.935</v>
      </c>
      <c r="I193" s="161"/>
      <c r="L193" s="157"/>
      <c r="M193" s="162"/>
      <c r="T193" s="163"/>
      <c r="AT193" s="158" t="s">
        <v>208</v>
      </c>
      <c r="AU193" s="158" t="s">
        <v>81</v>
      </c>
      <c r="AV193" s="13" t="s">
        <v>81</v>
      </c>
      <c r="AW193" s="13" t="s">
        <v>33</v>
      </c>
      <c r="AX193" s="13" t="s">
        <v>72</v>
      </c>
      <c r="AY193" s="158" t="s">
        <v>132</v>
      </c>
    </row>
    <row r="194" spans="2:51" s="13" customFormat="1" ht="11.25">
      <c r="B194" s="157"/>
      <c r="D194" s="151" t="s">
        <v>208</v>
      </c>
      <c r="E194" s="158" t="s">
        <v>19</v>
      </c>
      <c r="F194" s="159" t="s">
        <v>1288</v>
      </c>
      <c r="H194" s="160">
        <v>-11.2</v>
      </c>
      <c r="I194" s="161"/>
      <c r="L194" s="157"/>
      <c r="M194" s="162"/>
      <c r="T194" s="163"/>
      <c r="AT194" s="158" t="s">
        <v>208</v>
      </c>
      <c r="AU194" s="158" t="s">
        <v>81</v>
      </c>
      <c r="AV194" s="13" t="s">
        <v>81</v>
      </c>
      <c r="AW194" s="13" t="s">
        <v>33</v>
      </c>
      <c r="AX194" s="13" t="s">
        <v>72</v>
      </c>
      <c r="AY194" s="158" t="s">
        <v>132</v>
      </c>
    </row>
    <row r="195" spans="2:51" s="13" customFormat="1" ht="11.25">
      <c r="B195" s="157"/>
      <c r="D195" s="151" t="s">
        <v>208</v>
      </c>
      <c r="E195" s="158" t="s">
        <v>19</v>
      </c>
      <c r="F195" s="159" t="s">
        <v>1289</v>
      </c>
      <c r="H195" s="160">
        <v>-18</v>
      </c>
      <c r="I195" s="161"/>
      <c r="L195" s="157"/>
      <c r="M195" s="162"/>
      <c r="T195" s="163"/>
      <c r="AT195" s="158" t="s">
        <v>208</v>
      </c>
      <c r="AU195" s="158" t="s">
        <v>81</v>
      </c>
      <c r="AV195" s="13" t="s">
        <v>81</v>
      </c>
      <c r="AW195" s="13" t="s">
        <v>33</v>
      </c>
      <c r="AX195" s="13" t="s">
        <v>72</v>
      </c>
      <c r="AY195" s="158" t="s">
        <v>132</v>
      </c>
    </row>
    <row r="196" spans="2:51" s="13" customFormat="1" ht="11.25">
      <c r="B196" s="157"/>
      <c r="D196" s="151" t="s">
        <v>208</v>
      </c>
      <c r="E196" s="158" t="s">
        <v>19</v>
      </c>
      <c r="F196" s="159" t="s">
        <v>1290</v>
      </c>
      <c r="H196" s="160">
        <v>-1.662</v>
      </c>
      <c r="I196" s="161"/>
      <c r="L196" s="157"/>
      <c r="M196" s="162"/>
      <c r="T196" s="163"/>
      <c r="AT196" s="158" t="s">
        <v>208</v>
      </c>
      <c r="AU196" s="158" t="s">
        <v>81</v>
      </c>
      <c r="AV196" s="13" t="s">
        <v>81</v>
      </c>
      <c r="AW196" s="13" t="s">
        <v>33</v>
      </c>
      <c r="AX196" s="13" t="s">
        <v>72</v>
      </c>
      <c r="AY196" s="158" t="s">
        <v>132</v>
      </c>
    </row>
    <row r="197" spans="2:51" s="13" customFormat="1" ht="11.25">
      <c r="B197" s="157"/>
      <c r="D197" s="151" t="s">
        <v>208</v>
      </c>
      <c r="E197" s="158" t="s">
        <v>19</v>
      </c>
      <c r="F197" s="159" t="s">
        <v>269</v>
      </c>
      <c r="H197" s="160">
        <v>5.04</v>
      </c>
      <c r="I197" s="161"/>
      <c r="L197" s="157"/>
      <c r="M197" s="162"/>
      <c r="T197" s="163"/>
      <c r="AT197" s="158" t="s">
        <v>208</v>
      </c>
      <c r="AU197" s="158" t="s">
        <v>81</v>
      </c>
      <c r="AV197" s="13" t="s">
        <v>81</v>
      </c>
      <c r="AW197" s="13" t="s">
        <v>33</v>
      </c>
      <c r="AX197" s="13" t="s">
        <v>72</v>
      </c>
      <c r="AY197" s="158" t="s">
        <v>132</v>
      </c>
    </row>
    <row r="198" spans="2:51" s="15" customFormat="1" ht="11.25">
      <c r="B198" s="171"/>
      <c r="D198" s="151" t="s">
        <v>208</v>
      </c>
      <c r="E198" s="172" t="s">
        <v>19</v>
      </c>
      <c r="F198" s="173" t="s">
        <v>324</v>
      </c>
      <c r="H198" s="174">
        <v>135.72299999999998</v>
      </c>
      <c r="I198" s="175"/>
      <c r="L198" s="171"/>
      <c r="M198" s="176"/>
      <c r="T198" s="177"/>
      <c r="AT198" s="172" t="s">
        <v>208</v>
      </c>
      <c r="AU198" s="172" t="s">
        <v>81</v>
      </c>
      <c r="AV198" s="15" t="s">
        <v>149</v>
      </c>
      <c r="AW198" s="15" t="s">
        <v>33</v>
      </c>
      <c r="AX198" s="15" t="s">
        <v>72</v>
      </c>
      <c r="AY198" s="172" t="s">
        <v>132</v>
      </c>
    </row>
    <row r="199" spans="2:51" s="14" customFormat="1" ht="11.25">
      <c r="B199" s="164"/>
      <c r="D199" s="151" t="s">
        <v>208</v>
      </c>
      <c r="E199" s="165" t="s">
        <v>19</v>
      </c>
      <c r="F199" s="166" t="s">
        <v>212</v>
      </c>
      <c r="H199" s="167">
        <v>401.89400000000006</v>
      </c>
      <c r="I199" s="168"/>
      <c r="L199" s="164"/>
      <c r="M199" s="169"/>
      <c r="T199" s="170"/>
      <c r="AT199" s="165" t="s">
        <v>208</v>
      </c>
      <c r="AU199" s="165" t="s">
        <v>81</v>
      </c>
      <c r="AV199" s="14" t="s">
        <v>155</v>
      </c>
      <c r="AW199" s="14" t="s">
        <v>33</v>
      </c>
      <c r="AX199" s="14" t="s">
        <v>79</v>
      </c>
      <c r="AY199" s="165" t="s">
        <v>132</v>
      </c>
    </row>
    <row r="200" spans="2:65" s="1" customFormat="1" ht="24.2" customHeight="1">
      <c r="B200" s="33"/>
      <c r="C200" s="128" t="s">
        <v>339</v>
      </c>
      <c r="D200" s="128" t="s">
        <v>135</v>
      </c>
      <c r="E200" s="129" t="s">
        <v>333</v>
      </c>
      <c r="F200" s="130" t="s">
        <v>334</v>
      </c>
      <c r="G200" s="131" t="s">
        <v>205</v>
      </c>
      <c r="H200" s="132">
        <v>266.171</v>
      </c>
      <c r="I200" s="133"/>
      <c r="J200" s="134">
        <f>ROUND(I200*H200,2)</f>
        <v>0</v>
      </c>
      <c r="K200" s="130" t="s">
        <v>139</v>
      </c>
      <c r="L200" s="33"/>
      <c r="M200" s="135" t="s">
        <v>19</v>
      </c>
      <c r="N200" s="136" t="s">
        <v>43</v>
      </c>
      <c r="P200" s="137">
        <f>O200*H200</f>
        <v>0</v>
      </c>
      <c r="Q200" s="137">
        <v>0.00438</v>
      </c>
      <c r="R200" s="137">
        <f>Q200*H200</f>
        <v>1.1658289800000001</v>
      </c>
      <c r="S200" s="137">
        <v>0</v>
      </c>
      <c r="T200" s="138">
        <f>S200*H200</f>
        <v>0</v>
      </c>
      <c r="AR200" s="139" t="s">
        <v>155</v>
      </c>
      <c r="AT200" s="139" t="s">
        <v>135</v>
      </c>
      <c r="AU200" s="139" t="s">
        <v>81</v>
      </c>
      <c r="AY200" s="18" t="s">
        <v>132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8" t="s">
        <v>79</v>
      </c>
      <c r="BK200" s="140">
        <f>ROUND(I200*H200,2)</f>
        <v>0</v>
      </c>
      <c r="BL200" s="18" t="s">
        <v>155</v>
      </c>
      <c r="BM200" s="139" t="s">
        <v>1291</v>
      </c>
    </row>
    <row r="201" spans="2:47" s="1" customFormat="1" ht="11.25">
      <c r="B201" s="33"/>
      <c r="D201" s="141" t="s">
        <v>142</v>
      </c>
      <c r="F201" s="142" t="s">
        <v>336</v>
      </c>
      <c r="I201" s="143"/>
      <c r="L201" s="33"/>
      <c r="M201" s="144"/>
      <c r="T201" s="54"/>
      <c r="AT201" s="18" t="s">
        <v>142</v>
      </c>
      <c r="AU201" s="18" t="s">
        <v>81</v>
      </c>
    </row>
    <row r="202" spans="2:51" s="13" customFormat="1" ht="22.5">
      <c r="B202" s="157"/>
      <c r="D202" s="151" t="s">
        <v>208</v>
      </c>
      <c r="E202" s="158" t="s">
        <v>19</v>
      </c>
      <c r="F202" s="159" t="s">
        <v>1280</v>
      </c>
      <c r="H202" s="160">
        <v>176.686</v>
      </c>
      <c r="I202" s="161"/>
      <c r="L202" s="157"/>
      <c r="M202" s="162"/>
      <c r="T202" s="163"/>
      <c r="AT202" s="158" t="s">
        <v>208</v>
      </c>
      <c r="AU202" s="158" t="s">
        <v>81</v>
      </c>
      <c r="AV202" s="13" t="s">
        <v>81</v>
      </c>
      <c r="AW202" s="13" t="s">
        <v>33</v>
      </c>
      <c r="AX202" s="13" t="s">
        <v>72</v>
      </c>
      <c r="AY202" s="158" t="s">
        <v>132</v>
      </c>
    </row>
    <row r="203" spans="2:51" s="13" customFormat="1" ht="11.25">
      <c r="B203" s="157"/>
      <c r="D203" s="151" t="s">
        <v>208</v>
      </c>
      <c r="E203" s="158" t="s">
        <v>19</v>
      </c>
      <c r="F203" s="159" t="s">
        <v>1281</v>
      </c>
      <c r="H203" s="160">
        <v>135.46</v>
      </c>
      <c r="I203" s="161"/>
      <c r="L203" s="157"/>
      <c r="M203" s="162"/>
      <c r="T203" s="163"/>
      <c r="AT203" s="158" t="s">
        <v>208</v>
      </c>
      <c r="AU203" s="158" t="s">
        <v>81</v>
      </c>
      <c r="AV203" s="13" t="s">
        <v>81</v>
      </c>
      <c r="AW203" s="13" t="s">
        <v>33</v>
      </c>
      <c r="AX203" s="13" t="s">
        <v>72</v>
      </c>
      <c r="AY203" s="158" t="s">
        <v>132</v>
      </c>
    </row>
    <row r="204" spans="2:51" s="13" customFormat="1" ht="11.25">
      <c r="B204" s="157"/>
      <c r="D204" s="151" t="s">
        <v>208</v>
      </c>
      <c r="E204" s="158" t="s">
        <v>19</v>
      </c>
      <c r="F204" s="159" t="s">
        <v>321</v>
      </c>
      <c r="H204" s="160">
        <v>-8.415</v>
      </c>
      <c r="I204" s="161"/>
      <c r="L204" s="157"/>
      <c r="M204" s="162"/>
      <c r="T204" s="163"/>
      <c r="AT204" s="158" t="s">
        <v>208</v>
      </c>
      <c r="AU204" s="158" t="s">
        <v>81</v>
      </c>
      <c r="AV204" s="13" t="s">
        <v>81</v>
      </c>
      <c r="AW204" s="13" t="s">
        <v>33</v>
      </c>
      <c r="AX204" s="13" t="s">
        <v>72</v>
      </c>
      <c r="AY204" s="158" t="s">
        <v>132</v>
      </c>
    </row>
    <row r="205" spans="2:51" s="13" customFormat="1" ht="11.25">
      <c r="B205" s="157"/>
      <c r="D205" s="151" t="s">
        <v>208</v>
      </c>
      <c r="E205" s="158" t="s">
        <v>19</v>
      </c>
      <c r="F205" s="159" t="s">
        <v>269</v>
      </c>
      <c r="H205" s="160">
        <v>5.04</v>
      </c>
      <c r="I205" s="161"/>
      <c r="L205" s="157"/>
      <c r="M205" s="162"/>
      <c r="T205" s="163"/>
      <c r="AT205" s="158" t="s">
        <v>208</v>
      </c>
      <c r="AU205" s="158" t="s">
        <v>81</v>
      </c>
      <c r="AV205" s="13" t="s">
        <v>81</v>
      </c>
      <c r="AW205" s="13" t="s">
        <v>33</v>
      </c>
      <c r="AX205" s="13" t="s">
        <v>72</v>
      </c>
      <c r="AY205" s="158" t="s">
        <v>132</v>
      </c>
    </row>
    <row r="206" spans="2:51" s="13" customFormat="1" ht="11.25">
      <c r="B206" s="157"/>
      <c r="D206" s="151" t="s">
        <v>208</v>
      </c>
      <c r="E206" s="158" t="s">
        <v>19</v>
      </c>
      <c r="F206" s="159" t="s">
        <v>322</v>
      </c>
      <c r="H206" s="160">
        <v>-19.2</v>
      </c>
      <c r="I206" s="161"/>
      <c r="L206" s="157"/>
      <c r="M206" s="162"/>
      <c r="T206" s="163"/>
      <c r="AT206" s="158" t="s">
        <v>208</v>
      </c>
      <c r="AU206" s="158" t="s">
        <v>81</v>
      </c>
      <c r="AV206" s="13" t="s">
        <v>81</v>
      </c>
      <c r="AW206" s="13" t="s">
        <v>33</v>
      </c>
      <c r="AX206" s="13" t="s">
        <v>72</v>
      </c>
      <c r="AY206" s="158" t="s">
        <v>132</v>
      </c>
    </row>
    <row r="207" spans="2:51" s="13" customFormat="1" ht="11.25">
      <c r="B207" s="157"/>
      <c r="D207" s="151" t="s">
        <v>208</v>
      </c>
      <c r="E207" s="158" t="s">
        <v>19</v>
      </c>
      <c r="F207" s="159" t="s">
        <v>331</v>
      </c>
      <c r="H207" s="160">
        <v>-23.4</v>
      </c>
      <c r="I207" s="161"/>
      <c r="L207" s="157"/>
      <c r="M207" s="162"/>
      <c r="T207" s="163"/>
      <c r="AT207" s="158" t="s">
        <v>208</v>
      </c>
      <c r="AU207" s="158" t="s">
        <v>81</v>
      </c>
      <c r="AV207" s="13" t="s">
        <v>81</v>
      </c>
      <c r="AW207" s="13" t="s">
        <v>33</v>
      </c>
      <c r="AX207" s="13" t="s">
        <v>72</v>
      </c>
      <c r="AY207" s="158" t="s">
        <v>132</v>
      </c>
    </row>
    <row r="208" spans="2:51" s="14" customFormat="1" ht="11.25">
      <c r="B208" s="164"/>
      <c r="D208" s="151" t="s">
        <v>208</v>
      </c>
      <c r="E208" s="165" t="s">
        <v>19</v>
      </c>
      <c r="F208" s="166" t="s">
        <v>212</v>
      </c>
      <c r="H208" s="167">
        <v>266.17100000000005</v>
      </c>
      <c r="I208" s="168"/>
      <c r="L208" s="164"/>
      <c r="M208" s="169"/>
      <c r="T208" s="170"/>
      <c r="AT208" s="165" t="s">
        <v>208</v>
      </c>
      <c r="AU208" s="165" t="s">
        <v>81</v>
      </c>
      <c r="AV208" s="14" t="s">
        <v>155</v>
      </c>
      <c r="AW208" s="14" t="s">
        <v>33</v>
      </c>
      <c r="AX208" s="14" t="s">
        <v>79</v>
      </c>
      <c r="AY208" s="165" t="s">
        <v>132</v>
      </c>
    </row>
    <row r="209" spans="2:65" s="1" customFormat="1" ht="24.2" customHeight="1">
      <c r="B209" s="33"/>
      <c r="C209" s="128" t="s">
        <v>345</v>
      </c>
      <c r="D209" s="128" t="s">
        <v>135</v>
      </c>
      <c r="E209" s="129" t="s">
        <v>340</v>
      </c>
      <c r="F209" s="130" t="s">
        <v>341</v>
      </c>
      <c r="G209" s="131" t="s">
        <v>228</v>
      </c>
      <c r="H209" s="132">
        <v>70.36</v>
      </c>
      <c r="I209" s="133"/>
      <c r="J209" s="134">
        <f>ROUND(I209*H209,2)</f>
        <v>0</v>
      </c>
      <c r="K209" s="130" t="s">
        <v>139</v>
      </c>
      <c r="L209" s="33"/>
      <c r="M209" s="135" t="s">
        <v>19</v>
      </c>
      <c r="N209" s="136" t="s">
        <v>43</v>
      </c>
      <c r="P209" s="137">
        <f>O209*H209</f>
        <v>0</v>
      </c>
      <c r="Q209" s="137">
        <v>0</v>
      </c>
      <c r="R209" s="137">
        <f>Q209*H209</f>
        <v>0</v>
      </c>
      <c r="S209" s="137">
        <v>0</v>
      </c>
      <c r="T209" s="138">
        <f>S209*H209</f>
        <v>0</v>
      </c>
      <c r="AR209" s="139" t="s">
        <v>155</v>
      </c>
      <c r="AT209" s="139" t="s">
        <v>135</v>
      </c>
      <c r="AU209" s="139" t="s">
        <v>81</v>
      </c>
      <c r="AY209" s="18" t="s">
        <v>132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8" t="s">
        <v>79</v>
      </c>
      <c r="BK209" s="140">
        <f>ROUND(I209*H209,2)</f>
        <v>0</v>
      </c>
      <c r="BL209" s="18" t="s">
        <v>155</v>
      </c>
      <c r="BM209" s="139" t="s">
        <v>1292</v>
      </c>
    </row>
    <row r="210" spans="2:47" s="1" customFormat="1" ht="11.25">
      <c r="B210" s="33"/>
      <c r="D210" s="141" t="s">
        <v>142</v>
      </c>
      <c r="F210" s="142" t="s">
        <v>343</v>
      </c>
      <c r="I210" s="143"/>
      <c r="L210" s="33"/>
      <c r="M210" s="144"/>
      <c r="T210" s="54"/>
      <c r="AT210" s="18" t="s">
        <v>142</v>
      </c>
      <c r="AU210" s="18" t="s">
        <v>81</v>
      </c>
    </row>
    <row r="211" spans="2:51" s="13" customFormat="1" ht="11.25">
      <c r="B211" s="157"/>
      <c r="D211" s="151" t="s">
        <v>208</v>
      </c>
      <c r="E211" s="158" t="s">
        <v>19</v>
      </c>
      <c r="F211" s="159" t="s">
        <v>1293</v>
      </c>
      <c r="H211" s="160">
        <v>70.36</v>
      </c>
      <c r="I211" s="161"/>
      <c r="L211" s="157"/>
      <c r="M211" s="162"/>
      <c r="T211" s="163"/>
      <c r="AT211" s="158" t="s">
        <v>208</v>
      </c>
      <c r="AU211" s="158" t="s">
        <v>81</v>
      </c>
      <c r="AV211" s="13" t="s">
        <v>81</v>
      </c>
      <c r="AW211" s="13" t="s">
        <v>33</v>
      </c>
      <c r="AX211" s="13" t="s">
        <v>79</v>
      </c>
      <c r="AY211" s="158" t="s">
        <v>132</v>
      </c>
    </row>
    <row r="212" spans="2:65" s="1" customFormat="1" ht="16.5" customHeight="1">
      <c r="B212" s="33"/>
      <c r="C212" s="178" t="s">
        <v>351</v>
      </c>
      <c r="D212" s="178" t="s">
        <v>346</v>
      </c>
      <c r="E212" s="179" t="s">
        <v>347</v>
      </c>
      <c r="F212" s="180" t="s">
        <v>348</v>
      </c>
      <c r="G212" s="181" t="s">
        <v>228</v>
      </c>
      <c r="H212" s="182">
        <v>80.914</v>
      </c>
      <c r="I212" s="183"/>
      <c r="J212" s="184">
        <f>ROUND(I212*H212,2)</f>
        <v>0</v>
      </c>
      <c r="K212" s="180" t="s">
        <v>139</v>
      </c>
      <c r="L212" s="185"/>
      <c r="M212" s="186" t="s">
        <v>19</v>
      </c>
      <c r="N212" s="187" t="s">
        <v>43</v>
      </c>
      <c r="P212" s="137">
        <f>O212*H212</f>
        <v>0</v>
      </c>
      <c r="Q212" s="137">
        <v>3E-05</v>
      </c>
      <c r="R212" s="137">
        <f>Q212*H212</f>
        <v>0.00242742</v>
      </c>
      <c r="S212" s="137">
        <v>0</v>
      </c>
      <c r="T212" s="138">
        <f>S212*H212</f>
        <v>0</v>
      </c>
      <c r="AR212" s="139" t="s">
        <v>175</v>
      </c>
      <c r="AT212" s="139" t="s">
        <v>346</v>
      </c>
      <c r="AU212" s="139" t="s">
        <v>81</v>
      </c>
      <c r="AY212" s="18" t="s">
        <v>132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8" t="s">
        <v>79</v>
      </c>
      <c r="BK212" s="140">
        <f>ROUND(I212*H212,2)</f>
        <v>0</v>
      </c>
      <c r="BL212" s="18" t="s">
        <v>155</v>
      </c>
      <c r="BM212" s="139" t="s">
        <v>1294</v>
      </c>
    </row>
    <row r="213" spans="2:51" s="13" customFormat="1" ht="11.25">
      <c r="B213" s="157"/>
      <c r="D213" s="151" t="s">
        <v>208</v>
      </c>
      <c r="F213" s="159" t="s">
        <v>1295</v>
      </c>
      <c r="H213" s="160">
        <v>80.914</v>
      </c>
      <c r="I213" s="161"/>
      <c r="L213" s="157"/>
      <c r="M213" s="162"/>
      <c r="T213" s="163"/>
      <c r="AT213" s="158" t="s">
        <v>208</v>
      </c>
      <c r="AU213" s="158" t="s">
        <v>81</v>
      </c>
      <c r="AV213" s="13" t="s">
        <v>81</v>
      </c>
      <c r="AW213" s="13" t="s">
        <v>4</v>
      </c>
      <c r="AX213" s="13" t="s">
        <v>79</v>
      </c>
      <c r="AY213" s="158" t="s">
        <v>132</v>
      </c>
    </row>
    <row r="214" spans="2:65" s="1" customFormat="1" ht="16.5" customHeight="1">
      <c r="B214" s="33"/>
      <c r="C214" s="128" t="s">
        <v>356</v>
      </c>
      <c r="D214" s="128" t="s">
        <v>135</v>
      </c>
      <c r="E214" s="129" t="s">
        <v>352</v>
      </c>
      <c r="F214" s="130" t="s">
        <v>353</v>
      </c>
      <c r="G214" s="131" t="s">
        <v>205</v>
      </c>
      <c r="H214" s="132">
        <v>135.723</v>
      </c>
      <c r="I214" s="133"/>
      <c r="J214" s="134">
        <f>ROUND(I214*H214,2)</f>
        <v>0</v>
      </c>
      <c r="K214" s="130" t="s">
        <v>139</v>
      </c>
      <c r="L214" s="33"/>
      <c r="M214" s="135" t="s">
        <v>19</v>
      </c>
      <c r="N214" s="136" t="s">
        <v>43</v>
      </c>
      <c r="P214" s="137">
        <f>O214*H214</f>
        <v>0</v>
      </c>
      <c r="Q214" s="137">
        <v>0.004</v>
      </c>
      <c r="R214" s="137">
        <f>Q214*H214</f>
        <v>0.542892</v>
      </c>
      <c r="S214" s="137">
        <v>0</v>
      </c>
      <c r="T214" s="138">
        <f>S214*H214</f>
        <v>0</v>
      </c>
      <c r="AR214" s="139" t="s">
        <v>155</v>
      </c>
      <c r="AT214" s="139" t="s">
        <v>135</v>
      </c>
      <c r="AU214" s="139" t="s">
        <v>81</v>
      </c>
      <c r="AY214" s="18" t="s">
        <v>132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8" t="s">
        <v>79</v>
      </c>
      <c r="BK214" s="140">
        <f>ROUND(I214*H214,2)</f>
        <v>0</v>
      </c>
      <c r="BL214" s="18" t="s">
        <v>155</v>
      </c>
      <c r="BM214" s="139" t="s">
        <v>1296</v>
      </c>
    </row>
    <row r="215" spans="2:47" s="1" customFormat="1" ht="11.25">
      <c r="B215" s="33"/>
      <c r="D215" s="141" t="s">
        <v>142</v>
      </c>
      <c r="F215" s="142" t="s">
        <v>355</v>
      </c>
      <c r="I215" s="143"/>
      <c r="L215" s="33"/>
      <c r="M215" s="144"/>
      <c r="T215" s="54"/>
      <c r="AT215" s="18" t="s">
        <v>142</v>
      </c>
      <c r="AU215" s="18" t="s">
        <v>81</v>
      </c>
    </row>
    <row r="216" spans="2:51" s="13" customFormat="1" ht="11.25">
      <c r="B216" s="157"/>
      <c r="D216" s="151" t="s">
        <v>208</v>
      </c>
      <c r="E216" s="158" t="s">
        <v>19</v>
      </c>
      <c r="F216" s="159" t="s">
        <v>1282</v>
      </c>
      <c r="H216" s="160">
        <v>6.84</v>
      </c>
      <c r="I216" s="161"/>
      <c r="L216" s="157"/>
      <c r="M216" s="162"/>
      <c r="T216" s="163"/>
      <c r="AT216" s="158" t="s">
        <v>208</v>
      </c>
      <c r="AU216" s="158" t="s">
        <v>81</v>
      </c>
      <c r="AV216" s="13" t="s">
        <v>81</v>
      </c>
      <c r="AW216" s="13" t="s">
        <v>33</v>
      </c>
      <c r="AX216" s="13" t="s">
        <v>72</v>
      </c>
      <c r="AY216" s="158" t="s">
        <v>132</v>
      </c>
    </row>
    <row r="217" spans="2:51" s="13" customFormat="1" ht="22.5">
      <c r="B217" s="157"/>
      <c r="D217" s="151" t="s">
        <v>208</v>
      </c>
      <c r="E217" s="158" t="s">
        <v>19</v>
      </c>
      <c r="F217" s="159" t="s">
        <v>1283</v>
      </c>
      <c r="H217" s="160">
        <v>31.355</v>
      </c>
      <c r="I217" s="161"/>
      <c r="L217" s="157"/>
      <c r="M217" s="162"/>
      <c r="T217" s="163"/>
      <c r="AT217" s="158" t="s">
        <v>208</v>
      </c>
      <c r="AU217" s="158" t="s">
        <v>81</v>
      </c>
      <c r="AV217" s="13" t="s">
        <v>81</v>
      </c>
      <c r="AW217" s="13" t="s">
        <v>33</v>
      </c>
      <c r="AX217" s="13" t="s">
        <v>72</v>
      </c>
      <c r="AY217" s="158" t="s">
        <v>132</v>
      </c>
    </row>
    <row r="218" spans="2:51" s="13" customFormat="1" ht="11.25">
      <c r="B218" s="157"/>
      <c r="D218" s="151" t="s">
        <v>208</v>
      </c>
      <c r="E218" s="158" t="s">
        <v>19</v>
      </c>
      <c r="F218" s="159" t="s">
        <v>1284</v>
      </c>
      <c r="H218" s="160">
        <v>126.1</v>
      </c>
      <c r="I218" s="161"/>
      <c r="L218" s="157"/>
      <c r="M218" s="162"/>
      <c r="T218" s="163"/>
      <c r="AT218" s="158" t="s">
        <v>208</v>
      </c>
      <c r="AU218" s="158" t="s">
        <v>81</v>
      </c>
      <c r="AV218" s="13" t="s">
        <v>81</v>
      </c>
      <c r="AW218" s="13" t="s">
        <v>33</v>
      </c>
      <c r="AX218" s="13" t="s">
        <v>72</v>
      </c>
      <c r="AY218" s="158" t="s">
        <v>132</v>
      </c>
    </row>
    <row r="219" spans="2:51" s="13" customFormat="1" ht="11.25">
      <c r="B219" s="157"/>
      <c r="D219" s="151" t="s">
        <v>208</v>
      </c>
      <c r="E219" s="158" t="s">
        <v>19</v>
      </c>
      <c r="F219" s="159" t="s">
        <v>1285</v>
      </c>
      <c r="H219" s="160">
        <v>-1.155</v>
      </c>
      <c r="I219" s="161"/>
      <c r="L219" s="157"/>
      <c r="M219" s="162"/>
      <c r="T219" s="163"/>
      <c r="AT219" s="158" t="s">
        <v>208</v>
      </c>
      <c r="AU219" s="158" t="s">
        <v>81</v>
      </c>
      <c r="AV219" s="13" t="s">
        <v>81</v>
      </c>
      <c r="AW219" s="13" t="s">
        <v>33</v>
      </c>
      <c r="AX219" s="13" t="s">
        <v>72</v>
      </c>
      <c r="AY219" s="158" t="s">
        <v>132</v>
      </c>
    </row>
    <row r="220" spans="2:51" s="13" customFormat="1" ht="11.25">
      <c r="B220" s="157"/>
      <c r="D220" s="151" t="s">
        <v>208</v>
      </c>
      <c r="E220" s="158" t="s">
        <v>19</v>
      </c>
      <c r="F220" s="159" t="s">
        <v>1286</v>
      </c>
      <c r="H220" s="160">
        <v>-0.66</v>
      </c>
      <c r="I220" s="161"/>
      <c r="L220" s="157"/>
      <c r="M220" s="162"/>
      <c r="T220" s="163"/>
      <c r="AT220" s="158" t="s">
        <v>208</v>
      </c>
      <c r="AU220" s="158" t="s">
        <v>81</v>
      </c>
      <c r="AV220" s="13" t="s">
        <v>81</v>
      </c>
      <c r="AW220" s="13" t="s">
        <v>33</v>
      </c>
      <c r="AX220" s="13" t="s">
        <v>72</v>
      </c>
      <c r="AY220" s="158" t="s">
        <v>132</v>
      </c>
    </row>
    <row r="221" spans="2:51" s="13" customFormat="1" ht="11.25">
      <c r="B221" s="157"/>
      <c r="D221" s="151" t="s">
        <v>208</v>
      </c>
      <c r="E221" s="158" t="s">
        <v>19</v>
      </c>
      <c r="F221" s="159" t="s">
        <v>1287</v>
      </c>
      <c r="H221" s="160">
        <v>-0.935</v>
      </c>
      <c r="I221" s="161"/>
      <c r="L221" s="157"/>
      <c r="M221" s="162"/>
      <c r="T221" s="163"/>
      <c r="AT221" s="158" t="s">
        <v>208</v>
      </c>
      <c r="AU221" s="158" t="s">
        <v>81</v>
      </c>
      <c r="AV221" s="13" t="s">
        <v>81</v>
      </c>
      <c r="AW221" s="13" t="s">
        <v>33</v>
      </c>
      <c r="AX221" s="13" t="s">
        <v>72</v>
      </c>
      <c r="AY221" s="158" t="s">
        <v>132</v>
      </c>
    </row>
    <row r="222" spans="2:51" s="13" customFormat="1" ht="11.25">
      <c r="B222" s="157"/>
      <c r="D222" s="151" t="s">
        <v>208</v>
      </c>
      <c r="E222" s="158" t="s">
        <v>19</v>
      </c>
      <c r="F222" s="159" t="s">
        <v>1288</v>
      </c>
      <c r="H222" s="160">
        <v>-11.2</v>
      </c>
      <c r="I222" s="161"/>
      <c r="L222" s="157"/>
      <c r="M222" s="162"/>
      <c r="T222" s="163"/>
      <c r="AT222" s="158" t="s">
        <v>208</v>
      </c>
      <c r="AU222" s="158" t="s">
        <v>81</v>
      </c>
      <c r="AV222" s="13" t="s">
        <v>81</v>
      </c>
      <c r="AW222" s="13" t="s">
        <v>33</v>
      </c>
      <c r="AX222" s="13" t="s">
        <v>72</v>
      </c>
      <c r="AY222" s="158" t="s">
        <v>132</v>
      </c>
    </row>
    <row r="223" spans="2:51" s="13" customFormat="1" ht="11.25">
      <c r="B223" s="157"/>
      <c r="D223" s="151" t="s">
        <v>208</v>
      </c>
      <c r="E223" s="158" t="s">
        <v>19</v>
      </c>
      <c r="F223" s="159" t="s">
        <v>1289</v>
      </c>
      <c r="H223" s="160">
        <v>-18</v>
      </c>
      <c r="I223" s="161"/>
      <c r="L223" s="157"/>
      <c r="M223" s="162"/>
      <c r="T223" s="163"/>
      <c r="AT223" s="158" t="s">
        <v>208</v>
      </c>
      <c r="AU223" s="158" t="s">
        <v>81</v>
      </c>
      <c r="AV223" s="13" t="s">
        <v>81</v>
      </c>
      <c r="AW223" s="13" t="s">
        <v>33</v>
      </c>
      <c r="AX223" s="13" t="s">
        <v>72</v>
      </c>
      <c r="AY223" s="158" t="s">
        <v>132</v>
      </c>
    </row>
    <row r="224" spans="2:51" s="13" customFormat="1" ht="11.25">
      <c r="B224" s="157"/>
      <c r="D224" s="151" t="s">
        <v>208</v>
      </c>
      <c r="E224" s="158" t="s">
        <v>19</v>
      </c>
      <c r="F224" s="159" t="s">
        <v>1290</v>
      </c>
      <c r="H224" s="160">
        <v>-1.662</v>
      </c>
      <c r="I224" s="161"/>
      <c r="L224" s="157"/>
      <c r="M224" s="162"/>
      <c r="T224" s="163"/>
      <c r="AT224" s="158" t="s">
        <v>208</v>
      </c>
      <c r="AU224" s="158" t="s">
        <v>81</v>
      </c>
      <c r="AV224" s="13" t="s">
        <v>81</v>
      </c>
      <c r="AW224" s="13" t="s">
        <v>33</v>
      </c>
      <c r="AX224" s="13" t="s">
        <v>72</v>
      </c>
      <c r="AY224" s="158" t="s">
        <v>132</v>
      </c>
    </row>
    <row r="225" spans="2:51" s="13" customFormat="1" ht="11.25">
      <c r="B225" s="157"/>
      <c r="D225" s="151" t="s">
        <v>208</v>
      </c>
      <c r="E225" s="158" t="s">
        <v>19</v>
      </c>
      <c r="F225" s="159" t="s">
        <v>269</v>
      </c>
      <c r="H225" s="160">
        <v>5.04</v>
      </c>
      <c r="I225" s="161"/>
      <c r="L225" s="157"/>
      <c r="M225" s="162"/>
      <c r="T225" s="163"/>
      <c r="AT225" s="158" t="s">
        <v>208</v>
      </c>
      <c r="AU225" s="158" t="s">
        <v>81</v>
      </c>
      <c r="AV225" s="13" t="s">
        <v>81</v>
      </c>
      <c r="AW225" s="13" t="s">
        <v>33</v>
      </c>
      <c r="AX225" s="13" t="s">
        <v>72</v>
      </c>
      <c r="AY225" s="158" t="s">
        <v>132</v>
      </c>
    </row>
    <row r="226" spans="2:51" s="14" customFormat="1" ht="11.25">
      <c r="B226" s="164"/>
      <c r="D226" s="151" t="s">
        <v>208</v>
      </c>
      <c r="E226" s="165" t="s">
        <v>19</v>
      </c>
      <c r="F226" s="166" t="s">
        <v>212</v>
      </c>
      <c r="H226" s="167">
        <v>135.72299999999998</v>
      </c>
      <c r="I226" s="168"/>
      <c r="L226" s="164"/>
      <c r="M226" s="169"/>
      <c r="T226" s="170"/>
      <c r="AT226" s="165" t="s">
        <v>208</v>
      </c>
      <c r="AU226" s="165" t="s">
        <v>81</v>
      </c>
      <c r="AV226" s="14" t="s">
        <v>155</v>
      </c>
      <c r="AW226" s="14" t="s">
        <v>33</v>
      </c>
      <c r="AX226" s="14" t="s">
        <v>79</v>
      </c>
      <c r="AY226" s="165" t="s">
        <v>132</v>
      </c>
    </row>
    <row r="227" spans="2:65" s="1" customFormat="1" ht="16.5" customHeight="1">
      <c r="B227" s="33"/>
      <c r="C227" s="128" t="s">
        <v>378</v>
      </c>
      <c r="D227" s="128" t="s">
        <v>135</v>
      </c>
      <c r="E227" s="129" t="s">
        <v>357</v>
      </c>
      <c r="F227" s="130" t="s">
        <v>358</v>
      </c>
      <c r="G227" s="131" t="s">
        <v>205</v>
      </c>
      <c r="H227" s="132">
        <v>52.753</v>
      </c>
      <c r="I227" s="133"/>
      <c r="J227" s="134">
        <f>ROUND(I227*H227,2)</f>
        <v>0</v>
      </c>
      <c r="K227" s="130" t="s">
        <v>139</v>
      </c>
      <c r="L227" s="33"/>
      <c r="M227" s="135" t="s">
        <v>19</v>
      </c>
      <c r="N227" s="136" t="s">
        <v>43</v>
      </c>
      <c r="P227" s="137">
        <f>O227*H227</f>
        <v>0</v>
      </c>
      <c r="Q227" s="137">
        <v>0.1117</v>
      </c>
      <c r="R227" s="137">
        <f>Q227*H227</f>
        <v>5.8925101</v>
      </c>
      <c r="S227" s="137">
        <v>0</v>
      </c>
      <c r="T227" s="138">
        <f>S227*H227</f>
        <v>0</v>
      </c>
      <c r="AR227" s="139" t="s">
        <v>155</v>
      </c>
      <c r="AT227" s="139" t="s">
        <v>135</v>
      </c>
      <c r="AU227" s="139" t="s">
        <v>81</v>
      </c>
      <c r="AY227" s="18" t="s">
        <v>132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8" t="s">
        <v>79</v>
      </c>
      <c r="BK227" s="140">
        <f>ROUND(I227*H227,2)</f>
        <v>0</v>
      </c>
      <c r="BL227" s="18" t="s">
        <v>155</v>
      </c>
      <c r="BM227" s="139" t="s">
        <v>1297</v>
      </c>
    </row>
    <row r="228" spans="2:47" s="1" customFormat="1" ht="11.25">
      <c r="B228" s="33"/>
      <c r="D228" s="141" t="s">
        <v>142</v>
      </c>
      <c r="F228" s="142" t="s">
        <v>360</v>
      </c>
      <c r="I228" s="143"/>
      <c r="L228" s="33"/>
      <c r="M228" s="144"/>
      <c r="T228" s="54"/>
      <c r="AT228" s="18" t="s">
        <v>142</v>
      </c>
      <c r="AU228" s="18" t="s">
        <v>81</v>
      </c>
    </row>
    <row r="229" spans="2:51" s="13" customFormat="1" ht="11.25">
      <c r="B229" s="157"/>
      <c r="D229" s="151" t="s">
        <v>208</v>
      </c>
      <c r="E229" s="158" t="s">
        <v>19</v>
      </c>
      <c r="F229" s="159" t="s">
        <v>361</v>
      </c>
      <c r="H229" s="160">
        <v>4.95</v>
      </c>
      <c r="I229" s="161"/>
      <c r="L229" s="157"/>
      <c r="M229" s="162"/>
      <c r="T229" s="163"/>
      <c r="AT229" s="158" t="s">
        <v>208</v>
      </c>
      <c r="AU229" s="158" t="s">
        <v>81</v>
      </c>
      <c r="AV229" s="13" t="s">
        <v>81</v>
      </c>
      <c r="AW229" s="13" t="s">
        <v>33</v>
      </c>
      <c r="AX229" s="13" t="s">
        <v>72</v>
      </c>
      <c r="AY229" s="158" t="s">
        <v>132</v>
      </c>
    </row>
    <row r="230" spans="2:51" s="13" customFormat="1" ht="11.25">
      <c r="B230" s="157"/>
      <c r="D230" s="151" t="s">
        <v>208</v>
      </c>
      <c r="E230" s="158" t="s">
        <v>19</v>
      </c>
      <c r="F230" s="159" t="s">
        <v>1298</v>
      </c>
      <c r="H230" s="160">
        <v>0.16</v>
      </c>
      <c r="I230" s="161"/>
      <c r="L230" s="157"/>
      <c r="M230" s="162"/>
      <c r="T230" s="163"/>
      <c r="AT230" s="158" t="s">
        <v>208</v>
      </c>
      <c r="AU230" s="158" t="s">
        <v>81</v>
      </c>
      <c r="AV230" s="13" t="s">
        <v>81</v>
      </c>
      <c r="AW230" s="13" t="s">
        <v>33</v>
      </c>
      <c r="AX230" s="13" t="s">
        <v>72</v>
      </c>
      <c r="AY230" s="158" t="s">
        <v>132</v>
      </c>
    </row>
    <row r="231" spans="2:51" s="13" customFormat="1" ht="11.25">
      <c r="B231" s="157"/>
      <c r="D231" s="151" t="s">
        <v>208</v>
      </c>
      <c r="E231" s="158" t="s">
        <v>19</v>
      </c>
      <c r="F231" s="159" t="s">
        <v>1299</v>
      </c>
      <c r="H231" s="160">
        <v>3.96</v>
      </c>
      <c r="I231" s="161"/>
      <c r="L231" s="157"/>
      <c r="M231" s="162"/>
      <c r="T231" s="163"/>
      <c r="AT231" s="158" t="s">
        <v>208</v>
      </c>
      <c r="AU231" s="158" t="s">
        <v>81</v>
      </c>
      <c r="AV231" s="13" t="s">
        <v>81</v>
      </c>
      <c r="AW231" s="13" t="s">
        <v>33</v>
      </c>
      <c r="AX231" s="13" t="s">
        <v>72</v>
      </c>
      <c r="AY231" s="158" t="s">
        <v>132</v>
      </c>
    </row>
    <row r="232" spans="2:51" s="13" customFormat="1" ht="11.25">
      <c r="B232" s="157"/>
      <c r="D232" s="151" t="s">
        <v>208</v>
      </c>
      <c r="E232" s="158" t="s">
        <v>19</v>
      </c>
      <c r="F232" s="159" t="s">
        <v>1300</v>
      </c>
      <c r="H232" s="160">
        <v>4.42</v>
      </c>
      <c r="I232" s="161"/>
      <c r="L232" s="157"/>
      <c r="M232" s="162"/>
      <c r="T232" s="163"/>
      <c r="AT232" s="158" t="s">
        <v>208</v>
      </c>
      <c r="AU232" s="158" t="s">
        <v>81</v>
      </c>
      <c r="AV232" s="13" t="s">
        <v>81</v>
      </c>
      <c r="AW232" s="13" t="s">
        <v>33</v>
      </c>
      <c r="AX232" s="13" t="s">
        <v>72</v>
      </c>
      <c r="AY232" s="158" t="s">
        <v>132</v>
      </c>
    </row>
    <row r="233" spans="2:51" s="13" customFormat="1" ht="11.25">
      <c r="B233" s="157"/>
      <c r="D233" s="151" t="s">
        <v>208</v>
      </c>
      <c r="E233" s="158" t="s">
        <v>19</v>
      </c>
      <c r="F233" s="159" t="s">
        <v>1301</v>
      </c>
      <c r="H233" s="160">
        <v>3</v>
      </c>
      <c r="I233" s="161"/>
      <c r="L233" s="157"/>
      <c r="M233" s="162"/>
      <c r="T233" s="163"/>
      <c r="AT233" s="158" t="s">
        <v>208</v>
      </c>
      <c r="AU233" s="158" t="s">
        <v>81</v>
      </c>
      <c r="AV233" s="13" t="s">
        <v>81</v>
      </c>
      <c r="AW233" s="13" t="s">
        <v>33</v>
      </c>
      <c r="AX233" s="13" t="s">
        <v>72</v>
      </c>
      <c r="AY233" s="158" t="s">
        <v>132</v>
      </c>
    </row>
    <row r="234" spans="2:51" s="13" customFormat="1" ht="11.25">
      <c r="B234" s="157"/>
      <c r="D234" s="151" t="s">
        <v>208</v>
      </c>
      <c r="E234" s="158" t="s">
        <v>19</v>
      </c>
      <c r="F234" s="159" t="s">
        <v>1302</v>
      </c>
      <c r="H234" s="160">
        <v>0.24</v>
      </c>
      <c r="I234" s="161"/>
      <c r="L234" s="157"/>
      <c r="M234" s="162"/>
      <c r="T234" s="163"/>
      <c r="AT234" s="158" t="s">
        <v>208</v>
      </c>
      <c r="AU234" s="158" t="s">
        <v>81</v>
      </c>
      <c r="AV234" s="13" t="s">
        <v>81</v>
      </c>
      <c r="AW234" s="13" t="s">
        <v>33</v>
      </c>
      <c r="AX234" s="13" t="s">
        <v>72</v>
      </c>
      <c r="AY234" s="158" t="s">
        <v>132</v>
      </c>
    </row>
    <row r="235" spans="2:51" s="13" customFormat="1" ht="11.25">
      <c r="B235" s="157"/>
      <c r="D235" s="151" t="s">
        <v>208</v>
      </c>
      <c r="E235" s="158" t="s">
        <v>19</v>
      </c>
      <c r="F235" s="159" t="s">
        <v>1303</v>
      </c>
      <c r="H235" s="160">
        <v>3.9</v>
      </c>
      <c r="I235" s="161"/>
      <c r="L235" s="157"/>
      <c r="M235" s="162"/>
      <c r="T235" s="163"/>
      <c r="AT235" s="158" t="s">
        <v>208</v>
      </c>
      <c r="AU235" s="158" t="s">
        <v>81</v>
      </c>
      <c r="AV235" s="13" t="s">
        <v>81</v>
      </c>
      <c r="AW235" s="13" t="s">
        <v>33</v>
      </c>
      <c r="AX235" s="13" t="s">
        <v>72</v>
      </c>
      <c r="AY235" s="158" t="s">
        <v>132</v>
      </c>
    </row>
    <row r="236" spans="2:51" s="13" customFormat="1" ht="11.25">
      <c r="B236" s="157"/>
      <c r="D236" s="151" t="s">
        <v>208</v>
      </c>
      <c r="E236" s="158" t="s">
        <v>19</v>
      </c>
      <c r="F236" s="159" t="s">
        <v>1304</v>
      </c>
      <c r="H236" s="160">
        <v>0.18</v>
      </c>
      <c r="I236" s="161"/>
      <c r="L236" s="157"/>
      <c r="M236" s="162"/>
      <c r="T236" s="163"/>
      <c r="AT236" s="158" t="s">
        <v>208</v>
      </c>
      <c r="AU236" s="158" t="s">
        <v>81</v>
      </c>
      <c r="AV236" s="13" t="s">
        <v>81</v>
      </c>
      <c r="AW236" s="13" t="s">
        <v>33</v>
      </c>
      <c r="AX236" s="13" t="s">
        <v>72</v>
      </c>
      <c r="AY236" s="158" t="s">
        <v>132</v>
      </c>
    </row>
    <row r="237" spans="2:51" s="13" customFormat="1" ht="11.25">
      <c r="B237" s="157"/>
      <c r="D237" s="151" t="s">
        <v>208</v>
      </c>
      <c r="E237" s="158" t="s">
        <v>19</v>
      </c>
      <c r="F237" s="159" t="s">
        <v>1305</v>
      </c>
      <c r="H237" s="160">
        <v>2.73</v>
      </c>
      <c r="I237" s="161"/>
      <c r="L237" s="157"/>
      <c r="M237" s="162"/>
      <c r="T237" s="163"/>
      <c r="AT237" s="158" t="s">
        <v>208</v>
      </c>
      <c r="AU237" s="158" t="s">
        <v>81</v>
      </c>
      <c r="AV237" s="13" t="s">
        <v>81</v>
      </c>
      <c r="AW237" s="13" t="s">
        <v>33</v>
      </c>
      <c r="AX237" s="13" t="s">
        <v>72</v>
      </c>
      <c r="AY237" s="158" t="s">
        <v>132</v>
      </c>
    </row>
    <row r="238" spans="2:51" s="13" customFormat="1" ht="11.25">
      <c r="B238" s="157"/>
      <c r="D238" s="151" t="s">
        <v>208</v>
      </c>
      <c r="E238" s="158" t="s">
        <v>19</v>
      </c>
      <c r="F238" s="159" t="s">
        <v>1306</v>
      </c>
      <c r="H238" s="160">
        <v>14.648</v>
      </c>
      <c r="I238" s="161"/>
      <c r="L238" s="157"/>
      <c r="M238" s="162"/>
      <c r="T238" s="163"/>
      <c r="AT238" s="158" t="s">
        <v>208</v>
      </c>
      <c r="AU238" s="158" t="s">
        <v>81</v>
      </c>
      <c r="AV238" s="13" t="s">
        <v>81</v>
      </c>
      <c r="AW238" s="13" t="s">
        <v>33</v>
      </c>
      <c r="AX238" s="13" t="s">
        <v>72</v>
      </c>
      <c r="AY238" s="158" t="s">
        <v>132</v>
      </c>
    </row>
    <row r="239" spans="2:51" s="13" customFormat="1" ht="11.25">
      <c r="B239" s="157"/>
      <c r="D239" s="151" t="s">
        <v>208</v>
      </c>
      <c r="E239" s="158" t="s">
        <v>19</v>
      </c>
      <c r="F239" s="159" t="s">
        <v>375</v>
      </c>
      <c r="H239" s="160">
        <v>-0.1</v>
      </c>
      <c r="I239" s="161"/>
      <c r="L239" s="157"/>
      <c r="M239" s="162"/>
      <c r="T239" s="163"/>
      <c r="AT239" s="158" t="s">
        <v>208</v>
      </c>
      <c r="AU239" s="158" t="s">
        <v>81</v>
      </c>
      <c r="AV239" s="13" t="s">
        <v>81</v>
      </c>
      <c r="AW239" s="13" t="s">
        <v>33</v>
      </c>
      <c r="AX239" s="13" t="s">
        <v>72</v>
      </c>
      <c r="AY239" s="158" t="s">
        <v>132</v>
      </c>
    </row>
    <row r="240" spans="2:51" s="13" customFormat="1" ht="11.25">
      <c r="B240" s="157"/>
      <c r="D240" s="151" t="s">
        <v>208</v>
      </c>
      <c r="E240" s="158" t="s">
        <v>19</v>
      </c>
      <c r="F240" s="159" t="s">
        <v>1307</v>
      </c>
      <c r="H240" s="160">
        <v>4.2</v>
      </c>
      <c r="I240" s="161"/>
      <c r="L240" s="157"/>
      <c r="M240" s="162"/>
      <c r="T240" s="163"/>
      <c r="AT240" s="158" t="s">
        <v>208</v>
      </c>
      <c r="AU240" s="158" t="s">
        <v>81</v>
      </c>
      <c r="AV240" s="13" t="s">
        <v>81</v>
      </c>
      <c r="AW240" s="13" t="s">
        <v>33</v>
      </c>
      <c r="AX240" s="13" t="s">
        <v>72</v>
      </c>
      <c r="AY240" s="158" t="s">
        <v>132</v>
      </c>
    </row>
    <row r="241" spans="2:51" s="13" customFormat="1" ht="11.25">
      <c r="B241" s="157"/>
      <c r="D241" s="151" t="s">
        <v>208</v>
      </c>
      <c r="E241" s="158" t="s">
        <v>19</v>
      </c>
      <c r="F241" s="159" t="s">
        <v>1308</v>
      </c>
      <c r="H241" s="160">
        <v>-0.3</v>
      </c>
      <c r="I241" s="161"/>
      <c r="L241" s="157"/>
      <c r="M241" s="162"/>
      <c r="T241" s="163"/>
      <c r="AT241" s="158" t="s">
        <v>208</v>
      </c>
      <c r="AU241" s="158" t="s">
        <v>81</v>
      </c>
      <c r="AV241" s="13" t="s">
        <v>81</v>
      </c>
      <c r="AW241" s="13" t="s">
        <v>33</v>
      </c>
      <c r="AX241" s="13" t="s">
        <v>72</v>
      </c>
      <c r="AY241" s="158" t="s">
        <v>132</v>
      </c>
    </row>
    <row r="242" spans="2:51" s="13" customFormat="1" ht="11.25">
      <c r="B242" s="157"/>
      <c r="D242" s="151" t="s">
        <v>208</v>
      </c>
      <c r="E242" s="158" t="s">
        <v>19</v>
      </c>
      <c r="F242" s="159" t="s">
        <v>1309</v>
      </c>
      <c r="H242" s="160">
        <v>2.912</v>
      </c>
      <c r="I242" s="161"/>
      <c r="L242" s="157"/>
      <c r="M242" s="162"/>
      <c r="T242" s="163"/>
      <c r="AT242" s="158" t="s">
        <v>208</v>
      </c>
      <c r="AU242" s="158" t="s">
        <v>81</v>
      </c>
      <c r="AV242" s="13" t="s">
        <v>81</v>
      </c>
      <c r="AW242" s="13" t="s">
        <v>33</v>
      </c>
      <c r="AX242" s="13" t="s">
        <v>72</v>
      </c>
      <c r="AY242" s="158" t="s">
        <v>132</v>
      </c>
    </row>
    <row r="243" spans="2:51" s="13" customFormat="1" ht="11.25">
      <c r="B243" s="157"/>
      <c r="D243" s="151" t="s">
        <v>208</v>
      </c>
      <c r="E243" s="158" t="s">
        <v>19</v>
      </c>
      <c r="F243" s="159" t="s">
        <v>377</v>
      </c>
      <c r="H243" s="160">
        <v>2.34</v>
      </c>
      <c r="I243" s="161"/>
      <c r="L243" s="157"/>
      <c r="M243" s="162"/>
      <c r="T243" s="163"/>
      <c r="AT243" s="158" t="s">
        <v>208</v>
      </c>
      <c r="AU243" s="158" t="s">
        <v>81</v>
      </c>
      <c r="AV243" s="13" t="s">
        <v>81</v>
      </c>
      <c r="AW243" s="13" t="s">
        <v>33</v>
      </c>
      <c r="AX243" s="13" t="s">
        <v>72</v>
      </c>
      <c r="AY243" s="158" t="s">
        <v>132</v>
      </c>
    </row>
    <row r="244" spans="2:51" s="13" customFormat="1" ht="11.25">
      <c r="B244" s="157"/>
      <c r="D244" s="151" t="s">
        <v>208</v>
      </c>
      <c r="E244" s="158" t="s">
        <v>19</v>
      </c>
      <c r="F244" s="159" t="s">
        <v>365</v>
      </c>
      <c r="H244" s="160">
        <v>5.25</v>
      </c>
      <c r="I244" s="161"/>
      <c r="L244" s="157"/>
      <c r="M244" s="162"/>
      <c r="T244" s="163"/>
      <c r="AT244" s="158" t="s">
        <v>208</v>
      </c>
      <c r="AU244" s="158" t="s">
        <v>81</v>
      </c>
      <c r="AV244" s="13" t="s">
        <v>81</v>
      </c>
      <c r="AW244" s="13" t="s">
        <v>33</v>
      </c>
      <c r="AX244" s="13" t="s">
        <v>72</v>
      </c>
      <c r="AY244" s="158" t="s">
        <v>132</v>
      </c>
    </row>
    <row r="245" spans="2:51" s="13" customFormat="1" ht="11.25">
      <c r="B245" s="157"/>
      <c r="D245" s="151" t="s">
        <v>208</v>
      </c>
      <c r="E245" s="158" t="s">
        <v>19</v>
      </c>
      <c r="F245" s="159" t="s">
        <v>1310</v>
      </c>
      <c r="H245" s="160">
        <v>0.263</v>
      </c>
      <c r="I245" s="161"/>
      <c r="L245" s="157"/>
      <c r="M245" s="162"/>
      <c r="T245" s="163"/>
      <c r="AT245" s="158" t="s">
        <v>208</v>
      </c>
      <c r="AU245" s="158" t="s">
        <v>81</v>
      </c>
      <c r="AV245" s="13" t="s">
        <v>81</v>
      </c>
      <c r="AW245" s="13" t="s">
        <v>33</v>
      </c>
      <c r="AX245" s="13" t="s">
        <v>72</v>
      </c>
      <c r="AY245" s="158" t="s">
        <v>132</v>
      </c>
    </row>
    <row r="246" spans="2:51" s="14" customFormat="1" ht="11.25">
      <c r="B246" s="164"/>
      <c r="D246" s="151" t="s">
        <v>208</v>
      </c>
      <c r="E246" s="165" t="s">
        <v>19</v>
      </c>
      <c r="F246" s="166" t="s">
        <v>212</v>
      </c>
      <c r="H246" s="167">
        <v>52.75300000000001</v>
      </c>
      <c r="I246" s="168"/>
      <c r="L246" s="164"/>
      <c r="M246" s="169"/>
      <c r="T246" s="170"/>
      <c r="AT246" s="165" t="s">
        <v>208</v>
      </c>
      <c r="AU246" s="165" t="s">
        <v>81</v>
      </c>
      <c r="AV246" s="14" t="s">
        <v>155</v>
      </c>
      <c r="AW246" s="14" t="s">
        <v>33</v>
      </c>
      <c r="AX246" s="14" t="s">
        <v>79</v>
      </c>
      <c r="AY246" s="165" t="s">
        <v>132</v>
      </c>
    </row>
    <row r="247" spans="2:65" s="1" customFormat="1" ht="24.2" customHeight="1">
      <c r="B247" s="33"/>
      <c r="C247" s="128" t="s">
        <v>7</v>
      </c>
      <c r="D247" s="128" t="s">
        <v>135</v>
      </c>
      <c r="E247" s="129" t="s">
        <v>379</v>
      </c>
      <c r="F247" s="130" t="s">
        <v>380</v>
      </c>
      <c r="G247" s="131" t="s">
        <v>228</v>
      </c>
      <c r="H247" s="132">
        <v>85.156</v>
      </c>
      <c r="I247" s="133"/>
      <c r="J247" s="134">
        <f>ROUND(I247*H247,2)</f>
        <v>0</v>
      </c>
      <c r="K247" s="130" t="s">
        <v>139</v>
      </c>
      <c r="L247" s="33"/>
      <c r="M247" s="135" t="s">
        <v>19</v>
      </c>
      <c r="N247" s="136" t="s">
        <v>43</v>
      </c>
      <c r="P247" s="137">
        <f>O247*H247</f>
        <v>0</v>
      </c>
      <c r="Q247" s="137">
        <v>2E-05</v>
      </c>
      <c r="R247" s="137">
        <f>Q247*H247</f>
        <v>0.0017031200000000002</v>
      </c>
      <c r="S247" s="137">
        <v>0</v>
      </c>
      <c r="T247" s="138">
        <f>S247*H247</f>
        <v>0</v>
      </c>
      <c r="AR247" s="139" t="s">
        <v>155</v>
      </c>
      <c r="AT247" s="139" t="s">
        <v>135</v>
      </c>
      <c r="AU247" s="139" t="s">
        <v>81</v>
      </c>
      <c r="AY247" s="18" t="s">
        <v>132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79</v>
      </c>
      <c r="BK247" s="140">
        <f>ROUND(I247*H247,2)</f>
        <v>0</v>
      </c>
      <c r="BL247" s="18" t="s">
        <v>155</v>
      </c>
      <c r="BM247" s="139" t="s">
        <v>1311</v>
      </c>
    </row>
    <row r="248" spans="2:47" s="1" customFormat="1" ht="11.25">
      <c r="B248" s="33"/>
      <c r="D248" s="141" t="s">
        <v>142</v>
      </c>
      <c r="F248" s="142" t="s">
        <v>382</v>
      </c>
      <c r="I248" s="143"/>
      <c r="L248" s="33"/>
      <c r="M248" s="144"/>
      <c r="T248" s="54"/>
      <c r="AT248" s="18" t="s">
        <v>142</v>
      </c>
      <c r="AU248" s="18" t="s">
        <v>81</v>
      </c>
    </row>
    <row r="249" spans="2:51" s="13" customFormat="1" ht="22.5">
      <c r="B249" s="157"/>
      <c r="D249" s="151" t="s">
        <v>208</v>
      </c>
      <c r="E249" s="158" t="s">
        <v>19</v>
      </c>
      <c r="F249" s="159" t="s">
        <v>1312</v>
      </c>
      <c r="H249" s="160">
        <v>47.678</v>
      </c>
      <c r="I249" s="161"/>
      <c r="L249" s="157"/>
      <c r="M249" s="162"/>
      <c r="T249" s="163"/>
      <c r="AT249" s="158" t="s">
        <v>208</v>
      </c>
      <c r="AU249" s="158" t="s">
        <v>81</v>
      </c>
      <c r="AV249" s="13" t="s">
        <v>81</v>
      </c>
      <c r="AW249" s="13" t="s">
        <v>33</v>
      </c>
      <c r="AX249" s="13" t="s">
        <v>72</v>
      </c>
      <c r="AY249" s="158" t="s">
        <v>132</v>
      </c>
    </row>
    <row r="250" spans="2:51" s="13" customFormat="1" ht="11.25">
      <c r="B250" s="157"/>
      <c r="D250" s="151" t="s">
        <v>208</v>
      </c>
      <c r="E250" s="158" t="s">
        <v>19</v>
      </c>
      <c r="F250" s="159" t="s">
        <v>1313</v>
      </c>
      <c r="H250" s="160">
        <v>37.478</v>
      </c>
      <c r="I250" s="161"/>
      <c r="L250" s="157"/>
      <c r="M250" s="162"/>
      <c r="T250" s="163"/>
      <c r="AT250" s="158" t="s">
        <v>208</v>
      </c>
      <c r="AU250" s="158" t="s">
        <v>81</v>
      </c>
      <c r="AV250" s="13" t="s">
        <v>81</v>
      </c>
      <c r="AW250" s="13" t="s">
        <v>33</v>
      </c>
      <c r="AX250" s="13" t="s">
        <v>72</v>
      </c>
      <c r="AY250" s="158" t="s">
        <v>132</v>
      </c>
    </row>
    <row r="251" spans="2:51" s="14" customFormat="1" ht="11.25">
      <c r="B251" s="164"/>
      <c r="D251" s="151" t="s">
        <v>208</v>
      </c>
      <c r="E251" s="165" t="s">
        <v>19</v>
      </c>
      <c r="F251" s="166" t="s">
        <v>212</v>
      </c>
      <c r="H251" s="167">
        <v>85.156</v>
      </c>
      <c r="I251" s="168"/>
      <c r="L251" s="164"/>
      <c r="M251" s="169"/>
      <c r="T251" s="170"/>
      <c r="AT251" s="165" t="s">
        <v>208</v>
      </c>
      <c r="AU251" s="165" t="s">
        <v>81</v>
      </c>
      <c r="AV251" s="14" t="s">
        <v>155</v>
      </c>
      <c r="AW251" s="14" t="s">
        <v>33</v>
      </c>
      <c r="AX251" s="14" t="s">
        <v>79</v>
      </c>
      <c r="AY251" s="165" t="s">
        <v>132</v>
      </c>
    </row>
    <row r="252" spans="2:65" s="1" customFormat="1" ht="21.75" customHeight="1">
      <c r="B252" s="33"/>
      <c r="C252" s="128" t="s">
        <v>403</v>
      </c>
      <c r="D252" s="128" t="s">
        <v>135</v>
      </c>
      <c r="E252" s="129" t="s">
        <v>386</v>
      </c>
      <c r="F252" s="130" t="s">
        <v>387</v>
      </c>
      <c r="G252" s="131" t="s">
        <v>205</v>
      </c>
      <c r="H252" s="132">
        <v>51.17</v>
      </c>
      <c r="I252" s="133"/>
      <c r="J252" s="134">
        <f>ROUND(I252*H252,2)</f>
        <v>0</v>
      </c>
      <c r="K252" s="130" t="s">
        <v>19</v>
      </c>
      <c r="L252" s="33"/>
      <c r="M252" s="135" t="s">
        <v>19</v>
      </c>
      <c r="N252" s="136" t="s">
        <v>43</v>
      </c>
      <c r="P252" s="137">
        <f>O252*H252</f>
        <v>0</v>
      </c>
      <c r="Q252" s="137">
        <v>0.0102</v>
      </c>
      <c r="R252" s="137">
        <f>Q252*H252</f>
        <v>0.521934</v>
      </c>
      <c r="S252" s="137">
        <v>0</v>
      </c>
      <c r="T252" s="138">
        <f>S252*H252</f>
        <v>0</v>
      </c>
      <c r="AR252" s="139" t="s">
        <v>155</v>
      </c>
      <c r="AT252" s="139" t="s">
        <v>135</v>
      </c>
      <c r="AU252" s="139" t="s">
        <v>81</v>
      </c>
      <c r="AY252" s="18" t="s">
        <v>132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8" t="s">
        <v>79</v>
      </c>
      <c r="BK252" s="140">
        <f>ROUND(I252*H252,2)</f>
        <v>0</v>
      </c>
      <c r="BL252" s="18" t="s">
        <v>155</v>
      </c>
      <c r="BM252" s="139" t="s">
        <v>1314</v>
      </c>
    </row>
    <row r="253" spans="2:51" s="13" customFormat="1" ht="11.25">
      <c r="B253" s="157"/>
      <c r="D253" s="151" t="s">
        <v>208</v>
      </c>
      <c r="E253" s="158" t="s">
        <v>19</v>
      </c>
      <c r="F253" s="159" t="s">
        <v>1315</v>
      </c>
      <c r="H253" s="160">
        <v>4.29</v>
      </c>
      <c r="I253" s="161"/>
      <c r="L253" s="157"/>
      <c r="M253" s="162"/>
      <c r="T253" s="163"/>
      <c r="AT253" s="158" t="s">
        <v>208</v>
      </c>
      <c r="AU253" s="158" t="s">
        <v>81</v>
      </c>
      <c r="AV253" s="13" t="s">
        <v>81</v>
      </c>
      <c r="AW253" s="13" t="s">
        <v>33</v>
      </c>
      <c r="AX253" s="13" t="s">
        <v>72</v>
      </c>
      <c r="AY253" s="158" t="s">
        <v>132</v>
      </c>
    </row>
    <row r="254" spans="2:51" s="13" customFormat="1" ht="11.25">
      <c r="B254" s="157"/>
      <c r="D254" s="151" t="s">
        <v>208</v>
      </c>
      <c r="E254" s="158" t="s">
        <v>19</v>
      </c>
      <c r="F254" s="159" t="s">
        <v>1316</v>
      </c>
      <c r="H254" s="160">
        <v>-0.09</v>
      </c>
      <c r="I254" s="161"/>
      <c r="L254" s="157"/>
      <c r="M254" s="162"/>
      <c r="T254" s="163"/>
      <c r="AT254" s="158" t="s">
        <v>208</v>
      </c>
      <c r="AU254" s="158" t="s">
        <v>81</v>
      </c>
      <c r="AV254" s="13" t="s">
        <v>81</v>
      </c>
      <c r="AW254" s="13" t="s">
        <v>33</v>
      </c>
      <c r="AX254" s="13" t="s">
        <v>72</v>
      </c>
      <c r="AY254" s="158" t="s">
        <v>132</v>
      </c>
    </row>
    <row r="255" spans="2:51" s="13" customFormat="1" ht="11.25">
      <c r="B255" s="157"/>
      <c r="D255" s="151" t="s">
        <v>208</v>
      </c>
      <c r="E255" s="158" t="s">
        <v>19</v>
      </c>
      <c r="F255" s="159" t="s">
        <v>1317</v>
      </c>
      <c r="H255" s="160">
        <v>3.96</v>
      </c>
      <c r="I255" s="161"/>
      <c r="L255" s="157"/>
      <c r="M255" s="162"/>
      <c r="T255" s="163"/>
      <c r="AT255" s="158" t="s">
        <v>208</v>
      </c>
      <c r="AU255" s="158" t="s">
        <v>81</v>
      </c>
      <c r="AV255" s="13" t="s">
        <v>81</v>
      </c>
      <c r="AW255" s="13" t="s">
        <v>33</v>
      </c>
      <c r="AX255" s="13" t="s">
        <v>72</v>
      </c>
      <c r="AY255" s="158" t="s">
        <v>132</v>
      </c>
    </row>
    <row r="256" spans="2:51" s="13" customFormat="1" ht="11.25">
      <c r="B256" s="157"/>
      <c r="D256" s="151" t="s">
        <v>208</v>
      </c>
      <c r="E256" s="158" t="s">
        <v>19</v>
      </c>
      <c r="F256" s="159" t="s">
        <v>1318</v>
      </c>
      <c r="H256" s="160">
        <v>4.42</v>
      </c>
      <c r="I256" s="161"/>
      <c r="L256" s="157"/>
      <c r="M256" s="162"/>
      <c r="T256" s="163"/>
      <c r="AT256" s="158" t="s">
        <v>208</v>
      </c>
      <c r="AU256" s="158" t="s">
        <v>81</v>
      </c>
      <c r="AV256" s="13" t="s">
        <v>81</v>
      </c>
      <c r="AW256" s="13" t="s">
        <v>33</v>
      </c>
      <c r="AX256" s="13" t="s">
        <v>72</v>
      </c>
      <c r="AY256" s="158" t="s">
        <v>132</v>
      </c>
    </row>
    <row r="257" spans="2:51" s="13" customFormat="1" ht="11.25">
      <c r="B257" s="157"/>
      <c r="D257" s="151" t="s">
        <v>208</v>
      </c>
      <c r="E257" s="158" t="s">
        <v>19</v>
      </c>
      <c r="F257" s="159" t="s">
        <v>1319</v>
      </c>
      <c r="H257" s="160">
        <v>2.6</v>
      </c>
      <c r="I257" s="161"/>
      <c r="L257" s="157"/>
      <c r="M257" s="162"/>
      <c r="T257" s="163"/>
      <c r="AT257" s="158" t="s">
        <v>208</v>
      </c>
      <c r="AU257" s="158" t="s">
        <v>81</v>
      </c>
      <c r="AV257" s="13" t="s">
        <v>81</v>
      </c>
      <c r="AW257" s="13" t="s">
        <v>33</v>
      </c>
      <c r="AX257" s="13" t="s">
        <v>72</v>
      </c>
      <c r="AY257" s="158" t="s">
        <v>132</v>
      </c>
    </row>
    <row r="258" spans="2:51" s="13" customFormat="1" ht="11.25">
      <c r="B258" s="157"/>
      <c r="D258" s="151" t="s">
        <v>208</v>
      </c>
      <c r="E258" s="158" t="s">
        <v>19</v>
      </c>
      <c r="F258" s="159" t="s">
        <v>1320</v>
      </c>
      <c r="H258" s="160">
        <v>3.9</v>
      </c>
      <c r="I258" s="161"/>
      <c r="L258" s="157"/>
      <c r="M258" s="162"/>
      <c r="T258" s="163"/>
      <c r="AT258" s="158" t="s">
        <v>208</v>
      </c>
      <c r="AU258" s="158" t="s">
        <v>81</v>
      </c>
      <c r="AV258" s="13" t="s">
        <v>81</v>
      </c>
      <c r="AW258" s="13" t="s">
        <v>33</v>
      </c>
      <c r="AX258" s="13" t="s">
        <v>72</v>
      </c>
      <c r="AY258" s="158" t="s">
        <v>132</v>
      </c>
    </row>
    <row r="259" spans="2:51" s="13" customFormat="1" ht="11.25">
      <c r="B259" s="157"/>
      <c r="D259" s="151" t="s">
        <v>208</v>
      </c>
      <c r="E259" s="158" t="s">
        <v>19</v>
      </c>
      <c r="F259" s="159" t="s">
        <v>1321</v>
      </c>
      <c r="H259" s="160">
        <v>-0.25</v>
      </c>
      <c r="I259" s="161"/>
      <c r="L259" s="157"/>
      <c r="M259" s="162"/>
      <c r="T259" s="163"/>
      <c r="AT259" s="158" t="s">
        <v>208</v>
      </c>
      <c r="AU259" s="158" t="s">
        <v>81</v>
      </c>
      <c r="AV259" s="13" t="s">
        <v>81</v>
      </c>
      <c r="AW259" s="13" t="s">
        <v>33</v>
      </c>
      <c r="AX259" s="13" t="s">
        <v>72</v>
      </c>
      <c r="AY259" s="158" t="s">
        <v>132</v>
      </c>
    </row>
    <row r="260" spans="2:51" s="13" customFormat="1" ht="11.25">
      <c r="B260" s="157"/>
      <c r="D260" s="151" t="s">
        <v>208</v>
      </c>
      <c r="E260" s="158" t="s">
        <v>19</v>
      </c>
      <c r="F260" s="159" t="s">
        <v>1305</v>
      </c>
      <c r="H260" s="160">
        <v>2.73</v>
      </c>
      <c r="I260" s="161"/>
      <c r="L260" s="157"/>
      <c r="M260" s="162"/>
      <c r="T260" s="163"/>
      <c r="AT260" s="158" t="s">
        <v>208</v>
      </c>
      <c r="AU260" s="158" t="s">
        <v>81</v>
      </c>
      <c r="AV260" s="13" t="s">
        <v>81</v>
      </c>
      <c r="AW260" s="13" t="s">
        <v>33</v>
      </c>
      <c r="AX260" s="13" t="s">
        <v>72</v>
      </c>
      <c r="AY260" s="158" t="s">
        <v>132</v>
      </c>
    </row>
    <row r="261" spans="2:51" s="13" customFormat="1" ht="11.25">
      <c r="B261" s="157"/>
      <c r="D261" s="151" t="s">
        <v>208</v>
      </c>
      <c r="E261" s="158" t="s">
        <v>19</v>
      </c>
      <c r="F261" s="159" t="s">
        <v>1322</v>
      </c>
      <c r="H261" s="160">
        <v>14.654</v>
      </c>
      <c r="I261" s="161"/>
      <c r="L261" s="157"/>
      <c r="M261" s="162"/>
      <c r="T261" s="163"/>
      <c r="AT261" s="158" t="s">
        <v>208</v>
      </c>
      <c r="AU261" s="158" t="s">
        <v>81</v>
      </c>
      <c r="AV261" s="13" t="s">
        <v>81</v>
      </c>
      <c r="AW261" s="13" t="s">
        <v>33</v>
      </c>
      <c r="AX261" s="13" t="s">
        <v>72</v>
      </c>
      <c r="AY261" s="158" t="s">
        <v>132</v>
      </c>
    </row>
    <row r="262" spans="2:51" s="13" customFormat="1" ht="11.25">
      <c r="B262" s="157"/>
      <c r="D262" s="151" t="s">
        <v>208</v>
      </c>
      <c r="E262" s="158" t="s">
        <v>19</v>
      </c>
      <c r="F262" s="159" t="s">
        <v>375</v>
      </c>
      <c r="H262" s="160">
        <v>-0.1</v>
      </c>
      <c r="I262" s="161"/>
      <c r="L262" s="157"/>
      <c r="M262" s="162"/>
      <c r="T262" s="163"/>
      <c r="AT262" s="158" t="s">
        <v>208</v>
      </c>
      <c r="AU262" s="158" t="s">
        <v>81</v>
      </c>
      <c r="AV262" s="13" t="s">
        <v>81</v>
      </c>
      <c r="AW262" s="13" t="s">
        <v>33</v>
      </c>
      <c r="AX262" s="13" t="s">
        <v>72</v>
      </c>
      <c r="AY262" s="158" t="s">
        <v>132</v>
      </c>
    </row>
    <row r="263" spans="2:51" s="13" customFormat="1" ht="11.25">
      <c r="B263" s="157"/>
      <c r="D263" s="151" t="s">
        <v>208</v>
      </c>
      <c r="E263" s="158" t="s">
        <v>19</v>
      </c>
      <c r="F263" s="159" t="s">
        <v>1323</v>
      </c>
      <c r="H263" s="160">
        <v>4.2</v>
      </c>
      <c r="I263" s="161"/>
      <c r="L263" s="157"/>
      <c r="M263" s="162"/>
      <c r="T263" s="163"/>
      <c r="AT263" s="158" t="s">
        <v>208</v>
      </c>
      <c r="AU263" s="158" t="s">
        <v>81</v>
      </c>
      <c r="AV263" s="13" t="s">
        <v>81</v>
      </c>
      <c r="AW263" s="13" t="s">
        <v>33</v>
      </c>
      <c r="AX263" s="13" t="s">
        <v>72</v>
      </c>
      <c r="AY263" s="158" t="s">
        <v>132</v>
      </c>
    </row>
    <row r="264" spans="2:51" s="13" customFormat="1" ht="11.25">
      <c r="B264" s="157"/>
      <c r="D264" s="151" t="s">
        <v>208</v>
      </c>
      <c r="E264" s="158" t="s">
        <v>19</v>
      </c>
      <c r="F264" s="159" t="s">
        <v>1308</v>
      </c>
      <c r="H264" s="160">
        <v>-0.3</v>
      </c>
      <c r="I264" s="161"/>
      <c r="L264" s="157"/>
      <c r="M264" s="162"/>
      <c r="T264" s="163"/>
      <c r="AT264" s="158" t="s">
        <v>208</v>
      </c>
      <c r="AU264" s="158" t="s">
        <v>81</v>
      </c>
      <c r="AV264" s="13" t="s">
        <v>81</v>
      </c>
      <c r="AW264" s="13" t="s">
        <v>33</v>
      </c>
      <c r="AX264" s="13" t="s">
        <v>72</v>
      </c>
      <c r="AY264" s="158" t="s">
        <v>132</v>
      </c>
    </row>
    <row r="265" spans="2:51" s="13" customFormat="1" ht="11.25">
      <c r="B265" s="157"/>
      <c r="D265" s="151" t="s">
        <v>208</v>
      </c>
      <c r="E265" s="158" t="s">
        <v>19</v>
      </c>
      <c r="F265" s="159" t="s">
        <v>391</v>
      </c>
      <c r="H265" s="160">
        <v>-0.063</v>
      </c>
      <c r="I265" s="161"/>
      <c r="L265" s="157"/>
      <c r="M265" s="162"/>
      <c r="T265" s="163"/>
      <c r="AT265" s="158" t="s">
        <v>208</v>
      </c>
      <c r="AU265" s="158" t="s">
        <v>81</v>
      </c>
      <c r="AV265" s="13" t="s">
        <v>81</v>
      </c>
      <c r="AW265" s="13" t="s">
        <v>33</v>
      </c>
      <c r="AX265" s="13" t="s">
        <v>72</v>
      </c>
      <c r="AY265" s="158" t="s">
        <v>132</v>
      </c>
    </row>
    <row r="266" spans="2:51" s="13" customFormat="1" ht="11.25">
      <c r="B266" s="157"/>
      <c r="D266" s="151" t="s">
        <v>208</v>
      </c>
      <c r="E266" s="158" t="s">
        <v>19</v>
      </c>
      <c r="F266" s="159" t="s">
        <v>1309</v>
      </c>
      <c r="H266" s="160">
        <v>2.912</v>
      </c>
      <c r="I266" s="161"/>
      <c r="L266" s="157"/>
      <c r="M266" s="162"/>
      <c r="T266" s="163"/>
      <c r="AT266" s="158" t="s">
        <v>208</v>
      </c>
      <c r="AU266" s="158" t="s">
        <v>81</v>
      </c>
      <c r="AV266" s="13" t="s">
        <v>81</v>
      </c>
      <c r="AW266" s="13" t="s">
        <v>33</v>
      </c>
      <c r="AX266" s="13" t="s">
        <v>72</v>
      </c>
      <c r="AY266" s="158" t="s">
        <v>132</v>
      </c>
    </row>
    <row r="267" spans="2:51" s="13" customFormat="1" ht="11.25">
      <c r="B267" s="157"/>
      <c r="D267" s="151" t="s">
        <v>208</v>
      </c>
      <c r="E267" s="158" t="s">
        <v>19</v>
      </c>
      <c r="F267" s="159" t="s">
        <v>391</v>
      </c>
      <c r="H267" s="160">
        <v>-0.063</v>
      </c>
      <c r="I267" s="161"/>
      <c r="L267" s="157"/>
      <c r="M267" s="162"/>
      <c r="T267" s="163"/>
      <c r="AT267" s="158" t="s">
        <v>208</v>
      </c>
      <c r="AU267" s="158" t="s">
        <v>81</v>
      </c>
      <c r="AV267" s="13" t="s">
        <v>81</v>
      </c>
      <c r="AW267" s="13" t="s">
        <v>33</v>
      </c>
      <c r="AX267" s="13" t="s">
        <v>72</v>
      </c>
      <c r="AY267" s="158" t="s">
        <v>132</v>
      </c>
    </row>
    <row r="268" spans="2:51" s="13" customFormat="1" ht="11.25">
      <c r="B268" s="157"/>
      <c r="D268" s="151" t="s">
        <v>208</v>
      </c>
      <c r="E268" s="158" t="s">
        <v>19</v>
      </c>
      <c r="F268" s="159" t="s">
        <v>377</v>
      </c>
      <c r="H268" s="160">
        <v>2.34</v>
      </c>
      <c r="I268" s="161"/>
      <c r="L268" s="157"/>
      <c r="M268" s="162"/>
      <c r="T268" s="163"/>
      <c r="AT268" s="158" t="s">
        <v>208</v>
      </c>
      <c r="AU268" s="158" t="s">
        <v>81</v>
      </c>
      <c r="AV268" s="13" t="s">
        <v>81</v>
      </c>
      <c r="AW268" s="13" t="s">
        <v>33</v>
      </c>
      <c r="AX268" s="13" t="s">
        <v>72</v>
      </c>
      <c r="AY268" s="158" t="s">
        <v>132</v>
      </c>
    </row>
    <row r="269" spans="2:51" s="13" customFormat="1" ht="11.25">
      <c r="B269" s="157"/>
      <c r="D269" s="151" t="s">
        <v>208</v>
      </c>
      <c r="E269" s="158" t="s">
        <v>19</v>
      </c>
      <c r="F269" s="159" t="s">
        <v>391</v>
      </c>
      <c r="H269" s="160">
        <v>-0.063</v>
      </c>
      <c r="I269" s="161"/>
      <c r="L269" s="157"/>
      <c r="M269" s="162"/>
      <c r="T269" s="163"/>
      <c r="AT269" s="158" t="s">
        <v>208</v>
      </c>
      <c r="AU269" s="158" t="s">
        <v>81</v>
      </c>
      <c r="AV269" s="13" t="s">
        <v>81</v>
      </c>
      <c r="AW269" s="13" t="s">
        <v>33</v>
      </c>
      <c r="AX269" s="13" t="s">
        <v>72</v>
      </c>
      <c r="AY269" s="158" t="s">
        <v>132</v>
      </c>
    </row>
    <row r="270" spans="2:51" s="13" customFormat="1" ht="11.25">
      <c r="B270" s="157"/>
      <c r="D270" s="151" t="s">
        <v>208</v>
      </c>
      <c r="E270" s="158" t="s">
        <v>19</v>
      </c>
      <c r="F270" s="159" t="s">
        <v>365</v>
      </c>
      <c r="H270" s="160">
        <v>5.25</v>
      </c>
      <c r="I270" s="161"/>
      <c r="L270" s="157"/>
      <c r="M270" s="162"/>
      <c r="T270" s="163"/>
      <c r="AT270" s="158" t="s">
        <v>208</v>
      </c>
      <c r="AU270" s="158" t="s">
        <v>81</v>
      </c>
      <c r="AV270" s="13" t="s">
        <v>81</v>
      </c>
      <c r="AW270" s="13" t="s">
        <v>33</v>
      </c>
      <c r="AX270" s="13" t="s">
        <v>72</v>
      </c>
      <c r="AY270" s="158" t="s">
        <v>132</v>
      </c>
    </row>
    <row r="271" spans="2:51" s="13" customFormat="1" ht="11.25">
      <c r="B271" s="157"/>
      <c r="D271" s="151" t="s">
        <v>208</v>
      </c>
      <c r="E271" s="158" t="s">
        <v>19</v>
      </c>
      <c r="F271" s="159" t="s">
        <v>1324</v>
      </c>
      <c r="H271" s="160">
        <v>0.4</v>
      </c>
      <c r="I271" s="161"/>
      <c r="L271" s="157"/>
      <c r="M271" s="162"/>
      <c r="T271" s="163"/>
      <c r="AT271" s="158" t="s">
        <v>208</v>
      </c>
      <c r="AU271" s="158" t="s">
        <v>81</v>
      </c>
      <c r="AV271" s="13" t="s">
        <v>81</v>
      </c>
      <c r="AW271" s="13" t="s">
        <v>33</v>
      </c>
      <c r="AX271" s="13" t="s">
        <v>72</v>
      </c>
      <c r="AY271" s="158" t="s">
        <v>132</v>
      </c>
    </row>
    <row r="272" spans="2:51" s="13" customFormat="1" ht="11.25">
      <c r="B272" s="157"/>
      <c r="D272" s="151" t="s">
        <v>208</v>
      </c>
      <c r="E272" s="158" t="s">
        <v>19</v>
      </c>
      <c r="F272" s="159" t="s">
        <v>1304</v>
      </c>
      <c r="H272" s="160">
        <v>0.18</v>
      </c>
      <c r="I272" s="161"/>
      <c r="L272" s="157"/>
      <c r="M272" s="162"/>
      <c r="T272" s="163"/>
      <c r="AT272" s="158" t="s">
        <v>208</v>
      </c>
      <c r="AU272" s="158" t="s">
        <v>81</v>
      </c>
      <c r="AV272" s="13" t="s">
        <v>81</v>
      </c>
      <c r="AW272" s="13" t="s">
        <v>33</v>
      </c>
      <c r="AX272" s="13" t="s">
        <v>72</v>
      </c>
      <c r="AY272" s="158" t="s">
        <v>132</v>
      </c>
    </row>
    <row r="273" spans="2:51" s="13" customFormat="1" ht="11.25">
      <c r="B273" s="157"/>
      <c r="D273" s="151" t="s">
        <v>208</v>
      </c>
      <c r="E273" s="158" t="s">
        <v>19</v>
      </c>
      <c r="F273" s="159" t="s">
        <v>1310</v>
      </c>
      <c r="H273" s="160">
        <v>0.263</v>
      </c>
      <c r="I273" s="161"/>
      <c r="L273" s="157"/>
      <c r="M273" s="162"/>
      <c r="T273" s="163"/>
      <c r="AT273" s="158" t="s">
        <v>208</v>
      </c>
      <c r="AU273" s="158" t="s">
        <v>81</v>
      </c>
      <c r="AV273" s="13" t="s">
        <v>81</v>
      </c>
      <c r="AW273" s="13" t="s">
        <v>33</v>
      </c>
      <c r="AX273" s="13" t="s">
        <v>72</v>
      </c>
      <c r="AY273" s="158" t="s">
        <v>132</v>
      </c>
    </row>
    <row r="274" spans="2:51" s="14" customFormat="1" ht="11.25">
      <c r="B274" s="164"/>
      <c r="D274" s="151" t="s">
        <v>208</v>
      </c>
      <c r="E274" s="165" t="s">
        <v>19</v>
      </c>
      <c r="F274" s="166" t="s">
        <v>212</v>
      </c>
      <c r="H274" s="167">
        <v>51.169999999999995</v>
      </c>
      <c r="I274" s="168"/>
      <c r="L274" s="164"/>
      <c r="M274" s="169"/>
      <c r="T274" s="170"/>
      <c r="AT274" s="165" t="s">
        <v>208</v>
      </c>
      <c r="AU274" s="165" t="s">
        <v>81</v>
      </c>
      <c r="AV274" s="14" t="s">
        <v>155</v>
      </c>
      <c r="AW274" s="14" t="s">
        <v>33</v>
      </c>
      <c r="AX274" s="14" t="s">
        <v>79</v>
      </c>
      <c r="AY274" s="165" t="s">
        <v>132</v>
      </c>
    </row>
    <row r="275" spans="2:65" s="1" customFormat="1" ht="24.2" customHeight="1">
      <c r="B275" s="33"/>
      <c r="C275" s="128" t="s">
        <v>409</v>
      </c>
      <c r="D275" s="128" t="s">
        <v>135</v>
      </c>
      <c r="E275" s="129" t="s">
        <v>404</v>
      </c>
      <c r="F275" s="130" t="s">
        <v>405</v>
      </c>
      <c r="G275" s="131" t="s">
        <v>234</v>
      </c>
      <c r="H275" s="132">
        <v>7</v>
      </c>
      <c r="I275" s="133"/>
      <c r="J275" s="134">
        <f>ROUND(I275*H275,2)</f>
        <v>0</v>
      </c>
      <c r="K275" s="130" t="s">
        <v>139</v>
      </c>
      <c r="L275" s="33"/>
      <c r="M275" s="135" t="s">
        <v>19</v>
      </c>
      <c r="N275" s="136" t="s">
        <v>43</v>
      </c>
      <c r="P275" s="137">
        <f>O275*H275</f>
        <v>0</v>
      </c>
      <c r="Q275" s="137">
        <v>0.01777</v>
      </c>
      <c r="R275" s="137">
        <f>Q275*H275</f>
        <v>0.12439</v>
      </c>
      <c r="S275" s="137">
        <v>0</v>
      </c>
      <c r="T275" s="138">
        <f>S275*H275</f>
        <v>0</v>
      </c>
      <c r="AR275" s="139" t="s">
        <v>155</v>
      </c>
      <c r="AT275" s="139" t="s">
        <v>135</v>
      </c>
      <c r="AU275" s="139" t="s">
        <v>81</v>
      </c>
      <c r="AY275" s="18" t="s">
        <v>132</v>
      </c>
      <c r="BE275" s="140">
        <f>IF(N275="základní",J275,0)</f>
        <v>0</v>
      </c>
      <c r="BF275" s="140">
        <f>IF(N275="snížená",J275,0)</f>
        <v>0</v>
      </c>
      <c r="BG275" s="140">
        <f>IF(N275="zákl. přenesená",J275,0)</f>
        <v>0</v>
      </c>
      <c r="BH275" s="140">
        <f>IF(N275="sníž. přenesená",J275,0)</f>
        <v>0</v>
      </c>
      <c r="BI275" s="140">
        <f>IF(N275="nulová",J275,0)</f>
        <v>0</v>
      </c>
      <c r="BJ275" s="18" t="s">
        <v>79</v>
      </c>
      <c r="BK275" s="140">
        <f>ROUND(I275*H275,2)</f>
        <v>0</v>
      </c>
      <c r="BL275" s="18" t="s">
        <v>155</v>
      </c>
      <c r="BM275" s="139" t="s">
        <v>1325</v>
      </c>
    </row>
    <row r="276" spans="2:47" s="1" customFormat="1" ht="11.25">
      <c r="B276" s="33"/>
      <c r="D276" s="141" t="s">
        <v>142</v>
      </c>
      <c r="F276" s="142" t="s">
        <v>407</v>
      </c>
      <c r="I276" s="143"/>
      <c r="L276" s="33"/>
      <c r="M276" s="144"/>
      <c r="T276" s="54"/>
      <c r="AT276" s="18" t="s">
        <v>142</v>
      </c>
      <c r="AU276" s="18" t="s">
        <v>81</v>
      </c>
    </row>
    <row r="277" spans="2:51" s="12" customFormat="1" ht="11.25">
      <c r="B277" s="150"/>
      <c r="D277" s="151" t="s">
        <v>208</v>
      </c>
      <c r="E277" s="152" t="s">
        <v>19</v>
      </c>
      <c r="F277" s="153" t="s">
        <v>408</v>
      </c>
      <c r="H277" s="152" t="s">
        <v>19</v>
      </c>
      <c r="I277" s="154"/>
      <c r="L277" s="150"/>
      <c r="M277" s="155"/>
      <c r="T277" s="156"/>
      <c r="AT277" s="152" t="s">
        <v>208</v>
      </c>
      <c r="AU277" s="152" t="s">
        <v>81</v>
      </c>
      <c r="AV277" s="12" t="s">
        <v>79</v>
      </c>
      <c r="AW277" s="12" t="s">
        <v>33</v>
      </c>
      <c r="AX277" s="12" t="s">
        <v>72</v>
      </c>
      <c r="AY277" s="152" t="s">
        <v>132</v>
      </c>
    </row>
    <row r="278" spans="2:51" s="13" customFormat="1" ht="11.25">
      <c r="B278" s="157"/>
      <c r="D278" s="151" t="s">
        <v>208</v>
      </c>
      <c r="E278" s="158" t="s">
        <v>19</v>
      </c>
      <c r="F278" s="159" t="s">
        <v>168</v>
      </c>
      <c r="H278" s="160">
        <v>7</v>
      </c>
      <c r="I278" s="161"/>
      <c r="L278" s="157"/>
      <c r="M278" s="162"/>
      <c r="T278" s="163"/>
      <c r="AT278" s="158" t="s">
        <v>208</v>
      </c>
      <c r="AU278" s="158" t="s">
        <v>81</v>
      </c>
      <c r="AV278" s="13" t="s">
        <v>81</v>
      </c>
      <c r="AW278" s="13" t="s">
        <v>33</v>
      </c>
      <c r="AX278" s="13" t="s">
        <v>79</v>
      </c>
      <c r="AY278" s="158" t="s">
        <v>132</v>
      </c>
    </row>
    <row r="279" spans="2:65" s="1" customFormat="1" ht="16.5" customHeight="1">
      <c r="B279" s="33"/>
      <c r="C279" s="178" t="s">
        <v>413</v>
      </c>
      <c r="D279" s="178" t="s">
        <v>346</v>
      </c>
      <c r="E279" s="179" t="s">
        <v>410</v>
      </c>
      <c r="F279" s="180" t="s">
        <v>411</v>
      </c>
      <c r="G279" s="181" t="s">
        <v>234</v>
      </c>
      <c r="H279" s="182">
        <v>5</v>
      </c>
      <c r="I279" s="183"/>
      <c r="J279" s="184">
        <f>ROUND(I279*H279,2)</f>
        <v>0</v>
      </c>
      <c r="K279" s="180" t="s">
        <v>139</v>
      </c>
      <c r="L279" s="185"/>
      <c r="M279" s="186" t="s">
        <v>19</v>
      </c>
      <c r="N279" s="187" t="s">
        <v>43</v>
      </c>
      <c r="P279" s="137">
        <f>O279*H279</f>
        <v>0</v>
      </c>
      <c r="Q279" s="137">
        <v>0.01489</v>
      </c>
      <c r="R279" s="137">
        <f>Q279*H279</f>
        <v>0.07445</v>
      </c>
      <c r="S279" s="137">
        <v>0</v>
      </c>
      <c r="T279" s="138">
        <f>S279*H279</f>
        <v>0</v>
      </c>
      <c r="AR279" s="139" t="s">
        <v>175</v>
      </c>
      <c r="AT279" s="139" t="s">
        <v>346</v>
      </c>
      <c r="AU279" s="139" t="s">
        <v>81</v>
      </c>
      <c r="AY279" s="18" t="s">
        <v>132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8" t="s">
        <v>79</v>
      </c>
      <c r="BK279" s="140">
        <f>ROUND(I279*H279,2)</f>
        <v>0</v>
      </c>
      <c r="BL279" s="18" t="s">
        <v>155</v>
      </c>
      <c r="BM279" s="139" t="s">
        <v>1326</v>
      </c>
    </row>
    <row r="280" spans="2:65" s="1" customFormat="1" ht="16.5" customHeight="1">
      <c r="B280" s="33"/>
      <c r="C280" s="178" t="s">
        <v>418</v>
      </c>
      <c r="D280" s="178" t="s">
        <v>346</v>
      </c>
      <c r="E280" s="179" t="s">
        <v>414</v>
      </c>
      <c r="F280" s="180" t="s">
        <v>415</v>
      </c>
      <c r="G280" s="181" t="s">
        <v>234</v>
      </c>
      <c r="H280" s="182">
        <v>2</v>
      </c>
      <c r="I280" s="183"/>
      <c r="J280" s="184">
        <f>ROUND(I280*H280,2)</f>
        <v>0</v>
      </c>
      <c r="K280" s="180" t="s">
        <v>139</v>
      </c>
      <c r="L280" s="185"/>
      <c r="M280" s="186" t="s">
        <v>19</v>
      </c>
      <c r="N280" s="187" t="s">
        <v>43</v>
      </c>
      <c r="P280" s="137">
        <f>O280*H280</f>
        <v>0</v>
      </c>
      <c r="Q280" s="137">
        <v>0.01521</v>
      </c>
      <c r="R280" s="137">
        <f>Q280*H280</f>
        <v>0.03042</v>
      </c>
      <c r="S280" s="137">
        <v>0</v>
      </c>
      <c r="T280" s="138">
        <f>S280*H280</f>
        <v>0</v>
      </c>
      <c r="AR280" s="139" t="s">
        <v>175</v>
      </c>
      <c r="AT280" s="139" t="s">
        <v>346</v>
      </c>
      <c r="AU280" s="139" t="s">
        <v>81</v>
      </c>
      <c r="AY280" s="18" t="s">
        <v>132</v>
      </c>
      <c r="BE280" s="140">
        <f>IF(N280="základní",J280,0)</f>
        <v>0</v>
      </c>
      <c r="BF280" s="140">
        <f>IF(N280="snížená",J280,0)</f>
        <v>0</v>
      </c>
      <c r="BG280" s="140">
        <f>IF(N280="zákl. přenesená",J280,0)</f>
        <v>0</v>
      </c>
      <c r="BH280" s="140">
        <f>IF(N280="sníž. přenesená",J280,0)</f>
        <v>0</v>
      </c>
      <c r="BI280" s="140">
        <f>IF(N280="nulová",J280,0)</f>
        <v>0</v>
      </c>
      <c r="BJ280" s="18" t="s">
        <v>79</v>
      </c>
      <c r="BK280" s="140">
        <f>ROUND(I280*H280,2)</f>
        <v>0</v>
      </c>
      <c r="BL280" s="18" t="s">
        <v>155</v>
      </c>
      <c r="BM280" s="139" t="s">
        <v>1327</v>
      </c>
    </row>
    <row r="281" spans="2:63" s="11" customFormat="1" ht="22.9" customHeight="1">
      <c r="B281" s="116"/>
      <c r="D281" s="117" t="s">
        <v>71</v>
      </c>
      <c r="E281" s="126" t="s">
        <v>182</v>
      </c>
      <c r="F281" s="126" t="s">
        <v>417</v>
      </c>
      <c r="I281" s="119"/>
      <c r="J281" s="127">
        <f>BK281</f>
        <v>0</v>
      </c>
      <c r="L281" s="116"/>
      <c r="M281" s="121"/>
      <c r="P281" s="122">
        <f>SUM(P282:P402)</f>
        <v>0</v>
      </c>
      <c r="R281" s="122">
        <f>SUM(R282:R402)</f>
        <v>0.0129768</v>
      </c>
      <c r="T281" s="123">
        <f>SUM(T282:T402)</f>
        <v>26.409378</v>
      </c>
      <c r="AR281" s="117" t="s">
        <v>79</v>
      </c>
      <c r="AT281" s="124" t="s">
        <v>71</v>
      </c>
      <c r="AU281" s="124" t="s">
        <v>79</v>
      </c>
      <c r="AY281" s="117" t="s">
        <v>132</v>
      </c>
      <c r="BK281" s="125">
        <f>SUM(BK282:BK402)</f>
        <v>0</v>
      </c>
    </row>
    <row r="282" spans="2:65" s="1" customFormat="1" ht="16.5" customHeight="1">
      <c r="B282" s="33"/>
      <c r="C282" s="128" t="s">
        <v>424</v>
      </c>
      <c r="D282" s="128" t="s">
        <v>135</v>
      </c>
      <c r="E282" s="129" t="s">
        <v>419</v>
      </c>
      <c r="F282" s="130" t="s">
        <v>420</v>
      </c>
      <c r="G282" s="131" t="s">
        <v>205</v>
      </c>
      <c r="H282" s="132">
        <v>4.698</v>
      </c>
      <c r="I282" s="133"/>
      <c r="J282" s="134">
        <f>ROUND(I282*H282,2)</f>
        <v>0</v>
      </c>
      <c r="K282" s="130" t="s">
        <v>139</v>
      </c>
      <c r="L282" s="33"/>
      <c r="M282" s="135" t="s">
        <v>19</v>
      </c>
      <c r="N282" s="136" t="s">
        <v>43</v>
      </c>
      <c r="P282" s="137">
        <f>O282*H282</f>
        <v>0</v>
      </c>
      <c r="Q282" s="137">
        <v>0</v>
      </c>
      <c r="R282" s="137">
        <f>Q282*H282</f>
        <v>0</v>
      </c>
      <c r="S282" s="137">
        <v>0.055</v>
      </c>
      <c r="T282" s="138">
        <f>S282*H282</f>
        <v>0.25839</v>
      </c>
      <c r="AR282" s="139" t="s">
        <v>155</v>
      </c>
      <c r="AT282" s="139" t="s">
        <v>135</v>
      </c>
      <c r="AU282" s="139" t="s">
        <v>81</v>
      </c>
      <c r="AY282" s="18" t="s">
        <v>132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8" t="s">
        <v>79</v>
      </c>
      <c r="BK282" s="140">
        <f>ROUND(I282*H282,2)</f>
        <v>0</v>
      </c>
      <c r="BL282" s="18" t="s">
        <v>155</v>
      </c>
      <c r="BM282" s="139" t="s">
        <v>1328</v>
      </c>
    </row>
    <row r="283" spans="2:47" s="1" customFormat="1" ht="11.25">
      <c r="B283" s="33"/>
      <c r="D283" s="141" t="s">
        <v>142</v>
      </c>
      <c r="F283" s="142" t="s">
        <v>422</v>
      </c>
      <c r="I283" s="143"/>
      <c r="L283" s="33"/>
      <c r="M283" s="144"/>
      <c r="T283" s="54"/>
      <c r="AT283" s="18" t="s">
        <v>142</v>
      </c>
      <c r="AU283" s="18" t="s">
        <v>81</v>
      </c>
    </row>
    <row r="284" spans="2:51" s="12" customFormat="1" ht="11.25">
      <c r="B284" s="150"/>
      <c r="D284" s="151" t="s">
        <v>208</v>
      </c>
      <c r="E284" s="152" t="s">
        <v>19</v>
      </c>
      <c r="F284" s="153" t="s">
        <v>1329</v>
      </c>
      <c r="H284" s="152" t="s">
        <v>19</v>
      </c>
      <c r="I284" s="154"/>
      <c r="L284" s="150"/>
      <c r="M284" s="155"/>
      <c r="T284" s="156"/>
      <c r="AT284" s="152" t="s">
        <v>208</v>
      </c>
      <c r="AU284" s="152" t="s">
        <v>81</v>
      </c>
      <c r="AV284" s="12" t="s">
        <v>79</v>
      </c>
      <c r="AW284" s="12" t="s">
        <v>33</v>
      </c>
      <c r="AX284" s="12" t="s">
        <v>72</v>
      </c>
      <c r="AY284" s="152" t="s">
        <v>132</v>
      </c>
    </row>
    <row r="285" spans="2:51" s="13" customFormat="1" ht="11.25">
      <c r="B285" s="157"/>
      <c r="D285" s="151" t="s">
        <v>208</v>
      </c>
      <c r="E285" s="158" t="s">
        <v>19</v>
      </c>
      <c r="F285" s="159" t="s">
        <v>218</v>
      </c>
      <c r="H285" s="160">
        <v>4.698</v>
      </c>
      <c r="I285" s="161"/>
      <c r="L285" s="157"/>
      <c r="M285" s="162"/>
      <c r="T285" s="163"/>
      <c r="AT285" s="158" t="s">
        <v>208</v>
      </c>
      <c r="AU285" s="158" t="s">
        <v>81</v>
      </c>
      <c r="AV285" s="13" t="s">
        <v>81</v>
      </c>
      <c r="AW285" s="13" t="s">
        <v>33</v>
      </c>
      <c r="AX285" s="13" t="s">
        <v>79</v>
      </c>
      <c r="AY285" s="158" t="s">
        <v>132</v>
      </c>
    </row>
    <row r="286" spans="2:65" s="1" customFormat="1" ht="24.2" customHeight="1">
      <c r="B286" s="33"/>
      <c r="C286" s="128" t="s">
        <v>432</v>
      </c>
      <c r="D286" s="128" t="s">
        <v>135</v>
      </c>
      <c r="E286" s="129" t="s">
        <v>425</v>
      </c>
      <c r="F286" s="130" t="s">
        <v>426</v>
      </c>
      <c r="G286" s="131" t="s">
        <v>205</v>
      </c>
      <c r="H286" s="132">
        <v>83.315</v>
      </c>
      <c r="I286" s="133"/>
      <c r="J286" s="134">
        <f>ROUND(I286*H286,2)</f>
        <v>0</v>
      </c>
      <c r="K286" s="130" t="s">
        <v>139</v>
      </c>
      <c r="L286" s="33"/>
      <c r="M286" s="135" t="s">
        <v>19</v>
      </c>
      <c r="N286" s="136" t="s">
        <v>43</v>
      </c>
      <c r="P286" s="137">
        <f>O286*H286</f>
        <v>0</v>
      </c>
      <c r="Q286" s="137">
        <v>0</v>
      </c>
      <c r="R286" s="137">
        <f>Q286*H286</f>
        <v>0</v>
      </c>
      <c r="S286" s="137">
        <v>0.068</v>
      </c>
      <c r="T286" s="138">
        <f>S286*H286</f>
        <v>5.66542</v>
      </c>
      <c r="AR286" s="139" t="s">
        <v>155</v>
      </c>
      <c r="AT286" s="139" t="s">
        <v>135</v>
      </c>
      <c r="AU286" s="139" t="s">
        <v>81</v>
      </c>
      <c r="AY286" s="18" t="s">
        <v>132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8" t="s">
        <v>79</v>
      </c>
      <c r="BK286" s="140">
        <f>ROUND(I286*H286,2)</f>
        <v>0</v>
      </c>
      <c r="BL286" s="18" t="s">
        <v>155</v>
      </c>
      <c r="BM286" s="139" t="s">
        <v>1330</v>
      </c>
    </row>
    <row r="287" spans="2:47" s="1" customFormat="1" ht="11.25">
      <c r="B287" s="33"/>
      <c r="D287" s="141" t="s">
        <v>142</v>
      </c>
      <c r="F287" s="142" t="s">
        <v>428</v>
      </c>
      <c r="I287" s="143"/>
      <c r="L287" s="33"/>
      <c r="M287" s="144"/>
      <c r="T287" s="54"/>
      <c r="AT287" s="18" t="s">
        <v>142</v>
      </c>
      <c r="AU287" s="18" t="s">
        <v>81</v>
      </c>
    </row>
    <row r="288" spans="2:51" s="13" customFormat="1" ht="11.25">
      <c r="B288" s="157"/>
      <c r="D288" s="151" t="s">
        <v>208</v>
      </c>
      <c r="E288" s="158" t="s">
        <v>19</v>
      </c>
      <c r="F288" s="159" t="s">
        <v>1331</v>
      </c>
      <c r="H288" s="160">
        <v>21.2</v>
      </c>
      <c r="I288" s="161"/>
      <c r="L288" s="157"/>
      <c r="M288" s="162"/>
      <c r="T288" s="163"/>
      <c r="AT288" s="158" t="s">
        <v>208</v>
      </c>
      <c r="AU288" s="158" t="s">
        <v>81</v>
      </c>
      <c r="AV288" s="13" t="s">
        <v>81</v>
      </c>
      <c r="AW288" s="13" t="s">
        <v>33</v>
      </c>
      <c r="AX288" s="13" t="s">
        <v>72</v>
      </c>
      <c r="AY288" s="158" t="s">
        <v>132</v>
      </c>
    </row>
    <row r="289" spans="2:51" s="13" customFormat="1" ht="11.25">
      <c r="B289" s="157"/>
      <c r="D289" s="151" t="s">
        <v>208</v>
      </c>
      <c r="E289" s="158" t="s">
        <v>19</v>
      </c>
      <c r="F289" s="159" t="s">
        <v>1271</v>
      </c>
      <c r="H289" s="160">
        <v>19.15</v>
      </c>
      <c r="I289" s="161"/>
      <c r="L289" s="157"/>
      <c r="M289" s="162"/>
      <c r="T289" s="163"/>
      <c r="AT289" s="158" t="s">
        <v>208</v>
      </c>
      <c r="AU289" s="158" t="s">
        <v>81</v>
      </c>
      <c r="AV289" s="13" t="s">
        <v>81</v>
      </c>
      <c r="AW289" s="13" t="s">
        <v>33</v>
      </c>
      <c r="AX289" s="13" t="s">
        <v>72</v>
      </c>
      <c r="AY289" s="158" t="s">
        <v>132</v>
      </c>
    </row>
    <row r="290" spans="2:51" s="13" customFormat="1" ht="11.25">
      <c r="B290" s="157"/>
      <c r="D290" s="151" t="s">
        <v>208</v>
      </c>
      <c r="E290" s="158" t="s">
        <v>19</v>
      </c>
      <c r="F290" s="159" t="s">
        <v>1332</v>
      </c>
      <c r="H290" s="160">
        <v>43.835</v>
      </c>
      <c r="I290" s="161"/>
      <c r="L290" s="157"/>
      <c r="M290" s="162"/>
      <c r="T290" s="163"/>
      <c r="AT290" s="158" t="s">
        <v>208</v>
      </c>
      <c r="AU290" s="158" t="s">
        <v>81</v>
      </c>
      <c r="AV290" s="13" t="s">
        <v>81</v>
      </c>
      <c r="AW290" s="13" t="s">
        <v>33</v>
      </c>
      <c r="AX290" s="13" t="s">
        <v>72</v>
      </c>
      <c r="AY290" s="158" t="s">
        <v>132</v>
      </c>
    </row>
    <row r="291" spans="2:51" s="13" customFormat="1" ht="11.25">
      <c r="B291" s="157"/>
      <c r="D291" s="151" t="s">
        <v>208</v>
      </c>
      <c r="E291" s="158" t="s">
        <v>19</v>
      </c>
      <c r="F291" s="159" t="s">
        <v>298</v>
      </c>
      <c r="H291" s="160">
        <v>2.1</v>
      </c>
      <c r="I291" s="161"/>
      <c r="L291" s="157"/>
      <c r="M291" s="162"/>
      <c r="T291" s="163"/>
      <c r="AT291" s="158" t="s">
        <v>208</v>
      </c>
      <c r="AU291" s="158" t="s">
        <v>81</v>
      </c>
      <c r="AV291" s="13" t="s">
        <v>81</v>
      </c>
      <c r="AW291" s="13" t="s">
        <v>33</v>
      </c>
      <c r="AX291" s="13" t="s">
        <v>72</v>
      </c>
      <c r="AY291" s="158" t="s">
        <v>132</v>
      </c>
    </row>
    <row r="292" spans="2:51" s="13" customFormat="1" ht="11.25">
      <c r="B292" s="157"/>
      <c r="D292" s="151" t="s">
        <v>208</v>
      </c>
      <c r="E292" s="158" t="s">
        <v>19</v>
      </c>
      <c r="F292" s="159" t="s">
        <v>1333</v>
      </c>
      <c r="H292" s="160">
        <v>-0.22</v>
      </c>
      <c r="I292" s="161"/>
      <c r="L292" s="157"/>
      <c r="M292" s="162"/>
      <c r="T292" s="163"/>
      <c r="AT292" s="158" t="s">
        <v>208</v>
      </c>
      <c r="AU292" s="158" t="s">
        <v>81</v>
      </c>
      <c r="AV292" s="13" t="s">
        <v>81</v>
      </c>
      <c r="AW292" s="13" t="s">
        <v>33</v>
      </c>
      <c r="AX292" s="13" t="s">
        <v>72</v>
      </c>
      <c r="AY292" s="158" t="s">
        <v>132</v>
      </c>
    </row>
    <row r="293" spans="2:51" s="13" customFormat="1" ht="11.25">
      <c r="B293" s="157"/>
      <c r="D293" s="151" t="s">
        <v>208</v>
      </c>
      <c r="E293" s="158" t="s">
        <v>19</v>
      </c>
      <c r="F293" s="159" t="s">
        <v>295</v>
      </c>
      <c r="H293" s="160">
        <v>-2.75</v>
      </c>
      <c r="I293" s="161"/>
      <c r="L293" s="157"/>
      <c r="M293" s="162"/>
      <c r="T293" s="163"/>
      <c r="AT293" s="158" t="s">
        <v>208</v>
      </c>
      <c r="AU293" s="158" t="s">
        <v>81</v>
      </c>
      <c r="AV293" s="13" t="s">
        <v>81</v>
      </c>
      <c r="AW293" s="13" t="s">
        <v>33</v>
      </c>
      <c r="AX293" s="13" t="s">
        <v>72</v>
      </c>
      <c r="AY293" s="158" t="s">
        <v>132</v>
      </c>
    </row>
    <row r="294" spans="2:51" s="14" customFormat="1" ht="11.25">
      <c r="B294" s="164"/>
      <c r="D294" s="151" t="s">
        <v>208</v>
      </c>
      <c r="E294" s="165" t="s">
        <v>19</v>
      </c>
      <c r="F294" s="166" t="s">
        <v>212</v>
      </c>
      <c r="H294" s="167">
        <v>83.315</v>
      </c>
      <c r="I294" s="168"/>
      <c r="L294" s="164"/>
      <c r="M294" s="169"/>
      <c r="T294" s="170"/>
      <c r="AT294" s="165" t="s">
        <v>208</v>
      </c>
      <c r="AU294" s="165" t="s">
        <v>81</v>
      </c>
      <c r="AV294" s="14" t="s">
        <v>155</v>
      </c>
      <c r="AW294" s="14" t="s">
        <v>33</v>
      </c>
      <c r="AX294" s="14" t="s">
        <v>79</v>
      </c>
      <c r="AY294" s="165" t="s">
        <v>132</v>
      </c>
    </row>
    <row r="295" spans="2:65" s="1" customFormat="1" ht="24.2" customHeight="1">
      <c r="B295" s="33"/>
      <c r="C295" s="128" t="s">
        <v>441</v>
      </c>
      <c r="D295" s="128" t="s">
        <v>135</v>
      </c>
      <c r="E295" s="129" t="s">
        <v>433</v>
      </c>
      <c r="F295" s="130" t="s">
        <v>434</v>
      </c>
      <c r="G295" s="131" t="s">
        <v>205</v>
      </c>
      <c r="H295" s="132">
        <v>49.252</v>
      </c>
      <c r="I295" s="133"/>
      <c r="J295" s="134">
        <f>ROUND(I295*H295,2)</f>
        <v>0</v>
      </c>
      <c r="K295" s="130" t="s">
        <v>139</v>
      </c>
      <c r="L295" s="33"/>
      <c r="M295" s="135" t="s">
        <v>19</v>
      </c>
      <c r="N295" s="136" t="s">
        <v>43</v>
      </c>
      <c r="P295" s="137">
        <f>O295*H295</f>
        <v>0</v>
      </c>
      <c r="Q295" s="137">
        <v>0</v>
      </c>
      <c r="R295" s="137">
        <f>Q295*H295</f>
        <v>0</v>
      </c>
      <c r="S295" s="137">
        <v>0.131</v>
      </c>
      <c r="T295" s="138">
        <f>S295*H295</f>
        <v>6.452012000000001</v>
      </c>
      <c r="AR295" s="139" t="s">
        <v>155</v>
      </c>
      <c r="AT295" s="139" t="s">
        <v>135</v>
      </c>
      <c r="AU295" s="139" t="s">
        <v>81</v>
      </c>
      <c r="AY295" s="18" t="s">
        <v>132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8" t="s">
        <v>79</v>
      </c>
      <c r="BK295" s="140">
        <f>ROUND(I295*H295,2)</f>
        <v>0</v>
      </c>
      <c r="BL295" s="18" t="s">
        <v>155</v>
      </c>
      <c r="BM295" s="139" t="s">
        <v>1334</v>
      </c>
    </row>
    <row r="296" spans="2:47" s="1" customFormat="1" ht="11.25">
      <c r="B296" s="33"/>
      <c r="D296" s="141" t="s">
        <v>142</v>
      </c>
      <c r="F296" s="142" t="s">
        <v>436</v>
      </c>
      <c r="I296" s="143"/>
      <c r="L296" s="33"/>
      <c r="M296" s="144"/>
      <c r="T296" s="54"/>
      <c r="AT296" s="18" t="s">
        <v>142</v>
      </c>
      <c r="AU296" s="18" t="s">
        <v>81</v>
      </c>
    </row>
    <row r="297" spans="2:51" s="13" customFormat="1" ht="11.25">
      <c r="B297" s="157"/>
      <c r="D297" s="151" t="s">
        <v>208</v>
      </c>
      <c r="E297" s="158" t="s">
        <v>19</v>
      </c>
      <c r="F297" s="159" t="s">
        <v>1335</v>
      </c>
      <c r="H297" s="160">
        <v>37.015</v>
      </c>
      <c r="I297" s="161"/>
      <c r="L297" s="157"/>
      <c r="M297" s="162"/>
      <c r="T297" s="163"/>
      <c r="AT297" s="158" t="s">
        <v>208</v>
      </c>
      <c r="AU297" s="158" t="s">
        <v>81</v>
      </c>
      <c r="AV297" s="13" t="s">
        <v>81</v>
      </c>
      <c r="AW297" s="13" t="s">
        <v>33</v>
      </c>
      <c r="AX297" s="13" t="s">
        <v>72</v>
      </c>
      <c r="AY297" s="158" t="s">
        <v>132</v>
      </c>
    </row>
    <row r="298" spans="2:51" s="13" customFormat="1" ht="11.25">
      <c r="B298" s="157"/>
      <c r="D298" s="151" t="s">
        <v>208</v>
      </c>
      <c r="E298" s="158" t="s">
        <v>19</v>
      </c>
      <c r="F298" s="159" t="s">
        <v>438</v>
      </c>
      <c r="H298" s="160">
        <v>-5.6</v>
      </c>
      <c r="I298" s="161"/>
      <c r="L298" s="157"/>
      <c r="M298" s="162"/>
      <c r="T298" s="163"/>
      <c r="AT298" s="158" t="s">
        <v>208</v>
      </c>
      <c r="AU298" s="158" t="s">
        <v>81</v>
      </c>
      <c r="AV298" s="13" t="s">
        <v>81</v>
      </c>
      <c r="AW298" s="13" t="s">
        <v>33</v>
      </c>
      <c r="AX298" s="13" t="s">
        <v>72</v>
      </c>
      <c r="AY298" s="158" t="s">
        <v>132</v>
      </c>
    </row>
    <row r="299" spans="2:51" s="13" customFormat="1" ht="11.25">
      <c r="B299" s="157"/>
      <c r="D299" s="151" t="s">
        <v>208</v>
      </c>
      <c r="E299" s="158" t="s">
        <v>19</v>
      </c>
      <c r="F299" s="159" t="s">
        <v>1336</v>
      </c>
      <c r="H299" s="160">
        <v>24.037</v>
      </c>
      <c r="I299" s="161"/>
      <c r="L299" s="157"/>
      <c r="M299" s="162"/>
      <c r="T299" s="163"/>
      <c r="AT299" s="158" t="s">
        <v>208</v>
      </c>
      <c r="AU299" s="158" t="s">
        <v>81</v>
      </c>
      <c r="AV299" s="13" t="s">
        <v>81</v>
      </c>
      <c r="AW299" s="13" t="s">
        <v>33</v>
      </c>
      <c r="AX299" s="13" t="s">
        <v>72</v>
      </c>
      <c r="AY299" s="158" t="s">
        <v>132</v>
      </c>
    </row>
    <row r="300" spans="2:51" s="13" customFormat="1" ht="11.25">
      <c r="B300" s="157"/>
      <c r="D300" s="151" t="s">
        <v>208</v>
      </c>
      <c r="E300" s="158" t="s">
        <v>19</v>
      </c>
      <c r="F300" s="159" t="s">
        <v>1337</v>
      </c>
      <c r="H300" s="160">
        <v>-1.4</v>
      </c>
      <c r="I300" s="161"/>
      <c r="L300" s="157"/>
      <c r="M300" s="162"/>
      <c r="T300" s="163"/>
      <c r="AT300" s="158" t="s">
        <v>208</v>
      </c>
      <c r="AU300" s="158" t="s">
        <v>81</v>
      </c>
      <c r="AV300" s="13" t="s">
        <v>81</v>
      </c>
      <c r="AW300" s="13" t="s">
        <v>33</v>
      </c>
      <c r="AX300" s="13" t="s">
        <v>72</v>
      </c>
      <c r="AY300" s="158" t="s">
        <v>132</v>
      </c>
    </row>
    <row r="301" spans="2:51" s="13" customFormat="1" ht="11.25">
      <c r="B301" s="157"/>
      <c r="D301" s="151" t="s">
        <v>208</v>
      </c>
      <c r="E301" s="158" t="s">
        <v>19</v>
      </c>
      <c r="F301" s="159" t="s">
        <v>1338</v>
      </c>
      <c r="H301" s="160">
        <v>-4.8</v>
      </c>
      <c r="I301" s="161"/>
      <c r="L301" s="157"/>
      <c r="M301" s="162"/>
      <c r="T301" s="163"/>
      <c r="AT301" s="158" t="s">
        <v>208</v>
      </c>
      <c r="AU301" s="158" t="s">
        <v>81</v>
      </c>
      <c r="AV301" s="13" t="s">
        <v>81</v>
      </c>
      <c r="AW301" s="13" t="s">
        <v>33</v>
      </c>
      <c r="AX301" s="13" t="s">
        <v>72</v>
      </c>
      <c r="AY301" s="158" t="s">
        <v>132</v>
      </c>
    </row>
    <row r="302" spans="2:51" s="14" customFormat="1" ht="11.25">
      <c r="B302" s="164"/>
      <c r="D302" s="151" t="s">
        <v>208</v>
      </c>
      <c r="E302" s="165" t="s">
        <v>19</v>
      </c>
      <c r="F302" s="166" t="s">
        <v>212</v>
      </c>
      <c r="H302" s="167">
        <v>49.252</v>
      </c>
      <c r="I302" s="168"/>
      <c r="L302" s="164"/>
      <c r="M302" s="169"/>
      <c r="T302" s="170"/>
      <c r="AT302" s="165" t="s">
        <v>208</v>
      </c>
      <c r="AU302" s="165" t="s">
        <v>81</v>
      </c>
      <c r="AV302" s="14" t="s">
        <v>155</v>
      </c>
      <c r="AW302" s="14" t="s">
        <v>33</v>
      </c>
      <c r="AX302" s="14" t="s">
        <v>79</v>
      </c>
      <c r="AY302" s="165" t="s">
        <v>132</v>
      </c>
    </row>
    <row r="303" spans="2:65" s="1" customFormat="1" ht="24.2" customHeight="1">
      <c r="B303" s="33"/>
      <c r="C303" s="128" t="s">
        <v>448</v>
      </c>
      <c r="D303" s="128" t="s">
        <v>135</v>
      </c>
      <c r="E303" s="129" t="s">
        <v>442</v>
      </c>
      <c r="F303" s="130" t="s">
        <v>443</v>
      </c>
      <c r="G303" s="131" t="s">
        <v>205</v>
      </c>
      <c r="H303" s="132">
        <v>15</v>
      </c>
      <c r="I303" s="133"/>
      <c r="J303" s="134">
        <f>ROUND(I303*H303,2)</f>
        <v>0</v>
      </c>
      <c r="K303" s="130" t="s">
        <v>139</v>
      </c>
      <c r="L303" s="33"/>
      <c r="M303" s="135" t="s">
        <v>19</v>
      </c>
      <c r="N303" s="136" t="s">
        <v>43</v>
      </c>
      <c r="P303" s="137">
        <f>O303*H303</f>
        <v>0</v>
      </c>
      <c r="Q303" s="137">
        <v>0</v>
      </c>
      <c r="R303" s="137">
        <f>Q303*H303</f>
        <v>0</v>
      </c>
      <c r="S303" s="137">
        <v>0.261</v>
      </c>
      <c r="T303" s="138">
        <f>S303*H303</f>
        <v>3.915</v>
      </c>
      <c r="AR303" s="139" t="s">
        <v>155</v>
      </c>
      <c r="AT303" s="139" t="s">
        <v>135</v>
      </c>
      <c r="AU303" s="139" t="s">
        <v>81</v>
      </c>
      <c r="AY303" s="18" t="s">
        <v>132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8" t="s">
        <v>79</v>
      </c>
      <c r="BK303" s="140">
        <f>ROUND(I303*H303,2)</f>
        <v>0</v>
      </c>
      <c r="BL303" s="18" t="s">
        <v>155</v>
      </c>
      <c r="BM303" s="139" t="s">
        <v>1339</v>
      </c>
    </row>
    <row r="304" spans="2:47" s="1" customFormat="1" ht="11.25">
      <c r="B304" s="33"/>
      <c r="D304" s="141" t="s">
        <v>142</v>
      </c>
      <c r="F304" s="142" t="s">
        <v>445</v>
      </c>
      <c r="I304" s="143"/>
      <c r="L304" s="33"/>
      <c r="M304" s="144"/>
      <c r="T304" s="54"/>
      <c r="AT304" s="18" t="s">
        <v>142</v>
      </c>
      <c r="AU304" s="18" t="s">
        <v>81</v>
      </c>
    </row>
    <row r="305" spans="2:51" s="13" customFormat="1" ht="11.25">
      <c r="B305" s="157"/>
      <c r="D305" s="151" t="s">
        <v>208</v>
      </c>
      <c r="E305" s="158" t="s">
        <v>19</v>
      </c>
      <c r="F305" s="159" t="s">
        <v>1340</v>
      </c>
      <c r="H305" s="160">
        <v>18.2</v>
      </c>
      <c r="I305" s="161"/>
      <c r="L305" s="157"/>
      <c r="M305" s="162"/>
      <c r="T305" s="163"/>
      <c r="AT305" s="158" t="s">
        <v>208</v>
      </c>
      <c r="AU305" s="158" t="s">
        <v>81</v>
      </c>
      <c r="AV305" s="13" t="s">
        <v>81</v>
      </c>
      <c r="AW305" s="13" t="s">
        <v>33</v>
      </c>
      <c r="AX305" s="13" t="s">
        <v>72</v>
      </c>
      <c r="AY305" s="158" t="s">
        <v>132</v>
      </c>
    </row>
    <row r="306" spans="2:51" s="13" customFormat="1" ht="11.25">
      <c r="B306" s="157"/>
      <c r="D306" s="151" t="s">
        <v>208</v>
      </c>
      <c r="E306" s="158" t="s">
        <v>19</v>
      </c>
      <c r="F306" s="159" t="s">
        <v>447</v>
      </c>
      <c r="H306" s="160">
        <v>-3.2</v>
      </c>
      <c r="I306" s="161"/>
      <c r="L306" s="157"/>
      <c r="M306" s="162"/>
      <c r="T306" s="163"/>
      <c r="AT306" s="158" t="s">
        <v>208</v>
      </c>
      <c r="AU306" s="158" t="s">
        <v>81</v>
      </c>
      <c r="AV306" s="13" t="s">
        <v>81</v>
      </c>
      <c r="AW306" s="13" t="s">
        <v>33</v>
      </c>
      <c r="AX306" s="13" t="s">
        <v>72</v>
      </c>
      <c r="AY306" s="158" t="s">
        <v>132</v>
      </c>
    </row>
    <row r="307" spans="2:51" s="14" customFormat="1" ht="11.25">
      <c r="B307" s="164"/>
      <c r="D307" s="151" t="s">
        <v>208</v>
      </c>
      <c r="E307" s="165" t="s">
        <v>19</v>
      </c>
      <c r="F307" s="166" t="s">
        <v>212</v>
      </c>
      <c r="H307" s="167">
        <v>15</v>
      </c>
      <c r="I307" s="168"/>
      <c r="L307" s="164"/>
      <c r="M307" s="169"/>
      <c r="T307" s="170"/>
      <c r="AT307" s="165" t="s">
        <v>208</v>
      </c>
      <c r="AU307" s="165" t="s">
        <v>81</v>
      </c>
      <c r="AV307" s="14" t="s">
        <v>155</v>
      </c>
      <c r="AW307" s="14" t="s">
        <v>33</v>
      </c>
      <c r="AX307" s="14" t="s">
        <v>79</v>
      </c>
      <c r="AY307" s="165" t="s">
        <v>132</v>
      </c>
    </row>
    <row r="308" spans="2:65" s="1" customFormat="1" ht="24.2" customHeight="1">
      <c r="B308" s="33"/>
      <c r="C308" s="128" t="s">
        <v>470</v>
      </c>
      <c r="D308" s="128" t="s">
        <v>135</v>
      </c>
      <c r="E308" s="129" t="s">
        <v>449</v>
      </c>
      <c r="F308" s="130" t="s">
        <v>450</v>
      </c>
      <c r="G308" s="131" t="s">
        <v>205</v>
      </c>
      <c r="H308" s="132">
        <v>52.329</v>
      </c>
      <c r="I308" s="133"/>
      <c r="J308" s="134">
        <f>ROUND(I308*H308,2)</f>
        <v>0</v>
      </c>
      <c r="K308" s="130" t="s">
        <v>139</v>
      </c>
      <c r="L308" s="33"/>
      <c r="M308" s="135" t="s">
        <v>19</v>
      </c>
      <c r="N308" s="136" t="s">
        <v>43</v>
      </c>
      <c r="P308" s="137">
        <f>O308*H308</f>
        <v>0</v>
      </c>
      <c r="Q308" s="137">
        <v>0</v>
      </c>
      <c r="R308" s="137">
        <f>Q308*H308</f>
        <v>0</v>
      </c>
      <c r="S308" s="137">
        <v>0.035</v>
      </c>
      <c r="T308" s="138">
        <f>S308*H308</f>
        <v>1.8315150000000002</v>
      </c>
      <c r="AR308" s="139" t="s">
        <v>155</v>
      </c>
      <c r="AT308" s="139" t="s">
        <v>135</v>
      </c>
      <c r="AU308" s="139" t="s">
        <v>81</v>
      </c>
      <c r="AY308" s="18" t="s">
        <v>132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8" t="s">
        <v>79</v>
      </c>
      <c r="BK308" s="140">
        <f>ROUND(I308*H308,2)</f>
        <v>0</v>
      </c>
      <c r="BL308" s="18" t="s">
        <v>155</v>
      </c>
      <c r="BM308" s="139" t="s">
        <v>1341</v>
      </c>
    </row>
    <row r="309" spans="2:47" s="1" customFormat="1" ht="11.25">
      <c r="B309" s="33"/>
      <c r="D309" s="141" t="s">
        <v>142</v>
      </c>
      <c r="F309" s="142" t="s">
        <v>452</v>
      </c>
      <c r="I309" s="143"/>
      <c r="L309" s="33"/>
      <c r="M309" s="144"/>
      <c r="T309" s="54"/>
      <c r="AT309" s="18" t="s">
        <v>142</v>
      </c>
      <c r="AU309" s="18" t="s">
        <v>81</v>
      </c>
    </row>
    <row r="310" spans="2:51" s="13" customFormat="1" ht="11.25">
      <c r="B310" s="157"/>
      <c r="D310" s="151" t="s">
        <v>208</v>
      </c>
      <c r="E310" s="158" t="s">
        <v>19</v>
      </c>
      <c r="F310" s="159" t="s">
        <v>453</v>
      </c>
      <c r="H310" s="160">
        <v>1.182</v>
      </c>
      <c r="I310" s="161"/>
      <c r="L310" s="157"/>
      <c r="M310" s="162"/>
      <c r="T310" s="163"/>
      <c r="AT310" s="158" t="s">
        <v>208</v>
      </c>
      <c r="AU310" s="158" t="s">
        <v>81</v>
      </c>
      <c r="AV310" s="13" t="s">
        <v>81</v>
      </c>
      <c r="AW310" s="13" t="s">
        <v>33</v>
      </c>
      <c r="AX310" s="13" t="s">
        <v>72</v>
      </c>
      <c r="AY310" s="158" t="s">
        <v>132</v>
      </c>
    </row>
    <row r="311" spans="2:51" s="13" customFormat="1" ht="11.25">
      <c r="B311" s="157"/>
      <c r="D311" s="151" t="s">
        <v>208</v>
      </c>
      <c r="E311" s="158" t="s">
        <v>19</v>
      </c>
      <c r="F311" s="159" t="s">
        <v>454</v>
      </c>
      <c r="H311" s="160">
        <v>3.567</v>
      </c>
      <c r="I311" s="161"/>
      <c r="L311" s="157"/>
      <c r="M311" s="162"/>
      <c r="T311" s="163"/>
      <c r="AT311" s="158" t="s">
        <v>208</v>
      </c>
      <c r="AU311" s="158" t="s">
        <v>81</v>
      </c>
      <c r="AV311" s="13" t="s">
        <v>81</v>
      </c>
      <c r="AW311" s="13" t="s">
        <v>33</v>
      </c>
      <c r="AX311" s="13" t="s">
        <v>72</v>
      </c>
      <c r="AY311" s="158" t="s">
        <v>132</v>
      </c>
    </row>
    <row r="312" spans="2:51" s="13" customFormat="1" ht="11.25">
      <c r="B312" s="157"/>
      <c r="D312" s="151" t="s">
        <v>208</v>
      </c>
      <c r="E312" s="158" t="s">
        <v>19</v>
      </c>
      <c r="F312" s="159" t="s">
        <v>1342</v>
      </c>
      <c r="H312" s="160">
        <v>0.28</v>
      </c>
      <c r="I312" s="161"/>
      <c r="L312" s="157"/>
      <c r="M312" s="162"/>
      <c r="T312" s="163"/>
      <c r="AT312" s="158" t="s">
        <v>208</v>
      </c>
      <c r="AU312" s="158" t="s">
        <v>81</v>
      </c>
      <c r="AV312" s="13" t="s">
        <v>81</v>
      </c>
      <c r="AW312" s="13" t="s">
        <v>33</v>
      </c>
      <c r="AX312" s="13" t="s">
        <v>72</v>
      </c>
      <c r="AY312" s="158" t="s">
        <v>132</v>
      </c>
    </row>
    <row r="313" spans="2:51" s="13" customFormat="1" ht="11.25">
      <c r="B313" s="157"/>
      <c r="D313" s="151" t="s">
        <v>208</v>
      </c>
      <c r="E313" s="158" t="s">
        <v>19</v>
      </c>
      <c r="F313" s="159" t="s">
        <v>362</v>
      </c>
      <c r="H313" s="160">
        <v>6.3</v>
      </c>
      <c r="I313" s="161"/>
      <c r="L313" s="157"/>
      <c r="M313" s="162"/>
      <c r="T313" s="163"/>
      <c r="AT313" s="158" t="s">
        <v>208</v>
      </c>
      <c r="AU313" s="158" t="s">
        <v>81</v>
      </c>
      <c r="AV313" s="13" t="s">
        <v>81</v>
      </c>
      <c r="AW313" s="13" t="s">
        <v>33</v>
      </c>
      <c r="AX313" s="13" t="s">
        <v>72</v>
      </c>
      <c r="AY313" s="158" t="s">
        <v>132</v>
      </c>
    </row>
    <row r="314" spans="2:51" s="13" customFormat="1" ht="11.25">
      <c r="B314" s="157"/>
      <c r="D314" s="151" t="s">
        <v>208</v>
      </c>
      <c r="E314" s="158" t="s">
        <v>19</v>
      </c>
      <c r="F314" s="159" t="s">
        <v>456</v>
      </c>
      <c r="H314" s="160">
        <v>0.12</v>
      </c>
      <c r="I314" s="161"/>
      <c r="L314" s="157"/>
      <c r="M314" s="162"/>
      <c r="T314" s="163"/>
      <c r="AT314" s="158" t="s">
        <v>208</v>
      </c>
      <c r="AU314" s="158" t="s">
        <v>81</v>
      </c>
      <c r="AV314" s="13" t="s">
        <v>81</v>
      </c>
      <c r="AW314" s="13" t="s">
        <v>33</v>
      </c>
      <c r="AX314" s="13" t="s">
        <v>72</v>
      </c>
      <c r="AY314" s="158" t="s">
        <v>132</v>
      </c>
    </row>
    <row r="315" spans="2:51" s="13" customFormat="1" ht="11.25">
      <c r="B315" s="157"/>
      <c r="D315" s="151" t="s">
        <v>208</v>
      </c>
      <c r="E315" s="158" t="s">
        <v>19</v>
      </c>
      <c r="F315" s="159" t="s">
        <v>458</v>
      </c>
      <c r="H315" s="160">
        <v>2.6</v>
      </c>
      <c r="I315" s="161"/>
      <c r="L315" s="157"/>
      <c r="M315" s="162"/>
      <c r="T315" s="163"/>
      <c r="AT315" s="158" t="s">
        <v>208</v>
      </c>
      <c r="AU315" s="158" t="s">
        <v>81</v>
      </c>
      <c r="AV315" s="13" t="s">
        <v>81</v>
      </c>
      <c r="AW315" s="13" t="s">
        <v>33</v>
      </c>
      <c r="AX315" s="13" t="s">
        <v>72</v>
      </c>
      <c r="AY315" s="158" t="s">
        <v>132</v>
      </c>
    </row>
    <row r="316" spans="2:51" s="13" customFormat="1" ht="11.25">
      <c r="B316" s="157"/>
      <c r="D316" s="151" t="s">
        <v>208</v>
      </c>
      <c r="E316" s="158" t="s">
        <v>19</v>
      </c>
      <c r="F316" s="159" t="s">
        <v>457</v>
      </c>
      <c r="H316" s="160">
        <v>2.84</v>
      </c>
      <c r="I316" s="161"/>
      <c r="L316" s="157"/>
      <c r="M316" s="162"/>
      <c r="T316" s="163"/>
      <c r="AT316" s="158" t="s">
        <v>208</v>
      </c>
      <c r="AU316" s="158" t="s">
        <v>81</v>
      </c>
      <c r="AV316" s="13" t="s">
        <v>81</v>
      </c>
      <c r="AW316" s="13" t="s">
        <v>33</v>
      </c>
      <c r="AX316" s="13" t="s">
        <v>72</v>
      </c>
      <c r="AY316" s="158" t="s">
        <v>132</v>
      </c>
    </row>
    <row r="317" spans="2:51" s="13" customFormat="1" ht="11.25">
      <c r="B317" s="157"/>
      <c r="D317" s="151" t="s">
        <v>208</v>
      </c>
      <c r="E317" s="158" t="s">
        <v>19</v>
      </c>
      <c r="F317" s="159" t="s">
        <v>466</v>
      </c>
      <c r="H317" s="160">
        <v>0.07</v>
      </c>
      <c r="I317" s="161"/>
      <c r="L317" s="157"/>
      <c r="M317" s="162"/>
      <c r="T317" s="163"/>
      <c r="AT317" s="158" t="s">
        <v>208</v>
      </c>
      <c r="AU317" s="158" t="s">
        <v>81</v>
      </c>
      <c r="AV317" s="13" t="s">
        <v>81</v>
      </c>
      <c r="AW317" s="13" t="s">
        <v>33</v>
      </c>
      <c r="AX317" s="13" t="s">
        <v>72</v>
      </c>
      <c r="AY317" s="158" t="s">
        <v>132</v>
      </c>
    </row>
    <row r="318" spans="2:51" s="13" customFormat="1" ht="11.25">
      <c r="B318" s="157"/>
      <c r="D318" s="151" t="s">
        <v>208</v>
      </c>
      <c r="E318" s="158" t="s">
        <v>19</v>
      </c>
      <c r="F318" s="159" t="s">
        <v>456</v>
      </c>
      <c r="H318" s="160">
        <v>0.12</v>
      </c>
      <c r="I318" s="161"/>
      <c r="L318" s="157"/>
      <c r="M318" s="162"/>
      <c r="T318" s="163"/>
      <c r="AT318" s="158" t="s">
        <v>208</v>
      </c>
      <c r="AU318" s="158" t="s">
        <v>81</v>
      </c>
      <c r="AV318" s="13" t="s">
        <v>81</v>
      </c>
      <c r="AW318" s="13" t="s">
        <v>33</v>
      </c>
      <c r="AX318" s="13" t="s">
        <v>72</v>
      </c>
      <c r="AY318" s="158" t="s">
        <v>132</v>
      </c>
    </row>
    <row r="319" spans="2:51" s="13" customFormat="1" ht="11.25">
      <c r="B319" s="157"/>
      <c r="D319" s="151" t="s">
        <v>208</v>
      </c>
      <c r="E319" s="158" t="s">
        <v>19</v>
      </c>
      <c r="F319" s="159" t="s">
        <v>1343</v>
      </c>
      <c r="H319" s="160">
        <v>3.6</v>
      </c>
      <c r="I319" s="161"/>
      <c r="L319" s="157"/>
      <c r="M319" s="162"/>
      <c r="T319" s="163"/>
      <c r="AT319" s="158" t="s">
        <v>208</v>
      </c>
      <c r="AU319" s="158" t="s">
        <v>81</v>
      </c>
      <c r="AV319" s="13" t="s">
        <v>81</v>
      </c>
      <c r="AW319" s="13" t="s">
        <v>33</v>
      </c>
      <c r="AX319" s="13" t="s">
        <v>72</v>
      </c>
      <c r="AY319" s="158" t="s">
        <v>132</v>
      </c>
    </row>
    <row r="320" spans="2:51" s="13" customFormat="1" ht="11.25">
      <c r="B320" s="157"/>
      <c r="D320" s="151" t="s">
        <v>208</v>
      </c>
      <c r="E320" s="158" t="s">
        <v>19</v>
      </c>
      <c r="F320" s="159" t="s">
        <v>463</v>
      </c>
      <c r="H320" s="160">
        <v>0.24</v>
      </c>
      <c r="I320" s="161"/>
      <c r="L320" s="157"/>
      <c r="M320" s="162"/>
      <c r="T320" s="163"/>
      <c r="AT320" s="158" t="s">
        <v>208</v>
      </c>
      <c r="AU320" s="158" t="s">
        <v>81</v>
      </c>
      <c r="AV320" s="13" t="s">
        <v>81</v>
      </c>
      <c r="AW320" s="13" t="s">
        <v>33</v>
      </c>
      <c r="AX320" s="13" t="s">
        <v>72</v>
      </c>
      <c r="AY320" s="158" t="s">
        <v>132</v>
      </c>
    </row>
    <row r="321" spans="2:51" s="13" customFormat="1" ht="11.25">
      <c r="B321" s="157"/>
      <c r="D321" s="151" t="s">
        <v>208</v>
      </c>
      <c r="E321" s="158" t="s">
        <v>19</v>
      </c>
      <c r="F321" s="159" t="s">
        <v>461</v>
      </c>
      <c r="H321" s="160">
        <v>1.43</v>
      </c>
      <c r="I321" s="161"/>
      <c r="L321" s="157"/>
      <c r="M321" s="162"/>
      <c r="T321" s="163"/>
      <c r="AT321" s="158" t="s">
        <v>208</v>
      </c>
      <c r="AU321" s="158" t="s">
        <v>81</v>
      </c>
      <c r="AV321" s="13" t="s">
        <v>81</v>
      </c>
      <c r="AW321" s="13" t="s">
        <v>33</v>
      </c>
      <c r="AX321" s="13" t="s">
        <v>72</v>
      </c>
      <c r="AY321" s="158" t="s">
        <v>132</v>
      </c>
    </row>
    <row r="322" spans="2:51" s="13" customFormat="1" ht="11.25">
      <c r="B322" s="157"/>
      <c r="D322" s="151" t="s">
        <v>208</v>
      </c>
      <c r="E322" s="158" t="s">
        <v>19</v>
      </c>
      <c r="F322" s="159" t="s">
        <v>460</v>
      </c>
      <c r="H322" s="160">
        <v>12.66</v>
      </c>
      <c r="I322" s="161"/>
      <c r="L322" s="157"/>
      <c r="M322" s="162"/>
      <c r="T322" s="163"/>
      <c r="AT322" s="158" t="s">
        <v>208</v>
      </c>
      <c r="AU322" s="158" t="s">
        <v>81</v>
      </c>
      <c r="AV322" s="13" t="s">
        <v>81</v>
      </c>
      <c r="AW322" s="13" t="s">
        <v>33</v>
      </c>
      <c r="AX322" s="13" t="s">
        <v>72</v>
      </c>
      <c r="AY322" s="158" t="s">
        <v>132</v>
      </c>
    </row>
    <row r="323" spans="2:51" s="13" customFormat="1" ht="11.25">
      <c r="B323" s="157"/>
      <c r="D323" s="151" t="s">
        <v>208</v>
      </c>
      <c r="E323" s="158" t="s">
        <v>19</v>
      </c>
      <c r="F323" s="159" t="s">
        <v>1344</v>
      </c>
      <c r="H323" s="160">
        <v>0.108</v>
      </c>
      <c r="I323" s="161"/>
      <c r="L323" s="157"/>
      <c r="M323" s="162"/>
      <c r="T323" s="163"/>
      <c r="AT323" s="158" t="s">
        <v>208</v>
      </c>
      <c r="AU323" s="158" t="s">
        <v>81</v>
      </c>
      <c r="AV323" s="13" t="s">
        <v>81</v>
      </c>
      <c r="AW323" s="13" t="s">
        <v>33</v>
      </c>
      <c r="AX323" s="13" t="s">
        <v>72</v>
      </c>
      <c r="AY323" s="158" t="s">
        <v>132</v>
      </c>
    </row>
    <row r="324" spans="2:51" s="13" customFormat="1" ht="11.25">
      <c r="B324" s="157"/>
      <c r="D324" s="151" t="s">
        <v>208</v>
      </c>
      <c r="E324" s="158" t="s">
        <v>19</v>
      </c>
      <c r="F324" s="159" t="s">
        <v>465</v>
      </c>
      <c r="H324" s="160">
        <v>4.25</v>
      </c>
      <c r="I324" s="161"/>
      <c r="L324" s="157"/>
      <c r="M324" s="162"/>
      <c r="T324" s="163"/>
      <c r="AT324" s="158" t="s">
        <v>208</v>
      </c>
      <c r="AU324" s="158" t="s">
        <v>81</v>
      </c>
      <c r="AV324" s="13" t="s">
        <v>81</v>
      </c>
      <c r="AW324" s="13" t="s">
        <v>33</v>
      </c>
      <c r="AX324" s="13" t="s">
        <v>72</v>
      </c>
      <c r="AY324" s="158" t="s">
        <v>132</v>
      </c>
    </row>
    <row r="325" spans="2:51" s="13" customFormat="1" ht="11.25">
      <c r="B325" s="157"/>
      <c r="D325" s="151" t="s">
        <v>208</v>
      </c>
      <c r="E325" s="158" t="s">
        <v>19</v>
      </c>
      <c r="F325" s="159" t="s">
        <v>466</v>
      </c>
      <c r="H325" s="160">
        <v>0.07</v>
      </c>
      <c r="I325" s="161"/>
      <c r="L325" s="157"/>
      <c r="M325" s="162"/>
      <c r="T325" s="163"/>
      <c r="AT325" s="158" t="s">
        <v>208</v>
      </c>
      <c r="AU325" s="158" t="s">
        <v>81</v>
      </c>
      <c r="AV325" s="13" t="s">
        <v>81</v>
      </c>
      <c r="AW325" s="13" t="s">
        <v>33</v>
      </c>
      <c r="AX325" s="13" t="s">
        <v>72</v>
      </c>
      <c r="AY325" s="158" t="s">
        <v>132</v>
      </c>
    </row>
    <row r="326" spans="2:51" s="13" customFormat="1" ht="11.25">
      <c r="B326" s="157"/>
      <c r="D326" s="151" t="s">
        <v>208</v>
      </c>
      <c r="E326" s="158" t="s">
        <v>19</v>
      </c>
      <c r="F326" s="159" t="s">
        <v>467</v>
      </c>
      <c r="H326" s="160">
        <v>1.53</v>
      </c>
      <c r="I326" s="161"/>
      <c r="L326" s="157"/>
      <c r="M326" s="162"/>
      <c r="T326" s="163"/>
      <c r="AT326" s="158" t="s">
        <v>208</v>
      </c>
      <c r="AU326" s="158" t="s">
        <v>81</v>
      </c>
      <c r="AV326" s="13" t="s">
        <v>81</v>
      </c>
      <c r="AW326" s="13" t="s">
        <v>33</v>
      </c>
      <c r="AX326" s="13" t="s">
        <v>72</v>
      </c>
      <c r="AY326" s="158" t="s">
        <v>132</v>
      </c>
    </row>
    <row r="327" spans="2:51" s="13" customFormat="1" ht="11.25">
      <c r="B327" s="157"/>
      <c r="D327" s="151" t="s">
        <v>208</v>
      </c>
      <c r="E327" s="158" t="s">
        <v>19</v>
      </c>
      <c r="F327" s="159" t="s">
        <v>1345</v>
      </c>
      <c r="H327" s="160">
        <v>2.976</v>
      </c>
      <c r="I327" s="161"/>
      <c r="L327" s="157"/>
      <c r="M327" s="162"/>
      <c r="T327" s="163"/>
      <c r="AT327" s="158" t="s">
        <v>208</v>
      </c>
      <c r="AU327" s="158" t="s">
        <v>81</v>
      </c>
      <c r="AV327" s="13" t="s">
        <v>81</v>
      </c>
      <c r="AW327" s="13" t="s">
        <v>33</v>
      </c>
      <c r="AX327" s="13" t="s">
        <v>72</v>
      </c>
      <c r="AY327" s="158" t="s">
        <v>132</v>
      </c>
    </row>
    <row r="328" spans="2:51" s="13" customFormat="1" ht="11.25">
      <c r="B328" s="157"/>
      <c r="D328" s="151" t="s">
        <v>208</v>
      </c>
      <c r="E328" s="158" t="s">
        <v>19</v>
      </c>
      <c r="F328" s="159" t="s">
        <v>1346</v>
      </c>
      <c r="H328" s="160">
        <v>2.933</v>
      </c>
      <c r="I328" s="161"/>
      <c r="L328" s="157"/>
      <c r="M328" s="162"/>
      <c r="T328" s="163"/>
      <c r="AT328" s="158" t="s">
        <v>208</v>
      </c>
      <c r="AU328" s="158" t="s">
        <v>81</v>
      </c>
      <c r="AV328" s="13" t="s">
        <v>81</v>
      </c>
      <c r="AW328" s="13" t="s">
        <v>33</v>
      </c>
      <c r="AX328" s="13" t="s">
        <v>72</v>
      </c>
      <c r="AY328" s="158" t="s">
        <v>132</v>
      </c>
    </row>
    <row r="329" spans="2:51" s="13" customFormat="1" ht="11.25">
      <c r="B329" s="157"/>
      <c r="D329" s="151" t="s">
        <v>208</v>
      </c>
      <c r="E329" s="158" t="s">
        <v>19</v>
      </c>
      <c r="F329" s="159" t="s">
        <v>365</v>
      </c>
      <c r="H329" s="160">
        <v>5.25</v>
      </c>
      <c r="I329" s="161"/>
      <c r="L329" s="157"/>
      <c r="M329" s="162"/>
      <c r="T329" s="163"/>
      <c r="AT329" s="158" t="s">
        <v>208</v>
      </c>
      <c r="AU329" s="158" t="s">
        <v>81</v>
      </c>
      <c r="AV329" s="13" t="s">
        <v>81</v>
      </c>
      <c r="AW329" s="13" t="s">
        <v>33</v>
      </c>
      <c r="AX329" s="13" t="s">
        <v>72</v>
      </c>
      <c r="AY329" s="158" t="s">
        <v>132</v>
      </c>
    </row>
    <row r="330" spans="2:51" s="13" customFormat="1" ht="11.25">
      <c r="B330" s="157"/>
      <c r="D330" s="151" t="s">
        <v>208</v>
      </c>
      <c r="E330" s="158" t="s">
        <v>19</v>
      </c>
      <c r="F330" s="159" t="s">
        <v>1347</v>
      </c>
      <c r="H330" s="160">
        <v>0.203</v>
      </c>
      <c r="I330" s="161"/>
      <c r="L330" s="157"/>
      <c r="M330" s="162"/>
      <c r="T330" s="163"/>
      <c r="AT330" s="158" t="s">
        <v>208</v>
      </c>
      <c r="AU330" s="158" t="s">
        <v>81</v>
      </c>
      <c r="AV330" s="13" t="s">
        <v>81</v>
      </c>
      <c r="AW330" s="13" t="s">
        <v>33</v>
      </c>
      <c r="AX330" s="13" t="s">
        <v>72</v>
      </c>
      <c r="AY330" s="158" t="s">
        <v>132</v>
      </c>
    </row>
    <row r="331" spans="2:51" s="14" customFormat="1" ht="11.25">
      <c r="B331" s="164"/>
      <c r="D331" s="151" t="s">
        <v>208</v>
      </c>
      <c r="E331" s="165" t="s">
        <v>19</v>
      </c>
      <c r="F331" s="166" t="s">
        <v>212</v>
      </c>
      <c r="H331" s="167">
        <v>52.329</v>
      </c>
      <c r="I331" s="168"/>
      <c r="L331" s="164"/>
      <c r="M331" s="169"/>
      <c r="T331" s="170"/>
      <c r="AT331" s="165" t="s">
        <v>208</v>
      </c>
      <c r="AU331" s="165" t="s">
        <v>81</v>
      </c>
      <c r="AV331" s="14" t="s">
        <v>155</v>
      </c>
      <c r="AW331" s="14" t="s">
        <v>33</v>
      </c>
      <c r="AX331" s="14" t="s">
        <v>79</v>
      </c>
      <c r="AY331" s="165" t="s">
        <v>132</v>
      </c>
    </row>
    <row r="332" spans="2:65" s="1" customFormat="1" ht="16.5" customHeight="1">
      <c r="B332" s="33"/>
      <c r="C332" s="128" t="s">
        <v>477</v>
      </c>
      <c r="D332" s="128" t="s">
        <v>135</v>
      </c>
      <c r="E332" s="129" t="s">
        <v>471</v>
      </c>
      <c r="F332" s="130" t="s">
        <v>472</v>
      </c>
      <c r="G332" s="131" t="s">
        <v>228</v>
      </c>
      <c r="H332" s="132">
        <v>51.335</v>
      </c>
      <c r="I332" s="133"/>
      <c r="J332" s="134">
        <f>ROUND(I332*H332,2)</f>
        <v>0</v>
      </c>
      <c r="K332" s="130" t="s">
        <v>139</v>
      </c>
      <c r="L332" s="33"/>
      <c r="M332" s="135" t="s">
        <v>19</v>
      </c>
      <c r="N332" s="136" t="s">
        <v>43</v>
      </c>
      <c r="P332" s="137">
        <f>O332*H332</f>
        <v>0</v>
      </c>
      <c r="Q332" s="137">
        <v>0</v>
      </c>
      <c r="R332" s="137">
        <f>Q332*H332</f>
        <v>0</v>
      </c>
      <c r="S332" s="137">
        <v>0.009</v>
      </c>
      <c r="T332" s="138">
        <f>S332*H332</f>
        <v>0.46201499999999995</v>
      </c>
      <c r="AR332" s="139" t="s">
        <v>155</v>
      </c>
      <c r="AT332" s="139" t="s">
        <v>135</v>
      </c>
      <c r="AU332" s="139" t="s">
        <v>81</v>
      </c>
      <c r="AY332" s="18" t="s">
        <v>132</v>
      </c>
      <c r="BE332" s="140">
        <f>IF(N332="základní",J332,0)</f>
        <v>0</v>
      </c>
      <c r="BF332" s="140">
        <f>IF(N332="snížená",J332,0)</f>
        <v>0</v>
      </c>
      <c r="BG332" s="140">
        <f>IF(N332="zákl. přenesená",J332,0)</f>
        <v>0</v>
      </c>
      <c r="BH332" s="140">
        <f>IF(N332="sníž. přenesená",J332,0)</f>
        <v>0</v>
      </c>
      <c r="BI332" s="140">
        <f>IF(N332="nulová",J332,0)</f>
        <v>0</v>
      </c>
      <c r="BJ332" s="18" t="s">
        <v>79</v>
      </c>
      <c r="BK332" s="140">
        <f>ROUND(I332*H332,2)</f>
        <v>0</v>
      </c>
      <c r="BL332" s="18" t="s">
        <v>155</v>
      </c>
      <c r="BM332" s="139" t="s">
        <v>1348</v>
      </c>
    </row>
    <row r="333" spans="2:47" s="1" customFormat="1" ht="11.25">
      <c r="B333" s="33"/>
      <c r="D333" s="141" t="s">
        <v>142</v>
      </c>
      <c r="F333" s="142" t="s">
        <v>474</v>
      </c>
      <c r="I333" s="143"/>
      <c r="L333" s="33"/>
      <c r="M333" s="144"/>
      <c r="T333" s="54"/>
      <c r="AT333" s="18" t="s">
        <v>142</v>
      </c>
      <c r="AU333" s="18" t="s">
        <v>81</v>
      </c>
    </row>
    <row r="334" spans="2:51" s="13" customFormat="1" ht="22.5">
      <c r="B334" s="157"/>
      <c r="D334" s="151" t="s">
        <v>208</v>
      </c>
      <c r="E334" s="158" t="s">
        <v>19</v>
      </c>
      <c r="F334" s="159" t="s">
        <v>1349</v>
      </c>
      <c r="H334" s="160">
        <v>29.46</v>
      </c>
      <c r="I334" s="161"/>
      <c r="L334" s="157"/>
      <c r="M334" s="162"/>
      <c r="T334" s="163"/>
      <c r="AT334" s="158" t="s">
        <v>208</v>
      </c>
      <c r="AU334" s="158" t="s">
        <v>81</v>
      </c>
      <c r="AV334" s="13" t="s">
        <v>81</v>
      </c>
      <c r="AW334" s="13" t="s">
        <v>33</v>
      </c>
      <c r="AX334" s="13" t="s">
        <v>72</v>
      </c>
      <c r="AY334" s="158" t="s">
        <v>132</v>
      </c>
    </row>
    <row r="335" spans="2:51" s="13" customFormat="1" ht="11.25">
      <c r="B335" s="157"/>
      <c r="D335" s="151" t="s">
        <v>208</v>
      </c>
      <c r="E335" s="158" t="s">
        <v>19</v>
      </c>
      <c r="F335" s="159" t="s">
        <v>1350</v>
      </c>
      <c r="H335" s="160">
        <v>21.875</v>
      </c>
      <c r="I335" s="161"/>
      <c r="L335" s="157"/>
      <c r="M335" s="162"/>
      <c r="T335" s="163"/>
      <c r="AT335" s="158" t="s">
        <v>208</v>
      </c>
      <c r="AU335" s="158" t="s">
        <v>81</v>
      </c>
      <c r="AV335" s="13" t="s">
        <v>81</v>
      </c>
      <c r="AW335" s="13" t="s">
        <v>33</v>
      </c>
      <c r="AX335" s="13" t="s">
        <v>72</v>
      </c>
      <c r="AY335" s="158" t="s">
        <v>132</v>
      </c>
    </row>
    <row r="336" spans="2:51" s="14" customFormat="1" ht="11.25">
      <c r="B336" s="164"/>
      <c r="D336" s="151" t="s">
        <v>208</v>
      </c>
      <c r="E336" s="165" t="s">
        <v>19</v>
      </c>
      <c r="F336" s="166" t="s">
        <v>212</v>
      </c>
      <c r="H336" s="167">
        <v>51.335</v>
      </c>
      <c r="I336" s="168"/>
      <c r="L336" s="164"/>
      <c r="M336" s="169"/>
      <c r="T336" s="170"/>
      <c r="AT336" s="165" t="s">
        <v>208</v>
      </c>
      <c r="AU336" s="165" t="s">
        <v>81</v>
      </c>
      <c r="AV336" s="14" t="s">
        <v>155</v>
      </c>
      <c r="AW336" s="14" t="s">
        <v>33</v>
      </c>
      <c r="AX336" s="14" t="s">
        <v>79</v>
      </c>
      <c r="AY336" s="165" t="s">
        <v>132</v>
      </c>
    </row>
    <row r="337" spans="2:65" s="1" customFormat="1" ht="16.5" customHeight="1">
      <c r="B337" s="33"/>
      <c r="C337" s="128" t="s">
        <v>482</v>
      </c>
      <c r="D337" s="128" t="s">
        <v>135</v>
      </c>
      <c r="E337" s="129" t="s">
        <v>478</v>
      </c>
      <c r="F337" s="130" t="s">
        <v>479</v>
      </c>
      <c r="G337" s="131" t="s">
        <v>205</v>
      </c>
      <c r="H337" s="132">
        <v>52.329</v>
      </c>
      <c r="I337" s="133"/>
      <c r="J337" s="134">
        <f>ROUND(I337*H337,2)</f>
        <v>0</v>
      </c>
      <c r="K337" s="130" t="s">
        <v>139</v>
      </c>
      <c r="L337" s="33"/>
      <c r="M337" s="135" t="s">
        <v>19</v>
      </c>
      <c r="N337" s="136" t="s">
        <v>43</v>
      </c>
      <c r="P337" s="137">
        <f>O337*H337</f>
        <v>0</v>
      </c>
      <c r="Q337" s="137">
        <v>0</v>
      </c>
      <c r="R337" s="137">
        <f>Q337*H337</f>
        <v>0</v>
      </c>
      <c r="S337" s="137">
        <v>0.09</v>
      </c>
      <c r="T337" s="138">
        <f>S337*H337</f>
        <v>4.70961</v>
      </c>
      <c r="AR337" s="139" t="s">
        <v>155</v>
      </c>
      <c r="AT337" s="139" t="s">
        <v>135</v>
      </c>
      <c r="AU337" s="139" t="s">
        <v>81</v>
      </c>
      <c r="AY337" s="18" t="s">
        <v>132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8" t="s">
        <v>79</v>
      </c>
      <c r="BK337" s="140">
        <f>ROUND(I337*H337,2)</f>
        <v>0</v>
      </c>
      <c r="BL337" s="18" t="s">
        <v>155</v>
      </c>
      <c r="BM337" s="139" t="s">
        <v>1351</v>
      </c>
    </row>
    <row r="338" spans="2:47" s="1" customFormat="1" ht="11.25">
      <c r="B338" s="33"/>
      <c r="D338" s="141" t="s">
        <v>142</v>
      </c>
      <c r="F338" s="142" t="s">
        <v>481</v>
      </c>
      <c r="I338" s="143"/>
      <c r="L338" s="33"/>
      <c r="M338" s="144"/>
      <c r="T338" s="54"/>
      <c r="AT338" s="18" t="s">
        <v>142</v>
      </c>
      <c r="AU338" s="18" t="s">
        <v>81</v>
      </c>
    </row>
    <row r="339" spans="2:51" s="13" customFormat="1" ht="11.25">
      <c r="B339" s="157"/>
      <c r="D339" s="151" t="s">
        <v>208</v>
      </c>
      <c r="E339" s="158" t="s">
        <v>19</v>
      </c>
      <c r="F339" s="159" t="s">
        <v>453</v>
      </c>
      <c r="H339" s="160">
        <v>1.182</v>
      </c>
      <c r="I339" s="161"/>
      <c r="L339" s="157"/>
      <c r="M339" s="162"/>
      <c r="T339" s="163"/>
      <c r="AT339" s="158" t="s">
        <v>208</v>
      </c>
      <c r="AU339" s="158" t="s">
        <v>81</v>
      </c>
      <c r="AV339" s="13" t="s">
        <v>81</v>
      </c>
      <c r="AW339" s="13" t="s">
        <v>33</v>
      </c>
      <c r="AX339" s="13" t="s">
        <v>72</v>
      </c>
      <c r="AY339" s="158" t="s">
        <v>132</v>
      </c>
    </row>
    <row r="340" spans="2:51" s="13" customFormat="1" ht="11.25">
      <c r="B340" s="157"/>
      <c r="D340" s="151" t="s">
        <v>208</v>
      </c>
      <c r="E340" s="158" t="s">
        <v>19</v>
      </c>
      <c r="F340" s="159" t="s">
        <v>454</v>
      </c>
      <c r="H340" s="160">
        <v>3.567</v>
      </c>
      <c r="I340" s="161"/>
      <c r="L340" s="157"/>
      <c r="M340" s="162"/>
      <c r="T340" s="163"/>
      <c r="AT340" s="158" t="s">
        <v>208</v>
      </c>
      <c r="AU340" s="158" t="s">
        <v>81</v>
      </c>
      <c r="AV340" s="13" t="s">
        <v>81</v>
      </c>
      <c r="AW340" s="13" t="s">
        <v>33</v>
      </c>
      <c r="AX340" s="13" t="s">
        <v>72</v>
      </c>
      <c r="AY340" s="158" t="s">
        <v>132</v>
      </c>
    </row>
    <row r="341" spans="2:51" s="13" customFormat="1" ht="11.25">
      <c r="B341" s="157"/>
      <c r="D341" s="151" t="s">
        <v>208</v>
      </c>
      <c r="E341" s="158" t="s">
        <v>19</v>
      </c>
      <c r="F341" s="159" t="s">
        <v>1342</v>
      </c>
      <c r="H341" s="160">
        <v>0.28</v>
      </c>
      <c r="I341" s="161"/>
      <c r="L341" s="157"/>
      <c r="M341" s="162"/>
      <c r="T341" s="163"/>
      <c r="AT341" s="158" t="s">
        <v>208</v>
      </c>
      <c r="AU341" s="158" t="s">
        <v>81</v>
      </c>
      <c r="AV341" s="13" t="s">
        <v>81</v>
      </c>
      <c r="AW341" s="13" t="s">
        <v>33</v>
      </c>
      <c r="AX341" s="13" t="s">
        <v>72</v>
      </c>
      <c r="AY341" s="158" t="s">
        <v>132</v>
      </c>
    </row>
    <row r="342" spans="2:51" s="13" customFormat="1" ht="11.25">
      <c r="B342" s="157"/>
      <c r="D342" s="151" t="s">
        <v>208</v>
      </c>
      <c r="E342" s="158" t="s">
        <v>19</v>
      </c>
      <c r="F342" s="159" t="s">
        <v>362</v>
      </c>
      <c r="H342" s="160">
        <v>6.3</v>
      </c>
      <c r="I342" s="161"/>
      <c r="L342" s="157"/>
      <c r="M342" s="162"/>
      <c r="T342" s="163"/>
      <c r="AT342" s="158" t="s">
        <v>208</v>
      </c>
      <c r="AU342" s="158" t="s">
        <v>81</v>
      </c>
      <c r="AV342" s="13" t="s">
        <v>81</v>
      </c>
      <c r="AW342" s="13" t="s">
        <v>33</v>
      </c>
      <c r="AX342" s="13" t="s">
        <v>72</v>
      </c>
      <c r="AY342" s="158" t="s">
        <v>132</v>
      </c>
    </row>
    <row r="343" spans="2:51" s="13" customFormat="1" ht="11.25">
      <c r="B343" s="157"/>
      <c r="D343" s="151" t="s">
        <v>208</v>
      </c>
      <c r="E343" s="158" t="s">
        <v>19</v>
      </c>
      <c r="F343" s="159" t="s">
        <v>456</v>
      </c>
      <c r="H343" s="160">
        <v>0.12</v>
      </c>
      <c r="I343" s="161"/>
      <c r="L343" s="157"/>
      <c r="M343" s="162"/>
      <c r="T343" s="163"/>
      <c r="AT343" s="158" t="s">
        <v>208</v>
      </c>
      <c r="AU343" s="158" t="s">
        <v>81</v>
      </c>
      <c r="AV343" s="13" t="s">
        <v>81</v>
      </c>
      <c r="AW343" s="13" t="s">
        <v>33</v>
      </c>
      <c r="AX343" s="13" t="s">
        <v>72</v>
      </c>
      <c r="AY343" s="158" t="s">
        <v>132</v>
      </c>
    </row>
    <row r="344" spans="2:51" s="13" customFormat="1" ht="11.25">
      <c r="B344" s="157"/>
      <c r="D344" s="151" t="s">
        <v>208</v>
      </c>
      <c r="E344" s="158" t="s">
        <v>19</v>
      </c>
      <c r="F344" s="159" t="s">
        <v>458</v>
      </c>
      <c r="H344" s="160">
        <v>2.6</v>
      </c>
      <c r="I344" s="161"/>
      <c r="L344" s="157"/>
      <c r="M344" s="162"/>
      <c r="T344" s="163"/>
      <c r="AT344" s="158" t="s">
        <v>208</v>
      </c>
      <c r="AU344" s="158" t="s">
        <v>81</v>
      </c>
      <c r="AV344" s="13" t="s">
        <v>81</v>
      </c>
      <c r="AW344" s="13" t="s">
        <v>33</v>
      </c>
      <c r="AX344" s="13" t="s">
        <v>72</v>
      </c>
      <c r="AY344" s="158" t="s">
        <v>132</v>
      </c>
    </row>
    <row r="345" spans="2:51" s="13" customFormat="1" ht="11.25">
      <c r="B345" s="157"/>
      <c r="D345" s="151" t="s">
        <v>208</v>
      </c>
      <c r="E345" s="158" t="s">
        <v>19</v>
      </c>
      <c r="F345" s="159" t="s">
        <v>457</v>
      </c>
      <c r="H345" s="160">
        <v>2.84</v>
      </c>
      <c r="I345" s="161"/>
      <c r="L345" s="157"/>
      <c r="M345" s="162"/>
      <c r="T345" s="163"/>
      <c r="AT345" s="158" t="s">
        <v>208</v>
      </c>
      <c r="AU345" s="158" t="s">
        <v>81</v>
      </c>
      <c r="AV345" s="13" t="s">
        <v>81</v>
      </c>
      <c r="AW345" s="13" t="s">
        <v>33</v>
      </c>
      <c r="AX345" s="13" t="s">
        <v>72</v>
      </c>
      <c r="AY345" s="158" t="s">
        <v>132</v>
      </c>
    </row>
    <row r="346" spans="2:51" s="13" customFormat="1" ht="11.25">
      <c r="B346" s="157"/>
      <c r="D346" s="151" t="s">
        <v>208</v>
      </c>
      <c r="E346" s="158" t="s">
        <v>19</v>
      </c>
      <c r="F346" s="159" t="s">
        <v>466</v>
      </c>
      <c r="H346" s="160">
        <v>0.07</v>
      </c>
      <c r="I346" s="161"/>
      <c r="L346" s="157"/>
      <c r="M346" s="162"/>
      <c r="T346" s="163"/>
      <c r="AT346" s="158" t="s">
        <v>208</v>
      </c>
      <c r="AU346" s="158" t="s">
        <v>81</v>
      </c>
      <c r="AV346" s="13" t="s">
        <v>81</v>
      </c>
      <c r="AW346" s="13" t="s">
        <v>33</v>
      </c>
      <c r="AX346" s="13" t="s">
        <v>72</v>
      </c>
      <c r="AY346" s="158" t="s">
        <v>132</v>
      </c>
    </row>
    <row r="347" spans="2:51" s="13" customFormat="1" ht="11.25">
      <c r="B347" s="157"/>
      <c r="D347" s="151" t="s">
        <v>208</v>
      </c>
      <c r="E347" s="158" t="s">
        <v>19</v>
      </c>
      <c r="F347" s="159" t="s">
        <v>456</v>
      </c>
      <c r="H347" s="160">
        <v>0.12</v>
      </c>
      <c r="I347" s="161"/>
      <c r="L347" s="157"/>
      <c r="M347" s="162"/>
      <c r="T347" s="163"/>
      <c r="AT347" s="158" t="s">
        <v>208</v>
      </c>
      <c r="AU347" s="158" t="s">
        <v>81</v>
      </c>
      <c r="AV347" s="13" t="s">
        <v>81</v>
      </c>
      <c r="AW347" s="13" t="s">
        <v>33</v>
      </c>
      <c r="AX347" s="13" t="s">
        <v>72</v>
      </c>
      <c r="AY347" s="158" t="s">
        <v>132</v>
      </c>
    </row>
    <row r="348" spans="2:51" s="13" customFormat="1" ht="11.25">
      <c r="B348" s="157"/>
      <c r="D348" s="151" t="s">
        <v>208</v>
      </c>
      <c r="E348" s="158" t="s">
        <v>19</v>
      </c>
      <c r="F348" s="159" t="s">
        <v>1343</v>
      </c>
      <c r="H348" s="160">
        <v>3.6</v>
      </c>
      <c r="I348" s="161"/>
      <c r="L348" s="157"/>
      <c r="M348" s="162"/>
      <c r="T348" s="163"/>
      <c r="AT348" s="158" t="s">
        <v>208</v>
      </c>
      <c r="AU348" s="158" t="s">
        <v>81</v>
      </c>
      <c r="AV348" s="13" t="s">
        <v>81</v>
      </c>
      <c r="AW348" s="13" t="s">
        <v>33</v>
      </c>
      <c r="AX348" s="13" t="s">
        <v>72</v>
      </c>
      <c r="AY348" s="158" t="s">
        <v>132</v>
      </c>
    </row>
    <row r="349" spans="2:51" s="13" customFormat="1" ht="11.25">
      <c r="B349" s="157"/>
      <c r="D349" s="151" t="s">
        <v>208</v>
      </c>
      <c r="E349" s="158" t="s">
        <v>19</v>
      </c>
      <c r="F349" s="159" t="s">
        <v>463</v>
      </c>
      <c r="H349" s="160">
        <v>0.24</v>
      </c>
      <c r="I349" s="161"/>
      <c r="L349" s="157"/>
      <c r="M349" s="162"/>
      <c r="T349" s="163"/>
      <c r="AT349" s="158" t="s">
        <v>208</v>
      </c>
      <c r="AU349" s="158" t="s">
        <v>81</v>
      </c>
      <c r="AV349" s="13" t="s">
        <v>81</v>
      </c>
      <c r="AW349" s="13" t="s">
        <v>33</v>
      </c>
      <c r="AX349" s="13" t="s">
        <v>72</v>
      </c>
      <c r="AY349" s="158" t="s">
        <v>132</v>
      </c>
    </row>
    <row r="350" spans="2:51" s="13" customFormat="1" ht="11.25">
      <c r="B350" s="157"/>
      <c r="D350" s="151" t="s">
        <v>208</v>
      </c>
      <c r="E350" s="158" t="s">
        <v>19</v>
      </c>
      <c r="F350" s="159" t="s">
        <v>461</v>
      </c>
      <c r="H350" s="160">
        <v>1.43</v>
      </c>
      <c r="I350" s="161"/>
      <c r="L350" s="157"/>
      <c r="M350" s="162"/>
      <c r="T350" s="163"/>
      <c r="AT350" s="158" t="s">
        <v>208</v>
      </c>
      <c r="AU350" s="158" t="s">
        <v>81</v>
      </c>
      <c r="AV350" s="13" t="s">
        <v>81</v>
      </c>
      <c r="AW350" s="13" t="s">
        <v>33</v>
      </c>
      <c r="AX350" s="13" t="s">
        <v>72</v>
      </c>
      <c r="AY350" s="158" t="s">
        <v>132</v>
      </c>
    </row>
    <row r="351" spans="2:51" s="13" customFormat="1" ht="11.25">
      <c r="B351" s="157"/>
      <c r="D351" s="151" t="s">
        <v>208</v>
      </c>
      <c r="E351" s="158" t="s">
        <v>19</v>
      </c>
      <c r="F351" s="159" t="s">
        <v>460</v>
      </c>
      <c r="H351" s="160">
        <v>12.66</v>
      </c>
      <c r="I351" s="161"/>
      <c r="L351" s="157"/>
      <c r="M351" s="162"/>
      <c r="T351" s="163"/>
      <c r="AT351" s="158" t="s">
        <v>208</v>
      </c>
      <c r="AU351" s="158" t="s">
        <v>81</v>
      </c>
      <c r="AV351" s="13" t="s">
        <v>81</v>
      </c>
      <c r="AW351" s="13" t="s">
        <v>33</v>
      </c>
      <c r="AX351" s="13" t="s">
        <v>72</v>
      </c>
      <c r="AY351" s="158" t="s">
        <v>132</v>
      </c>
    </row>
    <row r="352" spans="2:51" s="13" customFormat="1" ht="11.25">
      <c r="B352" s="157"/>
      <c r="D352" s="151" t="s">
        <v>208</v>
      </c>
      <c r="E352" s="158" t="s">
        <v>19</v>
      </c>
      <c r="F352" s="159" t="s">
        <v>1344</v>
      </c>
      <c r="H352" s="160">
        <v>0.108</v>
      </c>
      <c r="I352" s="161"/>
      <c r="L352" s="157"/>
      <c r="M352" s="162"/>
      <c r="T352" s="163"/>
      <c r="AT352" s="158" t="s">
        <v>208</v>
      </c>
      <c r="AU352" s="158" t="s">
        <v>81</v>
      </c>
      <c r="AV352" s="13" t="s">
        <v>81</v>
      </c>
      <c r="AW352" s="13" t="s">
        <v>33</v>
      </c>
      <c r="AX352" s="13" t="s">
        <v>72</v>
      </c>
      <c r="AY352" s="158" t="s">
        <v>132</v>
      </c>
    </row>
    <row r="353" spans="2:51" s="13" customFormat="1" ht="11.25">
      <c r="B353" s="157"/>
      <c r="D353" s="151" t="s">
        <v>208</v>
      </c>
      <c r="E353" s="158" t="s">
        <v>19</v>
      </c>
      <c r="F353" s="159" t="s">
        <v>465</v>
      </c>
      <c r="H353" s="160">
        <v>4.25</v>
      </c>
      <c r="I353" s="161"/>
      <c r="L353" s="157"/>
      <c r="M353" s="162"/>
      <c r="T353" s="163"/>
      <c r="AT353" s="158" t="s">
        <v>208</v>
      </c>
      <c r="AU353" s="158" t="s">
        <v>81</v>
      </c>
      <c r="AV353" s="13" t="s">
        <v>81</v>
      </c>
      <c r="AW353" s="13" t="s">
        <v>33</v>
      </c>
      <c r="AX353" s="13" t="s">
        <v>72</v>
      </c>
      <c r="AY353" s="158" t="s">
        <v>132</v>
      </c>
    </row>
    <row r="354" spans="2:51" s="13" customFormat="1" ht="11.25">
      <c r="B354" s="157"/>
      <c r="D354" s="151" t="s">
        <v>208</v>
      </c>
      <c r="E354" s="158" t="s">
        <v>19</v>
      </c>
      <c r="F354" s="159" t="s">
        <v>466</v>
      </c>
      <c r="H354" s="160">
        <v>0.07</v>
      </c>
      <c r="I354" s="161"/>
      <c r="L354" s="157"/>
      <c r="M354" s="162"/>
      <c r="T354" s="163"/>
      <c r="AT354" s="158" t="s">
        <v>208</v>
      </c>
      <c r="AU354" s="158" t="s">
        <v>81</v>
      </c>
      <c r="AV354" s="13" t="s">
        <v>81</v>
      </c>
      <c r="AW354" s="13" t="s">
        <v>33</v>
      </c>
      <c r="AX354" s="13" t="s">
        <v>72</v>
      </c>
      <c r="AY354" s="158" t="s">
        <v>132</v>
      </c>
    </row>
    <row r="355" spans="2:51" s="13" customFormat="1" ht="11.25">
      <c r="B355" s="157"/>
      <c r="D355" s="151" t="s">
        <v>208</v>
      </c>
      <c r="E355" s="158" t="s">
        <v>19</v>
      </c>
      <c r="F355" s="159" t="s">
        <v>467</v>
      </c>
      <c r="H355" s="160">
        <v>1.53</v>
      </c>
      <c r="I355" s="161"/>
      <c r="L355" s="157"/>
      <c r="M355" s="162"/>
      <c r="T355" s="163"/>
      <c r="AT355" s="158" t="s">
        <v>208</v>
      </c>
      <c r="AU355" s="158" t="s">
        <v>81</v>
      </c>
      <c r="AV355" s="13" t="s">
        <v>81</v>
      </c>
      <c r="AW355" s="13" t="s">
        <v>33</v>
      </c>
      <c r="AX355" s="13" t="s">
        <v>72</v>
      </c>
      <c r="AY355" s="158" t="s">
        <v>132</v>
      </c>
    </row>
    <row r="356" spans="2:51" s="13" customFormat="1" ht="11.25">
      <c r="B356" s="157"/>
      <c r="D356" s="151" t="s">
        <v>208</v>
      </c>
      <c r="E356" s="158" t="s">
        <v>19</v>
      </c>
      <c r="F356" s="159" t="s">
        <v>1345</v>
      </c>
      <c r="H356" s="160">
        <v>2.976</v>
      </c>
      <c r="I356" s="161"/>
      <c r="L356" s="157"/>
      <c r="M356" s="162"/>
      <c r="T356" s="163"/>
      <c r="AT356" s="158" t="s">
        <v>208</v>
      </c>
      <c r="AU356" s="158" t="s">
        <v>81</v>
      </c>
      <c r="AV356" s="13" t="s">
        <v>81</v>
      </c>
      <c r="AW356" s="13" t="s">
        <v>33</v>
      </c>
      <c r="AX356" s="13" t="s">
        <v>72</v>
      </c>
      <c r="AY356" s="158" t="s">
        <v>132</v>
      </c>
    </row>
    <row r="357" spans="2:51" s="13" customFormat="1" ht="11.25">
      <c r="B357" s="157"/>
      <c r="D357" s="151" t="s">
        <v>208</v>
      </c>
      <c r="E357" s="158" t="s">
        <v>19</v>
      </c>
      <c r="F357" s="159" t="s">
        <v>1346</v>
      </c>
      <c r="H357" s="160">
        <v>2.933</v>
      </c>
      <c r="I357" s="161"/>
      <c r="L357" s="157"/>
      <c r="M357" s="162"/>
      <c r="T357" s="163"/>
      <c r="AT357" s="158" t="s">
        <v>208</v>
      </c>
      <c r="AU357" s="158" t="s">
        <v>81</v>
      </c>
      <c r="AV357" s="13" t="s">
        <v>81</v>
      </c>
      <c r="AW357" s="13" t="s">
        <v>33</v>
      </c>
      <c r="AX357" s="13" t="s">
        <v>72</v>
      </c>
      <c r="AY357" s="158" t="s">
        <v>132</v>
      </c>
    </row>
    <row r="358" spans="2:51" s="13" customFormat="1" ht="11.25">
      <c r="B358" s="157"/>
      <c r="D358" s="151" t="s">
        <v>208</v>
      </c>
      <c r="E358" s="158" t="s">
        <v>19</v>
      </c>
      <c r="F358" s="159" t="s">
        <v>365</v>
      </c>
      <c r="H358" s="160">
        <v>5.25</v>
      </c>
      <c r="I358" s="161"/>
      <c r="L358" s="157"/>
      <c r="M358" s="162"/>
      <c r="T358" s="163"/>
      <c r="AT358" s="158" t="s">
        <v>208</v>
      </c>
      <c r="AU358" s="158" t="s">
        <v>81</v>
      </c>
      <c r="AV358" s="13" t="s">
        <v>81</v>
      </c>
      <c r="AW358" s="13" t="s">
        <v>33</v>
      </c>
      <c r="AX358" s="13" t="s">
        <v>72</v>
      </c>
      <c r="AY358" s="158" t="s">
        <v>132</v>
      </c>
    </row>
    <row r="359" spans="2:51" s="13" customFormat="1" ht="11.25">
      <c r="B359" s="157"/>
      <c r="D359" s="151" t="s">
        <v>208</v>
      </c>
      <c r="E359" s="158" t="s">
        <v>19</v>
      </c>
      <c r="F359" s="159" t="s">
        <v>1347</v>
      </c>
      <c r="H359" s="160">
        <v>0.203</v>
      </c>
      <c r="I359" s="161"/>
      <c r="L359" s="157"/>
      <c r="M359" s="162"/>
      <c r="T359" s="163"/>
      <c r="AT359" s="158" t="s">
        <v>208</v>
      </c>
      <c r="AU359" s="158" t="s">
        <v>81</v>
      </c>
      <c r="AV359" s="13" t="s">
        <v>81</v>
      </c>
      <c r="AW359" s="13" t="s">
        <v>33</v>
      </c>
      <c r="AX359" s="13" t="s">
        <v>72</v>
      </c>
      <c r="AY359" s="158" t="s">
        <v>132</v>
      </c>
    </row>
    <row r="360" spans="2:51" s="14" customFormat="1" ht="11.25">
      <c r="B360" s="164"/>
      <c r="D360" s="151" t="s">
        <v>208</v>
      </c>
      <c r="E360" s="165" t="s">
        <v>19</v>
      </c>
      <c r="F360" s="166" t="s">
        <v>212</v>
      </c>
      <c r="H360" s="167">
        <v>52.329</v>
      </c>
      <c r="I360" s="168"/>
      <c r="L360" s="164"/>
      <c r="M360" s="169"/>
      <c r="T360" s="170"/>
      <c r="AT360" s="165" t="s">
        <v>208</v>
      </c>
      <c r="AU360" s="165" t="s">
        <v>81</v>
      </c>
      <c r="AV360" s="14" t="s">
        <v>155</v>
      </c>
      <c r="AW360" s="14" t="s">
        <v>33</v>
      </c>
      <c r="AX360" s="14" t="s">
        <v>79</v>
      </c>
      <c r="AY360" s="165" t="s">
        <v>132</v>
      </c>
    </row>
    <row r="361" spans="2:65" s="1" customFormat="1" ht="24.2" customHeight="1">
      <c r="B361" s="33"/>
      <c r="C361" s="128" t="s">
        <v>490</v>
      </c>
      <c r="D361" s="128" t="s">
        <v>135</v>
      </c>
      <c r="E361" s="129" t="s">
        <v>483</v>
      </c>
      <c r="F361" s="130" t="s">
        <v>484</v>
      </c>
      <c r="G361" s="131" t="s">
        <v>205</v>
      </c>
      <c r="H361" s="132">
        <v>16.8</v>
      </c>
      <c r="I361" s="133"/>
      <c r="J361" s="134">
        <f>ROUND(I361*H361,2)</f>
        <v>0</v>
      </c>
      <c r="K361" s="130" t="s">
        <v>139</v>
      </c>
      <c r="L361" s="33"/>
      <c r="M361" s="135" t="s">
        <v>19</v>
      </c>
      <c r="N361" s="136" t="s">
        <v>43</v>
      </c>
      <c r="P361" s="137">
        <f>O361*H361</f>
        <v>0</v>
      </c>
      <c r="Q361" s="137">
        <v>0</v>
      </c>
      <c r="R361" s="137">
        <f>Q361*H361</f>
        <v>0</v>
      </c>
      <c r="S361" s="137">
        <v>0.076</v>
      </c>
      <c r="T361" s="138">
        <f>S361*H361</f>
        <v>1.2768</v>
      </c>
      <c r="AR361" s="139" t="s">
        <v>155</v>
      </c>
      <c r="AT361" s="139" t="s">
        <v>135</v>
      </c>
      <c r="AU361" s="139" t="s">
        <v>81</v>
      </c>
      <c r="AY361" s="18" t="s">
        <v>132</v>
      </c>
      <c r="BE361" s="140">
        <f>IF(N361="základní",J361,0)</f>
        <v>0</v>
      </c>
      <c r="BF361" s="140">
        <f>IF(N361="snížená",J361,0)</f>
        <v>0</v>
      </c>
      <c r="BG361" s="140">
        <f>IF(N361="zákl. přenesená",J361,0)</f>
        <v>0</v>
      </c>
      <c r="BH361" s="140">
        <f>IF(N361="sníž. přenesená",J361,0)</f>
        <v>0</v>
      </c>
      <c r="BI361" s="140">
        <f>IF(N361="nulová",J361,0)</f>
        <v>0</v>
      </c>
      <c r="BJ361" s="18" t="s">
        <v>79</v>
      </c>
      <c r="BK361" s="140">
        <f>ROUND(I361*H361,2)</f>
        <v>0</v>
      </c>
      <c r="BL361" s="18" t="s">
        <v>155</v>
      </c>
      <c r="BM361" s="139" t="s">
        <v>1352</v>
      </c>
    </row>
    <row r="362" spans="2:47" s="1" customFormat="1" ht="11.25">
      <c r="B362" s="33"/>
      <c r="D362" s="141" t="s">
        <v>142</v>
      </c>
      <c r="F362" s="142" t="s">
        <v>486</v>
      </c>
      <c r="I362" s="143"/>
      <c r="L362" s="33"/>
      <c r="M362" s="144"/>
      <c r="T362" s="54"/>
      <c r="AT362" s="18" t="s">
        <v>142</v>
      </c>
      <c r="AU362" s="18" t="s">
        <v>81</v>
      </c>
    </row>
    <row r="363" spans="2:51" s="13" customFormat="1" ht="11.25">
      <c r="B363" s="157"/>
      <c r="D363" s="151" t="s">
        <v>208</v>
      </c>
      <c r="E363" s="158" t="s">
        <v>19</v>
      </c>
      <c r="F363" s="159" t="s">
        <v>1353</v>
      </c>
      <c r="H363" s="160">
        <v>6</v>
      </c>
      <c r="I363" s="161"/>
      <c r="L363" s="157"/>
      <c r="M363" s="162"/>
      <c r="T363" s="163"/>
      <c r="AT363" s="158" t="s">
        <v>208</v>
      </c>
      <c r="AU363" s="158" t="s">
        <v>81</v>
      </c>
      <c r="AV363" s="13" t="s">
        <v>81</v>
      </c>
      <c r="AW363" s="13" t="s">
        <v>33</v>
      </c>
      <c r="AX363" s="13" t="s">
        <v>72</v>
      </c>
      <c r="AY363" s="158" t="s">
        <v>132</v>
      </c>
    </row>
    <row r="364" spans="2:51" s="13" customFormat="1" ht="11.25">
      <c r="B364" s="157"/>
      <c r="D364" s="151" t="s">
        <v>208</v>
      </c>
      <c r="E364" s="158" t="s">
        <v>19</v>
      </c>
      <c r="F364" s="159" t="s">
        <v>488</v>
      </c>
      <c r="H364" s="160">
        <v>2.8</v>
      </c>
      <c r="I364" s="161"/>
      <c r="L364" s="157"/>
      <c r="M364" s="162"/>
      <c r="T364" s="163"/>
      <c r="AT364" s="158" t="s">
        <v>208</v>
      </c>
      <c r="AU364" s="158" t="s">
        <v>81</v>
      </c>
      <c r="AV364" s="13" t="s">
        <v>81</v>
      </c>
      <c r="AW364" s="13" t="s">
        <v>33</v>
      </c>
      <c r="AX364" s="13" t="s">
        <v>72</v>
      </c>
      <c r="AY364" s="158" t="s">
        <v>132</v>
      </c>
    </row>
    <row r="365" spans="2:51" s="13" customFormat="1" ht="11.25">
      <c r="B365" s="157"/>
      <c r="D365" s="151" t="s">
        <v>208</v>
      </c>
      <c r="E365" s="158" t="s">
        <v>19</v>
      </c>
      <c r="F365" s="159" t="s">
        <v>1354</v>
      </c>
      <c r="H365" s="160">
        <v>8</v>
      </c>
      <c r="I365" s="161"/>
      <c r="L365" s="157"/>
      <c r="M365" s="162"/>
      <c r="T365" s="163"/>
      <c r="AT365" s="158" t="s">
        <v>208</v>
      </c>
      <c r="AU365" s="158" t="s">
        <v>81</v>
      </c>
      <c r="AV365" s="13" t="s">
        <v>81</v>
      </c>
      <c r="AW365" s="13" t="s">
        <v>33</v>
      </c>
      <c r="AX365" s="13" t="s">
        <v>72</v>
      </c>
      <c r="AY365" s="158" t="s">
        <v>132</v>
      </c>
    </row>
    <row r="366" spans="2:51" s="14" customFormat="1" ht="11.25">
      <c r="B366" s="164"/>
      <c r="D366" s="151" t="s">
        <v>208</v>
      </c>
      <c r="E366" s="165" t="s">
        <v>19</v>
      </c>
      <c r="F366" s="166" t="s">
        <v>212</v>
      </c>
      <c r="H366" s="167">
        <v>16.8</v>
      </c>
      <c r="I366" s="168"/>
      <c r="L366" s="164"/>
      <c r="M366" s="169"/>
      <c r="T366" s="170"/>
      <c r="AT366" s="165" t="s">
        <v>208</v>
      </c>
      <c r="AU366" s="165" t="s">
        <v>81</v>
      </c>
      <c r="AV366" s="14" t="s">
        <v>155</v>
      </c>
      <c r="AW366" s="14" t="s">
        <v>33</v>
      </c>
      <c r="AX366" s="14" t="s">
        <v>79</v>
      </c>
      <c r="AY366" s="165" t="s">
        <v>132</v>
      </c>
    </row>
    <row r="367" spans="2:65" s="1" customFormat="1" ht="24.2" customHeight="1">
      <c r="B367" s="33"/>
      <c r="C367" s="128" t="s">
        <v>496</v>
      </c>
      <c r="D367" s="128" t="s">
        <v>135</v>
      </c>
      <c r="E367" s="129" t="s">
        <v>491</v>
      </c>
      <c r="F367" s="130" t="s">
        <v>492</v>
      </c>
      <c r="G367" s="131" t="s">
        <v>205</v>
      </c>
      <c r="H367" s="132">
        <v>0.82</v>
      </c>
      <c r="I367" s="133"/>
      <c r="J367" s="134">
        <f>ROUND(I367*H367,2)</f>
        <v>0</v>
      </c>
      <c r="K367" s="130" t="s">
        <v>139</v>
      </c>
      <c r="L367" s="33"/>
      <c r="M367" s="135" t="s">
        <v>19</v>
      </c>
      <c r="N367" s="136" t="s">
        <v>43</v>
      </c>
      <c r="P367" s="137">
        <f>O367*H367</f>
        <v>0</v>
      </c>
      <c r="Q367" s="137">
        <v>0</v>
      </c>
      <c r="R367" s="137">
        <f>Q367*H367</f>
        <v>0</v>
      </c>
      <c r="S367" s="137">
        <v>0.187</v>
      </c>
      <c r="T367" s="138">
        <f>S367*H367</f>
        <v>0.15334</v>
      </c>
      <c r="AR367" s="139" t="s">
        <v>155</v>
      </c>
      <c r="AT367" s="139" t="s">
        <v>135</v>
      </c>
      <c r="AU367" s="139" t="s">
        <v>81</v>
      </c>
      <c r="AY367" s="18" t="s">
        <v>132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8" t="s">
        <v>79</v>
      </c>
      <c r="BK367" s="140">
        <f>ROUND(I367*H367,2)</f>
        <v>0</v>
      </c>
      <c r="BL367" s="18" t="s">
        <v>155</v>
      </c>
      <c r="BM367" s="139" t="s">
        <v>1355</v>
      </c>
    </row>
    <row r="368" spans="2:47" s="1" customFormat="1" ht="11.25">
      <c r="B368" s="33"/>
      <c r="D368" s="141" t="s">
        <v>142</v>
      </c>
      <c r="F368" s="142" t="s">
        <v>494</v>
      </c>
      <c r="I368" s="143"/>
      <c r="L368" s="33"/>
      <c r="M368" s="144"/>
      <c r="T368" s="54"/>
      <c r="AT368" s="18" t="s">
        <v>142</v>
      </c>
      <c r="AU368" s="18" t="s">
        <v>81</v>
      </c>
    </row>
    <row r="369" spans="2:51" s="13" customFormat="1" ht="11.25">
      <c r="B369" s="157"/>
      <c r="D369" s="151" t="s">
        <v>208</v>
      </c>
      <c r="E369" s="158" t="s">
        <v>19</v>
      </c>
      <c r="F369" s="159" t="s">
        <v>495</v>
      </c>
      <c r="H369" s="160">
        <v>0.82</v>
      </c>
      <c r="I369" s="161"/>
      <c r="L369" s="157"/>
      <c r="M369" s="162"/>
      <c r="T369" s="163"/>
      <c r="AT369" s="158" t="s">
        <v>208</v>
      </c>
      <c r="AU369" s="158" t="s">
        <v>81</v>
      </c>
      <c r="AV369" s="13" t="s">
        <v>81</v>
      </c>
      <c r="AW369" s="13" t="s">
        <v>33</v>
      </c>
      <c r="AX369" s="13" t="s">
        <v>79</v>
      </c>
      <c r="AY369" s="158" t="s">
        <v>132</v>
      </c>
    </row>
    <row r="370" spans="2:65" s="1" customFormat="1" ht="24.2" customHeight="1">
      <c r="B370" s="33"/>
      <c r="C370" s="128" t="s">
        <v>503</v>
      </c>
      <c r="D370" s="128" t="s">
        <v>135</v>
      </c>
      <c r="E370" s="129" t="s">
        <v>497</v>
      </c>
      <c r="F370" s="130" t="s">
        <v>498</v>
      </c>
      <c r="G370" s="131" t="s">
        <v>205</v>
      </c>
      <c r="H370" s="132">
        <v>5.33</v>
      </c>
      <c r="I370" s="133"/>
      <c r="J370" s="134">
        <f>ROUND(I370*H370,2)</f>
        <v>0</v>
      </c>
      <c r="K370" s="130" t="s">
        <v>139</v>
      </c>
      <c r="L370" s="33"/>
      <c r="M370" s="135" t="s">
        <v>19</v>
      </c>
      <c r="N370" s="136" t="s">
        <v>43</v>
      </c>
      <c r="P370" s="137">
        <f>O370*H370</f>
        <v>0</v>
      </c>
      <c r="Q370" s="137">
        <v>0</v>
      </c>
      <c r="R370" s="137">
        <f>Q370*H370</f>
        <v>0</v>
      </c>
      <c r="S370" s="137">
        <v>0.18</v>
      </c>
      <c r="T370" s="138">
        <f>S370*H370</f>
        <v>0.9594</v>
      </c>
      <c r="AR370" s="139" t="s">
        <v>155</v>
      </c>
      <c r="AT370" s="139" t="s">
        <v>135</v>
      </c>
      <c r="AU370" s="139" t="s">
        <v>81</v>
      </c>
      <c r="AY370" s="18" t="s">
        <v>132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79</v>
      </c>
      <c r="BK370" s="140">
        <f>ROUND(I370*H370,2)</f>
        <v>0</v>
      </c>
      <c r="BL370" s="18" t="s">
        <v>155</v>
      </c>
      <c r="BM370" s="139" t="s">
        <v>1356</v>
      </c>
    </row>
    <row r="371" spans="2:47" s="1" customFormat="1" ht="11.25">
      <c r="B371" s="33"/>
      <c r="D371" s="141" t="s">
        <v>142</v>
      </c>
      <c r="F371" s="142" t="s">
        <v>500</v>
      </c>
      <c r="I371" s="143"/>
      <c r="L371" s="33"/>
      <c r="M371" s="144"/>
      <c r="T371" s="54"/>
      <c r="AT371" s="18" t="s">
        <v>142</v>
      </c>
      <c r="AU371" s="18" t="s">
        <v>81</v>
      </c>
    </row>
    <row r="372" spans="2:51" s="13" customFormat="1" ht="11.25">
      <c r="B372" s="157"/>
      <c r="D372" s="151" t="s">
        <v>208</v>
      </c>
      <c r="E372" s="158" t="s">
        <v>19</v>
      </c>
      <c r="F372" s="159" t="s">
        <v>501</v>
      </c>
      <c r="H372" s="160">
        <v>1.64</v>
      </c>
      <c r="I372" s="161"/>
      <c r="L372" s="157"/>
      <c r="M372" s="162"/>
      <c r="T372" s="163"/>
      <c r="AT372" s="158" t="s">
        <v>208</v>
      </c>
      <c r="AU372" s="158" t="s">
        <v>81</v>
      </c>
      <c r="AV372" s="13" t="s">
        <v>81</v>
      </c>
      <c r="AW372" s="13" t="s">
        <v>33</v>
      </c>
      <c r="AX372" s="13" t="s">
        <v>72</v>
      </c>
      <c r="AY372" s="158" t="s">
        <v>132</v>
      </c>
    </row>
    <row r="373" spans="2:51" s="13" customFormat="1" ht="11.25">
      <c r="B373" s="157"/>
      <c r="D373" s="151" t="s">
        <v>208</v>
      </c>
      <c r="E373" s="158" t="s">
        <v>19</v>
      </c>
      <c r="F373" s="159" t="s">
        <v>502</v>
      </c>
      <c r="H373" s="160">
        <v>3.69</v>
      </c>
      <c r="I373" s="161"/>
      <c r="L373" s="157"/>
      <c r="M373" s="162"/>
      <c r="T373" s="163"/>
      <c r="AT373" s="158" t="s">
        <v>208</v>
      </c>
      <c r="AU373" s="158" t="s">
        <v>81</v>
      </c>
      <c r="AV373" s="13" t="s">
        <v>81</v>
      </c>
      <c r="AW373" s="13" t="s">
        <v>33</v>
      </c>
      <c r="AX373" s="13" t="s">
        <v>72</v>
      </c>
      <c r="AY373" s="158" t="s">
        <v>132</v>
      </c>
    </row>
    <row r="374" spans="2:51" s="14" customFormat="1" ht="11.25">
      <c r="B374" s="164"/>
      <c r="D374" s="151" t="s">
        <v>208</v>
      </c>
      <c r="E374" s="165" t="s">
        <v>19</v>
      </c>
      <c r="F374" s="166" t="s">
        <v>212</v>
      </c>
      <c r="H374" s="167">
        <v>5.33</v>
      </c>
      <c r="I374" s="168"/>
      <c r="L374" s="164"/>
      <c r="M374" s="169"/>
      <c r="T374" s="170"/>
      <c r="AT374" s="165" t="s">
        <v>208</v>
      </c>
      <c r="AU374" s="165" t="s">
        <v>81</v>
      </c>
      <c r="AV374" s="14" t="s">
        <v>155</v>
      </c>
      <c r="AW374" s="14" t="s">
        <v>33</v>
      </c>
      <c r="AX374" s="14" t="s">
        <v>79</v>
      </c>
      <c r="AY374" s="165" t="s">
        <v>132</v>
      </c>
    </row>
    <row r="375" spans="2:65" s="1" customFormat="1" ht="24.2" customHeight="1">
      <c r="B375" s="33"/>
      <c r="C375" s="128" t="s">
        <v>509</v>
      </c>
      <c r="D375" s="128" t="s">
        <v>135</v>
      </c>
      <c r="E375" s="129" t="s">
        <v>504</v>
      </c>
      <c r="F375" s="130" t="s">
        <v>505</v>
      </c>
      <c r="G375" s="131" t="s">
        <v>228</v>
      </c>
      <c r="H375" s="132">
        <v>5.6</v>
      </c>
      <c r="I375" s="133"/>
      <c r="J375" s="134">
        <f>ROUND(I375*H375,2)</f>
        <v>0</v>
      </c>
      <c r="K375" s="130" t="s">
        <v>139</v>
      </c>
      <c r="L375" s="33"/>
      <c r="M375" s="135" t="s">
        <v>19</v>
      </c>
      <c r="N375" s="136" t="s">
        <v>43</v>
      </c>
      <c r="P375" s="137">
        <f>O375*H375</f>
        <v>0</v>
      </c>
      <c r="Q375" s="137">
        <v>0</v>
      </c>
      <c r="R375" s="137">
        <f>Q375*H375</f>
        <v>0</v>
      </c>
      <c r="S375" s="137">
        <v>0.042</v>
      </c>
      <c r="T375" s="138">
        <f>S375*H375</f>
        <v>0.2352</v>
      </c>
      <c r="AR375" s="139" t="s">
        <v>155</v>
      </c>
      <c r="AT375" s="139" t="s">
        <v>135</v>
      </c>
      <c r="AU375" s="139" t="s">
        <v>81</v>
      </c>
      <c r="AY375" s="18" t="s">
        <v>132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8" t="s">
        <v>79</v>
      </c>
      <c r="BK375" s="140">
        <f>ROUND(I375*H375,2)</f>
        <v>0</v>
      </c>
      <c r="BL375" s="18" t="s">
        <v>155</v>
      </c>
      <c r="BM375" s="139" t="s">
        <v>1357</v>
      </c>
    </row>
    <row r="376" spans="2:47" s="1" customFormat="1" ht="11.25">
      <c r="B376" s="33"/>
      <c r="D376" s="141" t="s">
        <v>142</v>
      </c>
      <c r="F376" s="142" t="s">
        <v>507</v>
      </c>
      <c r="I376" s="143"/>
      <c r="L376" s="33"/>
      <c r="M376" s="144"/>
      <c r="T376" s="54"/>
      <c r="AT376" s="18" t="s">
        <v>142</v>
      </c>
      <c r="AU376" s="18" t="s">
        <v>81</v>
      </c>
    </row>
    <row r="377" spans="2:51" s="13" customFormat="1" ht="11.25">
      <c r="B377" s="157"/>
      <c r="D377" s="151" t="s">
        <v>208</v>
      </c>
      <c r="E377" s="158" t="s">
        <v>19</v>
      </c>
      <c r="F377" s="159" t="s">
        <v>1358</v>
      </c>
      <c r="H377" s="160">
        <v>5.6</v>
      </c>
      <c r="I377" s="161"/>
      <c r="L377" s="157"/>
      <c r="M377" s="162"/>
      <c r="T377" s="163"/>
      <c r="AT377" s="158" t="s">
        <v>208</v>
      </c>
      <c r="AU377" s="158" t="s">
        <v>81</v>
      </c>
      <c r="AV377" s="13" t="s">
        <v>81</v>
      </c>
      <c r="AW377" s="13" t="s">
        <v>33</v>
      </c>
      <c r="AX377" s="13" t="s">
        <v>79</v>
      </c>
      <c r="AY377" s="158" t="s">
        <v>132</v>
      </c>
    </row>
    <row r="378" spans="2:65" s="1" customFormat="1" ht="24.2" customHeight="1">
      <c r="B378" s="33"/>
      <c r="C378" s="128" t="s">
        <v>514</v>
      </c>
      <c r="D378" s="128" t="s">
        <v>135</v>
      </c>
      <c r="E378" s="129" t="s">
        <v>510</v>
      </c>
      <c r="F378" s="130" t="s">
        <v>511</v>
      </c>
      <c r="G378" s="131" t="s">
        <v>205</v>
      </c>
      <c r="H378" s="132">
        <v>122.669</v>
      </c>
      <c r="I378" s="133"/>
      <c r="J378" s="134">
        <f>ROUND(I378*H378,2)</f>
        <v>0</v>
      </c>
      <c r="K378" s="130" t="s">
        <v>139</v>
      </c>
      <c r="L378" s="33"/>
      <c r="M378" s="135" t="s">
        <v>19</v>
      </c>
      <c r="N378" s="136" t="s">
        <v>43</v>
      </c>
      <c r="P378" s="137">
        <f>O378*H378</f>
        <v>0</v>
      </c>
      <c r="Q378" s="137">
        <v>0</v>
      </c>
      <c r="R378" s="137">
        <f>Q378*H378</f>
        <v>0</v>
      </c>
      <c r="S378" s="137">
        <v>0.004</v>
      </c>
      <c r="T378" s="138">
        <f>S378*H378</f>
        <v>0.490676</v>
      </c>
      <c r="AR378" s="139" t="s">
        <v>155</v>
      </c>
      <c r="AT378" s="139" t="s">
        <v>135</v>
      </c>
      <c r="AU378" s="139" t="s">
        <v>81</v>
      </c>
      <c r="AY378" s="18" t="s">
        <v>132</v>
      </c>
      <c r="BE378" s="140">
        <f>IF(N378="základní",J378,0)</f>
        <v>0</v>
      </c>
      <c r="BF378" s="140">
        <f>IF(N378="snížená",J378,0)</f>
        <v>0</v>
      </c>
      <c r="BG378" s="140">
        <f>IF(N378="zákl. přenesená",J378,0)</f>
        <v>0</v>
      </c>
      <c r="BH378" s="140">
        <f>IF(N378="sníž. přenesená",J378,0)</f>
        <v>0</v>
      </c>
      <c r="BI378" s="140">
        <f>IF(N378="nulová",J378,0)</f>
        <v>0</v>
      </c>
      <c r="BJ378" s="18" t="s">
        <v>79</v>
      </c>
      <c r="BK378" s="140">
        <f>ROUND(I378*H378,2)</f>
        <v>0</v>
      </c>
      <c r="BL378" s="18" t="s">
        <v>155</v>
      </c>
      <c r="BM378" s="139" t="s">
        <v>1359</v>
      </c>
    </row>
    <row r="379" spans="2:47" s="1" customFormat="1" ht="11.25">
      <c r="B379" s="33"/>
      <c r="D379" s="141" t="s">
        <v>142</v>
      </c>
      <c r="F379" s="142" t="s">
        <v>513</v>
      </c>
      <c r="I379" s="143"/>
      <c r="L379" s="33"/>
      <c r="M379" s="144"/>
      <c r="T379" s="54"/>
      <c r="AT379" s="18" t="s">
        <v>142</v>
      </c>
      <c r="AU379" s="18" t="s">
        <v>81</v>
      </c>
    </row>
    <row r="380" spans="2:51" s="12" customFormat="1" ht="11.25">
      <c r="B380" s="150"/>
      <c r="D380" s="151" t="s">
        <v>208</v>
      </c>
      <c r="E380" s="152" t="s">
        <v>19</v>
      </c>
      <c r="F380" s="153" t="s">
        <v>260</v>
      </c>
      <c r="H380" s="152" t="s">
        <v>19</v>
      </c>
      <c r="I380" s="154"/>
      <c r="L380" s="150"/>
      <c r="M380" s="155"/>
      <c r="T380" s="156"/>
      <c r="AT380" s="152" t="s">
        <v>208</v>
      </c>
      <c r="AU380" s="152" t="s">
        <v>81</v>
      </c>
      <c r="AV380" s="12" t="s">
        <v>79</v>
      </c>
      <c r="AW380" s="12" t="s">
        <v>33</v>
      </c>
      <c r="AX380" s="12" t="s">
        <v>72</v>
      </c>
      <c r="AY380" s="152" t="s">
        <v>132</v>
      </c>
    </row>
    <row r="381" spans="2:51" s="13" customFormat="1" ht="11.25">
      <c r="B381" s="157"/>
      <c r="D381" s="151" t="s">
        <v>208</v>
      </c>
      <c r="E381" s="158" t="s">
        <v>19</v>
      </c>
      <c r="F381" s="159" t="s">
        <v>1257</v>
      </c>
      <c r="H381" s="160">
        <v>2.17</v>
      </c>
      <c r="I381" s="161"/>
      <c r="L381" s="157"/>
      <c r="M381" s="162"/>
      <c r="T381" s="163"/>
      <c r="AT381" s="158" t="s">
        <v>208</v>
      </c>
      <c r="AU381" s="158" t="s">
        <v>81</v>
      </c>
      <c r="AV381" s="13" t="s">
        <v>81</v>
      </c>
      <c r="AW381" s="13" t="s">
        <v>33</v>
      </c>
      <c r="AX381" s="13" t="s">
        <v>72</v>
      </c>
      <c r="AY381" s="158" t="s">
        <v>132</v>
      </c>
    </row>
    <row r="382" spans="2:51" s="13" customFormat="1" ht="11.25">
      <c r="B382" s="157"/>
      <c r="D382" s="151" t="s">
        <v>208</v>
      </c>
      <c r="E382" s="158" t="s">
        <v>19</v>
      </c>
      <c r="F382" s="159" t="s">
        <v>1258</v>
      </c>
      <c r="H382" s="160">
        <v>5.745</v>
      </c>
      <c r="I382" s="161"/>
      <c r="L382" s="157"/>
      <c r="M382" s="162"/>
      <c r="T382" s="163"/>
      <c r="AT382" s="158" t="s">
        <v>208</v>
      </c>
      <c r="AU382" s="158" t="s">
        <v>81</v>
      </c>
      <c r="AV382" s="13" t="s">
        <v>81</v>
      </c>
      <c r="AW382" s="13" t="s">
        <v>33</v>
      </c>
      <c r="AX382" s="13" t="s">
        <v>72</v>
      </c>
      <c r="AY382" s="158" t="s">
        <v>132</v>
      </c>
    </row>
    <row r="383" spans="2:51" s="13" customFormat="1" ht="11.25">
      <c r="B383" s="157"/>
      <c r="D383" s="151" t="s">
        <v>208</v>
      </c>
      <c r="E383" s="158" t="s">
        <v>19</v>
      </c>
      <c r="F383" s="159" t="s">
        <v>1259</v>
      </c>
      <c r="H383" s="160">
        <v>6.1</v>
      </c>
      <c r="I383" s="161"/>
      <c r="L383" s="157"/>
      <c r="M383" s="162"/>
      <c r="T383" s="163"/>
      <c r="AT383" s="158" t="s">
        <v>208</v>
      </c>
      <c r="AU383" s="158" t="s">
        <v>81</v>
      </c>
      <c r="AV383" s="13" t="s">
        <v>81</v>
      </c>
      <c r="AW383" s="13" t="s">
        <v>33</v>
      </c>
      <c r="AX383" s="13" t="s">
        <v>72</v>
      </c>
      <c r="AY383" s="158" t="s">
        <v>132</v>
      </c>
    </row>
    <row r="384" spans="2:51" s="13" customFormat="1" ht="11.25">
      <c r="B384" s="157"/>
      <c r="D384" s="151" t="s">
        <v>208</v>
      </c>
      <c r="E384" s="158" t="s">
        <v>19</v>
      </c>
      <c r="F384" s="159" t="s">
        <v>1260</v>
      </c>
      <c r="H384" s="160">
        <v>146.445</v>
      </c>
      <c r="I384" s="161"/>
      <c r="L384" s="157"/>
      <c r="M384" s="162"/>
      <c r="T384" s="163"/>
      <c r="AT384" s="158" t="s">
        <v>208</v>
      </c>
      <c r="AU384" s="158" t="s">
        <v>81</v>
      </c>
      <c r="AV384" s="13" t="s">
        <v>81</v>
      </c>
      <c r="AW384" s="13" t="s">
        <v>33</v>
      </c>
      <c r="AX384" s="13" t="s">
        <v>72</v>
      </c>
      <c r="AY384" s="158" t="s">
        <v>132</v>
      </c>
    </row>
    <row r="385" spans="2:51" s="13" customFormat="1" ht="11.25">
      <c r="B385" s="157"/>
      <c r="D385" s="151" t="s">
        <v>208</v>
      </c>
      <c r="E385" s="158" t="s">
        <v>19</v>
      </c>
      <c r="F385" s="159" t="s">
        <v>1261</v>
      </c>
      <c r="H385" s="160">
        <v>-2.1</v>
      </c>
      <c r="I385" s="161"/>
      <c r="L385" s="157"/>
      <c r="M385" s="162"/>
      <c r="T385" s="163"/>
      <c r="AT385" s="158" t="s">
        <v>208</v>
      </c>
      <c r="AU385" s="158" t="s">
        <v>81</v>
      </c>
      <c r="AV385" s="13" t="s">
        <v>81</v>
      </c>
      <c r="AW385" s="13" t="s">
        <v>33</v>
      </c>
      <c r="AX385" s="13" t="s">
        <v>72</v>
      </c>
      <c r="AY385" s="158" t="s">
        <v>132</v>
      </c>
    </row>
    <row r="386" spans="2:51" s="13" customFormat="1" ht="11.25">
      <c r="B386" s="157"/>
      <c r="D386" s="151" t="s">
        <v>208</v>
      </c>
      <c r="E386" s="158" t="s">
        <v>19</v>
      </c>
      <c r="F386" s="159" t="s">
        <v>266</v>
      </c>
      <c r="H386" s="160">
        <v>-1.87</v>
      </c>
      <c r="I386" s="161"/>
      <c r="L386" s="157"/>
      <c r="M386" s="162"/>
      <c r="T386" s="163"/>
      <c r="AT386" s="158" t="s">
        <v>208</v>
      </c>
      <c r="AU386" s="158" t="s">
        <v>81</v>
      </c>
      <c r="AV386" s="13" t="s">
        <v>81</v>
      </c>
      <c r="AW386" s="13" t="s">
        <v>33</v>
      </c>
      <c r="AX386" s="13" t="s">
        <v>72</v>
      </c>
      <c r="AY386" s="158" t="s">
        <v>132</v>
      </c>
    </row>
    <row r="387" spans="2:51" s="13" customFormat="1" ht="11.25">
      <c r="B387" s="157"/>
      <c r="D387" s="151" t="s">
        <v>208</v>
      </c>
      <c r="E387" s="158" t="s">
        <v>19</v>
      </c>
      <c r="F387" s="159" t="s">
        <v>267</v>
      </c>
      <c r="H387" s="160">
        <v>-1.65</v>
      </c>
      <c r="I387" s="161"/>
      <c r="L387" s="157"/>
      <c r="M387" s="162"/>
      <c r="T387" s="163"/>
      <c r="AT387" s="158" t="s">
        <v>208</v>
      </c>
      <c r="AU387" s="158" t="s">
        <v>81</v>
      </c>
      <c r="AV387" s="13" t="s">
        <v>81</v>
      </c>
      <c r="AW387" s="13" t="s">
        <v>33</v>
      </c>
      <c r="AX387" s="13" t="s">
        <v>72</v>
      </c>
      <c r="AY387" s="158" t="s">
        <v>132</v>
      </c>
    </row>
    <row r="388" spans="2:51" s="13" customFormat="1" ht="11.25">
      <c r="B388" s="157"/>
      <c r="D388" s="151" t="s">
        <v>208</v>
      </c>
      <c r="E388" s="158" t="s">
        <v>19</v>
      </c>
      <c r="F388" s="159" t="s">
        <v>268</v>
      </c>
      <c r="H388" s="160">
        <v>-1.925</v>
      </c>
      <c r="I388" s="161"/>
      <c r="L388" s="157"/>
      <c r="M388" s="162"/>
      <c r="T388" s="163"/>
      <c r="AT388" s="158" t="s">
        <v>208</v>
      </c>
      <c r="AU388" s="158" t="s">
        <v>81</v>
      </c>
      <c r="AV388" s="13" t="s">
        <v>81</v>
      </c>
      <c r="AW388" s="13" t="s">
        <v>33</v>
      </c>
      <c r="AX388" s="13" t="s">
        <v>72</v>
      </c>
      <c r="AY388" s="158" t="s">
        <v>132</v>
      </c>
    </row>
    <row r="389" spans="2:51" s="13" customFormat="1" ht="11.25">
      <c r="B389" s="157"/>
      <c r="D389" s="151" t="s">
        <v>208</v>
      </c>
      <c r="E389" s="158" t="s">
        <v>19</v>
      </c>
      <c r="F389" s="159" t="s">
        <v>1262</v>
      </c>
      <c r="H389" s="160">
        <v>5.04</v>
      </c>
      <c r="I389" s="161"/>
      <c r="L389" s="157"/>
      <c r="M389" s="162"/>
      <c r="T389" s="163"/>
      <c r="AT389" s="158" t="s">
        <v>208</v>
      </c>
      <c r="AU389" s="158" t="s">
        <v>81</v>
      </c>
      <c r="AV389" s="13" t="s">
        <v>81</v>
      </c>
      <c r="AW389" s="13" t="s">
        <v>33</v>
      </c>
      <c r="AX389" s="13" t="s">
        <v>72</v>
      </c>
      <c r="AY389" s="158" t="s">
        <v>132</v>
      </c>
    </row>
    <row r="390" spans="2:51" s="13" customFormat="1" ht="11.25">
      <c r="B390" s="157"/>
      <c r="D390" s="151" t="s">
        <v>208</v>
      </c>
      <c r="E390" s="158" t="s">
        <v>19</v>
      </c>
      <c r="F390" s="159" t="s">
        <v>272</v>
      </c>
      <c r="H390" s="160">
        <v>-16.2</v>
      </c>
      <c r="I390" s="161"/>
      <c r="L390" s="157"/>
      <c r="M390" s="162"/>
      <c r="T390" s="163"/>
      <c r="AT390" s="158" t="s">
        <v>208</v>
      </c>
      <c r="AU390" s="158" t="s">
        <v>81</v>
      </c>
      <c r="AV390" s="13" t="s">
        <v>81</v>
      </c>
      <c r="AW390" s="13" t="s">
        <v>33</v>
      </c>
      <c r="AX390" s="13" t="s">
        <v>72</v>
      </c>
      <c r="AY390" s="158" t="s">
        <v>132</v>
      </c>
    </row>
    <row r="391" spans="2:51" s="13" customFormat="1" ht="11.25">
      <c r="B391" s="157"/>
      <c r="D391" s="151" t="s">
        <v>208</v>
      </c>
      <c r="E391" s="158" t="s">
        <v>19</v>
      </c>
      <c r="F391" s="159" t="s">
        <v>1263</v>
      </c>
      <c r="H391" s="160">
        <v>-3.28</v>
      </c>
      <c r="I391" s="161"/>
      <c r="L391" s="157"/>
      <c r="M391" s="162"/>
      <c r="T391" s="163"/>
      <c r="AT391" s="158" t="s">
        <v>208</v>
      </c>
      <c r="AU391" s="158" t="s">
        <v>81</v>
      </c>
      <c r="AV391" s="13" t="s">
        <v>81</v>
      </c>
      <c r="AW391" s="13" t="s">
        <v>33</v>
      </c>
      <c r="AX391" s="13" t="s">
        <v>72</v>
      </c>
      <c r="AY391" s="158" t="s">
        <v>132</v>
      </c>
    </row>
    <row r="392" spans="2:51" s="13" customFormat="1" ht="11.25">
      <c r="B392" s="157"/>
      <c r="D392" s="151" t="s">
        <v>208</v>
      </c>
      <c r="E392" s="158" t="s">
        <v>19</v>
      </c>
      <c r="F392" s="159" t="s">
        <v>271</v>
      </c>
      <c r="H392" s="160">
        <v>-7.38</v>
      </c>
      <c r="I392" s="161"/>
      <c r="L392" s="157"/>
      <c r="M392" s="162"/>
      <c r="T392" s="163"/>
      <c r="AT392" s="158" t="s">
        <v>208</v>
      </c>
      <c r="AU392" s="158" t="s">
        <v>81</v>
      </c>
      <c r="AV392" s="13" t="s">
        <v>81</v>
      </c>
      <c r="AW392" s="13" t="s">
        <v>33</v>
      </c>
      <c r="AX392" s="13" t="s">
        <v>72</v>
      </c>
      <c r="AY392" s="158" t="s">
        <v>132</v>
      </c>
    </row>
    <row r="393" spans="2:51" s="13" customFormat="1" ht="11.25">
      <c r="B393" s="157"/>
      <c r="D393" s="151" t="s">
        <v>208</v>
      </c>
      <c r="E393" s="158" t="s">
        <v>19</v>
      </c>
      <c r="F393" s="159" t="s">
        <v>1264</v>
      </c>
      <c r="H393" s="160">
        <v>-2.088</v>
      </c>
      <c r="I393" s="161"/>
      <c r="L393" s="157"/>
      <c r="M393" s="162"/>
      <c r="T393" s="163"/>
      <c r="AT393" s="158" t="s">
        <v>208</v>
      </c>
      <c r="AU393" s="158" t="s">
        <v>81</v>
      </c>
      <c r="AV393" s="13" t="s">
        <v>81</v>
      </c>
      <c r="AW393" s="13" t="s">
        <v>33</v>
      </c>
      <c r="AX393" s="13" t="s">
        <v>72</v>
      </c>
      <c r="AY393" s="158" t="s">
        <v>132</v>
      </c>
    </row>
    <row r="394" spans="2:51" s="13" customFormat="1" ht="11.25">
      <c r="B394" s="157"/>
      <c r="D394" s="151" t="s">
        <v>208</v>
      </c>
      <c r="E394" s="158" t="s">
        <v>19</v>
      </c>
      <c r="F394" s="159" t="s">
        <v>1265</v>
      </c>
      <c r="H394" s="160">
        <v>-4.698</v>
      </c>
      <c r="I394" s="161"/>
      <c r="L394" s="157"/>
      <c r="M394" s="162"/>
      <c r="T394" s="163"/>
      <c r="AT394" s="158" t="s">
        <v>208</v>
      </c>
      <c r="AU394" s="158" t="s">
        <v>81</v>
      </c>
      <c r="AV394" s="13" t="s">
        <v>81</v>
      </c>
      <c r="AW394" s="13" t="s">
        <v>33</v>
      </c>
      <c r="AX394" s="13" t="s">
        <v>72</v>
      </c>
      <c r="AY394" s="158" t="s">
        <v>132</v>
      </c>
    </row>
    <row r="395" spans="2:51" s="13" customFormat="1" ht="11.25">
      <c r="B395" s="157"/>
      <c r="D395" s="151" t="s">
        <v>208</v>
      </c>
      <c r="E395" s="158" t="s">
        <v>19</v>
      </c>
      <c r="F395" s="159" t="s">
        <v>1266</v>
      </c>
      <c r="H395" s="160">
        <v>-1.64</v>
      </c>
      <c r="I395" s="161"/>
      <c r="L395" s="157"/>
      <c r="M395" s="162"/>
      <c r="T395" s="163"/>
      <c r="AT395" s="158" t="s">
        <v>208</v>
      </c>
      <c r="AU395" s="158" t="s">
        <v>81</v>
      </c>
      <c r="AV395" s="13" t="s">
        <v>81</v>
      </c>
      <c r="AW395" s="13" t="s">
        <v>33</v>
      </c>
      <c r="AX395" s="13" t="s">
        <v>72</v>
      </c>
      <c r="AY395" s="158" t="s">
        <v>132</v>
      </c>
    </row>
    <row r="396" spans="2:51" s="14" customFormat="1" ht="11.25">
      <c r="B396" s="164"/>
      <c r="D396" s="151" t="s">
        <v>208</v>
      </c>
      <c r="E396" s="165" t="s">
        <v>19</v>
      </c>
      <c r="F396" s="166" t="s">
        <v>212</v>
      </c>
      <c r="H396" s="167">
        <v>122.66899999999997</v>
      </c>
      <c r="I396" s="168"/>
      <c r="L396" s="164"/>
      <c r="M396" s="169"/>
      <c r="T396" s="170"/>
      <c r="AT396" s="165" t="s">
        <v>208</v>
      </c>
      <c r="AU396" s="165" t="s">
        <v>81</v>
      </c>
      <c r="AV396" s="14" t="s">
        <v>155</v>
      </c>
      <c r="AW396" s="14" t="s">
        <v>33</v>
      </c>
      <c r="AX396" s="14" t="s">
        <v>79</v>
      </c>
      <c r="AY396" s="165" t="s">
        <v>132</v>
      </c>
    </row>
    <row r="397" spans="2:65" s="1" customFormat="1" ht="24.2" customHeight="1">
      <c r="B397" s="33"/>
      <c r="C397" s="128" t="s">
        <v>520</v>
      </c>
      <c r="D397" s="128" t="s">
        <v>135</v>
      </c>
      <c r="E397" s="129" t="s">
        <v>515</v>
      </c>
      <c r="F397" s="130" t="s">
        <v>516</v>
      </c>
      <c r="G397" s="131" t="s">
        <v>205</v>
      </c>
      <c r="H397" s="132">
        <v>72.4</v>
      </c>
      <c r="I397" s="133"/>
      <c r="J397" s="134">
        <f>ROUND(I397*H397,2)</f>
        <v>0</v>
      </c>
      <c r="K397" s="130" t="s">
        <v>139</v>
      </c>
      <c r="L397" s="33"/>
      <c r="M397" s="135" t="s">
        <v>19</v>
      </c>
      <c r="N397" s="136" t="s">
        <v>43</v>
      </c>
      <c r="P397" s="137">
        <f>O397*H397</f>
        <v>0</v>
      </c>
      <c r="Q397" s="137">
        <v>0.00013</v>
      </c>
      <c r="R397" s="137">
        <f>Q397*H397</f>
        <v>0.009412</v>
      </c>
      <c r="S397" s="137">
        <v>0</v>
      </c>
      <c r="T397" s="138">
        <f>S397*H397</f>
        <v>0</v>
      </c>
      <c r="AR397" s="139" t="s">
        <v>339</v>
      </c>
      <c r="AT397" s="139" t="s">
        <v>135</v>
      </c>
      <c r="AU397" s="139" t="s">
        <v>81</v>
      </c>
      <c r="AY397" s="18" t="s">
        <v>132</v>
      </c>
      <c r="BE397" s="140">
        <f>IF(N397="základní",J397,0)</f>
        <v>0</v>
      </c>
      <c r="BF397" s="140">
        <f>IF(N397="snížená",J397,0)</f>
        <v>0</v>
      </c>
      <c r="BG397" s="140">
        <f>IF(N397="zákl. přenesená",J397,0)</f>
        <v>0</v>
      </c>
      <c r="BH397" s="140">
        <f>IF(N397="sníž. přenesená",J397,0)</f>
        <v>0</v>
      </c>
      <c r="BI397" s="140">
        <f>IF(N397="nulová",J397,0)</f>
        <v>0</v>
      </c>
      <c r="BJ397" s="18" t="s">
        <v>79</v>
      </c>
      <c r="BK397" s="140">
        <f>ROUND(I397*H397,2)</f>
        <v>0</v>
      </c>
      <c r="BL397" s="18" t="s">
        <v>339</v>
      </c>
      <c r="BM397" s="139" t="s">
        <v>1360</v>
      </c>
    </row>
    <row r="398" spans="2:47" s="1" customFormat="1" ht="11.25">
      <c r="B398" s="33"/>
      <c r="D398" s="141" t="s">
        <v>142</v>
      </c>
      <c r="F398" s="142" t="s">
        <v>518</v>
      </c>
      <c r="I398" s="143"/>
      <c r="L398" s="33"/>
      <c r="M398" s="144"/>
      <c r="T398" s="54"/>
      <c r="AT398" s="18" t="s">
        <v>142</v>
      </c>
      <c r="AU398" s="18" t="s">
        <v>81</v>
      </c>
    </row>
    <row r="399" spans="2:51" s="13" customFormat="1" ht="11.25">
      <c r="B399" s="157"/>
      <c r="D399" s="151" t="s">
        <v>208</v>
      </c>
      <c r="E399" s="158" t="s">
        <v>19</v>
      </c>
      <c r="F399" s="159" t="s">
        <v>1361</v>
      </c>
      <c r="H399" s="160">
        <v>72.4</v>
      </c>
      <c r="I399" s="161"/>
      <c r="L399" s="157"/>
      <c r="M399" s="162"/>
      <c r="T399" s="163"/>
      <c r="AT399" s="158" t="s">
        <v>208</v>
      </c>
      <c r="AU399" s="158" t="s">
        <v>81</v>
      </c>
      <c r="AV399" s="13" t="s">
        <v>81</v>
      </c>
      <c r="AW399" s="13" t="s">
        <v>33</v>
      </c>
      <c r="AX399" s="13" t="s">
        <v>79</v>
      </c>
      <c r="AY399" s="158" t="s">
        <v>132</v>
      </c>
    </row>
    <row r="400" spans="2:65" s="1" customFormat="1" ht="24.2" customHeight="1">
      <c r="B400" s="33"/>
      <c r="C400" s="128" t="s">
        <v>528</v>
      </c>
      <c r="D400" s="128" t="s">
        <v>135</v>
      </c>
      <c r="E400" s="129" t="s">
        <v>521</v>
      </c>
      <c r="F400" s="130" t="s">
        <v>522</v>
      </c>
      <c r="G400" s="131" t="s">
        <v>205</v>
      </c>
      <c r="H400" s="132">
        <v>89.12</v>
      </c>
      <c r="I400" s="133"/>
      <c r="J400" s="134">
        <f>ROUND(I400*H400,2)</f>
        <v>0</v>
      </c>
      <c r="K400" s="130" t="s">
        <v>139</v>
      </c>
      <c r="L400" s="33"/>
      <c r="M400" s="135" t="s">
        <v>19</v>
      </c>
      <c r="N400" s="136" t="s">
        <v>43</v>
      </c>
      <c r="P400" s="137">
        <f>O400*H400</f>
        <v>0</v>
      </c>
      <c r="Q400" s="137">
        <v>4E-05</v>
      </c>
      <c r="R400" s="137">
        <f>Q400*H400</f>
        <v>0.0035648000000000003</v>
      </c>
      <c r="S400" s="137">
        <v>0</v>
      </c>
      <c r="T400" s="138">
        <f>S400*H400</f>
        <v>0</v>
      </c>
      <c r="AR400" s="139" t="s">
        <v>155</v>
      </c>
      <c r="AT400" s="139" t="s">
        <v>135</v>
      </c>
      <c r="AU400" s="139" t="s">
        <v>81</v>
      </c>
      <c r="AY400" s="18" t="s">
        <v>132</v>
      </c>
      <c r="BE400" s="140">
        <f>IF(N400="základní",J400,0)</f>
        <v>0</v>
      </c>
      <c r="BF400" s="140">
        <f>IF(N400="snížená",J400,0)</f>
        <v>0</v>
      </c>
      <c r="BG400" s="140">
        <f>IF(N400="zákl. přenesená",J400,0)</f>
        <v>0</v>
      </c>
      <c r="BH400" s="140">
        <f>IF(N400="sníž. přenesená",J400,0)</f>
        <v>0</v>
      </c>
      <c r="BI400" s="140">
        <f>IF(N400="nulová",J400,0)</f>
        <v>0</v>
      </c>
      <c r="BJ400" s="18" t="s">
        <v>79</v>
      </c>
      <c r="BK400" s="140">
        <f>ROUND(I400*H400,2)</f>
        <v>0</v>
      </c>
      <c r="BL400" s="18" t="s">
        <v>155</v>
      </c>
      <c r="BM400" s="139" t="s">
        <v>1362</v>
      </c>
    </row>
    <row r="401" spans="2:47" s="1" customFormat="1" ht="11.25">
      <c r="B401" s="33"/>
      <c r="D401" s="141" t="s">
        <v>142</v>
      </c>
      <c r="F401" s="142" t="s">
        <v>524</v>
      </c>
      <c r="I401" s="143"/>
      <c r="L401" s="33"/>
      <c r="M401" s="144"/>
      <c r="T401" s="54"/>
      <c r="AT401" s="18" t="s">
        <v>142</v>
      </c>
      <c r="AU401" s="18" t="s">
        <v>81</v>
      </c>
    </row>
    <row r="402" spans="2:51" s="13" customFormat="1" ht="11.25">
      <c r="B402" s="157"/>
      <c r="D402" s="151" t="s">
        <v>208</v>
      </c>
      <c r="E402" s="158" t="s">
        <v>19</v>
      </c>
      <c r="F402" s="159" t="s">
        <v>1363</v>
      </c>
      <c r="H402" s="160">
        <v>89.12</v>
      </c>
      <c r="I402" s="161"/>
      <c r="L402" s="157"/>
      <c r="M402" s="162"/>
      <c r="T402" s="163"/>
      <c r="AT402" s="158" t="s">
        <v>208</v>
      </c>
      <c r="AU402" s="158" t="s">
        <v>81</v>
      </c>
      <c r="AV402" s="13" t="s">
        <v>81</v>
      </c>
      <c r="AW402" s="13" t="s">
        <v>33</v>
      </c>
      <c r="AX402" s="13" t="s">
        <v>79</v>
      </c>
      <c r="AY402" s="158" t="s">
        <v>132</v>
      </c>
    </row>
    <row r="403" spans="2:63" s="11" customFormat="1" ht="22.9" customHeight="1">
      <c r="B403" s="116"/>
      <c r="D403" s="117" t="s">
        <v>71</v>
      </c>
      <c r="E403" s="126" t="s">
        <v>526</v>
      </c>
      <c r="F403" s="126" t="s">
        <v>527</v>
      </c>
      <c r="I403" s="119"/>
      <c r="J403" s="127">
        <f>BK403</f>
        <v>0</v>
      </c>
      <c r="L403" s="116"/>
      <c r="M403" s="121"/>
      <c r="P403" s="122">
        <f>SUM(P404:P414)</f>
        <v>0</v>
      </c>
      <c r="R403" s="122">
        <f>SUM(R404:R414)</f>
        <v>0</v>
      </c>
      <c r="T403" s="123">
        <f>SUM(T404:T414)</f>
        <v>0</v>
      </c>
      <c r="AR403" s="117" t="s">
        <v>79</v>
      </c>
      <c r="AT403" s="124" t="s">
        <v>71</v>
      </c>
      <c r="AU403" s="124" t="s">
        <v>79</v>
      </c>
      <c r="AY403" s="117" t="s">
        <v>132</v>
      </c>
      <c r="BK403" s="125">
        <f>SUM(BK404:BK414)</f>
        <v>0</v>
      </c>
    </row>
    <row r="404" spans="2:65" s="1" customFormat="1" ht="16.5" customHeight="1">
      <c r="B404" s="33"/>
      <c r="C404" s="128" t="s">
        <v>533</v>
      </c>
      <c r="D404" s="128" t="s">
        <v>135</v>
      </c>
      <c r="E404" s="129" t="s">
        <v>529</v>
      </c>
      <c r="F404" s="130" t="s">
        <v>530</v>
      </c>
      <c r="G404" s="131" t="s">
        <v>239</v>
      </c>
      <c r="H404" s="132">
        <v>27.233</v>
      </c>
      <c r="I404" s="133"/>
      <c r="J404" s="134">
        <f>ROUND(I404*H404,2)</f>
        <v>0</v>
      </c>
      <c r="K404" s="130" t="s">
        <v>139</v>
      </c>
      <c r="L404" s="33"/>
      <c r="M404" s="135" t="s">
        <v>19</v>
      </c>
      <c r="N404" s="136" t="s">
        <v>43</v>
      </c>
      <c r="P404" s="137">
        <f>O404*H404</f>
        <v>0</v>
      </c>
      <c r="Q404" s="137">
        <v>0</v>
      </c>
      <c r="R404" s="137">
        <f>Q404*H404</f>
        <v>0</v>
      </c>
      <c r="S404" s="137">
        <v>0</v>
      </c>
      <c r="T404" s="138">
        <f>S404*H404</f>
        <v>0</v>
      </c>
      <c r="AR404" s="139" t="s">
        <v>155</v>
      </c>
      <c r="AT404" s="139" t="s">
        <v>135</v>
      </c>
      <c r="AU404" s="139" t="s">
        <v>81</v>
      </c>
      <c r="AY404" s="18" t="s">
        <v>132</v>
      </c>
      <c r="BE404" s="140">
        <f>IF(N404="základní",J404,0)</f>
        <v>0</v>
      </c>
      <c r="BF404" s="140">
        <f>IF(N404="snížená",J404,0)</f>
        <v>0</v>
      </c>
      <c r="BG404" s="140">
        <f>IF(N404="zákl. přenesená",J404,0)</f>
        <v>0</v>
      </c>
      <c r="BH404" s="140">
        <f>IF(N404="sníž. přenesená",J404,0)</f>
        <v>0</v>
      </c>
      <c r="BI404" s="140">
        <f>IF(N404="nulová",J404,0)</f>
        <v>0</v>
      </c>
      <c r="BJ404" s="18" t="s">
        <v>79</v>
      </c>
      <c r="BK404" s="140">
        <f>ROUND(I404*H404,2)</f>
        <v>0</v>
      </c>
      <c r="BL404" s="18" t="s">
        <v>155</v>
      </c>
      <c r="BM404" s="139" t="s">
        <v>1364</v>
      </c>
    </row>
    <row r="405" spans="2:47" s="1" customFormat="1" ht="11.25">
      <c r="B405" s="33"/>
      <c r="D405" s="141" t="s">
        <v>142</v>
      </c>
      <c r="F405" s="142" t="s">
        <v>532</v>
      </c>
      <c r="I405" s="143"/>
      <c r="L405" s="33"/>
      <c r="M405" s="144"/>
      <c r="T405" s="54"/>
      <c r="AT405" s="18" t="s">
        <v>142</v>
      </c>
      <c r="AU405" s="18" t="s">
        <v>81</v>
      </c>
    </row>
    <row r="406" spans="2:65" s="1" customFormat="1" ht="24.2" customHeight="1">
      <c r="B406" s="33"/>
      <c r="C406" s="128" t="s">
        <v>538</v>
      </c>
      <c r="D406" s="128" t="s">
        <v>135</v>
      </c>
      <c r="E406" s="129" t="s">
        <v>534</v>
      </c>
      <c r="F406" s="130" t="s">
        <v>535</v>
      </c>
      <c r="G406" s="131" t="s">
        <v>239</v>
      </c>
      <c r="H406" s="132">
        <v>27.233</v>
      </c>
      <c r="I406" s="133"/>
      <c r="J406" s="134">
        <f>ROUND(I406*H406,2)</f>
        <v>0</v>
      </c>
      <c r="K406" s="130" t="s">
        <v>139</v>
      </c>
      <c r="L406" s="33"/>
      <c r="M406" s="135" t="s">
        <v>19</v>
      </c>
      <c r="N406" s="136" t="s">
        <v>43</v>
      </c>
      <c r="P406" s="137">
        <f>O406*H406</f>
        <v>0</v>
      </c>
      <c r="Q406" s="137">
        <v>0</v>
      </c>
      <c r="R406" s="137">
        <f>Q406*H406</f>
        <v>0</v>
      </c>
      <c r="S406" s="137">
        <v>0</v>
      </c>
      <c r="T406" s="138">
        <f>S406*H406</f>
        <v>0</v>
      </c>
      <c r="AR406" s="139" t="s">
        <v>155</v>
      </c>
      <c r="AT406" s="139" t="s">
        <v>135</v>
      </c>
      <c r="AU406" s="139" t="s">
        <v>81</v>
      </c>
      <c r="AY406" s="18" t="s">
        <v>132</v>
      </c>
      <c r="BE406" s="140">
        <f>IF(N406="základní",J406,0)</f>
        <v>0</v>
      </c>
      <c r="BF406" s="140">
        <f>IF(N406="snížená",J406,0)</f>
        <v>0</v>
      </c>
      <c r="BG406" s="140">
        <f>IF(N406="zákl. přenesená",J406,0)</f>
        <v>0</v>
      </c>
      <c r="BH406" s="140">
        <f>IF(N406="sníž. přenesená",J406,0)</f>
        <v>0</v>
      </c>
      <c r="BI406" s="140">
        <f>IF(N406="nulová",J406,0)</f>
        <v>0</v>
      </c>
      <c r="BJ406" s="18" t="s">
        <v>79</v>
      </c>
      <c r="BK406" s="140">
        <f>ROUND(I406*H406,2)</f>
        <v>0</v>
      </c>
      <c r="BL406" s="18" t="s">
        <v>155</v>
      </c>
      <c r="BM406" s="139" t="s">
        <v>1365</v>
      </c>
    </row>
    <row r="407" spans="2:47" s="1" customFormat="1" ht="11.25">
      <c r="B407" s="33"/>
      <c r="D407" s="141" t="s">
        <v>142</v>
      </c>
      <c r="F407" s="142" t="s">
        <v>537</v>
      </c>
      <c r="I407" s="143"/>
      <c r="L407" s="33"/>
      <c r="M407" s="144"/>
      <c r="T407" s="54"/>
      <c r="AT407" s="18" t="s">
        <v>142</v>
      </c>
      <c r="AU407" s="18" t="s">
        <v>81</v>
      </c>
    </row>
    <row r="408" spans="2:65" s="1" customFormat="1" ht="21.75" customHeight="1">
      <c r="B408" s="33"/>
      <c r="C408" s="128" t="s">
        <v>543</v>
      </c>
      <c r="D408" s="128" t="s">
        <v>135</v>
      </c>
      <c r="E408" s="129" t="s">
        <v>539</v>
      </c>
      <c r="F408" s="130" t="s">
        <v>540</v>
      </c>
      <c r="G408" s="131" t="s">
        <v>239</v>
      </c>
      <c r="H408" s="132">
        <v>27.233</v>
      </c>
      <c r="I408" s="133"/>
      <c r="J408" s="134">
        <f>ROUND(I408*H408,2)</f>
        <v>0</v>
      </c>
      <c r="K408" s="130" t="s">
        <v>139</v>
      </c>
      <c r="L408" s="33"/>
      <c r="M408" s="135" t="s">
        <v>19</v>
      </c>
      <c r="N408" s="136" t="s">
        <v>43</v>
      </c>
      <c r="P408" s="137">
        <f>O408*H408</f>
        <v>0</v>
      </c>
      <c r="Q408" s="137">
        <v>0</v>
      </c>
      <c r="R408" s="137">
        <f>Q408*H408</f>
        <v>0</v>
      </c>
      <c r="S408" s="137">
        <v>0</v>
      </c>
      <c r="T408" s="138">
        <f>S408*H408</f>
        <v>0</v>
      </c>
      <c r="AR408" s="139" t="s">
        <v>155</v>
      </c>
      <c r="AT408" s="139" t="s">
        <v>135</v>
      </c>
      <c r="AU408" s="139" t="s">
        <v>81</v>
      </c>
      <c r="AY408" s="18" t="s">
        <v>132</v>
      </c>
      <c r="BE408" s="140">
        <f>IF(N408="základní",J408,0)</f>
        <v>0</v>
      </c>
      <c r="BF408" s="140">
        <f>IF(N408="snížená",J408,0)</f>
        <v>0</v>
      </c>
      <c r="BG408" s="140">
        <f>IF(N408="zákl. přenesená",J408,0)</f>
        <v>0</v>
      </c>
      <c r="BH408" s="140">
        <f>IF(N408="sníž. přenesená",J408,0)</f>
        <v>0</v>
      </c>
      <c r="BI408" s="140">
        <f>IF(N408="nulová",J408,0)</f>
        <v>0</v>
      </c>
      <c r="BJ408" s="18" t="s">
        <v>79</v>
      </c>
      <c r="BK408" s="140">
        <f>ROUND(I408*H408,2)</f>
        <v>0</v>
      </c>
      <c r="BL408" s="18" t="s">
        <v>155</v>
      </c>
      <c r="BM408" s="139" t="s">
        <v>1366</v>
      </c>
    </row>
    <row r="409" spans="2:47" s="1" customFormat="1" ht="11.25">
      <c r="B409" s="33"/>
      <c r="D409" s="141" t="s">
        <v>142</v>
      </c>
      <c r="F409" s="142" t="s">
        <v>542</v>
      </c>
      <c r="I409" s="143"/>
      <c r="L409" s="33"/>
      <c r="M409" s="144"/>
      <c r="T409" s="54"/>
      <c r="AT409" s="18" t="s">
        <v>142</v>
      </c>
      <c r="AU409" s="18" t="s">
        <v>81</v>
      </c>
    </row>
    <row r="410" spans="2:65" s="1" customFormat="1" ht="24.2" customHeight="1">
      <c r="B410" s="33"/>
      <c r="C410" s="128" t="s">
        <v>549</v>
      </c>
      <c r="D410" s="128" t="s">
        <v>135</v>
      </c>
      <c r="E410" s="129" t="s">
        <v>544</v>
      </c>
      <c r="F410" s="130" t="s">
        <v>545</v>
      </c>
      <c r="G410" s="131" t="s">
        <v>239</v>
      </c>
      <c r="H410" s="132">
        <v>190.631</v>
      </c>
      <c r="I410" s="133"/>
      <c r="J410" s="134">
        <f>ROUND(I410*H410,2)</f>
        <v>0</v>
      </c>
      <c r="K410" s="130" t="s">
        <v>139</v>
      </c>
      <c r="L410" s="33"/>
      <c r="M410" s="135" t="s">
        <v>19</v>
      </c>
      <c r="N410" s="136" t="s">
        <v>43</v>
      </c>
      <c r="P410" s="137">
        <f>O410*H410</f>
        <v>0</v>
      </c>
      <c r="Q410" s="137">
        <v>0</v>
      </c>
      <c r="R410" s="137">
        <f>Q410*H410</f>
        <v>0</v>
      </c>
      <c r="S410" s="137">
        <v>0</v>
      </c>
      <c r="T410" s="138">
        <f>S410*H410</f>
        <v>0</v>
      </c>
      <c r="AR410" s="139" t="s">
        <v>155</v>
      </c>
      <c r="AT410" s="139" t="s">
        <v>135</v>
      </c>
      <c r="AU410" s="139" t="s">
        <v>81</v>
      </c>
      <c r="AY410" s="18" t="s">
        <v>132</v>
      </c>
      <c r="BE410" s="140">
        <f>IF(N410="základní",J410,0)</f>
        <v>0</v>
      </c>
      <c r="BF410" s="140">
        <f>IF(N410="snížená",J410,0)</f>
        <v>0</v>
      </c>
      <c r="BG410" s="140">
        <f>IF(N410="zákl. přenesená",J410,0)</f>
        <v>0</v>
      </c>
      <c r="BH410" s="140">
        <f>IF(N410="sníž. přenesená",J410,0)</f>
        <v>0</v>
      </c>
      <c r="BI410" s="140">
        <f>IF(N410="nulová",J410,0)</f>
        <v>0</v>
      </c>
      <c r="BJ410" s="18" t="s">
        <v>79</v>
      </c>
      <c r="BK410" s="140">
        <f>ROUND(I410*H410,2)</f>
        <v>0</v>
      </c>
      <c r="BL410" s="18" t="s">
        <v>155</v>
      </c>
      <c r="BM410" s="139" t="s">
        <v>1367</v>
      </c>
    </row>
    <row r="411" spans="2:47" s="1" customFormat="1" ht="11.25">
      <c r="B411" s="33"/>
      <c r="D411" s="141" t="s">
        <v>142</v>
      </c>
      <c r="F411" s="142" t="s">
        <v>547</v>
      </c>
      <c r="I411" s="143"/>
      <c r="L411" s="33"/>
      <c r="M411" s="144"/>
      <c r="T411" s="54"/>
      <c r="AT411" s="18" t="s">
        <v>142</v>
      </c>
      <c r="AU411" s="18" t="s">
        <v>81</v>
      </c>
    </row>
    <row r="412" spans="2:51" s="13" customFormat="1" ht="11.25">
      <c r="B412" s="157"/>
      <c r="D412" s="151" t="s">
        <v>208</v>
      </c>
      <c r="E412" s="158" t="s">
        <v>19</v>
      </c>
      <c r="F412" s="159" t="s">
        <v>1368</v>
      </c>
      <c r="H412" s="160">
        <v>190.631</v>
      </c>
      <c r="I412" s="161"/>
      <c r="L412" s="157"/>
      <c r="M412" s="162"/>
      <c r="T412" s="163"/>
      <c r="AT412" s="158" t="s">
        <v>208</v>
      </c>
      <c r="AU412" s="158" t="s">
        <v>81</v>
      </c>
      <c r="AV412" s="13" t="s">
        <v>81</v>
      </c>
      <c r="AW412" s="13" t="s">
        <v>33</v>
      </c>
      <c r="AX412" s="13" t="s">
        <v>79</v>
      </c>
      <c r="AY412" s="158" t="s">
        <v>132</v>
      </c>
    </row>
    <row r="413" spans="2:65" s="1" customFormat="1" ht="24.2" customHeight="1">
      <c r="B413" s="33"/>
      <c r="C413" s="128" t="s">
        <v>556</v>
      </c>
      <c r="D413" s="128" t="s">
        <v>135</v>
      </c>
      <c r="E413" s="129" t="s">
        <v>550</v>
      </c>
      <c r="F413" s="130" t="s">
        <v>551</v>
      </c>
      <c r="G413" s="131" t="s">
        <v>239</v>
      </c>
      <c r="H413" s="132">
        <v>27.233</v>
      </c>
      <c r="I413" s="133"/>
      <c r="J413" s="134">
        <f>ROUND(I413*H413,2)</f>
        <v>0</v>
      </c>
      <c r="K413" s="130" t="s">
        <v>139</v>
      </c>
      <c r="L413" s="33"/>
      <c r="M413" s="135" t="s">
        <v>19</v>
      </c>
      <c r="N413" s="136" t="s">
        <v>43</v>
      </c>
      <c r="P413" s="137">
        <f>O413*H413</f>
        <v>0</v>
      </c>
      <c r="Q413" s="137">
        <v>0</v>
      </c>
      <c r="R413" s="137">
        <f>Q413*H413</f>
        <v>0</v>
      </c>
      <c r="S413" s="137">
        <v>0</v>
      </c>
      <c r="T413" s="138">
        <f>S413*H413</f>
        <v>0</v>
      </c>
      <c r="AR413" s="139" t="s">
        <v>155</v>
      </c>
      <c r="AT413" s="139" t="s">
        <v>135</v>
      </c>
      <c r="AU413" s="139" t="s">
        <v>81</v>
      </c>
      <c r="AY413" s="18" t="s">
        <v>132</v>
      </c>
      <c r="BE413" s="140">
        <f>IF(N413="základní",J413,0)</f>
        <v>0</v>
      </c>
      <c r="BF413" s="140">
        <f>IF(N413="snížená",J413,0)</f>
        <v>0</v>
      </c>
      <c r="BG413" s="140">
        <f>IF(N413="zákl. přenesená",J413,0)</f>
        <v>0</v>
      </c>
      <c r="BH413" s="140">
        <f>IF(N413="sníž. přenesená",J413,0)</f>
        <v>0</v>
      </c>
      <c r="BI413" s="140">
        <f>IF(N413="nulová",J413,0)</f>
        <v>0</v>
      </c>
      <c r="BJ413" s="18" t="s">
        <v>79</v>
      </c>
      <c r="BK413" s="140">
        <f>ROUND(I413*H413,2)</f>
        <v>0</v>
      </c>
      <c r="BL413" s="18" t="s">
        <v>155</v>
      </c>
      <c r="BM413" s="139" t="s">
        <v>1369</v>
      </c>
    </row>
    <row r="414" spans="2:47" s="1" customFormat="1" ht="11.25">
      <c r="B414" s="33"/>
      <c r="D414" s="141" t="s">
        <v>142</v>
      </c>
      <c r="F414" s="142" t="s">
        <v>553</v>
      </c>
      <c r="I414" s="143"/>
      <c r="L414" s="33"/>
      <c r="M414" s="144"/>
      <c r="T414" s="54"/>
      <c r="AT414" s="18" t="s">
        <v>142</v>
      </c>
      <c r="AU414" s="18" t="s">
        <v>81</v>
      </c>
    </row>
    <row r="415" spans="2:63" s="11" customFormat="1" ht="22.9" customHeight="1">
      <c r="B415" s="116"/>
      <c r="D415" s="117" t="s">
        <v>71</v>
      </c>
      <c r="E415" s="126" t="s">
        <v>554</v>
      </c>
      <c r="F415" s="126" t="s">
        <v>555</v>
      </c>
      <c r="I415" s="119"/>
      <c r="J415" s="127">
        <f>BK415</f>
        <v>0</v>
      </c>
      <c r="L415" s="116"/>
      <c r="M415" s="121"/>
      <c r="P415" s="122">
        <f>SUM(P416:P417)</f>
        <v>0</v>
      </c>
      <c r="R415" s="122">
        <f>SUM(R416:R417)</f>
        <v>0</v>
      </c>
      <c r="T415" s="123">
        <f>SUM(T416:T417)</f>
        <v>0</v>
      </c>
      <c r="AR415" s="117" t="s">
        <v>79</v>
      </c>
      <c r="AT415" s="124" t="s">
        <v>71</v>
      </c>
      <c r="AU415" s="124" t="s">
        <v>79</v>
      </c>
      <c r="AY415" s="117" t="s">
        <v>132</v>
      </c>
      <c r="BK415" s="125">
        <f>SUM(BK416:BK417)</f>
        <v>0</v>
      </c>
    </row>
    <row r="416" spans="2:65" s="1" customFormat="1" ht="33" customHeight="1">
      <c r="B416" s="33"/>
      <c r="C416" s="128" t="s">
        <v>565</v>
      </c>
      <c r="D416" s="128" t="s">
        <v>135</v>
      </c>
      <c r="E416" s="129" t="s">
        <v>557</v>
      </c>
      <c r="F416" s="130" t="s">
        <v>558</v>
      </c>
      <c r="G416" s="131" t="s">
        <v>239</v>
      </c>
      <c r="H416" s="132">
        <v>16.135</v>
      </c>
      <c r="I416" s="133"/>
      <c r="J416" s="134">
        <f>ROUND(I416*H416,2)</f>
        <v>0</v>
      </c>
      <c r="K416" s="130" t="s">
        <v>139</v>
      </c>
      <c r="L416" s="33"/>
      <c r="M416" s="135" t="s">
        <v>19</v>
      </c>
      <c r="N416" s="136" t="s">
        <v>43</v>
      </c>
      <c r="P416" s="137">
        <f>O416*H416</f>
        <v>0</v>
      </c>
      <c r="Q416" s="137">
        <v>0</v>
      </c>
      <c r="R416" s="137">
        <f>Q416*H416</f>
        <v>0</v>
      </c>
      <c r="S416" s="137">
        <v>0</v>
      </c>
      <c r="T416" s="138">
        <f>S416*H416</f>
        <v>0</v>
      </c>
      <c r="AR416" s="139" t="s">
        <v>155</v>
      </c>
      <c r="AT416" s="139" t="s">
        <v>135</v>
      </c>
      <c r="AU416" s="139" t="s">
        <v>81</v>
      </c>
      <c r="AY416" s="18" t="s">
        <v>132</v>
      </c>
      <c r="BE416" s="140">
        <f>IF(N416="základní",J416,0)</f>
        <v>0</v>
      </c>
      <c r="BF416" s="140">
        <f>IF(N416="snížená",J416,0)</f>
        <v>0</v>
      </c>
      <c r="BG416" s="140">
        <f>IF(N416="zákl. přenesená",J416,0)</f>
        <v>0</v>
      </c>
      <c r="BH416" s="140">
        <f>IF(N416="sníž. přenesená",J416,0)</f>
        <v>0</v>
      </c>
      <c r="BI416" s="140">
        <f>IF(N416="nulová",J416,0)</f>
        <v>0</v>
      </c>
      <c r="BJ416" s="18" t="s">
        <v>79</v>
      </c>
      <c r="BK416" s="140">
        <f>ROUND(I416*H416,2)</f>
        <v>0</v>
      </c>
      <c r="BL416" s="18" t="s">
        <v>155</v>
      </c>
      <c r="BM416" s="139" t="s">
        <v>1370</v>
      </c>
    </row>
    <row r="417" spans="2:47" s="1" customFormat="1" ht="11.25">
      <c r="B417" s="33"/>
      <c r="D417" s="141" t="s">
        <v>142</v>
      </c>
      <c r="F417" s="142" t="s">
        <v>560</v>
      </c>
      <c r="I417" s="143"/>
      <c r="L417" s="33"/>
      <c r="M417" s="144"/>
      <c r="T417" s="54"/>
      <c r="AT417" s="18" t="s">
        <v>142</v>
      </c>
      <c r="AU417" s="18" t="s">
        <v>81</v>
      </c>
    </row>
    <row r="418" spans="2:63" s="11" customFormat="1" ht="25.9" customHeight="1">
      <c r="B418" s="116"/>
      <c r="D418" s="117" t="s">
        <v>71</v>
      </c>
      <c r="E418" s="118" t="s">
        <v>561</v>
      </c>
      <c r="F418" s="118" t="s">
        <v>562</v>
      </c>
      <c r="I418" s="119"/>
      <c r="J418" s="120">
        <f>BK418</f>
        <v>0</v>
      </c>
      <c r="L418" s="116"/>
      <c r="M418" s="121"/>
      <c r="P418" s="122">
        <f>P419+P451+P496+P564+P624+P645</f>
        <v>0</v>
      </c>
      <c r="R418" s="122">
        <f>R419+R451+R496+R564+R624+R645</f>
        <v>7.246097039999998</v>
      </c>
      <c r="T418" s="123">
        <f>T419+T451+T496+T564+T624+T645</f>
        <v>0.82377639</v>
      </c>
      <c r="AR418" s="117" t="s">
        <v>81</v>
      </c>
      <c r="AT418" s="124" t="s">
        <v>71</v>
      </c>
      <c r="AU418" s="124" t="s">
        <v>72</v>
      </c>
      <c r="AY418" s="117" t="s">
        <v>132</v>
      </c>
      <c r="BK418" s="125">
        <f>BK419+BK451+BK496+BK564+BK624+BK645</f>
        <v>0</v>
      </c>
    </row>
    <row r="419" spans="2:63" s="11" customFormat="1" ht="22.9" customHeight="1">
      <c r="B419" s="116"/>
      <c r="D419" s="117" t="s">
        <v>71</v>
      </c>
      <c r="E419" s="126" t="s">
        <v>563</v>
      </c>
      <c r="F419" s="126" t="s">
        <v>564</v>
      </c>
      <c r="I419" s="119"/>
      <c r="J419" s="127">
        <f>BK419</f>
        <v>0</v>
      </c>
      <c r="L419" s="116"/>
      <c r="M419" s="121"/>
      <c r="P419" s="122">
        <f>SUM(P420:P450)</f>
        <v>0</v>
      </c>
      <c r="R419" s="122">
        <f>SUM(R420:R450)</f>
        <v>0.9812382199999999</v>
      </c>
      <c r="T419" s="123">
        <f>SUM(T420:T450)</f>
        <v>0.042607500000000006</v>
      </c>
      <c r="AR419" s="117" t="s">
        <v>81</v>
      </c>
      <c r="AT419" s="124" t="s">
        <v>71</v>
      </c>
      <c r="AU419" s="124" t="s">
        <v>79</v>
      </c>
      <c r="AY419" s="117" t="s">
        <v>132</v>
      </c>
      <c r="BK419" s="125">
        <f>SUM(BK420:BK450)</f>
        <v>0</v>
      </c>
    </row>
    <row r="420" spans="2:65" s="1" customFormat="1" ht="24.2" customHeight="1">
      <c r="B420" s="33"/>
      <c r="C420" s="128" t="s">
        <v>572</v>
      </c>
      <c r="D420" s="128" t="s">
        <v>135</v>
      </c>
      <c r="E420" s="129" t="s">
        <v>566</v>
      </c>
      <c r="F420" s="130" t="s">
        <v>567</v>
      </c>
      <c r="G420" s="131" t="s">
        <v>205</v>
      </c>
      <c r="H420" s="132">
        <v>2.47</v>
      </c>
      <c r="I420" s="133"/>
      <c r="J420" s="134">
        <f>ROUND(I420*H420,2)</f>
        <v>0</v>
      </c>
      <c r="K420" s="130" t="s">
        <v>139</v>
      </c>
      <c r="L420" s="33"/>
      <c r="M420" s="135" t="s">
        <v>19</v>
      </c>
      <c r="N420" s="136" t="s">
        <v>43</v>
      </c>
      <c r="P420" s="137">
        <f>O420*H420</f>
        <v>0</v>
      </c>
      <c r="Q420" s="137">
        <v>0</v>
      </c>
      <c r="R420" s="137">
        <f>Q420*H420</f>
        <v>0</v>
      </c>
      <c r="S420" s="137">
        <v>0.01725</v>
      </c>
      <c r="T420" s="138">
        <f>S420*H420</f>
        <v>0.042607500000000006</v>
      </c>
      <c r="AR420" s="139" t="s">
        <v>339</v>
      </c>
      <c r="AT420" s="139" t="s">
        <v>135</v>
      </c>
      <c r="AU420" s="139" t="s">
        <v>81</v>
      </c>
      <c r="AY420" s="18" t="s">
        <v>132</v>
      </c>
      <c r="BE420" s="140">
        <f>IF(N420="základní",J420,0)</f>
        <v>0</v>
      </c>
      <c r="BF420" s="140">
        <f>IF(N420="snížená",J420,0)</f>
        <v>0</v>
      </c>
      <c r="BG420" s="140">
        <f>IF(N420="zákl. přenesená",J420,0)</f>
        <v>0</v>
      </c>
      <c r="BH420" s="140">
        <f>IF(N420="sníž. přenesená",J420,0)</f>
        <v>0</v>
      </c>
      <c r="BI420" s="140">
        <f>IF(N420="nulová",J420,0)</f>
        <v>0</v>
      </c>
      <c r="BJ420" s="18" t="s">
        <v>79</v>
      </c>
      <c r="BK420" s="140">
        <f>ROUND(I420*H420,2)</f>
        <v>0</v>
      </c>
      <c r="BL420" s="18" t="s">
        <v>339</v>
      </c>
      <c r="BM420" s="139" t="s">
        <v>1371</v>
      </c>
    </row>
    <row r="421" spans="2:47" s="1" customFormat="1" ht="11.25">
      <c r="B421" s="33"/>
      <c r="D421" s="141" t="s">
        <v>142</v>
      </c>
      <c r="F421" s="142" t="s">
        <v>569</v>
      </c>
      <c r="I421" s="143"/>
      <c r="L421" s="33"/>
      <c r="M421" s="144"/>
      <c r="T421" s="54"/>
      <c r="AT421" s="18" t="s">
        <v>142</v>
      </c>
      <c r="AU421" s="18" t="s">
        <v>81</v>
      </c>
    </row>
    <row r="422" spans="2:51" s="12" customFormat="1" ht="11.25">
      <c r="B422" s="150"/>
      <c r="D422" s="151" t="s">
        <v>208</v>
      </c>
      <c r="E422" s="152" t="s">
        <v>19</v>
      </c>
      <c r="F422" s="153" t="s">
        <v>1372</v>
      </c>
      <c r="H422" s="152" t="s">
        <v>19</v>
      </c>
      <c r="I422" s="154"/>
      <c r="L422" s="150"/>
      <c r="M422" s="155"/>
      <c r="T422" s="156"/>
      <c r="AT422" s="152" t="s">
        <v>208</v>
      </c>
      <c r="AU422" s="152" t="s">
        <v>81</v>
      </c>
      <c r="AV422" s="12" t="s">
        <v>79</v>
      </c>
      <c r="AW422" s="12" t="s">
        <v>33</v>
      </c>
      <c r="AX422" s="12" t="s">
        <v>72</v>
      </c>
      <c r="AY422" s="152" t="s">
        <v>132</v>
      </c>
    </row>
    <row r="423" spans="2:51" s="13" customFormat="1" ht="11.25">
      <c r="B423" s="157"/>
      <c r="D423" s="151" t="s">
        <v>208</v>
      </c>
      <c r="E423" s="158" t="s">
        <v>19</v>
      </c>
      <c r="F423" s="159" t="s">
        <v>571</v>
      </c>
      <c r="H423" s="160">
        <v>2.47</v>
      </c>
      <c r="I423" s="161"/>
      <c r="L423" s="157"/>
      <c r="M423" s="162"/>
      <c r="T423" s="163"/>
      <c r="AT423" s="158" t="s">
        <v>208</v>
      </c>
      <c r="AU423" s="158" t="s">
        <v>81</v>
      </c>
      <c r="AV423" s="13" t="s">
        <v>81</v>
      </c>
      <c r="AW423" s="13" t="s">
        <v>33</v>
      </c>
      <c r="AX423" s="13" t="s">
        <v>79</v>
      </c>
      <c r="AY423" s="158" t="s">
        <v>132</v>
      </c>
    </row>
    <row r="424" spans="2:65" s="1" customFormat="1" ht="33" customHeight="1">
      <c r="B424" s="33"/>
      <c r="C424" s="128" t="s">
        <v>578</v>
      </c>
      <c r="D424" s="128" t="s">
        <v>135</v>
      </c>
      <c r="E424" s="129" t="s">
        <v>573</v>
      </c>
      <c r="F424" s="130" t="s">
        <v>574</v>
      </c>
      <c r="G424" s="131" t="s">
        <v>205</v>
      </c>
      <c r="H424" s="132">
        <v>6.37</v>
      </c>
      <c r="I424" s="133"/>
      <c r="J424" s="134">
        <f>ROUND(I424*H424,2)</f>
        <v>0</v>
      </c>
      <c r="K424" s="130" t="s">
        <v>139</v>
      </c>
      <c r="L424" s="33"/>
      <c r="M424" s="135" t="s">
        <v>19</v>
      </c>
      <c r="N424" s="136" t="s">
        <v>43</v>
      </c>
      <c r="P424" s="137">
        <f>O424*H424</f>
        <v>0</v>
      </c>
      <c r="Q424" s="137">
        <v>0.01213</v>
      </c>
      <c r="R424" s="137">
        <f>Q424*H424</f>
        <v>0.0772681</v>
      </c>
      <c r="S424" s="137">
        <v>0</v>
      </c>
      <c r="T424" s="138">
        <f>S424*H424</f>
        <v>0</v>
      </c>
      <c r="AR424" s="139" t="s">
        <v>339</v>
      </c>
      <c r="AT424" s="139" t="s">
        <v>135</v>
      </c>
      <c r="AU424" s="139" t="s">
        <v>81</v>
      </c>
      <c r="AY424" s="18" t="s">
        <v>132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8" t="s">
        <v>79</v>
      </c>
      <c r="BK424" s="140">
        <f>ROUND(I424*H424,2)</f>
        <v>0</v>
      </c>
      <c r="BL424" s="18" t="s">
        <v>339</v>
      </c>
      <c r="BM424" s="139" t="s">
        <v>1373</v>
      </c>
    </row>
    <row r="425" spans="2:47" s="1" customFormat="1" ht="11.25">
      <c r="B425" s="33"/>
      <c r="D425" s="141" t="s">
        <v>142</v>
      </c>
      <c r="F425" s="142" t="s">
        <v>576</v>
      </c>
      <c r="I425" s="143"/>
      <c r="L425" s="33"/>
      <c r="M425" s="144"/>
      <c r="T425" s="54"/>
      <c r="AT425" s="18" t="s">
        <v>142</v>
      </c>
      <c r="AU425" s="18" t="s">
        <v>81</v>
      </c>
    </row>
    <row r="426" spans="2:51" s="13" customFormat="1" ht="11.25">
      <c r="B426" s="157"/>
      <c r="D426" s="151" t="s">
        <v>208</v>
      </c>
      <c r="E426" s="158" t="s">
        <v>19</v>
      </c>
      <c r="F426" s="159" t="s">
        <v>577</v>
      </c>
      <c r="H426" s="160">
        <v>6.37</v>
      </c>
      <c r="I426" s="161"/>
      <c r="L426" s="157"/>
      <c r="M426" s="162"/>
      <c r="T426" s="163"/>
      <c r="AT426" s="158" t="s">
        <v>208</v>
      </c>
      <c r="AU426" s="158" t="s">
        <v>81</v>
      </c>
      <c r="AV426" s="13" t="s">
        <v>81</v>
      </c>
      <c r="AW426" s="13" t="s">
        <v>33</v>
      </c>
      <c r="AX426" s="13" t="s">
        <v>79</v>
      </c>
      <c r="AY426" s="158" t="s">
        <v>132</v>
      </c>
    </row>
    <row r="427" spans="2:65" s="1" customFormat="1" ht="37.9" customHeight="1">
      <c r="B427" s="33"/>
      <c r="C427" s="128" t="s">
        <v>584</v>
      </c>
      <c r="D427" s="128" t="s">
        <v>135</v>
      </c>
      <c r="E427" s="129" t="s">
        <v>579</v>
      </c>
      <c r="F427" s="130" t="s">
        <v>580</v>
      </c>
      <c r="G427" s="131" t="s">
        <v>205</v>
      </c>
      <c r="H427" s="132">
        <v>8.58</v>
      </c>
      <c r="I427" s="133"/>
      <c r="J427" s="134">
        <f>ROUND(I427*H427,2)</f>
        <v>0</v>
      </c>
      <c r="K427" s="130" t="s">
        <v>139</v>
      </c>
      <c r="L427" s="33"/>
      <c r="M427" s="135" t="s">
        <v>19</v>
      </c>
      <c r="N427" s="136" t="s">
        <v>43</v>
      </c>
      <c r="P427" s="137">
        <f>O427*H427</f>
        <v>0</v>
      </c>
      <c r="Q427" s="137">
        <v>0.02963</v>
      </c>
      <c r="R427" s="137">
        <f>Q427*H427</f>
        <v>0.2542254</v>
      </c>
      <c r="S427" s="137">
        <v>0</v>
      </c>
      <c r="T427" s="138">
        <f>S427*H427</f>
        <v>0</v>
      </c>
      <c r="AR427" s="139" t="s">
        <v>339</v>
      </c>
      <c r="AT427" s="139" t="s">
        <v>135</v>
      </c>
      <c r="AU427" s="139" t="s">
        <v>81</v>
      </c>
      <c r="AY427" s="18" t="s">
        <v>132</v>
      </c>
      <c r="BE427" s="140">
        <f>IF(N427="základní",J427,0)</f>
        <v>0</v>
      </c>
      <c r="BF427" s="140">
        <f>IF(N427="snížená",J427,0)</f>
        <v>0</v>
      </c>
      <c r="BG427" s="140">
        <f>IF(N427="zákl. přenesená",J427,0)</f>
        <v>0</v>
      </c>
      <c r="BH427" s="140">
        <f>IF(N427="sníž. přenesená",J427,0)</f>
        <v>0</v>
      </c>
      <c r="BI427" s="140">
        <f>IF(N427="nulová",J427,0)</f>
        <v>0</v>
      </c>
      <c r="BJ427" s="18" t="s">
        <v>79</v>
      </c>
      <c r="BK427" s="140">
        <f>ROUND(I427*H427,2)</f>
        <v>0</v>
      </c>
      <c r="BL427" s="18" t="s">
        <v>339</v>
      </c>
      <c r="BM427" s="139" t="s">
        <v>1374</v>
      </c>
    </row>
    <row r="428" spans="2:47" s="1" customFormat="1" ht="11.25">
      <c r="B428" s="33"/>
      <c r="D428" s="141" t="s">
        <v>142</v>
      </c>
      <c r="F428" s="142" t="s">
        <v>582</v>
      </c>
      <c r="I428" s="143"/>
      <c r="L428" s="33"/>
      <c r="M428" s="144"/>
      <c r="T428" s="54"/>
      <c r="AT428" s="18" t="s">
        <v>142</v>
      </c>
      <c r="AU428" s="18" t="s">
        <v>81</v>
      </c>
    </row>
    <row r="429" spans="2:51" s="13" customFormat="1" ht="11.25">
      <c r="B429" s="157"/>
      <c r="D429" s="151" t="s">
        <v>208</v>
      </c>
      <c r="E429" s="158" t="s">
        <v>19</v>
      </c>
      <c r="F429" s="159" t="s">
        <v>1375</v>
      </c>
      <c r="H429" s="160">
        <v>8.58</v>
      </c>
      <c r="I429" s="161"/>
      <c r="L429" s="157"/>
      <c r="M429" s="162"/>
      <c r="T429" s="163"/>
      <c r="AT429" s="158" t="s">
        <v>208</v>
      </c>
      <c r="AU429" s="158" t="s">
        <v>81</v>
      </c>
      <c r="AV429" s="13" t="s">
        <v>81</v>
      </c>
      <c r="AW429" s="13" t="s">
        <v>33</v>
      </c>
      <c r="AX429" s="13" t="s">
        <v>79</v>
      </c>
      <c r="AY429" s="158" t="s">
        <v>132</v>
      </c>
    </row>
    <row r="430" spans="2:65" s="1" customFormat="1" ht="24.2" customHeight="1">
      <c r="B430" s="33"/>
      <c r="C430" s="128" t="s">
        <v>593</v>
      </c>
      <c r="D430" s="128" t="s">
        <v>135</v>
      </c>
      <c r="E430" s="129" t="s">
        <v>585</v>
      </c>
      <c r="F430" s="130" t="s">
        <v>586</v>
      </c>
      <c r="G430" s="131" t="s">
        <v>205</v>
      </c>
      <c r="H430" s="132">
        <v>51.608</v>
      </c>
      <c r="I430" s="133"/>
      <c r="J430" s="134">
        <f>ROUND(I430*H430,2)</f>
        <v>0</v>
      </c>
      <c r="K430" s="130" t="s">
        <v>139</v>
      </c>
      <c r="L430" s="33"/>
      <c r="M430" s="135" t="s">
        <v>19</v>
      </c>
      <c r="N430" s="136" t="s">
        <v>43</v>
      </c>
      <c r="P430" s="137">
        <f>O430*H430</f>
        <v>0</v>
      </c>
      <c r="Q430" s="137">
        <v>0.01259</v>
      </c>
      <c r="R430" s="137">
        <f>Q430*H430</f>
        <v>0.6497447199999999</v>
      </c>
      <c r="S430" s="137">
        <v>0</v>
      </c>
      <c r="T430" s="138">
        <f>S430*H430</f>
        <v>0</v>
      </c>
      <c r="AR430" s="139" t="s">
        <v>339</v>
      </c>
      <c r="AT430" s="139" t="s">
        <v>135</v>
      </c>
      <c r="AU430" s="139" t="s">
        <v>81</v>
      </c>
      <c r="AY430" s="18" t="s">
        <v>132</v>
      </c>
      <c r="BE430" s="140">
        <f>IF(N430="základní",J430,0)</f>
        <v>0</v>
      </c>
      <c r="BF430" s="140">
        <f>IF(N430="snížená",J430,0)</f>
        <v>0</v>
      </c>
      <c r="BG430" s="140">
        <f>IF(N430="zákl. přenesená",J430,0)</f>
        <v>0</v>
      </c>
      <c r="BH430" s="140">
        <f>IF(N430="sníž. přenesená",J430,0)</f>
        <v>0</v>
      </c>
      <c r="BI430" s="140">
        <f>IF(N430="nulová",J430,0)</f>
        <v>0</v>
      </c>
      <c r="BJ430" s="18" t="s">
        <v>79</v>
      </c>
      <c r="BK430" s="140">
        <f>ROUND(I430*H430,2)</f>
        <v>0</v>
      </c>
      <c r="BL430" s="18" t="s">
        <v>339</v>
      </c>
      <c r="BM430" s="139" t="s">
        <v>1376</v>
      </c>
    </row>
    <row r="431" spans="2:47" s="1" customFormat="1" ht="11.25">
      <c r="B431" s="33"/>
      <c r="D431" s="141" t="s">
        <v>142</v>
      </c>
      <c r="F431" s="142" t="s">
        <v>588</v>
      </c>
      <c r="I431" s="143"/>
      <c r="L431" s="33"/>
      <c r="M431" s="144"/>
      <c r="T431" s="54"/>
      <c r="AT431" s="18" t="s">
        <v>142</v>
      </c>
      <c r="AU431" s="18" t="s">
        <v>81</v>
      </c>
    </row>
    <row r="432" spans="2:51" s="13" customFormat="1" ht="11.25">
      <c r="B432" s="157"/>
      <c r="D432" s="151" t="s">
        <v>208</v>
      </c>
      <c r="E432" s="158" t="s">
        <v>19</v>
      </c>
      <c r="F432" s="159" t="s">
        <v>1377</v>
      </c>
      <c r="H432" s="160">
        <v>4.95</v>
      </c>
      <c r="I432" s="161"/>
      <c r="L432" s="157"/>
      <c r="M432" s="162"/>
      <c r="T432" s="163"/>
      <c r="AT432" s="158" t="s">
        <v>208</v>
      </c>
      <c r="AU432" s="158" t="s">
        <v>81</v>
      </c>
      <c r="AV432" s="13" t="s">
        <v>81</v>
      </c>
      <c r="AW432" s="13" t="s">
        <v>33</v>
      </c>
      <c r="AX432" s="13" t="s">
        <v>72</v>
      </c>
      <c r="AY432" s="158" t="s">
        <v>132</v>
      </c>
    </row>
    <row r="433" spans="2:51" s="13" customFormat="1" ht="11.25">
      <c r="B433" s="157"/>
      <c r="D433" s="151" t="s">
        <v>208</v>
      </c>
      <c r="E433" s="158" t="s">
        <v>19</v>
      </c>
      <c r="F433" s="159" t="s">
        <v>1378</v>
      </c>
      <c r="H433" s="160">
        <v>-0.12</v>
      </c>
      <c r="I433" s="161"/>
      <c r="L433" s="157"/>
      <c r="M433" s="162"/>
      <c r="T433" s="163"/>
      <c r="AT433" s="158" t="s">
        <v>208</v>
      </c>
      <c r="AU433" s="158" t="s">
        <v>81</v>
      </c>
      <c r="AV433" s="13" t="s">
        <v>81</v>
      </c>
      <c r="AW433" s="13" t="s">
        <v>33</v>
      </c>
      <c r="AX433" s="13" t="s">
        <v>72</v>
      </c>
      <c r="AY433" s="158" t="s">
        <v>132</v>
      </c>
    </row>
    <row r="434" spans="2:51" s="13" customFormat="1" ht="11.25">
      <c r="B434" s="157"/>
      <c r="D434" s="151" t="s">
        <v>208</v>
      </c>
      <c r="E434" s="158" t="s">
        <v>19</v>
      </c>
      <c r="F434" s="159" t="s">
        <v>1299</v>
      </c>
      <c r="H434" s="160">
        <v>3.96</v>
      </c>
      <c r="I434" s="161"/>
      <c r="L434" s="157"/>
      <c r="M434" s="162"/>
      <c r="T434" s="163"/>
      <c r="AT434" s="158" t="s">
        <v>208</v>
      </c>
      <c r="AU434" s="158" t="s">
        <v>81</v>
      </c>
      <c r="AV434" s="13" t="s">
        <v>81</v>
      </c>
      <c r="AW434" s="13" t="s">
        <v>33</v>
      </c>
      <c r="AX434" s="13" t="s">
        <v>72</v>
      </c>
      <c r="AY434" s="158" t="s">
        <v>132</v>
      </c>
    </row>
    <row r="435" spans="2:51" s="13" customFormat="1" ht="11.25">
      <c r="B435" s="157"/>
      <c r="D435" s="151" t="s">
        <v>208</v>
      </c>
      <c r="E435" s="158" t="s">
        <v>19</v>
      </c>
      <c r="F435" s="159" t="s">
        <v>1318</v>
      </c>
      <c r="H435" s="160">
        <v>4.42</v>
      </c>
      <c r="I435" s="161"/>
      <c r="L435" s="157"/>
      <c r="M435" s="162"/>
      <c r="T435" s="163"/>
      <c r="AT435" s="158" t="s">
        <v>208</v>
      </c>
      <c r="AU435" s="158" t="s">
        <v>81</v>
      </c>
      <c r="AV435" s="13" t="s">
        <v>81</v>
      </c>
      <c r="AW435" s="13" t="s">
        <v>33</v>
      </c>
      <c r="AX435" s="13" t="s">
        <v>72</v>
      </c>
      <c r="AY435" s="158" t="s">
        <v>132</v>
      </c>
    </row>
    <row r="436" spans="2:51" s="13" customFormat="1" ht="11.25">
      <c r="B436" s="157"/>
      <c r="D436" s="151" t="s">
        <v>208</v>
      </c>
      <c r="E436" s="158" t="s">
        <v>19</v>
      </c>
      <c r="F436" s="159" t="s">
        <v>1301</v>
      </c>
      <c r="H436" s="160">
        <v>3</v>
      </c>
      <c r="I436" s="161"/>
      <c r="L436" s="157"/>
      <c r="M436" s="162"/>
      <c r="T436" s="163"/>
      <c r="AT436" s="158" t="s">
        <v>208</v>
      </c>
      <c r="AU436" s="158" t="s">
        <v>81</v>
      </c>
      <c r="AV436" s="13" t="s">
        <v>81</v>
      </c>
      <c r="AW436" s="13" t="s">
        <v>33</v>
      </c>
      <c r="AX436" s="13" t="s">
        <v>72</v>
      </c>
      <c r="AY436" s="158" t="s">
        <v>132</v>
      </c>
    </row>
    <row r="437" spans="2:51" s="13" customFormat="1" ht="11.25">
      <c r="B437" s="157"/>
      <c r="D437" s="151" t="s">
        <v>208</v>
      </c>
      <c r="E437" s="158" t="s">
        <v>19</v>
      </c>
      <c r="F437" s="159" t="s">
        <v>1303</v>
      </c>
      <c r="H437" s="160">
        <v>3.9</v>
      </c>
      <c r="I437" s="161"/>
      <c r="L437" s="157"/>
      <c r="M437" s="162"/>
      <c r="T437" s="163"/>
      <c r="AT437" s="158" t="s">
        <v>208</v>
      </c>
      <c r="AU437" s="158" t="s">
        <v>81</v>
      </c>
      <c r="AV437" s="13" t="s">
        <v>81</v>
      </c>
      <c r="AW437" s="13" t="s">
        <v>33</v>
      </c>
      <c r="AX437" s="13" t="s">
        <v>72</v>
      </c>
      <c r="AY437" s="158" t="s">
        <v>132</v>
      </c>
    </row>
    <row r="438" spans="2:51" s="13" customFormat="1" ht="11.25">
      <c r="B438" s="157"/>
      <c r="D438" s="151" t="s">
        <v>208</v>
      </c>
      <c r="E438" s="158" t="s">
        <v>19</v>
      </c>
      <c r="F438" s="159" t="s">
        <v>1379</v>
      </c>
      <c r="H438" s="160">
        <v>2.73</v>
      </c>
      <c r="I438" s="161"/>
      <c r="L438" s="157"/>
      <c r="M438" s="162"/>
      <c r="T438" s="163"/>
      <c r="AT438" s="158" t="s">
        <v>208</v>
      </c>
      <c r="AU438" s="158" t="s">
        <v>81</v>
      </c>
      <c r="AV438" s="13" t="s">
        <v>81</v>
      </c>
      <c r="AW438" s="13" t="s">
        <v>33</v>
      </c>
      <c r="AX438" s="13" t="s">
        <v>72</v>
      </c>
      <c r="AY438" s="158" t="s">
        <v>132</v>
      </c>
    </row>
    <row r="439" spans="2:51" s="13" customFormat="1" ht="11.25">
      <c r="B439" s="157"/>
      <c r="D439" s="151" t="s">
        <v>208</v>
      </c>
      <c r="E439" s="158" t="s">
        <v>19</v>
      </c>
      <c r="F439" s="159" t="s">
        <v>1322</v>
      </c>
      <c r="H439" s="160">
        <v>14.654</v>
      </c>
      <c r="I439" s="161"/>
      <c r="L439" s="157"/>
      <c r="M439" s="162"/>
      <c r="T439" s="163"/>
      <c r="AT439" s="158" t="s">
        <v>208</v>
      </c>
      <c r="AU439" s="158" t="s">
        <v>81</v>
      </c>
      <c r="AV439" s="13" t="s">
        <v>81</v>
      </c>
      <c r="AW439" s="13" t="s">
        <v>33</v>
      </c>
      <c r="AX439" s="13" t="s">
        <v>72</v>
      </c>
      <c r="AY439" s="158" t="s">
        <v>132</v>
      </c>
    </row>
    <row r="440" spans="2:51" s="13" customFormat="1" ht="11.25">
      <c r="B440" s="157"/>
      <c r="D440" s="151" t="s">
        <v>208</v>
      </c>
      <c r="E440" s="158" t="s">
        <v>19</v>
      </c>
      <c r="F440" s="159" t="s">
        <v>1323</v>
      </c>
      <c r="H440" s="160">
        <v>4.2</v>
      </c>
      <c r="I440" s="161"/>
      <c r="L440" s="157"/>
      <c r="M440" s="162"/>
      <c r="T440" s="163"/>
      <c r="AT440" s="158" t="s">
        <v>208</v>
      </c>
      <c r="AU440" s="158" t="s">
        <v>81</v>
      </c>
      <c r="AV440" s="13" t="s">
        <v>81</v>
      </c>
      <c r="AW440" s="13" t="s">
        <v>33</v>
      </c>
      <c r="AX440" s="13" t="s">
        <v>72</v>
      </c>
      <c r="AY440" s="158" t="s">
        <v>132</v>
      </c>
    </row>
    <row r="441" spans="2:51" s="13" customFormat="1" ht="11.25">
      <c r="B441" s="157"/>
      <c r="D441" s="151" t="s">
        <v>208</v>
      </c>
      <c r="E441" s="158" t="s">
        <v>19</v>
      </c>
      <c r="F441" s="159" t="s">
        <v>1309</v>
      </c>
      <c r="H441" s="160">
        <v>2.912</v>
      </c>
      <c r="I441" s="161"/>
      <c r="L441" s="157"/>
      <c r="M441" s="162"/>
      <c r="T441" s="163"/>
      <c r="AT441" s="158" t="s">
        <v>208</v>
      </c>
      <c r="AU441" s="158" t="s">
        <v>81</v>
      </c>
      <c r="AV441" s="13" t="s">
        <v>81</v>
      </c>
      <c r="AW441" s="13" t="s">
        <v>33</v>
      </c>
      <c r="AX441" s="13" t="s">
        <v>72</v>
      </c>
      <c r="AY441" s="158" t="s">
        <v>132</v>
      </c>
    </row>
    <row r="442" spans="2:51" s="13" customFormat="1" ht="11.25">
      <c r="B442" s="157"/>
      <c r="D442" s="151" t="s">
        <v>208</v>
      </c>
      <c r="E442" s="158" t="s">
        <v>19</v>
      </c>
      <c r="F442" s="159" t="s">
        <v>1380</v>
      </c>
      <c r="H442" s="160">
        <v>-0.4</v>
      </c>
      <c r="I442" s="161"/>
      <c r="L442" s="157"/>
      <c r="M442" s="162"/>
      <c r="T442" s="163"/>
      <c r="AT442" s="158" t="s">
        <v>208</v>
      </c>
      <c r="AU442" s="158" t="s">
        <v>81</v>
      </c>
      <c r="AV442" s="13" t="s">
        <v>81</v>
      </c>
      <c r="AW442" s="13" t="s">
        <v>33</v>
      </c>
      <c r="AX442" s="13" t="s">
        <v>72</v>
      </c>
      <c r="AY442" s="158" t="s">
        <v>132</v>
      </c>
    </row>
    <row r="443" spans="2:51" s="13" customFormat="1" ht="11.25">
      <c r="B443" s="157"/>
      <c r="D443" s="151" t="s">
        <v>208</v>
      </c>
      <c r="E443" s="158" t="s">
        <v>19</v>
      </c>
      <c r="F443" s="159" t="s">
        <v>1381</v>
      </c>
      <c r="H443" s="160">
        <v>-0.188</v>
      </c>
      <c r="I443" s="161"/>
      <c r="L443" s="157"/>
      <c r="M443" s="162"/>
      <c r="T443" s="163"/>
      <c r="AT443" s="158" t="s">
        <v>208</v>
      </c>
      <c r="AU443" s="158" t="s">
        <v>81</v>
      </c>
      <c r="AV443" s="13" t="s">
        <v>81</v>
      </c>
      <c r="AW443" s="13" t="s">
        <v>33</v>
      </c>
      <c r="AX443" s="13" t="s">
        <v>72</v>
      </c>
      <c r="AY443" s="158" t="s">
        <v>132</v>
      </c>
    </row>
    <row r="444" spans="2:51" s="13" customFormat="1" ht="11.25">
      <c r="B444" s="157"/>
      <c r="D444" s="151" t="s">
        <v>208</v>
      </c>
      <c r="E444" s="158" t="s">
        <v>19</v>
      </c>
      <c r="F444" s="159" t="s">
        <v>377</v>
      </c>
      <c r="H444" s="160">
        <v>2.34</v>
      </c>
      <c r="I444" s="161"/>
      <c r="L444" s="157"/>
      <c r="M444" s="162"/>
      <c r="T444" s="163"/>
      <c r="AT444" s="158" t="s">
        <v>208</v>
      </c>
      <c r="AU444" s="158" t="s">
        <v>81</v>
      </c>
      <c r="AV444" s="13" t="s">
        <v>81</v>
      </c>
      <c r="AW444" s="13" t="s">
        <v>33</v>
      </c>
      <c r="AX444" s="13" t="s">
        <v>72</v>
      </c>
      <c r="AY444" s="158" t="s">
        <v>132</v>
      </c>
    </row>
    <row r="445" spans="2:51" s="13" customFormat="1" ht="11.25">
      <c r="B445" s="157"/>
      <c r="D445" s="151" t="s">
        <v>208</v>
      </c>
      <c r="E445" s="158" t="s">
        <v>19</v>
      </c>
      <c r="F445" s="159" t="s">
        <v>365</v>
      </c>
      <c r="H445" s="160">
        <v>5.25</v>
      </c>
      <c r="I445" s="161"/>
      <c r="L445" s="157"/>
      <c r="M445" s="162"/>
      <c r="T445" s="163"/>
      <c r="AT445" s="158" t="s">
        <v>208</v>
      </c>
      <c r="AU445" s="158" t="s">
        <v>81</v>
      </c>
      <c r="AV445" s="13" t="s">
        <v>81</v>
      </c>
      <c r="AW445" s="13" t="s">
        <v>33</v>
      </c>
      <c r="AX445" s="13" t="s">
        <v>72</v>
      </c>
      <c r="AY445" s="158" t="s">
        <v>132</v>
      </c>
    </row>
    <row r="446" spans="2:51" s="14" customFormat="1" ht="11.25">
      <c r="B446" s="164"/>
      <c r="D446" s="151" t="s">
        <v>208</v>
      </c>
      <c r="E446" s="165" t="s">
        <v>19</v>
      </c>
      <c r="F446" s="166" t="s">
        <v>212</v>
      </c>
      <c r="H446" s="167">
        <v>51.608000000000004</v>
      </c>
      <c r="I446" s="168"/>
      <c r="L446" s="164"/>
      <c r="M446" s="169"/>
      <c r="T446" s="170"/>
      <c r="AT446" s="165" t="s">
        <v>208</v>
      </c>
      <c r="AU446" s="165" t="s">
        <v>81</v>
      </c>
      <c r="AV446" s="14" t="s">
        <v>155</v>
      </c>
      <c r="AW446" s="14" t="s">
        <v>33</v>
      </c>
      <c r="AX446" s="14" t="s">
        <v>79</v>
      </c>
      <c r="AY446" s="165" t="s">
        <v>132</v>
      </c>
    </row>
    <row r="447" spans="2:65" s="1" customFormat="1" ht="24.2" customHeight="1">
      <c r="B447" s="33"/>
      <c r="C447" s="128" t="s">
        <v>599</v>
      </c>
      <c r="D447" s="128" t="s">
        <v>135</v>
      </c>
      <c r="E447" s="129" t="s">
        <v>594</v>
      </c>
      <c r="F447" s="130" t="s">
        <v>595</v>
      </c>
      <c r="G447" s="131" t="s">
        <v>596</v>
      </c>
      <c r="H447" s="188"/>
      <c r="I447" s="133"/>
      <c r="J447" s="134">
        <f>ROUND(I447*H447,2)</f>
        <v>0</v>
      </c>
      <c r="K447" s="130" t="s">
        <v>139</v>
      </c>
      <c r="L447" s="33"/>
      <c r="M447" s="135" t="s">
        <v>19</v>
      </c>
      <c r="N447" s="136" t="s">
        <v>43</v>
      </c>
      <c r="P447" s="137">
        <f>O447*H447</f>
        <v>0</v>
      </c>
      <c r="Q447" s="137">
        <v>0</v>
      </c>
      <c r="R447" s="137">
        <f>Q447*H447</f>
        <v>0</v>
      </c>
      <c r="S447" s="137">
        <v>0</v>
      </c>
      <c r="T447" s="138">
        <f>S447*H447</f>
        <v>0</v>
      </c>
      <c r="AR447" s="139" t="s">
        <v>339</v>
      </c>
      <c r="AT447" s="139" t="s">
        <v>135</v>
      </c>
      <c r="AU447" s="139" t="s">
        <v>81</v>
      </c>
      <c r="AY447" s="18" t="s">
        <v>132</v>
      </c>
      <c r="BE447" s="140">
        <f>IF(N447="základní",J447,0)</f>
        <v>0</v>
      </c>
      <c r="BF447" s="140">
        <f>IF(N447="snížená",J447,0)</f>
        <v>0</v>
      </c>
      <c r="BG447" s="140">
        <f>IF(N447="zákl. přenesená",J447,0)</f>
        <v>0</v>
      </c>
      <c r="BH447" s="140">
        <f>IF(N447="sníž. přenesená",J447,0)</f>
        <v>0</v>
      </c>
      <c r="BI447" s="140">
        <f>IF(N447="nulová",J447,0)</f>
        <v>0</v>
      </c>
      <c r="BJ447" s="18" t="s">
        <v>79</v>
      </c>
      <c r="BK447" s="140">
        <f>ROUND(I447*H447,2)</f>
        <v>0</v>
      </c>
      <c r="BL447" s="18" t="s">
        <v>339</v>
      </c>
      <c r="BM447" s="139" t="s">
        <v>1382</v>
      </c>
    </row>
    <row r="448" spans="2:47" s="1" customFormat="1" ht="11.25">
      <c r="B448" s="33"/>
      <c r="D448" s="141" t="s">
        <v>142</v>
      </c>
      <c r="F448" s="142" t="s">
        <v>598</v>
      </c>
      <c r="I448" s="143"/>
      <c r="L448" s="33"/>
      <c r="M448" s="144"/>
      <c r="T448" s="54"/>
      <c r="AT448" s="18" t="s">
        <v>142</v>
      </c>
      <c r="AU448" s="18" t="s">
        <v>81</v>
      </c>
    </row>
    <row r="449" spans="2:65" s="1" customFormat="1" ht="24.2" customHeight="1">
      <c r="B449" s="33"/>
      <c r="C449" s="128" t="s">
        <v>606</v>
      </c>
      <c r="D449" s="128" t="s">
        <v>135</v>
      </c>
      <c r="E449" s="129" t="s">
        <v>600</v>
      </c>
      <c r="F449" s="130" t="s">
        <v>601</v>
      </c>
      <c r="G449" s="131" t="s">
        <v>596</v>
      </c>
      <c r="H449" s="188"/>
      <c r="I449" s="133"/>
      <c r="J449" s="134">
        <f>ROUND(I449*H449,2)</f>
        <v>0</v>
      </c>
      <c r="K449" s="130" t="s">
        <v>139</v>
      </c>
      <c r="L449" s="33"/>
      <c r="M449" s="135" t="s">
        <v>19</v>
      </c>
      <c r="N449" s="136" t="s">
        <v>43</v>
      </c>
      <c r="P449" s="137">
        <f>O449*H449</f>
        <v>0</v>
      </c>
      <c r="Q449" s="137">
        <v>0</v>
      </c>
      <c r="R449" s="137">
        <f>Q449*H449</f>
        <v>0</v>
      </c>
      <c r="S449" s="137">
        <v>0</v>
      </c>
      <c r="T449" s="138">
        <f>S449*H449</f>
        <v>0</v>
      </c>
      <c r="AR449" s="139" t="s">
        <v>339</v>
      </c>
      <c r="AT449" s="139" t="s">
        <v>135</v>
      </c>
      <c r="AU449" s="139" t="s">
        <v>81</v>
      </c>
      <c r="AY449" s="18" t="s">
        <v>132</v>
      </c>
      <c r="BE449" s="140">
        <f>IF(N449="základní",J449,0)</f>
        <v>0</v>
      </c>
      <c r="BF449" s="140">
        <f>IF(N449="snížená",J449,0)</f>
        <v>0</v>
      </c>
      <c r="BG449" s="140">
        <f>IF(N449="zákl. přenesená",J449,0)</f>
        <v>0</v>
      </c>
      <c r="BH449" s="140">
        <f>IF(N449="sníž. přenesená",J449,0)</f>
        <v>0</v>
      </c>
      <c r="BI449" s="140">
        <f>IF(N449="nulová",J449,0)</f>
        <v>0</v>
      </c>
      <c r="BJ449" s="18" t="s">
        <v>79</v>
      </c>
      <c r="BK449" s="140">
        <f>ROUND(I449*H449,2)</f>
        <v>0</v>
      </c>
      <c r="BL449" s="18" t="s">
        <v>339</v>
      </c>
      <c r="BM449" s="139" t="s">
        <v>1383</v>
      </c>
    </row>
    <row r="450" spans="2:47" s="1" customFormat="1" ht="11.25">
      <c r="B450" s="33"/>
      <c r="D450" s="141" t="s">
        <v>142</v>
      </c>
      <c r="F450" s="142" t="s">
        <v>603</v>
      </c>
      <c r="I450" s="143"/>
      <c r="L450" s="33"/>
      <c r="M450" s="144"/>
      <c r="T450" s="54"/>
      <c r="AT450" s="18" t="s">
        <v>142</v>
      </c>
      <c r="AU450" s="18" t="s">
        <v>81</v>
      </c>
    </row>
    <row r="451" spans="2:63" s="11" customFormat="1" ht="22.9" customHeight="1">
      <c r="B451" s="116"/>
      <c r="D451" s="117" t="s">
        <v>71</v>
      </c>
      <c r="E451" s="126" t="s">
        <v>604</v>
      </c>
      <c r="F451" s="126" t="s">
        <v>605</v>
      </c>
      <c r="I451" s="119"/>
      <c r="J451" s="127">
        <f>BK451</f>
        <v>0</v>
      </c>
      <c r="L451" s="116"/>
      <c r="M451" s="121"/>
      <c r="P451" s="122">
        <f>SUM(P452:P495)</f>
        <v>0</v>
      </c>
      <c r="R451" s="122">
        <f>SUM(R452:R495)</f>
        <v>0.32762</v>
      </c>
      <c r="T451" s="123">
        <f>SUM(T452:T495)</f>
        <v>0.7494190000000001</v>
      </c>
      <c r="AR451" s="117" t="s">
        <v>81</v>
      </c>
      <c r="AT451" s="124" t="s">
        <v>71</v>
      </c>
      <c r="AU451" s="124" t="s">
        <v>79</v>
      </c>
      <c r="AY451" s="117" t="s">
        <v>132</v>
      </c>
      <c r="BK451" s="125">
        <f>SUM(BK452:BK495)</f>
        <v>0</v>
      </c>
    </row>
    <row r="452" spans="2:65" s="1" customFormat="1" ht="16.5" customHeight="1">
      <c r="B452" s="33"/>
      <c r="C452" s="128" t="s">
        <v>613</v>
      </c>
      <c r="D452" s="128" t="s">
        <v>135</v>
      </c>
      <c r="E452" s="129" t="s">
        <v>607</v>
      </c>
      <c r="F452" s="130" t="s">
        <v>608</v>
      </c>
      <c r="G452" s="131" t="s">
        <v>205</v>
      </c>
      <c r="H452" s="132">
        <v>11.66</v>
      </c>
      <c r="I452" s="133"/>
      <c r="J452" s="134">
        <f>ROUND(I452*H452,2)</f>
        <v>0</v>
      </c>
      <c r="K452" s="130" t="s">
        <v>139</v>
      </c>
      <c r="L452" s="33"/>
      <c r="M452" s="135" t="s">
        <v>19</v>
      </c>
      <c r="N452" s="136" t="s">
        <v>43</v>
      </c>
      <c r="P452" s="137">
        <f>O452*H452</f>
        <v>0</v>
      </c>
      <c r="Q452" s="137">
        <v>0</v>
      </c>
      <c r="R452" s="137">
        <f>Q452*H452</f>
        <v>0</v>
      </c>
      <c r="S452" s="137">
        <v>0.02465</v>
      </c>
      <c r="T452" s="138">
        <f>S452*H452</f>
        <v>0.287419</v>
      </c>
      <c r="AR452" s="139" t="s">
        <v>339</v>
      </c>
      <c r="AT452" s="139" t="s">
        <v>135</v>
      </c>
      <c r="AU452" s="139" t="s">
        <v>81</v>
      </c>
      <c r="AY452" s="18" t="s">
        <v>132</v>
      </c>
      <c r="BE452" s="140">
        <f>IF(N452="základní",J452,0)</f>
        <v>0</v>
      </c>
      <c r="BF452" s="140">
        <f>IF(N452="snížená",J452,0)</f>
        <v>0</v>
      </c>
      <c r="BG452" s="140">
        <f>IF(N452="zákl. přenesená",J452,0)</f>
        <v>0</v>
      </c>
      <c r="BH452" s="140">
        <f>IF(N452="sníž. přenesená",J452,0)</f>
        <v>0</v>
      </c>
      <c r="BI452" s="140">
        <f>IF(N452="nulová",J452,0)</f>
        <v>0</v>
      </c>
      <c r="BJ452" s="18" t="s">
        <v>79</v>
      </c>
      <c r="BK452" s="140">
        <f>ROUND(I452*H452,2)</f>
        <v>0</v>
      </c>
      <c r="BL452" s="18" t="s">
        <v>339</v>
      </c>
      <c r="BM452" s="139" t="s">
        <v>1384</v>
      </c>
    </row>
    <row r="453" spans="2:47" s="1" customFormat="1" ht="11.25">
      <c r="B453" s="33"/>
      <c r="D453" s="141" t="s">
        <v>142</v>
      </c>
      <c r="F453" s="142" t="s">
        <v>610</v>
      </c>
      <c r="I453" s="143"/>
      <c r="L453" s="33"/>
      <c r="M453" s="144"/>
      <c r="T453" s="54"/>
      <c r="AT453" s="18" t="s">
        <v>142</v>
      </c>
      <c r="AU453" s="18" t="s">
        <v>81</v>
      </c>
    </row>
    <row r="454" spans="2:51" s="12" customFormat="1" ht="11.25">
      <c r="B454" s="150"/>
      <c r="D454" s="151" t="s">
        <v>208</v>
      </c>
      <c r="E454" s="152" t="s">
        <v>19</v>
      </c>
      <c r="F454" s="153" t="s">
        <v>611</v>
      </c>
      <c r="H454" s="152" t="s">
        <v>19</v>
      </c>
      <c r="I454" s="154"/>
      <c r="L454" s="150"/>
      <c r="M454" s="155"/>
      <c r="T454" s="156"/>
      <c r="AT454" s="152" t="s">
        <v>208</v>
      </c>
      <c r="AU454" s="152" t="s">
        <v>81</v>
      </c>
      <c r="AV454" s="12" t="s">
        <v>79</v>
      </c>
      <c r="AW454" s="12" t="s">
        <v>33</v>
      </c>
      <c r="AX454" s="12" t="s">
        <v>72</v>
      </c>
      <c r="AY454" s="152" t="s">
        <v>132</v>
      </c>
    </row>
    <row r="455" spans="2:51" s="13" customFormat="1" ht="11.25">
      <c r="B455" s="157"/>
      <c r="D455" s="151" t="s">
        <v>208</v>
      </c>
      <c r="E455" s="158" t="s">
        <v>19</v>
      </c>
      <c r="F455" s="159" t="s">
        <v>612</v>
      </c>
      <c r="H455" s="160">
        <v>11.66</v>
      </c>
      <c r="I455" s="161"/>
      <c r="L455" s="157"/>
      <c r="M455" s="162"/>
      <c r="T455" s="163"/>
      <c r="AT455" s="158" t="s">
        <v>208</v>
      </c>
      <c r="AU455" s="158" t="s">
        <v>81</v>
      </c>
      <c r="AV455" s="13" t="s">
        <v>81</v>
      </c>
      <c r="AW455" s="13" t="s">
        <v>33</v>
      </c>
      <c r="AX455" s="13" t="s">
        <v>79</v>
      </c>
      <c r="AY455" s="158" t="s">
        <v>132</v>
      </c>
    </row>
    <row r="456" spans="2:65" s="1" customFormat="1" ht="16.5" customHeight="1">
      <c r="B456" s="33"/>
      <c r="C456" s="128" t="s">
        <v>618</v>
      </c>
      <c r="D456" s="128" t="s">
        <v>135</v>
      </c>
      <c r="E456" s="129" t="s">
        <v>614</v>
      </c>
      <c r="F456" s="130" t="s">
        <v>615</v>
      </c>
      <c r="G456" s="131" t="s">
        <v>234</v>
      </c>
      <c r="H456" s="132">
        <v>12</v>
      </c>
      <c r="I456" s="133"/>
      <c r="J456" s="134">
        <f>ROUND(I456*H456,2)</f>
        <v>0</v>
      </c>
      <c r="K456" s="130" t="s">
        <v>139</v>
      </c>
      <c r="L456" s="33"/>
      <c r="M456" s="135" t="s">
        <v>19</v>
      </c>
      <c r="N456" s="136" t="s">
        <v>43</v>
      </c>
      <c r="P456" s="137">
        <f>O456*H456</f>
        <v>0</v>
      </c>
      <c r="Q456" s="137">
        <v>0</v>
      </c>
      <c r="R456" s="137">
        <f>Q456*H456</f>
        <v>0</v>
      </c>
      <c r="S456" s="137">
        <v>0.024</v>
      </c>
      <c r="T456" s="138">
        <f>S456*H456</f>
        <v>0.28800000000000003</v>
      </c>
      <c r="AR456" s="139" t="s">
        <v>339</v>
      </c>
      <c r="AT456" s="139" t="s">
        <v>135</v>
      </c>
      <c r="AU456" s="139" t="s">
        <v>81</v>
      </c>
      <c r="AY456" s="18" t="s">
        <v>132</v>
      </c>
      <c r="BE456" s="140">
        <f>IF(N456="základní",J456,0)</f>
        <v>0</v>
      </c>
      <c r="BF456" s="140">
        <f>IF(N456="snížená",J456,0)</f>
        <v>0</v>
      </c>
      <c r="BG456" s="140">
        <f>IF(N456="zákl. přenesená",J456,0)</f>
        <v>0</v>
      </c>
      <c r="BH456" s="140">
        <f>IF(N456="sníž. přenesená",J456,0)</f>
        <v>0</v>
      </c>
      <c r="BI456" s="140">
        <f>IF(N456="nulová",J456,0)</f>
        <v>0</v>
      </c>
      <c r="BJ456" s="18" t="s">
        <v>79</v>
      </c>
      <c r="BK456" s="140">
        <f>ROUND(I456*H456,2)</f>
        <v>0</v>
      </c>
      <c r="BL456" s="18" t="s">
        <v>339</v>
      </c>
      <c r="BM456" s="139" t="s">
        <v>1385</v>
      </c>
    </row>
    <row r="457" spans="2:47" s="1" customFormat="1" ht="11.25">
      <c r="B457" s="33"/>
      <c r="D457" s="141" t="s">
        <v>142</v>
      </c>
      <c r="F457" s="142" t="s">
        <v>617</v>
      </c>
      <c r="I457" s="143"/>
      <c r="L457" s="33"/>
      <c r="M457" s="144"/>
      <c r="T457" s="54"/>
      <c r="AT457" s="18" t="s">
        <v>142</v>
      </c>
      <c r="AU457" s="18" t="s">
        <v>81</v>
      </c>
    </row>
    <row r="458" spans="2:65" s="1" customFormat="1" ht="24.2" customHeight="1">
      <c r="B458" s="33"/>
      <c r="C458" s="128" t="s">
        <v>623</v>
      </c>
      <c r="D458" s="128" t="s">
        <v>135</v>
      </c>
      <c r="E458" s="129" t="s">
        <v>619</v>
      </c>
      <c r="F458" s="130" t="s">
        <v>620</v>
      </c>
      <c r="G458" s="131" t="s">
        <v>234</v>
      </c>
      <c r="H458" s="132">
        <v>1</v>
      </c>
      <c r="I458" s="133"/>
      <c r="J458" s="134">
        <f>ROUND(I458*H458,2)</f>
        <v>0</v>
      </c>
      <c r="K458" s="130" t="s">
        <v>139</v>
      </c>
      <c r="L458" s="33"/>
      <c r="M458" s="135" t="s">
        <v>19</v>
      </c>
      <c r="N458" s="136" t="s">
        <v>43</v>
      </c>
      <c r="P458" s="137">
        <f>O458*H458</f>
        <v>0</v>
      </c>
      <c r="Q458" s="137">
        <v>0</v>
      </c>
      <c r="R458" s="137">
        <f>Q458*H458</f>
        <v>0</v>
      </c>
      <c r="S458" s="137">
        <v>0.174</v>
      </c>
      <c r="T458" s="138">
        <f>S458*H458</f>
        <v>0.174</v>
      </c>
      <c r="AR458" s="139" t="s">
        <v>339</v>
      </c>
      <c r="AT458" s="139" t="s">
        <v>135</v>
      </c>
      <c r="AU458" s="139" t="s">
        <v>81</v>
      </c>
      <c r="AY458" s="18" t="s">
        <v>132</v>
      </c>
      <c r="BE458" s="140">
        <f>IF(N458="základní",J458,0)</f>
        <v>0</v>
      </c>
      <c r="BF458" s="140">
        <f>IF(N458="snížená",J458,0)</f>
        <v>0</v>
      </c>
      <c r="BG458" s="140">
        <f>IF(N458="zákl. přenesená",J458,0)</f>
        <v>0</v>
      </c>
      <c r="BH458" s="140">
        <f>IF(N458="sníž. přenesená",J458,0)</f>
        <v>0</v>
      </c>
      <c r="BI458" s="140">
        <f>IF(N458="nulová",J458,0)</f>
        <v>0</v>
      </c>
      <c r="BJ458" s="18" t="s">
        <v>79</v>
      </c>
      <c r="BK458" s="140">
        <f>ROUND(I458*H458,2)</f>
        <v>0</v>
      </c>
      <c r="BL458" s="18" t="s">
        <v>339</v>
      </c>
      <c r="BM458" s="139" t="s">
        <v>1386</v>
      </c>
    </row>
    <row r="459" spans="2:47" s="1" customFormat="1" ht="11.25">
      <c r="B459" s="33"/>
      <c r="D459" s="141" t="s">
        <v>142</v>
      </c>
      <c r="F459" s="142" t="s">
        <v>622</v>
      </c>
      <c r="I459" s="143"/>
      <c r="L459" s="33"/>
      <c r="M459" s="144"/>
      <c r="T459" s="54"/>
      <c r="AT459" s="18" t="s">
        <v>142</v>
      </c>
      <c r="AU459" s="18" t="s">
        <v>81</v>
      </c>
    </row>
    <row r="460" spans="2:65" s="1" customFormat="1" ht="24.2" customHeight="1">
      <c r="B460" s="33"/>
      <c r="C460" s="128" t="s">
        <v>629</v>
      </c>
      <c r="D460" s="128" t="s">
        <v>135</v>
      </c>
      <c r="E460" s="129" t="s">
        <v>624</v>
      </c>
      <c r="F460" s="130" t="s">
        <v>625</v>
      </c>
      <c r="G460" s="131" t="s">
        <v>234</v>
      </c>
      <c r="H460" s="132">
        <v>6</v>
      </c>
      <c r="I460" s="133"/>
      <c r="J460" s="134">
        <f>ROUND(I460*H460,2)</f>
        <v>0</v>
      </c>
      <c r="K460" s="130" t="s">
        <v>139</v>
      </c>
      <c r="L460" s="33"/>
      <c r="M460" s="135" t="s">
        <v>19</v>
      </c>
      <c r="N460" s="136" t="s">
        <v>43</v>
      </c>
      <c r="P460" s="137">
        <f>O460*H460</f>
        <v>0</v>
      </c>
      <c r="Q460" s="137">
        <v>0.00047</v>
      </c>
      <c r="R460" s="137">
        <f>Q460*H460</f>
        <v>0.00282</v>
      </c>
      <c r="S460" s="137">
        <v>0</v>
      </c>
      <c r="T460" s="138">
        <f>S460*H460</f>
        <v>0</v>
      </c>
      <c r="AR460" s="139" t="s">
        <v>339</v>
      </c>
      <c r="AT460" s="139" t="s">
        <v>135</v>
      </c>
      <c r="AU460" s="139" t="s">
        <v>81</v>
      </c>
      <c r="AY460" s="18" t="s">
        <v>132</v>
      </c>
      <c r="BE460" s="140">
        <f>IF(N460="základní",J460,0)</f>
        <v>0</v>
      </c>
      <c r="BF460" s="140">
        <f>IF(N460="snížená",J460,0)</f>
        <v>0</v>
      </c>
      <c r="BG460" s="140">
        <f>IF(N460="zákl. přenesená",J460,0)</f>
        <v>0</v>
      </c>
      <c r="BH460" s="140">
        <f>IF(N460="sníž. přenesená",J460,0)</f>
        <v>0</v>
      </c>
      <c r="BI460" s="140">
        <f>IF(N460="nulová",J460,0)</f>
        <v>0</v>
      </c>
      <c r="BJ460" s="18" t="s">
        <v>79</v>
      </c>
      <c r="BK460" s="140">
        <f>ROUND(I460*H460,2)</f>
        <v>0</v>
      </c>
      <c r="BL460" s="18" t="s">
        <v>339</v>
      </c>
      <c r="BM460" s="139" t="s">
        <v>1387</v>
      </c>
    </row>
    <row r="461" spans="2:47" s="1" customFormat="1" ht="11.25">
      <c r="B461" s="33"/>
      <c r="D461" s="141" t="s">
        <v>142</v>
      </c>
      <c r="F461" s="142" t="s">
        <v>627</v>
      </c>
      <c r="I461" s="143"/>
      <c r="L461" s="33"/>
      <c r="M461" s="144"/>
      <c r="T461" s="54"/>
      <c r="AT461" s="18" t="s">
        <v>142</v>
      </c>
      <c r="AU461" s="18" t="s">
        <v>81</v>
      </c>
    </row>
    <row r="462" spans="2:51" s="12" customFormat="1" ht="11.25">
      <c r="B462" s="150"/>
      <c r="D462" s="151" t="s">
        <v>208</v>
      </c>
      <c r="E462" s="152" t="s">
        <v>19</v>
      </c>
      <c r="F462" s="153" t="s">
        <v>628</v>
      </c>
      <c r="H462" s="152" t="s">
        <v>19</v>
      </c>
      <c r="I462" s="154"/>
      <c r="L462" s="150"/>
      <c r="M462" s="155"/>
      <c r="T462" s="156"/>
      <c r="AT462" s="152" t="s">
        <v>208</v>
      </c>
      <c r="AU462" s="152" t="s">
        <v>81</v>
      </c>
      <c r="AV462" s="12" t="s">
        <v>79</v>
      </c>
      <c r="AW462" s="12" t="s">
        <v>33</v>
      </c>
      <c r="AX462" s="12" t="s">
        <v>72</v>
      </c>
      <c r="AY462" s="152" t="s">
        <v>132</v>
      </c>
    </row>
    <row r="463" spans="2:51" s="13" customFormat="1" ht="11.25">
      <c r="B463" s="157"/>
      <c r="D463" s="151" t="s">
        <v>208</v>
      </c>
      <c r="E463" s="158" t="s">
        <v>19</v>
      </c>
      <c r="F463" s="159" t="s">
        <v>164</v>
      </c>
      <c r="H463" s="160">
        <v>6</v>
      </c>
      <c r="I463" s="161"/>
      <c r="L463" s="157"/>
      <c r="M463" s="162"/>
      <c r="T463" s="163"/>
      <c r="AT463" s="158" t="s">
        <v>208</v>
      </c>
      <c r="AU463" s="158" t="s">
        <v>81</v>
      </c>
      <c r="AV463" s="13" t="s">
        <v>81</v>
      </c>
      <c r="AW463" s="13" t="s">
        <v>33</v>
      </c>
      <c r="AX463" s="13" t="s">
        <v>79</v>
      </c>
      <c r="AY463" s="158" t="s">
        <v>132</v>
      </c>
    </row>
    <row r="464" spans="2:65" s="1" customFormat="1" ht="21.75" customHeight="1">
      <c r="B464" s="33"/>
      <c r="C464" s="178" t="s">
        <v>635</v>
      </c>
      <c r="D464" s="178" t="s">
        <v>346</v>
      </c>
      <c r="E464" s="179" t="s">
        <v>630</v>
      </c>
      <c r="F464" s="180" t="s">
        <v>631</v>
      </c>
      <c r="G464" s="181" t="s">
        <v>234</v>
      </c>
      <c r="H464" s="182">
        <v>6</v>
      </c>
      <c r="I464" s="183"/>
      <c r="J464" s="184">
        <f>ROUND(I464*H464,2)</f>
        <v>0</v>
      </c>
      <c r="K464" s="180" t="s">
        <v>139</v>
      </c>
      <c r="L464" s="185"/>
      <c r="M464" s="186" t="s">
        <v>19</v>
      </c>
      <c r="N464" s="187" t="s">
        <v>43</v>
      </c>
      <c r="P464" s="137">
        <f>O464*H464</f>
        <v>0</v>
      </c>
      <c r="Q464" s="137">
        <v>0.016</v>
      </c>
      <c r="R464" s="137">
        <f>Q464*H464</f>
        <v>0.096</v>
      </c>
      <c r="S464" s="137">
        <v>0</v>
      </c>
      <c r="T464" s="138">
        <f>S464*H464</f>
        <v>0</v>
      </c>
      <c r="AR464" s="139" t="s">
        <v>482</v>
      </c>
      <c r="AT464" s="139" t="s">
        <v>346</v>
      </c>
      <c r="AU464" s="139" t="s">
        <v>81</v>
      </c>
      <c r="AY464" s="18" t="s">
        <v>132</v>
      </c>
      <c r="BE464" s="140">
        <f>IF(N464="základní",J464,0)</f>
        <v>0</v>
      </c>
      <c r="BF464" s="140">
        <f>IF(N464="snížená",J464,0)</f>
        <v>0</v>
      </c>
      <c r="BG464" s="140">
        <f>IF(N464="zákl. přenesená",J464,0)</f>
        <v>0</v>
      </c>
      <c r="BH464" s="140">
        <f>IF(N464="sníž. přenesená",J464,0)</f>
        <v>0</v>
      </c>
      <c r="BI464" s="140">
        <f>IF(N464="nulová",J464,0)</f>
        <v>0</v>
      </c>
      <c r="BJ464" s="18" t="s">
        <v>79</v>
      </c>
      <c r="BK464" s="140">
        <f>ROUND(I464*H464,2)</f>
        <v>0</v>
      </c>
      <c r="BL464" s="18" t="s">
        <v>339</v>
      </c>
      <c r="BM464" s="139" t="s">
        <v>1388</v>
      </c>
    </row>
    <row r="465" spans="2:47" s="1" customFormat="1" ht="19.5">
      <c r="B465" s="33"/>
      <c r="D465" s="151" t="s">
        <v>633</v>
      </c>
      <c r="F465" s="189" t="s">
        <v>634</v>
      </c>
      <c r="I465" s="143"/>
      <c r="L465" s="33"/>
      <c r="M465" s="144"/>
      <c r="T465" s="54"/>
      <c r="AT465" s="18" t="s">
        <v>633</v>
      </c>
      <c r="AU465" s="18" t="s">
        <v>81</v>
      </c>
    </row>
    <row r="466" spans="2:65" s="1" customFormat="1" ht="24.2" customHeight="1">
      <c r="B466" s="33"/>
      <c r="C466" s="128" t="s">
        <v>640</v>
      </c>
      <c r="D466" s="128" t="s">
        <v>135</v>
      </c>
      <c r="E466" s="129" t="s">
        <v>636</v>
      </c>
      <c r="F466" s="130" t="s">
        <v>637</v>
      </c>
      <c r="G466" s="131" t="s">
        <v>234</v>
      </c>
      <c r="H466" s="132">
        <v>7</v>
      </c>
      <c r="I466" s="133"/>
      <c r="J466" s="134">
        <f>ROUND(I466*H466,2)</f>
        <v>0</v>
      </c>
      <c r="K466" s="130" t="s">
        <v>139</v>
      </c>
      <c r="L466" s="33"/>
      <c r="M466" s="135" t="s">
        <v>19</v>
      </c>
      <c r="N466" s="136" t="s">
        <v>43</v>
      </c>
      <c r="P466" s="137">
        <f>O466*H466</f>
        <v>0</v>
      </c>
      <c r="Q466" s="137">
        <v>0</v>
      </c>
      <c r="R466" s="137">
        <f>Q466*H466</f>
        <v>0</v>
      </c>
      <c r="S466" s="137">
        <v>0</v>
      </c>
      <c r="T466" s="138">
        <f>S466*H466</f>
        <v>0</v>
      </c>
      <c r="AR466" s="139" t="s">
        <v>339</v>
      </c>
      <c r="AT466" s="139" t="s">
        <v>135</v>
      </c>
      <c r="AU466" s="139" t="s">
        <v>81</v>
      </c>
      <c r="AY466" s="18" t="s">
        <v>132</v>
      </c>
      <c r="BE466" s="140">
        <f>IF(N466="základní",J466,0)</f>
        <v>0</v>
      </c>
      <c r="BF466" s="140">
        <f>IF(N466="snížená",J466,0)</f>
        <v>0</v>
      </c>
      <c r="BG466" s="140">
        <f>IF(N466="zákl. přenesená",J466,0)</f>
        <v>0</v>
      </c>
      <c r="BH466" s="140">
        <f>IF(N466="sníž. přenesená",J466,0)</f>
        <v>0</v>
      </c>
      <c r="BI466" s="140">
        <f>IF(N466="nulová",J466,0)</f>
        <v>0</v>
      </c>
      <c r="BJ466" s="18" t="s">
        <v>79</v>
      </c>
      <c r="BK466" s="140">
        <f>ROUND(I466*H466,2)</f>
        <v>0</v>
      </c>
      <c r="BL466" s="18" t="s">
        <v>339</v>
      </c>
      <c r="BM466" s="139" t="s">
        <v>1389</v>
      </c>
    </row>
    <row r="467" spans="2:47" s="1" customFormat="1" ht="11.25">
      <c r="B467" s="33"/>
      <c r="D467" s="141" t="s">
        <v>142</v>
      </c>
      <c r="F467" s="142" t="s">
        <v>639</v>
      </c>
      <c r="I467" s="143"/>
      <c r="L467" s="33"/>
      <c r="M467" s="144"/>
      <c r="T467" s="54"/>
      <c r="AT467" s="18" t="s">
        <v>142</v>
      </c>
      <c r="AU467" s="18" t="s">
        <v>81</v>
      </c>
    </row>
    <row r="468" spans="2:65" s="1" customFormat="1" ht="16.5" customHeight="1">
      <c r="B468" s="33"/>
      <c r="C468" s="178" t="s">
        <v>644</v>
      </c>
      <c r="D468" s="178" t="s">
        <v>346</v>
      </c>
      <c r="E468" s="179" t="s">
        <v>641</v>
      </c>
      <c r="F468" s="180" t="s">
        <v>642</v>
      </c>
      <c r="G468" s="181" t="s">
        <v>234</v>
      </c>
      <c r="H468" s="182">
        <v>5</v>
      </c>
      <c r="I468" s="183"/>
      <c r="J468" s="184">
        <f>ROUND(I468*H468,2)</f>
        <v>0</v>
      </c>
      <c r="K468" s="180" t="s">
        <v>139</v>
      </c>
      <c r="L468" s="185"/>
      <c r="M468" s="186" t="s">
        <v>19</v>
      </c>
      <c r="N468" s="187" t="s">
        <v>43</v>
      </c>
      <c r="P468" s="137">
        <f>O468*H468</f>
        <v>0</v>
      </c>
      <c r="Q468" s="137">
        <v>0.0145</v>
      </c>
      <c r="R468" s="137">
        <f>Q468*H468</f>
        <v>0.07250000000000001</v>
      </c>
      <c r="S468" s="137">
        <v>0</v>
      </c>
      <c r="T468" s="138">
        <f>S468*H468</f>
        <v>0</v>
      </c>
      <c r="AR468" s="139" t="s">
        <v>482</v>
      </c>
      <c r="AT468" s="139" t="s">
        <v>346</v>
      </c>
      <c r="AU468" s="139" t="s">
        <v>81</v>
      </c>
      <c r="AY468" s="18" t="s">
        <v>132</v>
      </c>
      <c r="BE468" s="140">
        <f>IF(N468="základní",J468,0)</f>
        <v>0</v>
      </c>
      <c r="BF468" s="140">
        <f>IF(N468="snížená",J468,0)</f>
        <v>0</v>
      </c>
      <c r="BG468" s="140">
        <f>IF(N468="zákl. přenesená",J468,0)</f>
        <v>0</v>
      </c>
      <c r="BH468" s="140">
        <f>IF(N468="sníž. přenesená",J468,0)</f>
        <v>0</v>
      </c>
      <c r="BI468" s="140">
        <f>IF(N468="nulová",J468,0)</f>
        <v>0</v>
      </c>
      <c r="BJ468" s="18" t="s">
        <v>79</v>
      </c>
      <c r="BK468" s="140">
        <f>ROUND(I468*H468,2)</f>
        <v>0</v>
      </c>
      <c r="BL468" s="18" t="s">
        <v>339</v>
      </c>
      <c r="BM468" s="139" t="s">
        <v>1390</v>
      </c>
    </row>
    <row r="469" spans="2:47" s="1" customFormat="1" ht="19.5">
      <c r="B469" s="33"/>
      <c r="D469" s="151" t="s">
        <v>633</v>
      </c>
      <c r="F469" s="189" t="s">
        <v>634</v>
      </c>
      <c r="I469" s="143"/>
      <c r="L469" s="33"/>
      <c r="M469" s="144"/>
      <c r="T469" s="54"/>
      <c r="AT469" s="18" t="s">
        <v>633</v>
      </c>
      <c r="AU469" s="18" t="s">
        <v>81</v>
      </c>
    </row>
    <row r="470" spans="2:65" s="1" customFormat="1" ht="16.5" customHeight="1">
      <c r="B470" s="33"/>
      <c r="C470" s="178" t="s">
        <v>648</v>
      </c>
      <c r="D470" s="178" t="s">
        <v>346</v>
      </c>
      <c r="E470" s="179" t="s">
        <v>645</v>
      </c>
      <c r="F470" s="180" t="s">
        <v>646</v>
      </c>
      <c r="G470" s="181" t="s">
        <v>234</v>
      </c>
      <c r="H470" s="182">
        <v>2</v>
      </c>
      <c r="I470" s="183"/>
      <c r="J470" s="184">
        <f>ROUND(I470*H470,2)</f>
        <v>0</v>
      </c>
      <c r="K470" s="180" t="s">
        <v>139</v>
      </c>
      <c r="L470" s="185"/>
      <c r="M470" s="186" t="s">
        <v>19</v>
      </c>
      <c r="N470" s="187" t="s">
        <v>43</v>
      </c>
      <c r="P470" s="137">
        <f>O470*H470</f>
        <v>0</v>
      </c>
      <c r="Q470" s="137">
        <v>0.016</v>
      </c>
      <c r="R470" s="137">
        <f>Q470*H470</f>
        <v>0.032</v>
      </c>
      <c r="S470" s="137">
        <v>0</v>
      </c>
      <c r="T470" s="138">
        <f>S470*H470</f>
        <v>0</v>
      </c>
      <c r="AR470" s="139" t="s">
        <v>482</v>
      </c>
      <c r="AT470" s="139" t="s">
        <v>346</v>
      </c>
      <c r="AU470" s="139" t="s">
        <v>81</v>
      </c>
      <c r="AY470" s="18" t="s">
        <v>132</v>
      </c>
      <c r="BE470" s="140">
        <f>IF(N470="základní",J470,0)</f>
        <v>0</v>
      </c>
      <c r="BF470" s="140">
        <f>IF(N470="snížená",J470,0)</f>
        <v>0</v>
      </c>
      <c r="BG470" s="140">
        <f>IF(N470="zákl. přenesená",J470,0)</f>
        <v>0</v>
      </c>
      <c r="BH470" s="140">
        <f>IF(N470="sníž. přenesená",J470,0)</f>
        <v>0</v>
      </c>
      <c r="BI470" s="140">
        <f>IF(N470="nulová",J470,0)</f>
        <v>0</v>
      </c>
      <c r="BJ470" s="18" t="s">
        <v>79</v>
      </c>
      <c r="BK470" s="140">
        <f>ROUND(I470*H470,2)</f>
        <v>0</v>
      </c>
      <c r="BL470" s="18" t="s">
        <v>339</v>
      </c>
      <c r="BM470" s="139" t="s">
        <v>1391</v>
      </c>
    </row>
    <row r="471" spans="2:47" s="1" customFormat="1" ht="19.5">
      <c r="B471" s="33"/>
      <c r="D471" s="151" t="s">
        <v>633</v>
      </c>
      <c r="F471" s="189" t="s">
        <v>634</v>
      </c>
      <c r="I471" s="143"/>
      <c r="L471" s="33"/>
      <c r="M471" s="144"/>
      <c r="T471" s="54"/>
      <c r="AT471" s="18" t="s">
        <v>633</v>
      </c>
      <c r="AU471" s="18" t="s">
        <v>81</v>
      </c>
    </row>
    <row r="472" spans="2:65" s="1" customFormat="1" ht="24.2" customHeight="1">
      <c r="B472" s="33"/>
      <c r="C472" s="128" t="s">
        <v>653</v>
      </c>
      <c r="D472" s="128" t="s">
        <v>135</v>
      </c>
      <c r="E472" s="129" t="s">
        <v>649</v>
      </c>
      <c r="F472" s="130" t="s">
        <v>650</v>
      </c>
      <c r="G472" s="131" t="s">
        <v>234</v>
      </c>
      <c r="H472" s="132">
        <v>6</v>
      </c>
      <c r="I472" s="133"/>
      <c r="J472" s="134">
        <f>ROUND(I472*H472,2)</f>
        <v>0</v>
      </c>
      <c r="K472" s="130" t="s">
        <v>139</v>
      </c>
      <c r="L472" s="33"/>
      <c r="M472" s="135" t="s">
        <v>19</v>
      </c>
      <c r="N472" s="136" t="s">
        <v>43</v>
      </c>
      <c r="P472" s="137">
        <f>O472*H472</f>
        <v>0</v>
      </c>
      <c r="Q472" s="137">
        <v>0</v>
      </c>
      <c r="R472" s="137">
        <f>Q472*H472</f>
        <v>0</v>
      </c>
      <c r="S472" s="137">
        <v>0</v>
      </c>
      <c r="T472" s="138">
        <f>S472*H472</f>
        <v>0</v>
      </c>
      <c r="AR472" s="139" t="s">
        <v>339</v>
      </c>
      <c r="AT472" s="139" t="s">
        <v>135</v>
      </c>
      <c r="AU472" s="139" t="s">
        <v>81</v>
      </c>
      <c r="AY472" s="18" t="s">
        <v>132</v>
      </c>
      <c r="BE472" s="140">
        <f>IF(N472="základní",J472,0)</f>
        <v>0</v>
      </c>
      <c r="BF472" s="140">
        <f>IF(N472="snížená",J472,0)</f>
        <v>0</v>
      </c>
      <c r="BG472" s="140">
        <f>IF(N472="zákl. přenesená",J472,0)</f>
        <v>0</v>
      </c>
      <c r="BH472" s="140">
        <f>IF(N472="sníž. přenesená",J472,0)</f>
        <v>0</v>
      </c>
      <c r="BI472" s="140">
        <f>IF(N472="nulová",J472,0)</f>
        <v>0</v>
      </c>
      <c r="BJ472" s="18" t="s">
        <v>79</v>
      </c>
      <c r="BK472" s="140">
        <f>ROUND(I472*H472,2)</f>
        <v>0</v>
      </c>
      <c r="BL472" s="18" t="s">
        <v>339</v>
      </c>
      <c r="BM472" s="139" t="s">
        <v>1392</v>
      </c>
    </row>
    <row r="473" spans="2:47" s="1" customFormat="1" ht="11.25">
      <c r="B473" s="33"/>
      <c r="D473" s="141" t="s">
        <v>142</v>
      </c>
      <c r="F473" s="142" t="s">
        <v>652</v>
      </c>
      <c r="I473" s="143"/>
      <c r="L473" s="33"/>
      <c r="M473" s="144"/>
      <c r="T473" s="54"/>
      <c r="AT473" s="18" t="s">
        <v>142</v>
      </c>
      <c r="AU473" s="18" t="s">
        <v>81</v>
      </c>
    </row>
    <row r="474" spans="2:65" s="1" customFormat="1" ht="16.5" customHeight="1">
      <c r="B474" s="33"/>
      <c r="C474" s="178" t="s">
        <v>655</v>
      </c>
      <c r="D474" s="178" t="s">
        <v>346</v>
      </c>
      <c r="E474" s="179" t="s">
        <v>641</v>
      </c>
      <c r="F474" s="180" t="s">
        <v>642</v>
      </c>
      <c r="G474" s="181" t="s">
        <v>234</v>
      </c>
      <c r="H474" s="182">
        <v>1</v>
      </c>
      <c r="I474" s="183"/>
      <c r="J474" s="184">
        <f>ROUND(I474*H474,2)</f>
        <v>0</v>
      </c>
      <c r="K474" s="180" t="s">
        <v>139</v>
      </c>
      <c r="L474" s="185"/>
      <c r="M474" s="186" t="s">
        <v>19</v>
      </c>
      <c r="N474" s="187" t="s">
        <v>43</v>
      </c>
      <c r="P474" s="137">
        <f>O474*H474</f>
        <v>0</v>
      </c>
      <c r="Q474" s="137">
        <v>0.0145</v>
      </c>
      <c r="R474" s="137">
        <f>Q474*H474</f>
        <v>0.0145</v>
      </c>
      <c r="S474" s="137">
        <v>0</v>
      </c>
      <c r="T474" s="138">
        <f>S474*H474</f>
        <v>0</v>
      </c>
      <c r="AR474" s="139" t="s">
        <v>482</v>
      </c>
      <c r="AT474" s="139" t="s">
        <v>346</v>
      </c>
      <c r="AU474" s="139" t="s">
        <v>81</v>
      </c>
      <c r="AY474" s="18" t="s">
        <v>132</v>
      </c>
      <c r="BE474" s="140">
        <f>IF(N474="základní",J474,0)</f>
        <v>0</v>
      </c>
      <c r="BF474" s="140">
        <f>IF(N474="snížená",J474,0)</f>
        <v>0</v>
      </c>
      <c r="BG474" s="140">
        <f>IF(N474="zákl. přenesená",J474,0)</f>
        <v>0</v>
      </c>
      <c r="BH474" s="140">
        <f>IF(N474="sníž. přenesená",J474,0)</f>
        <v>0</v>
      </c>
      <c r="BI474" s="140">
        <f>IF(N474="nulová",J474,0)</f>
        <v>0</v>
      </c>
      <c r="BJ474" s="18" t="s">
        <v>79</v>
      </c>
      <c r="BK474" s="140">
        <f>ROUND(I474*H474,2)</f>
        <v>0</v>
      </c>
      <c r="BL474" s="18" t="s">
        <v>339</v>
      </c>
      <c r="BM474" s="139" t="s">
        <v>1393</v>
      </c>
    </row>
    <row r="475" spans="2:47" s="1" customFormat="1" ht="19.5">
      <c r="B475" s="33"/>
      <c r="D475" s="151" t="s">
        <v>633</v>
      </c>
      <c r="F475" s="189" t="s">
        <v>634</v>
      </c>
      <c r="I475" s="143"/>
      <c r="L475" s="33"/>
      <c r="M475" s="144"/>
      <c r="T475" s="54"/>
      <c r="AT475" s="18" t="s">
        <v>633</v>
      </c>
      <c r="AU475" s="18" t="s">
        <v>81</v>
      </c>
    </row>
    <row r="476" spans="2:65" s="1" customFormat="1" ht="16.5" customHeight="1">
      <c r="B476" s="33"/>
      <c r="C476" s="178" t="s">
        <v>657</v>
      </c>
      <c r="D476" s="178" t="s">
        <v>346</v>
      </c>
      <c r="E476" s="179" t="s">
        <v>645</v>
      </c>
      <c r="F476" s="180" t="s">
        <v>646</v>
      </c>
      <c r="G476" s="181" t="s">
        <v>234</v>
      </c>
      <c r="H476" s="182">
        <v>5</v>
      </c>
      <c r="I476" s="183"/>
      <c r="J476" s="184">
        <f>ROUND(I476*H476,2)</f>
        <v>0</v>
      </c>
      <c r="K476" s="180" t="s">
        <v>139</v>
      </c>
      <c r="L476" s="185"/>
      <c r="M476" s="186" t="s">
        <v>19</v>
      </c>
      <c r="N476" s="187" t="s">
        <v>43</v>
      </c>
      <c r="P476" s="137">
        <f>O476*H476</f>
        <v>0</v>
      </c>
      <c r="Q476" s="137">
        <v>0.016</v>
      </c>
      <c r="R476" s="137">
        <f>Q476*H476</f>
        <v>0.08</v>
      </c>
      <c r="S476" s="137">
        <v>0</v>
      </c>
      <c r="T476" s="138">
        <f>S476*H476</f>
        <v>0</v>
      </c>
      <c r="AR476" s="139" t="s">
        <v>482</v>
      </c>
      <c r="AT476" s="139" t="s">
        <v>346</v>
      </c>
      <c r="AU476" s="139" t="s">
        <v>81</v>
      </c>
      <c r="AY476" s="18" t="s">
        <v>132</v>
      </c>
      <c r="BE476" s="140">
        <f>IF(N476="základní",J476,0)</f>
        <v>0</v>
      </c>
      <c r="BF476" s="140">
        <f>IF(N476="snížená",J476,0)</f>
        <v>0</v>
      </c>
      <c r="BG476" s="140">
        <f>IF(N476="zákl. přenesená",J476,0)</f>
        <v>0</v>
      </c>
      <c r="BH476" s="140">
        <f>IF(N476="sníž. přenesená",J476,0)</f>
        <v>0</v>
      </c>
      <c r="BI476" s="140">
        <f>IF(N476="nulová",J476,0)</f>
        <v>0</v>
      </c>
      <c r="BJ476" s="18" t="s">
        <v>79</v>
      </c>
      <c r="BK476" s="140">
        <f>ROUND(I476*H476,2)</f>
        <v>0</v>
      </c>
      <c r="BL476" s="18" t="s">
        <v>339</v>
      </c>
      <c r="BM476" s="139" t="s">
        <v>1394</v>
      </c>
    </row>
    <row r="477" spans="2:47" s="1" customFormat="1" ht="19.5">
      <c r="B477" s="33"/>
      <c r="D477" s="151" t="s">
        <v>633</v>
      </c>
      <c r="F477" s="189" t="s">
        <v>634</v>
      </c>
      <c r="I477" s="143"/>
      <c r="L477" s="33"/>
      <c r="M477" s="144"/>
      <c r="T477" s="54"/>
      <c r="AT477" s="18" t="s">
        <v>633</v>
      </c>
      <c r="AU477" s="18" t="s">
        <v>81</v>
      </c>
    </row>
    <row r="478" spans="2:65" s="1" customFormat="1" ht="16.5" customHeight="1">
      <c r="B478" s="33"/>
      <c r="C478" s="128" t="s">
        <v>662</v>
      </c>
      <c r="D478" s="128" t="s">
        <v>135</v>
      </c>
      <c r="E478" s="129" t="s">
        <v>658</v>
      </c>
      <c r="F478" s="130" t="s">
        <v>659</v>
      </c>
      <c r="G478" s="131" t="s">
        <v>234</v>
      </c>
      <c r="H478" s="132">
        <v>8</v>
      </c>
      <c r="I478" s="133"/>
      <c r="J478" s="134">
        <f>ROUND(I478*H478,2)</f>
        <v>0</v>
      </c>
      <c r="K478" s="130" t="s">
        <v>139</v>
      </c>
      <c r="L478" s="33"/>
      <c r="M478" s="135" t="s">
        <v>19</v>
      </c>
      <c r="N478" s="136" t="s">
        <v>43</v>
      </c>
      <c r="P478" s="137">
        <f>O478*H478</f>
        <v>0</v>
      </c>
      <c r="Q478" s="137">
        <v>0</v>
      </c>
      <c r="R478" s="137">
        <f>Q478*H478</f>
        <v>0</v>
      </c>
      <c r="S478" s="137">
        <v>0</v>
      </c>
      <c r="T478" s="138">
        <f>S478*H478</f>
        <v>0</v>
      </c>
      <c r="AR478" s="139" t="s">
        <v>339</v>
      </c>
      <c r="AT478" s="139" t="s">
        <v>135</v>
      </c>
      <c r="AU478" s="139" t="s">
        <v>81</v>
      </c>
      <c r="AY478" s="18" t="s">
        <v>132</v>
      </c>
      <c r="BE478" s="140">
        <f>IF(N478="základní",J478,0)</f>
        <v>0</v>
      </c>
      <c r="BF478" s="140">
        <f>IF(N478="snížená",J478,0)</f>
        <v>0</v>
      </c>
      <c r="BG478" s="140">
        <f>IF(N478="zákl. přenesená",J478,0)</f>
        <v>0</v>
      </c>
      <c r="BH478" s="140">
        <f>IF(N478="sníž. přenesená",J478,0)</f>
        <v>0</v>
      </c>
      <c r="BI478" s="140">
        <f>IF(N478="nulová",J478,0)</f>
        <v>0</v>
      </c>
      <c r="BJ478" s="18" t="s">
        <v>79</v>
      </c>
      <c r="BK478" s="140">
        <f>ROUND(I478*H478,2)</f>
        <v>0</v>
      </c>
      <c r="BL478" s="18" t="s">
        <v>339</v>
      </c>
      <c r="BM478" s="139" t="s">
        <v>1395</v>
      </c>
    </row>
    <row r="479" spans="2:47" s="1" customFormat="1" ht="11.25">
      <c r="B479" s="33"/>
      <c r="D479" s="141" t="s">
        <v>142</v>
      </c>
      <c r="F479" s="142" t="s">
        <v>661</v>
      </c>
      <c r="I479" s="143"/>
      <c r="L479" s="33"/>
      <c r="M479" s="144"/>
      <c r="T479" s="54"/>
      <c r="AT479" s="18" t="s">
        <v>142</v>
      </c>
      <c r="AU479" s="18" t="s">
        <v>81</v>
      </c>
    </row>
    <row r="480" spans="2:65" s="1" customFormat="1" ht="16.5" customHeight="1">
      <c r="B480" s="33"/>
      <c r="C480" s="178" t="s">
        <v>666</v>
      </c>
      <c r="D480" s="178" t="s">
        <v>346</v>
      </c>
      <c r="E480" s="179" t="s">
        <v>663</v>
      </c>
      <c r="F480" s="180" t="s">
        <v>664</v>
      </c>
      <c r="G480" s="181" t="s">
        <v>234</v>
      </c>
      <c r="H480" s="182">
        <v>8</v>
      </c>
      <c r="I480" s="183"/>
      <c r="J480" s="184">
        <f>ROUND(I480*H480,2)</f>
        <v>0</v>
      </c>
      <c r="K480" s="180" t="s">
        <v>19</v>
      </c>
      <c r="L480" s="185"/>
      <c r="M480" s="186" t="s">
        <v>19</v>
      </c>
      <c r="N480" s="187" t="s">
        <v>43</v>
      </c>
      <c r="P480" s="137">
        <f>O480*H480</f>
        <v>0</v>
      </c>
      <c r="Q480" s="137">
        <v>0.00015</v>
      </c>
      <c r="R480" s="137">
        <f>Q480*H480</f>
        <v>0.0012</v>
      </c>
      <c r="S480" s="137">
        <v>0</v>
      </c>
      <c r="T480" s="138">
        <f>S480*H480</f>
        <v>0</v>
      </c>
      <c r="AR480" s="139" t="s">
        <v>482</v>
      </c>
      <c r="AT480" s="139" t="s">
        <v>346</v>
      </c>
      <c r="AU480" s="139" t="s">
        <v>81</v>
      </c>
      <c r="AY480" s="18" t="s">
        <v>132</v>
      </c>
      <c r="BE480" s="140">
        <f>IF(N480="základní",J480,0)</f>
        <v>0</v>
      </c>
      <c r="BF480" s="140">
        <f>IF(N480="snížená",J480,0)</f>
        <v>0</v>
      </c>
      <c r="BG480" s="140">
        <f>IF(N480="zákl. přenesená",J480,0)</f>
        <v>0</v>
      </c>
      <c r="BH480" s="140">
        <f>IF(N480="sníž. přenesená",J480,0)</f>
        <v>0</v>
      </c>
      <c r="BI480" s="140">
        <f>IF(N480="nulová",J480,0)</f>
        <v>0</v>
      </c>
      <c r="BJ480" s="18" t="s">
        <v>79</v>
      </c>
      <c r="BK480" s="140">
        <f>ROUND(I480*H480,2)</f>
        <v>0</v>
      </c>
      <c r="BL480" s="18" t="s">
        <v>339</v>
      </c>
      <c r="BM480" s="139" t="s">
        <v>1396</v>
      </c>
    </row>
    <row r="481" spans="2:47" s="1" customFormat="1" ht="19.5">
      <c r="B481" s="33"/>
      <c r="D481" s="151" t="s">
        <v>633</v>
      </c>
      <c r="F481" s="189" t="s">
        <v>634</v>
      </c>
      <c r="I481" s="143"/>
      <c r="L481" s="33"/>
      <c r="M481" s="144"/>
      <c r="T481" s="54"/>
      <c r="AT481" s="18" t="s">
        <v>633</v>
      </c>
      <c r="AU481" s="18" t="s">
        <v>81</v>
      </c>
    </row>
    <row r="482" spans="2:65" s="1" customFormat="1" ht="16.5" customHeight="1">
      <c r="B482" s="33"/>
      <c r="C482" s="128" t="s">
        <v>671</v>
      </c>
      <c r="D482" s="128" t="s">
        <v>135</v>
      </c>
      <c r="E482" s="129" t="s">
        <v>667</v>
      </c>
      <c r="F482" s="130" t="s">
        <v>668</v>
      </c>
      <c r="G482" s="131" t="s">
        <v>234</v>
      </c>
      <c r="H482" s="132">
        <v>8</v>
      </c>
      <c r="I482" s="133"/>
      <c r="J482" s="134">
        <f>ROUND(I482*H482,2)</f>
        <v>0</v>
      </c>
      <c r="K482" s="130" t="s">
        <v>139</v>
      </c>
      <c r="L482" s="33"/>
      <c r="M482" s="135" t="s">
        <v>19</v>
      </c>
      <c r="N482" s="136" t="s">
        <v>43</v>
      </c>
      <c r="P482" s="137">
        <f>O482*H482</f>
        <v>0</v>
      </c>
      <c r="Q482" s="137">
        <v>0</v>
      </c>
      <c r="R482" s="137">
        <f>Q482*H482</f>
        <v>0</v>
      </c>
      <c r="S482" s="137">
        <v>0</v>
      </c>
      <c r="T482" s="138">
        <f>S482*H482</f>
        <v>0</v>
      </c>
      <c r="AR482" s="139" t="s">
        <v>339</v>
      </c>
      <c r="AT482" s="139" t="s">
        <v>135</v>
      </c>
      <c r="AU482" s="139" t="s">
        <v>81</v>
      </c>
      <c r="AY482" s="18" t="s">
        <v>132</v>
      </c>
      <c r="BE482" s="140">
        <f>IF(N482="základní",J482,0)</f>
        <v>0</v>
      </c>
      <c r="BF482" s="140">
        <f>IF(N482="snížená",J482,0)</f>
        <v>0</v>
      </c>
      <c r="BG482" s="140">
        <f>IF(N482="zákl. přenesená",J482,0)</f>
        <v>0</v>
      </c>
      <c r="BH482" s="140">
        <f>IF(N482="sníž. přenesená",J482,0)</f>
        <v>0</v>
      </c>
      <c r="BI482" s="140">
        <f>IF(N482="nulová",J482,0)</f>
        <v>0</v>
      </c>
      <c r="BJ482" s="18" t="s">
        <v>79</v>
      </c>
      <c r="BK482" s="140">
        <f>ROUND(I482*H482,2)</f>
        <v>0</v>
      </c>
      <c r="BL482" s="18" t="s">
        <v>339</v>
      </c>
      <c r="BM482" s="139" t="s">
        <v>1397</v>
      </c>
    </row>
    <row r="483" spans="2:47" s="1" customFormat="1" ht="11.25">
      <c r="B483" s="33"/>
      <c r="D483" s="141" t="s">
        <v>142</v>
      </c>
      <c r="F483" s="142" t="s">
        <v>670</v>
      </c>
      <c r="I483" s="143"/>
      <c r="L483" s="33"/>
      <c r="M483" s="144"/>
      <c r="T483" s="54"/>
      <c r="AT483" s="18" t="s">
        <v>142</v>
      </c>
      <c r="AU483" s="18" t="s">
        <v>81</v>
      </c>
    </row>
    <row r="484" spans="2:65" s="1" customFormat="1" ht="16.5" customHeight="1">
      <c r="B484" s="33"/>
      <c r="C484" s="178" t="s">
        <v>675</v>
      </c>
      <c r="D484" s="178" t="s">
        <v>346</v>
      </c>
      <c r="E484" s="179" t="s">
        <v>672</v>
      </c>
      <c r="F484" s="180" t="s">
        <v>673</v>
      </c>
      <c r="G484" s="181" t="s">
        <v>234</v>
      </c>
      <c r="H484" s="182">
        <v>8</v>
      </c>
      <c r="I484" s="183"/>
      <c r="J484" s="184">
        <f>ROUND(I484*H484,2)</f>
        <v>0</v>
      </c>
      <c r="K484" s="180" t="s">
        <v>139</v>
      </c>
      <c r="L484" s="185"/>
      <c r="M484" s="186" t="s">
        <v>19</v>
      </c>
      <c r="N484" s="187" t="s">
        <v>43</v>
      </c>
      <c r="P484" s="137">
        <f>O484*H484</f>
        <v>0</v>
      </c>
      <c r="Q484" s="137">
        <v>0.0022</v>
      </c>
      <c r="R484" s="137">
        <f>Q484*H484</f>
        <v>0.0176</v>
      </c>
      <c r="S484" s="137">
        <v>0</v>
      </c>
      <c r="T484" s="138">
        <f>S484*H484</f>
        <v>0</v>
      </c>
      <c r="AR484" s="139" t="s">
        <v>482</v>
      </c>
      <c r="AT484" s="139" t="s">
        <v>346</v>
      </c>
      <c r="AU484" s="139" t="s">
        <v>81</v>
      </c>
      <c r="AY484" s="18" t="s">
        <v>132</v>
      </c>
      <c r="BE484" s="140">
        <f>IF(N484="základní",J484,0)</f>
        <v>0</v>
      </c>
      <c r="BF484" s="140">
        <f>IF(N484="snížená",J484,0)</f>
        <v>0</v>
      </c>
      <c r="BG484" s="140">
        <f>IF(N484="zákl. přenesená",J484,0)</f>
        <v>0</v>
      </c>
      <c r="BH484" s="140">
        <f>IF(N484="sníž. přenesená",J484,0)</f>
        <v>0</v>
      </c>
      <c r="BI484" s="140">
        <f>IF(N484="nulová",J484,0)</f>
        <v>0</v>
      </c>
      <c r="BJ484" s="18" t="s">
        <v>79</v>
      </c>
      <c r="BK484" s="140">
        <f>ROUND(I484*H484,2)</f>
        <v>0</v>
      </c>
      <c r="BL484" s="18" t="s">
        <v>339</v>
      </c>
      <c r="BM484" s="139" t="s">
        <v>1398</v>
      </c>
    </row>
    <row r="485" spans="2:47" s="1" customFormat="1" ht="19.5">
      <c r="B485" s="33"/>
      <c r="D485" s="151" t="s">
        <v>633</v>
      </c>
      <c r="F485" s="189" t="s">
        <v>634</v>
      </c>
      <c r="I485" s="143"/>
      <c r="L485" s="33"/>
      <c r="M485" s="144"/>
      <c r="T485" s="54"/>
      <c r="AT485" s="18" t="s">
        <v>633</v>
      </c>
      <c r="AU485" s="18" t="s">
        <v>81</v>
      </c>
    </row>
    <row r="486" spans="2:65" s="1" customFormat="1" ht="16.5" customHeight="1">
      <c r="B486" s="33"/>
      <c r="C486" s="128" t="s">
        <v>680</v>
      </c>
      <c r="D486" s="128" t="s">
        <v>135</v>
      </c>
      <c r="E486" s="129" t="s">
        <v>676</v>
      </c>
      <c r="F486" s="130" t="s">
        <v>677</v>
      </c>
      <c r="G486" s="131" t="s">
        <v>234</v>
      </c>
      <c r="H486" s="132">
        <v>5</v>
      </c>
      <c r="I486" s="133"/>
      <c r="J486" s="134">
        <f>ROUND(I486*H486,2)</f>
        <v>0</v>
      </c>
      <c r="K486" s="130" t="s">
        <v>139</v>
      </c>
      <c r="L486" s="33"/>
      <c r="M486" s="135" t="s">
        <v>19</v>
      </c>
      <c r="N486" s="136" t="s">
        <v>43</v>
      </c>
      <c r="P486" s="137">
        <f>O486*H486</f>
        <v>0</v>
      </c>
      <c r="Q486" s="137">
        <v>0</v>
      </c>
      <c r="R486" s="137">
        <f>Q486*H486</f>
        <v>0</v>
      </c>
      <c r="S486" s="137">
        <v>0</v>
      </c>
      <c r="T486" s="138">
        <f>S486*H486</f>
        <v>0</v>
      </c>
      <c r="AR486" s="139" t="s">
        <v>339</v>
      </c>
      <c r="AT486" s="139" t="s">
        <v>135</v>
      </c>
      <c r="AU486" s="139" t="s">
        <v>81</v>
      </c>
      <c r="AY486" s="18" t="s">
        <v>132</v>
      </c>
      <c r="BE486" s="140">
        <f>IF(N486="základní",J486,0)</f>
        <v>0</v>
      </c>
      <c r="BF486" s="140">
        <f>IF(N486="snížená",J486,0)</f>
        <v>0</v>
      </c>
      <c r="BG486" s="140">
        <f>IF(N486="zákl. přenesená",J486,0)</f>
        <v>0</v>
      </c>
      <c r="BH486" s="140">
        <f>IF(N486="sníž. přenesená",J486,0)</f>
        <v>0</v>
      </c>
      <c r="BI486" s="140">
        <f>IF(N486="nulová",J486,0)</f>
        <v>0</v>
      </c>
      <c r="BJ486" s="18" t="s">
        <v>79</v>
      </c>
      <c r="BK486" s="140">
        <f>ROUND(I486*H486,2)</f>
        <v>0</v>
      </c>
      <c r="BL486" s="18" t="s">
        <v>339</v>
      </c>
      <c r="BM486" s="139" t="s">
        <v>1399</v>
      </c>
    </row>
    <row r="487" spans="2:47" s="1" customFormat="1" ht="11.25">
      <c r="B487" s="33"/>
      <c r="D487" s="141" t="s">
        <v>142</v>
      </c>
      <c r="F487" s="142" t="s">
        <v>679</v>
      </c>
      <c r="I487" s="143"/>
      <c r="L487" s="33"/>
      <c r="M487" s="144"/>
      <c r="T487" s="54"/>
      <c r="AT487" s="18" t="s">
        <v>142</v>
      </c>
      <c r="AU487" s="18" t="s">
        <v>81</v>
      </c>
    </row>
    <row r="488" spans="2:65" s="1" customFormat="1" ht="16.5" customHeight="1">
      <c r="B488" s="33"/>
      <c r="C488" s="178" t="s">
        <v>684</v>
      </c>
      <c r="D488" s="178" t="s">
        <v>346</v>
      </c>
      <c r="E488" s="179" t="s">
        <v>681</v>
      </c>
      <c r="F488" s="180" t="s">
        <v>682</v>
      </c>
      <c r="G488" s="181" t="s">
        <v>234</v>
      </c>
      <c r="H488" s="182">
        <v>5</v>
      </c>
      <c r="I488" s="183"/>
      <c r="J488" s="184">
        <f>ROUND(I488*H488,2)</f>
        <v>0</v>
      </c>
      <c r="K488" s="180" t="s">
        <v>139</v>
      </c>
      <c r="L488" s="185"/>
      <c r="M488" s="186" t="s">
        <v>19</v>
      </c>
      <c r="N488" s="187" t="s">
        <v>43</v>
      </c>
      <c r="P488" s="137">
        <f>O488*H488</f>
        <v>0</v>
      </c>
      <c r="Q488" s="137">
        <v>0.0022</v>
      </c>
      <c r="R488" s="137">
        <f>Q488*H488</f>
        <v>0.011000000000000001</v>
      </c>
      <c r="S488" s="137">
        <v>0</v>
      </c>
      <c r="T488" s="138">
        <f>S488*H488</f>
        <v>0</v>
      </c>
      <c r="AR488" s="139" t="s">
        <v>482</v>
      </c>
      <c r="AT488" s="139" t="s">
        <v>346</v>
      </c>
      <c r="AU488" s="139" t="s">
        <v>81</v>
      </c>
      <c r="AY488" s="18" t="s">
        <v>132</v>
      </c>
      <c r="BE488" s="140">
        <f>IF(N488="základní",J488,0)</f>
        <v>0</v>
      </c>
      <c r="BF488" s="140">
        <f>IF(N488="snížená",J488,0)</f>
        <v>0</v>
      </c>
      <c r="BG488" s="140">
        <f>IF(N488="zákl. přenesená",J488,0)</f>
        <v>0</v>
      </c>
      <c r="BH488" s="140">
        <f>IF(N488="sníž. přenesená",J488,0)</f>
        <v>0</v>
      </c>
      <c r="BI488" s="140">
        <f>IF(N488="nulová",J488,0)</f>
        <v>0</v>
      </c>
      <c r="BJ488" s="18" t="s">
        <v>79</v>
      </c>
      <c r="BK488" s="140">
        <f>ROUND(I488*H488,2)</f>
        <v>0</v>
      </c>
      <c r="BL488" s="18" t="s">
        <v>339</v>
      </c>
      <c r="BM488" s="139" t="s">
        <v>1400</v>
      </c>
    </row>
    <row r="489" spans="2:47" s="1" customFormat="1" ht="19.5">
      <c r="B489" s="33"/>
      <c r="D489" s="151" t="s">
        <v>633</v>
      </c>
      <c r="F489" s="189" t="s">
        <v>634</v>
      </c>
      <c r="I489" s="143"/>
      <c r="L489" s="33"/>
      <c r="M489" s="144"/>
      <c r="T489" s="54"/>
      <c r="AT489" s="18" t="s">
        <v>633</v>
      </c>
      <c r="AU489" s="18" t="s">
        <v>81</v>
      </c>
    </row>
    <row r="490" spans="2:65" s="1" customFormat="1" ht="16.5" customHeight="1">
      <c r="B490" s="33"/>
      <c r="C490" s="128" t="s">
        <v>688</v>
      </c>
      <c r="D490" s="128" t="s">
        <v>135</v>
      </c>
      <c r="E490" s="129" t="s">
        <v>685</v>
      </c>
      <c r="F490" s="130" t="s">
        <v>686</v>
      </c>
      <c r="G490" s="131" t="s">
        <v>234</v>
      </c>
      <c r="H490" s="132">
        <v>1</v>
      </c>
      <c r="I490" s="133"/>
      <c r="J490" s="134">
        <f>ROUND(I490*H490,2)</f>
        <v>0</v>
      </c>
      <c r="K490" s="130" t="s">
        <v>19</v>
      </c>
      <c r="L490" s="33"/>
      <c r="M490" s="135" t="s">
        <v>19</v>
      </c>
      <c r="N490" s="136" t="s">
        <v>43</v>
      </c>
      <c r="P490" s="137">
        <f>O490*H490</f>
        <v>0</v>
      </c>
      <c r="Q490" s="137">
        <v>0</v>
      </c>
      <c r="R490" s="137">
        <f>Q490*H490</f>
        <v>0</v>
      </c>
      <c r="S490" s="137">
        <v>0</v>
      </c>
      <c r="T490" s="138">
        <f>S490*H490</f>
        <v>0</v>
      </c>
      <c r="AR490" s="139" t="s">
        <v>339</v>
      </c>
      <c r="AT490" s="139" t="s">
        <v>135</v>
      </c>
      <c r="AU490" s="139" t="s">
        <v>81</v>
      </c>
      <c r="AY490" s="18" t="s">
        <v>132</v>
      </c>
      <c r="BE490" s="140">
        <f>IF(N490="základní",J490,0)</f>
        <v>0</v>
      </c>
      <c r="BF490" s="140">
        <f>IF(N490="snížená",J490,0)</f>
        <v>0</v>
      </c>
      <c r="BG490" s="140">
        <f>IF(N490="zákl. přenesená",J490,0)</f>
        <v>0</v>
      </c>
      <c r="BH490" s="140">
        <f>IF(N490="sníž. přenesená",J490,0)</f>
        <v>0</v>
      </c>
      <c r="BI490" s="140">
        <f>IF(N490="nulová",J490,0)</f>
        <v>0</v>
      </c>
      <c r="BJ490" s="18" t="s">
        <v>79</v>
      </c>
      <c r="BK490" s="140">
        <f>ROUND(I490*H490,2)</f>
        <v>0</v>
      </c>
      <c r="BL490" s="18" t="s">
        <v>339</v>
      </c>
      <c r="BM490" s="139" t="s">
        <v>1401</v>
      </c>
    </row>
    <row r="491" spans="2:65" s="1" customFormat="1" ht="16.5" customHeight="1">
      <c r="B491" s="33"/>
      <c r="C491" s="128" t="s">
        <v>692</v>
      </c>
      <c r="D491" s="128" t="s">
        <v>135</v>
      </c>
      <c r="E491" s="129" t="s">
        <v>689</v>
      </c>
      <c r="F491" s="130" t="s">
        <v>690</v>
      </c>
      <c r="G491" s="131" t="s">
        <v>234</v>
      </c>
      <c r="H491" s="132">
        <v>1</v>
      </c>
      <c r="I491" s="133"/>
      <c r="J491" s="134">
        <f>ROUND(I491*H491,2)</f>
        <v>0</v>
      </c>
      <c r="K491" s="130" t="s">
        <v>19</v>
      </c>
      <c r="L491" s="33"/>
      <c r="M491" s="135" t="s">
        <v>19</v>
      </c>
      <c r="N491" s="136" t="s">
        <v>43</v>
      </c>
      <c r="P491" s="137">
        <f>O491*H491</f>
        <v>0</v>
      </c>
      <c r="Q491" s="137">
        <v>0</v>
      </c>
      <c r="R491" s="137">
        <f>Q491*H491</f>
        <v>0</v>
      </c>
      <c r="S491" s="137">
        <v>0</v>
      </c>
      <c r="T491" s="138">
        <f>S491*H491</f>
        <v>0</v>
      </c>
      <c r="AR491" s="139" t="s">
        <v>339</v>
      </c>
      <c r="AT491" s="139" t="s">
        <v>135</v>
      </c>
      <c r="AU491" s="139" t="s">
        <v>81</v>
      </c>
      <c r="AY491" s="18" t="s">
        <v>132</v>
      </c>
      <c r="BE491" s="140">
        <f>IF(N491="základní",J491,0)</f>
        <v>0</v>
      </c>
      <c r="BF491" s="140">
        <f>IF(N491="snížená",J491,0)</f>
        <v>0</v>
      </c>
      <c r="BG491" s="140">
        <f>IF(N491="zákl. přenesená",J491,0)</f>
        <v>0</v>
      </c>
      <c r="BH491" s="140">
        <f>IF(N491="sníž. přenesená",J491,0)</f>
        <v>0</v>
      </c>
      <c r="BI491" s="140">
        <f>IF(N491="nulová",J491,0)</f>
        <v>0</v>
      </c>
      <c r="BJ491" s="18" t="s">
        <v>79</v>
      </c>
      <c r="BK491" s="140">
        <f>ROUND(I491*H491,2)</f>
        <v>0</v>
      </c>
      <c r="BL491" s="18" t="s">
        <v>339</v>
      </c>
      <c r="BM491" s="139" t="s">
        <v>1402</v>
      </c>
    </row>
    <row r="492" spans="2:65" s="1" customFormat="1" ht="24.2" customHeight="1">
      <c r="B492" s="33"/>
      <c r="C492" s="128" t="s">
        <v>697</v>
      </c>
      <c r="D492" s="128" t="s">
        <v>135</v>
      </c>
      <c r="E492" s="129" t="s">
        <v>693</v>
      </c>
      <c r="F492" s="130" t="s">
        <v>694</v>
      </c>
      <c r="G492" s="131" t="s">
        <v>596</v>
      </c>
      <c r="H492" s="188"/>
      <c r="I492" s="133"/>
      <c r="J492" s="134">
        <f>ROUND(I492*H492,2)</f>
        <v>0</v>
      </c>
      <c r="K492" s="130" t="s">
        <v>139</v>
      </c>
      <c r="L492" s="33"/>
      <c r="M492" s="135" t="s">
        <v>19</v>
      </c>
      <c r="N492" s="136" t="s">
        <v>43</v>
      </c>
      <c r="P492" s="137">
        <f>O492*H492</f>
        <v>0</v>
      </c>
      <c r="Q492" s="137">
        <v>0</v>
      </c>
      <c r="R492" s="137">
        <f>Q492*H492</f>
        <v>0</v>
      </c>
      <c r="S492" s="137">
        <v>0</v>
      </c>
      <c r="T492" s="138">
        <f>S492*H492</f>
        <v>0</v>
      </c>
      <c r="AR492" s="139" t="s">
        <v>339</v>
      </c>
      <c r="AT492" s="139" t="s">
        <v>135</v>
      </c>
      <c r="AU492" s="139" t="s">
        <v>81</v>
      </c>
      <c r="AY492" s="18" t="s">
        <v>132</v>
      </c>
      <c r="BE492" s="140">
        <f>IF(N492="základní",J492,0)</f>
        <v>0</v>
      </c>
      <c r="BF492" s="140">
        <f>IF(N492="snížená",J492,0)</f>
        <v>0</v>
      </c>
      <c r="BG492" s="140">
        <f>IF(N492="zákl. přenesená",J492,0)</f>
        <v>0</v>
      </c>
      <c r="BH492" s="140">
        <f>IF(N492="sníž. přenesená",J492,0)</f>
        <v>0</v>
      </c>
      <c r="BI492" s="140">
        <f>IF(N492="nulová",J492,0)</f>
        <v>0</v>
      </c>
      <c r="BJ492" s="18" t="s">
        <v>79</v>
      </c>
      <c r="BK492" s="140">
        <f>ROUND(I492*H492,2)</f>
        <v>0</v>
      </c>
      <c r="BL492" s="18" t="s">
        <v>339</v>
      </c>
      <c r="BM492" s="139" t="s">
        <v>1403</v>
      </c>
    </row>
    <row r="493" spans="2:47" s="1" customFormat="1" ht="11.25">
      <c r="B493" s="33"/>
      <c r="D493" s="141" t="s">
        <v>142</v>
      </c>
      <c r="F493" s="142" t="s">
        <v>696</v>
      </c>
      <c r="I493" s="143"/>
      <c r="L493" s="33"/>
      <c r="M493" s="144"/>
      <c r="T493" s="54"/>
      <c r="AT493" s="18" t="s">
        <v>142</v>
      </c>
      <c r="AU493" s="18" t="s">
        <v>81</v>
      </c>
    </row>
    <row r="494" spans="2:65" s="1" customFormat="1" ht="24.2" customHeight="1">
      <c r="B494" s="33"/>
      <c r="C494" s="128" t="s">
        <v>704</v>
      </c>
      <c r="D494" s="128" t="s">
        <v>135</v>
      </c>
      <c r="E494" s="129" t="s">
        <v>698</v>
      </c>
      <c r="F494" s="130" t="s">
        <v>699</v>
      </c>
      <c r="G494" s="131" t="s">
        <v>596</v>
      </c>
      <c r="H494" s="188"/>
      <c r="I494" s="133"/>
      <c r="J494" s="134">
        <f>ROUND(I494*H494,2)</f>
        <v>0</v>
      </c>
      <c r="K494" s="130" t="s">
        <v>139</v>
      </c>
      <c r="L494" s="33"/>
      <c r="M494" s="135" t="s">
        <v>19</v>
      </c>
      <c r="N494" s="136" t="s">
        <v>43</v>
      </c>
      <c r="P494" s="137">
        <f>O494*H494</f>
        <v>0</v>
      </c>
      <c r="Q494" s="137">
        <v>0</v>
      </c>
      <c r="R494" s="137">
        <f>Q494*H494</f>
        <v>0</v>
      </c>
      <c r="S494" s="137">
        <v>0</v>
      </c>
      <c r="T494" s="138">
        <f>S494*H494</f>
        <v>0</v>
      </c>
      <c r="AR494" s="139" t="s">
        <v>339</v>
      </c>
      <c r="AT494" s="139" t="s">
        <v>135</v>
      </c>
      <c r="AU494" s="139" t="s">
        <v>81</v>
      </c>
      <c r="AY494" s="18" t="s">
        <v>132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8" t="s">
        <v>79</v>
      </c>
      <c r="BK494" s="140">
        <f>ROUND(I494*H494,2)</f>
        <v>0</v>
      </c>
      <c r="BL494" s="18" t="s">
        <v>339</v>
      </c>
      <c r="BM494" s="139" t="s">
        <v>1404</v>
      </c>
    </row>
    <row r="495" spans="2:47" s="1" customFormat="1" ht="11.25">
      <c r="B495" s="33"/>
      <c r="D495" s="141" t="s">
        <v>142</v>
      </c>
      <c r="F495" s="142" t="s">
        <v>701</v>
      </c>
      <c r="I495" s="143"/>
      <c r="L495" s="33"/>
      <c r="M495" s="144"/>
      <c r="T495" s="54"/>
      <c r="AT495" s="18" t="s">
        <v>142</v>
      </c>
      <c r="AU495" s="18" t="s">
        <v>81</v>
      </c>
    </row>
    <row r="496" spans="2:63" s="11" customFormat="1" ht="22.9" customHeight="1">
      <c r="B496" s="116"/>
      <c r="D496" s="117" t="s">
        <v>71</v>
      </c>
      <c r="E496" s="126" t="s">
        <v>702</v>
      </c>
      <c r="F496" s="126" t="s">
        <v>703</v>
      </c>
      <c r="I496" s="119"/>
      <c r="J496" s="127">
        <f>BK496</f>
        <v>0</v>
      </c>
      <c r="L496" s="116"/>
      <c r="M496" s="121"/>
      <c r="P496" s="122">
        <f>SUM(P497:P563)</f>
        <v>0</v>
      </c>
      <c r="R496" s="122">
        <f>SUM(R497:R563)</f>
        <v>1.6333188999999997</v>
      </c>
      <c r="T496" s="123">
        <f>SUM(T497:T563)</f>
        <v>0</v>
      </c>
      <c r="AR496" s="117" t="s">
        <v>81</v>
      </c>
      <c r="AT496" s="124" t="s">
        <v>71</v>
      </c>
      <c r="AU496" s="124" t="s">
        <v>79</v>
      </c>
      <c r="AY496" s="117" t="s">
        <v>132</v>
      </c>
      <c r="BK496" s="125">
        <f>SUM(BK497:BK563)</f>
        <v>0</v>
      </c>
    </row>
    <row r="497" spans="2:65" s="1" customFormat="1" ht="16.5" customHeight="1">
      <c r="B497" s="33"/>
      <c r="C497" s="128" t="s">
        <v>709</v>
      </c>
      <c r="D497" s="128" t="s">
        <v>135</v>
      </c>
      <c r="E497" s="129" t="s">
        <v>705</v>
      </c>
      <c r="F497" s="130" t="s">
        <v>706</v>
      </c>
      <c r="G497" s="131" t="s">
        <v>205</v>
      </c>
      <c r="H497" s="132">
        <v>51.17</v>
      </c>
      <c r="I497" s="133"/>
      <c r="J497" s="134">
        <f>ROUND(I497*H497,2)</f>
        <v>0</v>
      </c>
      <c r="K497" s="130" t="s">
        <v>139</v>
      </c>
      <c r="L497" s="33"/>
      <c r="M497" s="135" t="s">
        <v>19</v>
      </c>
      <c r="N497" s="136" t="s">
        <v>43</v>
      </c>
      <c r="P497" s="137">
        <f>O497*H497</f>
        <v>0</v>
      </c>
      <c r="Q497" s="137">
        <v>0.0003</v>
      </c>
      <c r="R497" s="137">
        <f>Q497*H497</f>
        <v>0.015350999999999998</v>
      </c>
      <c r="S497" s="137">
        <v>0</v>
      </c>
      <c r="T497" s="138">
        <f>S497*H497</f>
        <v>0</v>
      </c>
      <c r="AR497" s="139" t="s">
        <v>339</v>
      </c>
      <c r="AT497" s="139" t="s">
        <v>135</v>
      </c>
      <c r="AU497" s="139" t="s">
        <v>81</v>
      </c>
      <c r="AY497" s="18" t="s">
        <v>132</v>
      </c>
      <c r="BE497" s="140">
        <f>IF(N497="základní",J497,0)</f>
        <v>0</v>
      </c>
      <c r="BF497" s="140">
        <f>IF(N497="snížená",J497,0)</f>
        <v>0</v>
      </c>
      <c r="BG497" s="140">
        <f>IF(N497="zákl. přenesená",J497,0)</f>
        <v>0</v>
      </c>
      <c r="BH497" s="140">
        <f>IF(N497="sníž. přenesená",J497,0)</f>
        <v>0</v>
      </c>
      <c r="BI497" s="140">
        <f>IF(N497="nulová",J497,0)</f>
        <v>0</v>
      </c>
      <c r="BJ497" s="18" t="s">
        <v>79</v>
      </c>
      <c r="BK497" s="140">
        <f>ROUND(I497*H497,2)</f>
        <v>0</v>
      </c>
      <c r="BL497" s="18" t="s">
        <v>339</v>
      </c>
      <c r="BM497" s="139" t="s">
        <v>1405</v>
      </c>
    </row>
    <row r="498" spans="2:47" s="1" customFormat="1" ht="11.25">
      <c r="B498" s="33"/>
      <c r="D498" s="141" t="s">
        <v>142</v>
      </c>
      <c r="F498" s="142" t="s">
        <v>708</v>
      </c>
      <c r="I498" s="143"/>
      <c r="L498" s="33"/>
      <c r="M498" s="144"/>
      <c r="T498" s="54"/>
      <c r="AT498" s="18" t="s">
        <v>142</v>
      </c>
      <c r="AU498" s="18" t="s">
        <v>81</v>
      </c>
    </row>
    <row r="499" spans="2:51" s="13" customFormat="1" ht="11.25">
      <c r="B499" s="157"/>
      <c r="D499" s="151" t="s">
        <v>208</v>
      </c>
      <c r="E499" s="158" t="s">
        <v>19</v>
      </c>
      <c r="F499" s="159" t="s">
        <v>1315</v>
      </c>
      <c r="H499" s="160">
        <v>4.29</v>
      </c>
      <c r="I499" s="161"/>
      <c r="L499" s="157"/>
      <c r="M499" s="162"/>
      <c r="T499" s="163"/>
      <c r="AT499" s="158" t="s">
        <v>208</v>
      </c>
      <c r="AU499" s="158" t="s">
        <v>81</v>
      </c>
      <c r="AV499" s="13" t="s">
        <v>81</v>
      </c>
      <c r="AW499" s="13" t="s">
        <v>33</v>
      </c>
      <c r="AX499" s="13" t="s">
        <v>72</v>
      </c>
      <c r="AY499" s="158" t="s">
        <v>132</v>
      </c>
    </row>
    <row r="500" spans="2:51" s="13" customFormat="1" ht="11.25">
      <c r="B500" s="157"/>
      <c r="D500" s="151" t="s">
        <v>208</v>
      </c>
      <c r="E500" s="158" t="s">
        <v>19</v>
      </c>
      <c r="F500" s="159" t="s">
        <v>1316</v>
      </c>
      <c r="H500" s="160">
        <v>-0.09</v>
      </c>
      <c r="I500" s="161"/>
      <c r="L500" s="157"/>
      <c r="M500" s="162"/>
      <c r="T500" s="163"/>
      <c r="AT500" s="158" t="s">
        <v>208</v>
      </c>
      <c r="AU500" s="158" t="s">
        <v>81</v>
      </c>
      <c r="AV500" s="13" t="s">
        <v>81</v>
      </c>
      <c r="AW500" s="13" t="s">
        <v>33</v>
      </c>
      <c r="AX500" s="13" t="s">
        <v>72</v>
      </c>
      <c r="AY500" s="158" t="s">
        <v>132</v>
      </c>
    </row>
    <row r="501" spans="2:51" s="13" customFormat="1" ht="11.25">
      <c r="B501" s="157"/>
      <c r="D501" s="151" t="s">
        <v>208</v>
      </c>
      <c r="E501" s="158" t="s">
        <v>19</v>
      </c>
      <c r="F501" s="159" t="s">
        <v>1317</v>
      </c>
      <c r="H501" s="160">
        <v>3.96</v>
      </c>
      <c r="I501" s="161"/>
      <c r="L501" s="157"/>
      <c r="M501" s="162"/>
      <c r="T501" s="163"/>
      <c r="AT501" s="158" t="s">
        <v>208</v>
      </c>
      <c r="AU501" s="158" t="s">
        <v>81</v>
      </c>
      <c r="AV501" s="13" t="s">
        <v>81</v>
      </c>
      <c r="AW501" s="13" t="s">
        <v>33</v>
      </c>
      <c r="AX501" s="13" t="s">
        <v>72</v>
      </c>
      <c r="AY501" s="158" t="s">
        <v>132</v>
      </c>
    </row>
    <row r="502" spans="2:51" s="13" customFormat="1" ht="11.25">
      <c r="B502" s="157"/>
      <c r="D502" s="151" t="s">
        <v>208</v>
      </c>
      <c r="E502" s="158" t="s">
        <v>19</v>
      </c>
      <c r="F502" s="159" t="s">
        <v>1318</v>
      </c>
      <c r="H502" s="160">
        <v>4.42</v>
      </c>
      <c r="I502" s="161"/>
      <c r="L502" s="157"/>
      <c r="M502" s="162"/>
      <c r="T502" s="163"/>
      <c r="AT502" s="158" t="s">
        <v>208</v>
      </c>
      <c r="AU502" s="158" t="s">
        <v>81</v>
      </c>
      <c r="AV502" s="13" t="s">
        <v>81</v>
      </c>
      <c r="AW502" s="13" t="s">
        <v>33</v>
      </c>
      <c r="AX502" s="13" t="s">
        <v>72</v>
      </c>
      <c r="AY502" s="158" t="s">
        <v>132</v>
      </c>
    </row>
    <row r="503" spans="2:51" s="13" customFormat="1" ht="11.25">
      <c r="B503" s="157"/>
      <c r="D503" s="151" t="s">
        <v>208</v>
      </c>
      <c r="E503" s="158" t="s">
        <v>19</v>
      </c>
      <c r="F503" s="159" t="s">
        <v>1319</v>
      </c>
      <c r="H503" s="160">
        <v>2.6</v>
      </c>
      <c r="I503" s="161"/>
      <c r="L503" s="157"/>
      <c r="M503" s="162"/>
      <c r="T503" s="163"/>
      <c r="AT503" s="158" t="s">
        <v>208</v>
      </c>
      <c r="AU503" s="158" t="s">
        <v>81</v>
      </c>
      <c r="AV503" s="13" t="s">
        <v>81</v>
      </c>
      <c r="AW503" s="13" t="s">
        <v>33</v>
      </c>
      <c r="AX503" s="13" t="s">
        <v>72</v>
      </c>
      <c r="AY503" s="158" t="s">
        <v>132</v>
      </c>
    </row>
    <row r="504" spans="2:51" s="13" customFormat="1" ht="11.25">
      <c r="B504" s="157"/>
      <c r="D504" s="151" t="s">
        <v>208</v>
      </c>
      <c r="E504" s="158" t="s">
        <v>19</v>
      </c>
      <c r="F504" s="159" t="s">
        <v>1320</v>
      </c>
      <c r="H504" s="160">
        <v>3.9</v>
      </c>
      <c r="I504" s="161"/>
      <c r="L504" s="157"/>
      <c r="M504" s="162"/>
      <c r="T504" s="163"/>
      <c r="AT504" s="158" t="s">
        <v>208</v>
      </c>
      <c r="AU504" s="158" t="s">
        <v>81</v>
      </c>
      <c r="AV504" s="13" t="s">
        <v>81</v>
      </c>
      <c r="AW504" s="13" t="s">
        <v>33</v>
      </c>
      <c r="AX504" s="13" t="s">
        <v>72</v>
      </c>
      <c r="AY504" s="158" t="s">
        <v>132</v>
      </c>
    </row>
    <row r="505" spans="2:51" s="13" customFormat="1" ht="11.25">
      <c r="B505" s="157"/>
      <c r="D505" s="151" t="s">
        <v>208</v>
      </c>
      <c r="E505" s="158" t="s">
        <v>19</v>
      </c>
      <c r="F505" s="159" t="s">
        <v>1321</v>
      </c>
      <c r="H505" s="160">
        <v>-0.25</v>
      </c>
      <c r="I505" s="161"/>
      <c r="L505" s="157"/>
      <c r="M505" s="162"/>
      <c r="T505" s="163"/>
      <c r="AT505" s="158" t="s">
        <v>208</v>
      </c>
      <c r="AU505" s="158" t="s">
        <v>81</v>
      </c>
      <c r="AV505" s="13" t="s">
        <v>81</v>
      </c>
      <c r="AW505" s="13" t="s">
        <v>33</v>
      </c>
      <c r="AX505" s="13" t="s">
        <v>72</v>
      </c>
      <c r="AY505" s="158" t="s">
        <v>132</v>
      </c>
    </row>
    <row r="506" spans="2:51" s="13" customFormat="1" ht="11.25">
      <c r="B506" s="157"/>
      <c r="D506" s="151" t="s">
        <v>208</v>
      </c>
      <c r="E506" s="158" t="s">
        <v>19</v>
      </c>
      <c r="F506" s="159" t="s">
        <v>1305</v>
      </c>
      <c r="H506" s="160">
        <v>2.73</v>
      </c>
      <c r="I506" s="161"/>
      <c r="L506" s="157"/>
      <c r="M506" s="162"/>
      <c r="T506" s="163"/>
      <c r="AT506" s="158" t="s">
        <v>208</v>
      </c>
      <c r="AU506" s="158" t="s">
        <v>81</v>
      </c>
      <c r="AV506" s="13" t="s">
        <v>81</v>
      </c>
      <c r="AW506" s="13" t="s">
        <v>33</v>
      </c>
      <c r="AX506" s="13" t="s">
        <v>72</v>
      </c>
      <c r="AY506" s="158" t="s">
        <v>132</v>
      </c>
    </row>
    <row r="507" spans="2:51" s="13" customFormat="1" ht="11.25">
      <c r="B507" s="157"/>
      <c r="D507" s="151" t="s">
        <v>208</v>
      </c>
      <c r="E507" s="158" t="s">
        <v>19</v>
      </c>
      <c r="F507" s="159" t="s">
        <v>1322</v>
      </c>
      <c r="H507" s="160">
        <v>14.654</v>
      </c>
      <c r="I507" s="161"/>
      <c r="L507" s="157"/>
      <c r="M507" s="162"/>
      <c r="T507" s="163"/>
      <c r="AT507" s="158" t="s">
        <v>208</v>
      </c>
      <c r="AU507" s="158" t="s">
        <v>81</v>
      </c>
      <c r="AV507" s="13" t="s">
        <v>81</v>
      </c>
      <c r="AW507" s="13" t="s">
        <v>33</v>
      </c>
      <c r="AX507" s="13" t="s">
        <v>72</v>
      </c>
      <c r="AY507" s="158" t="s">
        <v>132</v>
      </c>
    </row>
    <row r="508" spans="2:51" s="13" customFormat="1" ht="11.25">
      <c r="B508" s="157"/>
      <c r="D508" s="151" t="s">
        <v>208</v>
      </c>
      <c r="E508" s="158" t="s">
        <v>19</v>
      </c>
      <c r="F508" s="159" t="s">
        <v>375</v>
      </c>
      <c r="H508" s="160">
        <v>-0.1</v>
      </c>
      <c r="I508" s="161"/>
      <c r="L508" s="157"/>
      <c r="M508" s="162"/>
      <c r="T508" s="163"/>
      <c r="AT508" s="158" t="s">
        <v>208</v>
      </c>
      <c r="AU508" s="158" t="s">
        <v>81</v>
      </c>
      <c r="AV508" s="13" t="s">
        <v>81</v>
      </c>
      <c r="AW508" s="13" t="s">
        <v>33</v>
      </c>
      <c r="AX508" s="13" t="s">
        <v>72</v>
      </c>
      <c r="AY508" s="158" t="s">
        <v>132</v>
      </c>
    </row>
    <row r="509" spans="2:51" s="13" customFormat="1" ht="11.25">
      <c r="B509" s="157"/>
      <c r="D509" s="151" t="s">
        <v>208</v>
      </c>
      <c r="E509" s="158" t="s">
        <v>19</v>
      </c>
      <c r="F509" s="159" t="s">
        <v>1323</v>
      </c>
      <c r="H509" s="160">
        <v>4.2</v>
      </c>
      <c r="I509" s="161"/>
      <c r="L509" s="157"/>
      <c r="M509" s="162"/>
      <c r="T509" s="163"/>
      <c r="AT509" s="158" t="s">
        <v>208</v>
      </c>
      <c r="AU509" s="158" t="s">
        <v>81</v>
      </c>
      <c r="AV509" s="13" t="s">
        <v>81</v>
      </c>
      <c r="AW509" s="13" t="s">
        <v>33</v>
      </c>
      <c r="AX509" s="13" t="s">
        <v>72</v>
      </c>
      <c r="AY509" s="158" t="s">
        <v>132</v>
      </c>
    </row>
    <row r="510" spans="2:51" s="13" customFormat="1" ht="11.25">
      <c r="B510" s="157"/>
      <c r="D510" s="151" t="s">
        <v>208</v>
      </c>
      <c r="E510" s="158" t="s">
        <v>19</v>
      </c>
      <c r="F510" s="159" t="s">
        <v>1308</v>
      </c>
      <c r="H510" s="160">
        <v>-0.3</v>
      </c>
      <c r="I510" s="161"/>
      <c r="L510" s="157"/>
      <c r="M510" s="162"/>
      <c r="T510" s="163"/>
      <c r="AT510" s="158" t="s">
        <v>208</v>
      </c>
      <c r="AU510" s="158" t="s">
        <v>81</v>
      </c>
      <c r="AV510" s="13" t="s">
        <v>81</v>
      </c>
      <c r="AW510" s="13" t="s">
        <v>33</v>
      </c>
      <c r="AX510" s="13" t="s">
        <v>72</v>
      </c>
      <c r="AY510" s="158" t="s">
        <v>132</v>
      </c>
    </row>
    <row r="511" spans="2:51" s="13" customFormat="1" ht="11.25">
      <c r="B511" s="157"/>
      <c r="D511" s="151" t="s">
        <v>208</v>
      </c>
      <c r="E511" s="158" t="s">
        <v>19</v>
      </c>
      <c r="F511" s="159" t="s">
        <v>391</v>
      </c>
      <c r="H511" s="160">
        <v>-0.063</v>
      </c>
      <c r="I511" s="161"/>
      <c r="L511" s="157"/>
      <c r="M511" s="162"/>
      <c r="T511" s="163"/>
      <c r="AT511" s="158" t="s">
        <v>208</v>
      </c>
      <c r="AU511" s="158" t="s">
        <v>81</v>
      </c>
      <c r="AV511" s="13" t="s">
        <v>81</v>
      </c>
      <c r="AW511" s="13" t="s">
        <v>33</v>
      </c>
      <c r="AX511" s="13" t="s">
        <v>72</v>
      </c>
      <c r="AY511" s="158" t="s">
        <v>132</v>
      </c>
    </row>
    <row r="512" spans="2:51" s="13" customFormat="1" ht="11.25">
      <c r="B512" s="157"/>
      <c r="D512" s="151" t="s">
        <v>208</v>
      </c>
      <c r="E512" s="158" t="s">
        <v>19</v>
      </c>
      <c r="F512" s="159" t="s">
        <v>1309</v>
      </c>
      <c r="H512" s="160">
        <v>2.912</v>
      </c>
      <c r="I512" s="161"/>
      <c r="L512" s="157"/>
      <c r="M512" s="162"/>
      <c r="T512" s="163"/>
      <c r="AT512" s="158" t="s">
        <v>208</v>
      </c>
      <c r="AU512" s="158" t="s">
        <v>81</v>
      </c>
      <c r="AV512" s="13" t="s">
        <v>81</v>
      </c>
      <c r="AW512" s="13" t="s">
        <v>33</v>
      </c>
      <c r="AX512" s="13" t="s">
        <v>72</v>
      </c>
      <c r="AY512" s="158" t="s">
        <v>132</v>
      </c>
    </row>
    <row r="513" spans="2:51" s="13" customFormat="1" ht="11.25">
      <c r="B513" s="157"/>
      <c r="D513" s="151" t="s">
        <v>208</v>
      </c>
      <c r="E513" s="158" t="s">
        <v>19</v>
      </c>
      <c r="F513" s="159" t="s">
        <v>391</v>
      </c>
      <c r="H513" s="160">
        <v>-0.063</v>
      </c>
      <c r="I513" s="161"/>
      <c r="L513" s="157"/>
      <c r="M513" s="162"/>
      <c r="T513" s="163"/>
      <c r="AT513" s="158" t="s">
        <v>208</v>
      </c>
      <c r="AU513" s="158" t="s">
        <v>81</v>
      </c>
      <c r="AV513" s="13" t="s">
        <v>81</v>
      </c>
      <c r="AW513" s="13" t="s">
        <v>33</v>
      </c>
      <c r="AX513" s="13" t="s">
        <v>72</v>
      </c>
      <c r="AY513" s="158" t="s">
        <v>132</v>
      </c>
    </row>
    <row r="514" spans="2:51" s="13" customFormat="1" ht="11.25">
      <c r="B514" s="157"/>
      <c r="D514" s="151" t="s">
        <v>208</v>
      </c>
      <c r="E514" s="158" t="s">
        <v>19</v>
      </c>
      <c r="F514" s="159" t="s">
        <v>377</v>
      </c>
      <c r="H514" s="160">
        <v>2.34</v>
      </c>
      <c r="I514" s="161"/>
      <c r="L514" s="157"/>
      <c r="M514" s="162"/>
      <c r="T514" s="163"/>
      <c r="AT514" s="158" t="s">
        <v>208</v>
      </c>
      <c r="AU514" s="158" t="s">
        <v>81</v>
      </c>
      <c r="AV514" s="13" t="s">
        <v>81</v>
      </c>
      <c r="AW514" s="13" t="s">
        <v>33</v>
      </c>
      <c r="AX514" s="13" t="s">
        <v>72</v>
      </c>
      <c r="AY514" s="158" t="s">
        <v>132</v>
      </c>
    </row>
    <row r="515" spans="2:51" s="13" customFormat="1" ht="11.25">
      <c r="B515" s="157"/>
      <c r="D515" s="151" t="s">
        <v>208</v>
      </c>
      <c r="E515" s="158" t="s">
        <v>19</v>
      </c>
      <c r="F515" s="159" t="s">
        <v>391</v>
      </c>
      <c r="H515" s="160">
        <v>-0.063</v>
      </c>
      <c r="I515" s="161"/>
      <c r="L515" s="157"/>
      <c r="M515" s="162"/>
      <c r="T515" s="163"/>
      <c r="AT515" s="158" t="s">
        <v>208</v>
      </c>
      <c r="AU515" s="158" t="s">
        <v>81</v>
      </c>
      <c r="AV515" s="13" t="s">
        <v>81</v>
      </c>
      <c r="AW515" s="13" t="s">
        <v>33</v>
      </c>
      <c r="AX515" s="13" t="s">
        <v>72</v>
      </c>
      <c r="AY515" s="158" t="s">
        <v>132</v>
      </c>
    </row>
    <row r="516" spans="2:51" s="13" customFormat="1" ht="11.25">
      <c r="B516" s="157"/>
      <c r="D516" s="151" t="s">
        <v>208</v>
      </c>
      <c r="E516" s="158" t="s">
        <v>19</v>
      </c>
      <c r="F516" s="159" t="s">
        <v>365</v>
      </c>
      <c r="H516" s="160">
        <v>5.25</v>
      </c>
      <c r="I516" s="161"/>
      <c r="L516" s="157"/>
      <c r="M516" s="162"/>
      <c r="T516" s="163"/>
      <c r="AT516" s="158" t="s">
        <v>208</v>
      </c>
      <c r="AU516" s="158" t="s">
        <v>81</v>
      </c>
      <c r="AV516" s="13" t="s">
        <v>81</v>
      </c>
      <c r="AW516" s="13" t="s">
        <v>33</v>
      </c>
      <c r="AX516" s="13" t="s">
        <v>72</v>
      </c>
      <c r="AY516" s="158" t="s">
        <v>132</v>
      </c>
    </row>
    <row r="517" spans="2:51" s="13" customFormat="1" ht="11.25">
      <c r="B517" s="157"/>
      <c r="D517" s="151" t="s">
        <v>208</v>
      </c>
      <c r="E517" s="158" t="s">
        <v>19</v>
      </c>
      <c r="F517" s="159" t="s">
        <v>1324</v>
      </c>
      <c r="H517" s="160">
        <v>0.4</v>
      </c>
      <c r="I517" s="161"/>
      <c r="L517" s="157"/>
      <c r="M517" s="162"/>
      <c r="T517" s="163"/>
      <c r="AT517" s="158" t="s">
        <v>208</v>
      </c>
      <c r="AU517" s="158" t="s">
        <v>81</v>
      </c>
      <c r="AV517" s="13" t="s">
        <v>81</v>
      </c>
      <c r="AW517" s="13" t="s">
        <v>33</v>
      </c>
      <c r="AX517" s="13" t="s">
        <v>72</v>
      </c>
      <c r="AY517" s="158" t="s">
        <v>132</v>
      </c>
    </row>
    <row r="518" spans="2:51" s="13" customFormat="1" ht="11.25">
      <c r="B518" s="157"/>
      <c r="D518" s="151" t="s">
        <v>208</v>
      </c>
      <c r="E518" s="158" t="s">
        <v>19</v>
      </c>
      <c r="F518" s="159" t="s">
        <v>1304</v>
      </c>
      <c r="H518" s="160">
        <v>0.18</v>
      </c>
      <c r="I518" s="161"/>
      <c r="L518" s="157"/>
      <c r="M518" s="162"/>
      <c r="T518" s="163"/>
      <c r="AT518" s="158" t="s">
        <v>208</v>
      </c>
      <c r="AU518" s="158" t="s">
        <v>81</v>
      </c>
      <c r="AV518" s="13" t="s">
        <v>81</v>
      </c>
      <c r="AW518" s="13" t="s">
        <v>33</v>
      </c>
      <c r="AX518" s="13" t="s">
        <v>72</v>
      </c>
      <c r="AY518" s="158" t="s">
        <v>132</v>
      </c>
    </row>
    <row r="519" spans="2:51" s="13" customFormat="1" ht="11.25">
      <c r="B519" s="157"/>
      <c r="D519" s="151" t="s">
        <v>208</v>
      </c>
      <c r="E519" s="158" t="s">
        <v>19</v>
      </c>
      <c r="F519" s="159" t="s">
        <v>1310</v>
      </c>
      <c r="H519" s="160">
        <v>0.263</v>
      </c>
      <c r="I519" s="161"/>
      <c r="L519" s="157"/>
      <c r="M519" s="162"/>
      <c r="T519" s="163"/>
      <c r="AT519" s="158" t="s">
        <v>208</v>
      </c>
      <c r="AU519" s="158" t="s">
        <v>81</v>
      </c>
      <c r="AV519" s="13" t="s">
        <v>81</v>
      </c>
      <c r="AW519" s="13" t="s">
        <v>33</v>
      </c>
      <c r="AX519" s="13" t="s">
        <v>72</v>
      </c>
      <c r="AY519" s="158" t="s">
        <v>132</v>
      </c>
    </row>
    <row r="520" spans="2:51" s="14" customFormat="1" ht="11.25">
      <c r="B520" s="164"/>
      <c r="D520" s="151" t="s">
        <v>208</v>
      </c>
      <c r="E520" s="165" t="s">
        <v>19</v>
      </c>
      <c r="F520" s="166" t="s">
        <v>212</v>
      </c>
      <c r="H520" s="167">
        <v>51.169999999999995</v>
      </c>
      <c r="I520" s="168"/>
      <c r="L520" s="164"/>
      <c r="M520" s="169"/>
      <c r="T520" s="170"/>
      <c r="AT520" s="165" t="s">
        <v>208</v>
      </c>
      <c r="AU520" s="165" t="s">
        <v>81</v>
      </c>
      <c r="AV520" s="14" t="s">
        <v>155</v>
      </c>
      <c r="AW520" s="14" t="s">
        <v>33</v>
      </c>
      <c r="AX520" s="14" t="s">
        <v>79</v>
      </c>
      <c r="AY520" s="165" t="s">
        <v>132</v>
      </c>
    </row>
    <row r="521" spans="2:65" s="1" customFormat="1" ht="16.5" customHeight="1">
      <c r="B521" s="33"/>
      <c r="C521" s="128" t="s">
        <v>717</v>
      </c>
      <c r="D521" s="128" t="s">
        <v>135</v>
      </c>
      <c r="E521" s="129" t="s">
        <v>710</v>
      </c>
      <c r="F521" s="130" t="s">
        <v>711</v>
      </c>
      <c r="G521" s="131" t="s">
        <v>205</v>
      </c>
      <c r="H521" s="132">
        <v>24.953</v>
      </c>
      <c r="I521" s="133"/>
      <c r="J521" s="134">
        <f>ROUND(I521*H521,2)</f>
        <v>0</v>
      </c>
      <c r="K521" s="130" t="s">
        <v>139</v>
      </c>
      <c r="L521" s="33"/>
      <c r="M521" s="135" t="s">
        <v>19</v>
      </c>
      <c r="N521" s="136" t="s">
        <v>43</v>
      </c>
      <c r="P521" s="137">
        <f>O521*H521</f>
        <v>0</v>
      </c>
      <c r="Q521" s="137">
        <v>0.0015</v>
      </c>
      <c r="R521" s="137">
        <f>Q521*H521</f>
        <v>0.0374295</v>
      </c>
      <c r="S521" s="137">
        <v>0</v>
      </c>
      <c r="T521" s="138">
        <f>S521*H521</f>
        <v>0</v>
      </c>
      <c r="AR521" s="139" t="s">
        <v>339</v>
      </c>
      <c r="AT521" s="139" t="s">
        <v>135</v>
      </c>
      <c r="AU521" s="139" t="s">
        <v>81</v>
      </c>
      <c r="AY521" s="18" t="s">
        <v>132</v>
      </c>
      <c r="BE521" s="140">
        <f>IF(N521="základní",J521,0)</f>
        <v>0</v>
      </c>
      <c r="BF521" s="140">
        <f>IF(N521="snížená",J521,0)</f>
        <v>0</v>
      </c>
      <c r="BG521" s="140">
        <f>IF(N521="zákl. přenesená",J521,0)</f>
        <v>0</v>
      </c>
      <c r="BH521" s="140">
        <f>IF(N521="sníž. přenesená",J521,0)</f>
        <v>0</v>
      </c>
      <c r="BI521" s="140">
        <f>IF(N521="nulová",J521,0)</f>
        <v>0</v>
      </c>
      <c r="BJ521" s="18" t="s">
        <v>79</v>
      </c>
      <c r="BK521" s="140">
        <f>ROUND(I521*H521,2)</f>
        <v>0</v>
      </c>
      <c r="BL521" s="18" t="s">
        <v>339</v>
      </c>
      <c r="BM521" s="139" t="s">
        <v>1406</v>
      </c>
    </row>
    <row r="522" spans="2:47" s="1" customFormat="1" ht="11.25">
      <c r="B522" s="33"/>
      <c r="D522" s="141" t="s">
        <v>142</v>
      </c>
      <c r="F522" s="142" t="s">
        <v>713</v>
      </c>
      <c r="I522" s="143"/>
      <c r="L522" s="33"/>
      <c r="M522" s="144"/>
      <c r="T522" s="54"/>
      <c r="AT522" s="18" t="s">
        <v>142</v>
      </c>
      <c r="AU522" s="18" t="s">
        <v>81</v>
      </c>
    </row>
    <row r="523" spans="2:51" s="12" customFormat="1" ht="11.25">
      <c r="B523" s="150"/>
      <c r="D523" s="151" t="s">
        <v>208</v>
      </c>
      <c r="E523" s="152" t="s">
        <v>19</v>
      </c>
      <c r="F523" s="153" t="s">
        <v>1407</v>
      </c>
      <c r="H523" s="152" t="s">
        <v>19</v>
      </c>
      <c r="I523" s="154"/>
      <c r="L523" s="150"/>
      <c r="M523" s="155"/>
      <c r="T523" s="156"/>
      <c r="AT523" s="152" t="s">
        <v>208</v>
      </c>
      <c r="AU523" s="152" t="s">
        <v>81</v>
      </c>
      <c r="AV523" s="12" t="s">
        <v>79</v>
      </c>
      <c r="AW523" s="12" t="s">
        <v>33</v>
      </c>
      <c r="AX523" s="12" t="s">
        <v>72</v>
      </c>
      <c r="AY523" s="152" t="s">
        <v>132</v>
      </c>
    </row>
    <row r="524" spans="2:51" s="13" customFormat="1" ht="11.25">
      <c r="B524" s="157"/>
      <c r="D524" s="151" t="s">
        <v>208</v>
      </c>
      <c r="E524" s="158" t="s">
        <v>19</v>
      </c>
      <c r="F524" s="159" t="s">
        <v>1303</v>
      </c>
      <c r="H524" s="160">
        <v>3.9</v>
      </c>
      <c r="I524" s="161"/>
      <c r="L524" s="157"/>
      <c r="M524" s="162"/>
      <c r="T524" s="163"/>
      <c r="AT524" s="158" t="s">
        <v>208</v>
      </c>
      <c r="AU524" s="158" t="s">
        <v>81</v>
      </c>
      <c r="AV524" s="13" t="s">
        <v>81</v>
      </c>
      <c r="AW524" s="13" t="s">
        <v>33</v>
      </c>
      <c r="AX524" s="13" t="s">
        <v>72</v>
      </c>
      <c r="AY524" s="158" t="s">
        <v>132</v>
      </c>
    </row>
    <row r="525" spans="2:51" s="13" customFormat="1" ht="11.25">
      <c r="B525" s="157"/>
      <c r="D525" s="151" t="s">
        <v>208</v>
      </c>
      <c r="E525" s="158" t="s">
        <v>19</v>
      </c>
      <c r="F525" s="159" t="s">
        <v>1321</v>
      </c>
      <c r="H525" s="160">
        <v>-0.25</v>
      </c>
      <c r="I525" s="161"/>
      <c r="L525" s="157"/>
      <c r="M525" s="162"/>
      <c r="T525" s="163"/>
      <c r="AT525" s="158" t="s">
        <v>208</v>
      </c>
      <c r="AU525" s="158" t="s">
        <v>81</v>
      </c>
      <c r="AV525" s="13" t="s">
        <v>81</v>
      </c>
      <c r="AW525" s="13" t="s">
        <v>33</v>
      </c>
      <c r="AX525" s="13" t="s">
        <v>72</v>
      </c>
      <c r="AY525" s="158" t="s">
        <v>132</v>
      </c>
    </row>
    <row r="526" spans="2:51" s="13" customFormat="1" ht="11.25">
      <c r="B526" s="157"/>
      <c r="D526" s="151" t="s">
        <v>208</v>
      </c>
      <c r="E526" s="158" t="s">
        <v>19</v>
      </c>
      <c r="F526" s="159" t="s">
        <v>1322</v>
      </c>
      <c r="H526" s="160">
        <v>14.654</v>
      </c>
      <c r="I526" s="161"/>
      <c r="L526" s="157"/>
      <c r="M526" s="162"/>
      <c r="T526" s="163"/>
      <c r="AT526" s="158" t="s">
        <v>208</v>
      </c>
      <c r="AU526" s="158" t="s">
        <v>81</v>
      </c>
      <c r="AV526" s="13" t="s">
        <v>81</v>
      </c>
      <c r="AW526" s="13" t="s">
        <v>33</v>
      </c>
      <c r="AX526" s="13" t="s">
        <v>72</v>
      </c>
      <c r="AY526" s="158" t="s">
        <v>132</v>
      </c>
    </row>
    <row r="527" spans="2:51" s="13" customFormat="1" ht="11.25">
      <c r="B527" s="157"/>
      <c r="D527" s="151" t="s">
        <v>208</v>
      </c>
      <c r="E527" s="158" t="s">
        <v>19</v>
      </c>
      <c r="F527" s="159" t="s">
        <v>1323</v>
      </c>
      <c r="H527" s="160">
        <v>4.2</v>
      </c>
      <c r="I527" s="161"/>
      <c r="L527" s="157"/>
      <c r="M527" s="162"/>
      <c r="T527" s="163"/>
      <c r="AT527" s="158" t="s">
        <v>208</v>
      </c>
      <c r="AU527" s="158" t="s">
        <v>81</v>
      </c>
      <c r="AV527" s="13" t="s">
        <v>81</v>
      </c>
      <c r="AW527" s="13" t="s">
        <v>33</v>
      </c>
      <c r="AX527" s="13" t="s">
        <v>72</v>
      </c>
      <c r="AY527" s="158" t="s">
        <v>132</v>
      </c>
    </row>
    <row r="528" spans="2:51" s="13" customFormat="1" ht="11.25">
      <c r="B528" s="157"/>
      <c r="D528" s="151" t="s">
        <v>208</v>
      </c>
      <c r="E528" s="158" t="s">
        <v>19</v>
      </c>
      <c r="F528" s="159" t="s">
        <v>1309</v>
      </c>
      <c r="H528" s="160">
        <v>2.912</v>
      </c>
      <c r="I528" s="161"/>
      <c r="L528" s="157"/>
      <c r="M528" s="162"/>
      <c r="T528" s="163"/>
      <c r="AT528" s="158" t="s">
        <v>208</v>
      </c>
      <c r="AU528" s="158" t="s">
        <v>81</v>
      </c>
      <c r="AV528" s="13" t="s">
        <v>81</v>
      </c>
      <c r="AW528" s="13" t="s">
        <v>33</v>
      </c>
      <c r="AX528" s="13" t="s">
        <v>72</v>
      </c>
      <c r="AY528" s="158" t="s">
        <v>132</v>
      </c>
    </row>
    <row r="529" spans="2:51" s="13" customFormat="1" ht="11.25">
      <c r="B529" s="157"/>
      <c r="D529" s="151" t="s">
        <v>208</v>
      </c>
      <c r="E529" s="158" t="s">
        <v>19</v>
      </c>
      <c r="F529" s="159" t="s">
        <v>1380</v>
      </c>
      <c r="H529" s="160">
        <v>-0.4</v>
      </c>
      <c r="I529" s="161"/>
      <c r="L529" s="157"/>
      <c r="M529" s="162"/>
      <c r="T529" s="163"/>
      <c r="AT529" s="158" t="s">
        <v>208</v>
      </c>
      <c r="AU529" s="158" t="s">
        <v>81</v>
      </c>
      <c r="AV529" s="13" t="s">
        <v>81</v>
      </c>
      <c r="AW529" s="13" t="s">
        <v>33</v>
      </c>
      <c r="AX529" s="13" t="s">
        <v>72</v>
      </c>
      <c r="AY529" s="158" t="s">
        <v>132</v>
      </c>
    </row>
    <row r="530" spans="2:51" s="13" customFormat="1" ht="11.25">
      <c r="B530" s="157"/>
      <c r="D530" s="151" t="s">
        <v>208</v>
      </c>
      <c r="E530" s="158" t="s">
        <v>19</v>
      </c>
      <c r="F530" s="159" t="s">
        <v>391</v>
      </c>
      <c r="H530" s="160">
        <v>-0.063</v>
      </c>
      <c r="I530" s="161"/>
      <c r="L530" s="157"/>
      <c r="M530" s="162"/>
      <c r="T530" s="163"/>
      <c r="AT530" s="158" t="s">
        <v>208</v>
      </c>
      <c r="AU530" s="158" t="s">
        <v>81</v>
      </c>
      <c r="AV530" s="13" t="s">
        <v>81</v>
      </c>
      <c r="AW530" s="13" t="s">
        <v>33</v>
      </c>
      <c r="AX530" s="13" t="s">
        <v>72</v>
      </c>
      <c r="AY530" s="158" t="s">
        <v>132</v>
      </c>
    </row>
    <row r="531" spans="2:51" s="14" customFormat="1" ht="11.25">
      <c r="B531" s="164"/>
      <c r="D531" s="151" t="s">
        <v>208</v>
      </c>
      <c r="E531" s="165" t="s">
        <v>19</v>
      </c>
      <c r="F531" s="166" t="s">
        <v>212</v>
      </c>
      <c r="H531" s="167">
        <v>24.953</v>
      </c>
      <c r="I531" s="168"/>
      <c r="L531" s="164"/>
      <c r="M531" s="169"/>
      <c r="T531" s="170"/>
      <c r="AT531" s="165" t="s">
        <v>208</v>
      </c>
      <c r="AU531" s="165" t="s">
        <v>81</v>
      </c>
      <c r="AV531" s="14" t="s">
        <v>155</v>
      </c>
      <c r="AW531" s="14" t="s">
        <v>33</v>
      </c>
      <c r="AX531" s="14" t="s">
        <v>79</v>
      </c>
      <c r="AY531" s="165" t="s">
        <v>132</v>
      </c>
    </row>
    <row r="532" spans="2:65" s="1" customFormat="1" ht="16.5" customHeight="1">
      <c r="B532" s="33"/>
      <c r="C532" s="128" t="s">
        <v>722</v>
      </c>
      <c r="D532" s="128" t="s">
        <v>135</v>
      </c>
      <c r="E532" s="129" t="s">
        <v>718</v>
      </c>
      <c r="F532" s="130" t="s">
        <v>719</v>
      </c>
      <c r="G532" s="131" t="s">
        <v>234</v>
      </c>
      <c r="H532" s="132">
        <v>18</v>
      </c>
      <c r="I532" s="133"/>
      <c r="J532" s="134">
        <f>ROUND(I532*H532,2)</f>
        <v>0</v>
      </c>
      <c r="K532" s="130" t="s">
        <v>139</v>
      </c>
      <c r="L532" s="33"/>
      <c r="M532" s="135" t="s">
        <v>19</v>
      </c>
      <c r="N532" s="136" t="s">
        <v>43</v>
      </c>
      <c r="P532" s="137">
        <f>O532*H532</f>
        <v>0</v>
      </c>
      <c r="Q532" s="137">
        <v>0.00021</v>
      </c>
      <c r="R532" s="137">
        <f>Q532*H532</f>
        <v>0.0037800000000000004</v>
      </c>
      <c r="S532" s="137">
        <v>0</v>
      </c>
      <c r="T532" s="138">
        <f>S532*H532</f>
        <v>0</v>
      </c>
      <c r="AR532" s="139" t="s">
        <v>339</v>
      </c>
      <c r="AT532" s="139" t="s">
        <v>135</v>
      </c>
      <c r="AU532" s="139" t="s">
        <v>81</v>
      </c>
      <c r="AY532" s="18" t="s">
        <v>132</v>
      </c>
      <c r="BE532" s="140">
        <f>IF(N532="základní",J532,0)</f>
        <v>0</v>
      </c>
      <c r="BF532" s="140">
        <f>IF(N532="snížená",J532,0)</f>
        <v>0</v>
      </c>
      <c r="BG532" s="140">
        <f>IF(N532="zákl. přenesená",J532,0)</f>
        <v>0</v>
      </c>
      <c r="BH532" s="140">
        <f>IF(N532="sníž. přenesená",J532,0)</f>
        <v>0</v>
      </c>
      <c r="BI532" s="140">
        <f>IF(N532="nulová",J532,0)</f>
        <v>0</v>
      </c>
      <c r="BJ532" s="18" t="s">
        <v>79</v>
      </c>
      <c r="BK532" s="140">
        <f>ROUND(I532*H532,2)</f>
        <v>0</v>
      </c>
      <c r="BL532" s="18" t="s">
        <v>339</v>
      </c>
      <c r="BM532" s="139" t="s">
        <v>1408</v>
      </c>
    </row>
    <row r="533" spans="2:47" s="1" customFormat="1" ht="11.25">
      <c r="B533" s="33"/>
      <c r="D533" s="141" t="s">
        <v>142</v>
      </c>
      <c r="F533" s="142" t="s">
        <v>721</v>
      </c>
      <c r="I533" s="143"/>
      <c r="L533" s="33"/>
      <c r="M533" s="144"/>
      <c r="T533" s="54"/>
      <c r="AT533" s="18" t="s">
        <v>142</v>
      </c>
      <c r="AU533" s="18" t="s">
        <v>81</v>
      </c>
    </row>
    <row r="534" spans="2:65" s="1" customFormat="1" ht="16.5" customHeight="1">
      <c r="B534" s="33"/>
      <c r="C534" s="128" t="s">
        <v>727</v>
      </c>
      <c r="D534" s="128" t="s">
        <v>135</v>
      </c>
      <c r="E534" s="129" t="s">
        <v>723</v>
      </c>
      <c r="F534" s="130" t="s">
        <v>724</v>
      </c>
      <c r="G534" s="131" t="s">
        <v>234</v>
      </c>
      <c r="H534" s="132">
        <v>11</v>
      </c>
      <c r="I534" s="133"/>
      <c r="J534" s="134">
        <f>ROUND(I534*H534,2)</f>
        <v>0</v>
      </c>
      <c r="K534" s="130" t="s">
        <v>139</v>
      </c>
      <c r="L534" s="33"/>
      <c r="M534" s="135" t="s">
        <v>19</v>
      </c>
      <c r="N534" s="136" t="s">
        <v>43</v>
      </c>
      <c r="P534" s="137">
        <f>O534*H534</f>
        <v>0</v>
      </c>
      <c r="Q534" s="137">
        <v>0.0002</v>
      </c>
      <c r="R534" s="137">
        <f>Q534*H534</f>
        <v>0.0022</v>
      </c>
      <c r="S534" s="137">
        <v>0</v>
      </c>
      <c r="T534" s="138">
        <f>S534*H534</f>
        <v>0</v>
      </c>
      <c r="AR534" s="139" t="s">
        <v>339</v>
      </c>
      <c r="AT534" s="139" t="s">
        <v>135</v>
      </c>
      <c r="AU534" s="139" t="s">
        <v>81</v>
      </c>
      <c r="AY534" s="18" t="s">
        <v>132</v>
      </c>
      <c r="BE534" s="140">
        <f>IF(N534="základní",J534,0)</f>
        <v>0</v>
      </c>
      <c r="BF534" s="140">
        <f>IF(N534="snížená",J534,0)</f>
        <v>0</v>
      </c>
      <c r="BG534" s="140">
        <f>IF(N534="zákl. přenesená",J534,0)</f>
        <v>0</v>
      </c>
      <c r="BH534" s="140">
        <f>IF(N534="sníž. přenesená",J534,0)</f>
        <v>0</v>
      </c>
      <c r="BI534" s="140">
        <f>IF(N534="nulová",J534,0)</f>
        <v>0</v>
      </c>
      <c r="BJ534" s="18" t="s">
        <v>79</v>
      </c>
      <c r="BK534" s="140">
        <f>ROUND(I534*H534,2)</f>
        <v>0</v>
      </c>
      <c r="BL534" s="18" t="s">
        <v>339</v>
      </c>
      <c r="BM534" s="139" t="s">
        <v>1409</v>
      </c>
    </row>
    <row r="535" spans="2:47" s="1" customFormat="1" ht="11.25">
      <c r="B535" s="33"/>
      <c r="D535" s="141" t="s">
        <v>142</v>
      </c>
      <c r="F535" s="142" t="s">
        <v>726</v>
      </c>
      <c r="I535" s="143"/>
      <c r="L535" s="33"/>
      <c r="M535" s="144"/>
      <c r="T535" s="54"/>
      <c r="AT535" s="18" t="s">
        <v>142</v>
      </c>
      <c r="AU535" s="18" t="s">
        <v>81</v>
      </c>
    </row>
    <row r="536" spans="2:65" s="1" customFormat="1" ht="16.5" customHeight="1">
      <c r="B536" s="33"/>
      <c r="C536" s="128" t="s">
        <v>733</v>
      </c>
      <c r="D536" s="128" t="s">
        <v>135</v>
      </c>
      <c r="E536" s="129" t="s">
        <v>728</v>
      </c>
      <c r="F536" s="130" t="s">
        <v>729</v>
      </c>
      <c r="G536" s="131" t="s">
        <v>228</v>
      </c>
      <c r="H536" s="132">
        <v>35.056</v>
      </c>
      <c r="I536" s="133"/>
      <c r="J536" s="134">
        <f>ROUND(I536*H536,2)</f>
        <v>0</v>
      </c>
      <c r="K536" s="130" t="s">
        <v>139</v>
      </c>
      <c r="L536" s="33"/>
      <c r="M536" s="135" t="s">
        <v>19</v>
      </c>
      <c r="N536" s="136" t="s">
        <v>43</v>
      </c>
      <c r="P536" s="137">
        <f>O536*H536</f>
        <v>0</v>
      </c>
      <c r="Q536" s="137">
        <v>0.00032</v>
      </c>
      <c r="R536" s="137">
        <f>Q536*H536</f>
        <v>0.01121792</v>
      </c>
      <c r="S536" s="137">
        <v>0</v>
      </c>
      <c r="T536" s="138">
        <f>S536*H536</f>
        <v>0</v>
      </c>
      <c r="AR536" s="139" t="s">
        <v>339</v>
      </c>
      <c r="AT536" s="139" t="s">
        <v>135</v>
      </c>
      <c r="AU536" s="139" t="s">
        <v>81</v>
      </c>
      <c r="AY536" s="18" t="s">
        <v>132</v>
      </c>
      <c r="BE536" s="140">
        <f>IF(N536="základní",J536,0)</f>
        <v>0</v>
      </c>
      <c r="BF536" s="140">
        <f>IF(N536="snížená",J536,0)</f>
        <v>0</v>
      </c>
      <c r="BG536" s="140">
        <f>IF(N536="zákl. přenesená",J536,0)</f>
        <v>0</v>
      </c>
      <c r="BH536" s="140">
        <f>IF(N536="sníž. přenesená",J536,0)</f>
        <v>0</v>
      </c>
      <c r="BI536" s="140">
        <f>IF(N536="nulová",J536,0)</f>
        <v>0</v>
      </c>
      <c r="BJ536" s="18" t="s">
        <v>79</v>
      </c>
      <c r="BK536" s="140">
        <f>ROUND(I536*H536,2)</f>
        <v>0</v>
      </c>
      <c r="BL536" s="18" t="s">
        <v>339</v>
      </c>
      <c r="BM536" s="139" t="s">
        <v>1410</v>
      </c>
    </row>
    <row r="537" spans="2:47" s="1" customFormat="1" ht="11.25">
      <c r="B537" s="33"/>
      <c r="D537" s="141" t="s">
        <v>142</v>
      </c>
      <c r="F537" s="142" t="s">
        <v>731</v>
      </c>
      <c r="I537" s="143"/>
      <c r="L537" s="33"/>
      <c r="M537" s="144"/>
      <c r="T537" s="54"/>
      <c r="AT537" s="18" t="s">
        <v>142</v>
      </c>
      <c r="AU537" s="18" t="s">
        <v>81</v>
      </c>
    </row>
    <row r="538" spans="2:51" s="13" customFormat="1" ht="11.25">
      <c r="B538" s="157"/>
      <c r="D538" s="151" t="s">
        <v>208</v>
      </c>
      <c r="E538" s="158" t="s">
        <v>19</v>
      </c>
      <c r="F538" s="159" t="s">
        <v>1411</v>
      </c>
      <c r="H538" s="160">
        <v>35.056</v>
      </c>
      <c r="I538" s="161"/>
      <c r="L538" s="157"/>
      <c r="M538" s="162"/>
      <c r="T538" s="163"/>
      <c r="AT538" s="158" t="s">
        <v>208</v>
      </c>
      <c r="AU538" s="158" t="s">
        <v>81</v>
      </c>
      <c r="AV538" s="13" t="s">
        <v>81</v>
      </c>
      <c r="AW538" s="13" t="s">
        <v>33</v>
      </c>
      <c r="AX538" s="13" t="s">
        <v>79</v>
      </c>
      <c r="AY538" s="158" t="s">
        <v>132</v>
      </c>
    </row>
    <row r="539" spans="2:65" s="1" customFormat="1" ht="24.2" customHeight="1">
      <c r="B539" s="33"/>
      <c r="C539" s="128" t="s">
        <v>738</v>
      </c>
      <c r="D539" s="128" t="s">
        <v>135</v>
      </c>
      <c r="E539" s="129" t="s">
        <v>734</v>
      </c>
      <c r="F539" s="130" t="s">
        <v>735</v>
      </c>
      <c r="G539" s="131" t="s">
        <v>205</v>
      </c>
      <c r="H539" s="132">
        <v>51.17</v>
      </c>
      <c r="I539" s="133"/>
      <c r="J539" s="134">
        <f>ROUND(I539*H539,2)</f>
        <v>0</v>
      </c>
      <c r="K539" s="130" t="s">
        <v>139</v>
      </c>
      <c r="L539" s="33"/>
      <c r="M539" s="135" t="s">
        <v>19</v>
      </c>
      <c r="N539" s="136" t="s">
        <v>43</v>
      </c>
      <c r="P539" s="137">
        <f>O539*H539</f>
        <v>0</v>
      </c>
      <c r="Q539" s="137">
        <v>0.0052</v>
      </c>
      <c r="R539" s="137">
        <f>Q539*H539</f>
        <v>0.266084</v>
      </c>
      <c r="S539" s="137">
        <v>0</v>
      </c>
      <c r="T539" s="138">
        <f>S539*H539</f>
        <v>0</v>
      </c>
      <c r="AR539" s="139" t="s">
        <v>339</v>
      </c>
      <c r="AT539" s="139" t="s">
        <v>135</v>
      </c>
      <c r="AU539" s="139" t="s">
        <v>81</v>
      </c>
      <c r="AY539" s="18" t="s">
        <v>132</v>
      </c>
      <c r="BE539" s="140">
        <f>IF(N539="základní",J539,0)</f>
        <v>0</v>
      </c>
      <c r="BF539" s="140">
        <f>IF(N539="snížená",J539,0)</f>
        <v>0</v>
      </c>
      <c r="BG539" s="140">
        <f>IF(N539="zákl. přenesená",J539,0)</f>
        <v>0</v>
      </c>
      <c r="BH539" s="140">
        <f>IF(N539="sníž. přenesená",J539,0)</f>
        <v>0</v>
      </c>
      <c r="BI539" s="140">
        <f>IF(N539="nulová",J539,0)</f>
        <v>0</v>
      </c>
      <c r="BJ539" s="18" t="s">
        <v>79</v>
      </c>
      <c r="BK539" s="140">
        <f>ROUND(I539*H539,2)</f>
        <v>0</v>
      </c>
      <c r="BL539" s="18" t="s">
        <v>339</v>
      </c>
      <c r="BM539" s="139" t="s">
        <v>1412</v>
      </c>
    </row>
    <row r="540" spans="2:47" s="1" customFormat="1" ht="11.25">
      <c r="B540" s="33"/>
      <c r="D540" s="141" t="s">
        <v>142</v>
      </c>
      <c r="F540" s="142" t="s">
        <v>737</v>
      </c>
      <c r="I540" s="143"/>
      <c r="L540" s="33"/>
      <c r="M540" s="144"/>
      <c r="T540" s="54"/>
      <c r="AT540" s="18" t="s">
        <v>142</v>
      </c>
      <c r="AU540" s="18" t="s">
        <v>81</v>
      </c>
    </row>
    <row r="541" spans="2:65" s="1" customFormat="1" ht="24.2" customHeight="1">
      <c r="B541" s="33"/>
      <c r="C541" s="178" t="s">
        <v>744</v>
      </c>
      <c r="D541" s="178" t="s">
        <v>346</v>
      </c>
      <c r="E541" s="179" t="s">
        <v>739</v>
      </c>
      <c r="F541" s="180" t="s">
        <v>740</v>
      </c>
      <c r="G541" s="181" t="s">
        <v>205</v>
      </c>
      <c r="H541" s="182">
        <v>56.287</v>
      </c>
      <c r="I541" s="183"/>
      <c r="J541" s="184">
        <f>ROUND(I541*H541,2)</f>
        <v>0</v>
      </c>
      <c r="K541" s="180" t="s">
        <v>139</v>
      </c>
      <c r="L541" s="185"/>
      <c r="M541" s="186" t="s">
        <v>19</v>
      </c>
      <c r="N541" s="187" t="s">
        <v>43</v>
      </c>
      <c r="P541" s="137">
        <f>O541*H541</f>
        <v>0</v>
      </c>
      <c r="Q541" s="137">
        <v>0.022</v>
      </c>
      <c r="R541" s="137">
        <f>Q541*H541</f>
        <v>1.238314</v>
      </c>
      <c r="S541" s="137">
        <v>0</v>
      </c>
      <c r="T541" s="138">
        <f>S541*H541</f>
        <v>0</v>
      </c>
      <c r="AR541" s="139" t="s">
        <v>482</v>
      </c>
      <c r="AT541" s="139" t="s">
        <v>346</v>
      </c>
      <c r="AU541" s="139" t="s">
        <v>81</v>
      </c>
      <c r="AY541" s="18" t="s">
        <v>132</v>
      </c>
      <c r="BE541" s="140">
        <f>IF(N541="základní",J541,0)</f>
        <v>0</v>
      </c>
      <c r="BF541" s="140">
        <f>IF(N541="snížená",J541,0)</f>
        <v>0</v>
      </c>
      <c r="BG541" s="140">
        <f>IF(N541="zákl. přenesená",J541,0)</f>
        <v>0</v>
      </c>
      <c r="BH541" s="140">
        <f>IF(N541="sníž. přenesená",J541,0)</f>
        <v>0</v>
      </c>
      <c r="BI541" s="140">
        <f>IF(N541="nulová",J541,0)</f>
        <v>0</v>
      </c>
      <c r="BJ541" s="18" t="s">
        <v>79</v>
      </c>
      <c r="BK541" s="140">
        <f>ROUND(I541*H541,2)</f>
        <v>0</v>
      </c>
      <c r="BL541" s="18" t="s">
        <v>339</v>
      </c>
      <c r="BM541" s="139" t="s">
        <v>1413</v>
      </c>
    </row>
    <row r="542" spans="2:47" s="1" customFormat="1" ht="29.25">
      <c r="B542" s="33"/>
      <c r="D542" s="151" t="s">
        <v>633</v>
      </c>
      <c r="F542" s="189" t="s">
        <v>742</v>
      </c>
      <c r="I542" s="143"/>
      <c r="L542" s="33"/>
      <c r="M542" s="144"/>
      <c r="T542" s="54"/>
      <c r="AT542" s="18" t="s">
        <v>633</v>
      </c>
      <c r="AU542" s="18" t="s">
        <v>81</v>
      </c>
    </row>
    <row r="543" spans="2:51" s="13" customFormat="1" ht="11.25">
      <c r="B543" s="157"/>
      <c r="D543" s="151" t="s">
        <v>208</v>
      </c>
      <c r="F543" s="159" t="s">
        <v>1414</v>
      </c>
      <c r="H543" s="160">
        <v>56.287</v>
      </c>
      <c r="I543" s="161"/>
      <c r="L543" s="157"/>
      <c r="M543" s="162"/>
      <c r="T543" s="163"/>
      <c r="AT543" s="158" t="s">
        <v>208</v>
      </c>
      <c r="AU543" s="158" t="s">
        <v>81</v>
      </c>
      <c r="AV543" s="13" t="s">
        <v>81</v>
      </c>
      <c r="AW543" s="13" t="s">
        <v>4</v>
      </c>
      <c r="AX543" s="13" t="s">
        <v>79</v>
      </c>
      <c r="AY543" s="158" t="s">
        <v>132</v>
      </c>
    </row>
    <row r="544" spans="2:65" s="1" customFormat="1" ht="24.2" customHeight="1">
      <c r="B544" s="33"/>
      <c r="C544" s="128" t="s">
        <v>751</v>
      </c>
      <c r="D544" s="128" t="s">
        <v>135</v>
      </c>
      <c r="E544" s="129" t="s">
        <v>745</v>
      </c>
      <c r="F544" s="130" t="s">
        <v>746</v>
      </c>
      <c r="G544" s="131" t="s">
        <v>228</v>
      </c>
      <c r="H544" s="132">
        <v>21.2</v>
      </c>
      <c r="I544" s="133"/>
      <c r="J544" s="134">
        <f>ROUND(I544*H544,2)</f>
        <v>0</v>
      </c>
      <c r="K544" s="130" t="s">
        <v>139</v>
      </c>
      <c r="L544" s="33"/>
      <c r="M544" s="135" t="s">
        <v>19</v>
      </c>
      <c r="N544" s="136" t="s">
        <v>43</v>
      </c>
      <c r="P544" s="137">
        <f>O544*H544</f>
        <v>0</v>
      </c>
      <c r="Q544" s="137">
        <v>0.00043</v>
      </c>
      <c r="R544" s="137">
        <f>Q544*H544</f>
        <v>0.009115999999999999</v>
      </c>
      <c r="S544" s="137">
        <v>0</v>
      </c>
      <c r="T544" s="138">
        <f>S544*H544</f>
        <v>0</v>
      </c>
      <c r="AR544" s="139" t="s">
        <v>339</v>
      </c>
      <c r="AT544" s="139" t="s">
        <v>135</v>
      </c>
      <c r="AU544" s="139" t="s">
        <v>81</v>
      </c>
      <c r="AY544" s="18" t="s">
        <v>132</v>
      </c>
      <c r="BE544" s="140">
        <f>IF(N544="základní",J544,0)</f>
        <v>0</v>
      </c>
      <c r="BF544" s="140">
        <f>IF(N544="snížená",J544,0)</f>
        <v>0</v>
      </c>
      <c r="BG544" s="140">
        <f>IF(N544="zákl. přenesená",J544,0)</f>
        <v>0</v>
      </c>
      <c r="BH544" s="140">
        <f>IF(N544="sníž. přenesená",J544,0)</f>
        <v>0</v>
      </c>
      <c r="BI544" s="140">
        <f>IF(N544="nulová",J544,0)</f>
        <v>0</v>
      </c>
      <c r="BJ544" s="18" t="s">
        <v>79</v>
      </c>
      <c r="BK544" s="140">
        <f>ROUND(I544*H544,2)</f>
        <v>0</v>
      </c>
      <c r="BL544" s="18" t="s">
        <v>339</v>
      </c>
      <c r="BM544" s="139" t="s">
        <v>1415</v>
      </c>
    </row>
    <row r="545" spans="2:47" s="1" customFormat="1" ht="11.25">
      <c r="B545" s="33"/>
      <c r="D545" s="141" t="s">
        <v>142</v>
      </c>
      <c r="F545" s="142" t="s">
        <v>748</v>
      </c>
      <c r="I545" s="143"/>
      <c r="L545" s="33"/>
      <c r="M545" s="144"/>
      <c r="T545" s="54"/>
      <c r="AT545" s="18" t="s">
        <v>142</v>
      </c>
      <c r="AU545" s="18" t="s">
        <v>81</v>
      </c>
    </row>
    <row r="546" spans="2:51" s="12" customFormat="1" ht="11.25">
      <c r="B546" s="150"/>
      <c r="D546" s="151" t="s">
        <v>208</v>
      </c>
      <c r="E546" s="152" t="s">
        <v>19</v>
      </c>
      <c r="F546" s="153" t="s">
        <v>749</v>
      </c>
      <c r="H546" s="152" t="s">
        <v>19</v>
      </c>
      <c r="I546" s="154"/>
      <c r="L546" s="150"/>
      <c r="M546" s="155"/>
      <c r="T546" s="156"/>
      <c r="AT546" s="152" t="s">
        <v>208</v>
      </c>
      <c r="AU546" s="152" t="s">
        <v>81</v>
      </c>
      <c r="AV546" s="12" t="s">
        <v>79</v>
      </c>
      <c r="AW546" s="12" t="s">
        <v>33</v>
      </c>
      <c r="AX546" s="12" t="s">
        <v>72</v>
      </c>
      <c r="AY546" s="152" t="s">
        <v>132</v>
      </c>
    </row>
    <row r="547" spans="2:51" s="13" customFormat="1" ht="11.25">
      <c r="B547" s="157"/>
      <c r="D547" s="151" t="s">
        <v>208</v>
      </c>
      <c r="E547" s="158" t="s">
        <v>19</v>
      </c>
      <c r="F547" s="159" t="s">
        <v>1416</v>
      </c>
      <c r="H547" s="160">
        <v>21.2</v>
      </c>
      <c r="I547" s="161"/>
      <c r="L547" s="157"/>
      <c r="M547" s="162"/>
      <c r="T547" s="163"/>
      <c r="AT547" s="158" t="s">
        <v>208</v>
      </c>
      <c r="AU547" s="158" t="s">
        <v>81</v>
      </c>
      <c r="AV547" s="13" t="s">
        <v>81</v>
      </c>
      <c r="AW547" s="13" t="s">
        <v>33</v>
      </c>
      <c r="AX547" s="13" t="s">
        <v>79</v>
      </c>
      <c r="AY547" s="158" t="s">
        <v>132</v>
      </c>
    </row>
    <row r="548" spans="2:65" s="1" customFormat="1" ht="16.5" customHeight="1">
      <c r="B548" s="33"/>
      <c r="C548" s="178" t="s">
        <v>756</v>
      </c>
      <c r="D548" s="178" t="s">
        <v>346</v>
      </c>
      <c r="E548" s="179" t="s">
        <v>752</v>
      </c>
      <c r="F548" s="180" t="s">
        <v>753</v>
      </c>
      <c r="G548" s="181" t="s">
        <v>228</v>
      </c>
      <c r="H548" s="182">
        <v>23.32</v>
      </c>
      <c r="I548" s="183"/>
      <c r="J548" s="184">
        <f>ROUND(I548*H548,2)</f>
        <v>0</v>
      </c>
      <c r="K548" s="180" t="s">
        <v>139</v>
      </c>
      <c r="L548" s="185"/>
      <c r="M548" s="186" t="s">
        <v>19</v>
      </c>
      <c r="N548" s="187" t="s">
        <v>43</v>
      </c>
      <c r="P548" s="137">
        <f>O548*H548</f>
        <v>0</v>
      </c>
      <c r="Q548" s="137">
        <v>0.00198</v>
      </c>
      <c r="R548" s="137">
        <f>Q548*H548</f>
        <v>0.0461736</v>
      </c>
      <c r="S548" s="137">
        <v>0</v>
      </c>
      <c r="T548" s="138">
        <f>S548*H548</f>
        <v>0</v>
      </c>
      <c r="AR548" s="139" t="s">
        <v>482</v>
      </c>
      <c r="AT548" s="139" t="s">
        <v>346</v>
      </c>
      <c r="AU548" s="139" t="s">
        <v>81</v>
      </c>
      <c r="AY548" s="18" t="s">
        <v>132</v>
      </c>
      <c r="BE548" s="140">
        <f>IF(N548="základní",J548,0)</f>
        <v>0</v>
      </c>
      <c r="BF548" s="140">
        <f>IF(N548="snížená",J548,0)</f>
        <v>0</v>
      </c>
      <c r="BG548" s="140">
        <f>IF(N548="zákl. přenesená",J548,0)</f>
        <v>0</v>
      </c>
      <c r="BH548" s="140">
        <f>IF(N548="sníž. přenesená",J548,0)</f>
        <v>0</v>
      </c>
      <c r="BI548" s="140">
        <f>IF(N548="nulová",J548,0)</f>
        <v>0</v>
      </c>
      <c r="BJ548" s="18" t="s">
        <v>79</v>
      </c>
      <c r="BK548" s="140">
        <f>ROUND(I548*H548,2)</f>
        <v>0</v>
      </c>
      <c r="BL548" s="18" t="s">
        <v>339</v>
      </c>
      <c r="BM548" s="139" t="s">
        <v>1417</v>
      </c>
    </row>
    <row r="549" spans="2:47" s="1" customFormat="1" ht="19.5">
      <c r="B549" s="33"/>
      <c r="D549" s="151" t="s">
        <v>633</v>
      </c>
      <c r="F549" s="189" t="s">
        <v>634</v>
      </c>
      <c r="I549" s="143"/>
      <c r="L549" s="33"/>
      <c r="M549" s="144"/>
      <c r="T549" s="54"/>
      <c r="AT549" s="18" t="s">
        <v>633</v>
      </c>
      <c r="AU549" s="18" t="s">
        <v>81</v>
      </c>
    </row>
    <row r="550" spans="2:51" s="13" customFormat="1" ht="11.25">
      <c r="B550" s="157"/>
      <c r="D550" s="151" t="s">
        <v>208</v>
      </c>
      <c r="F550" s="159" t="s">
        <v>1418</v>
      </c>
      <c r="H550" s="160">
        <v>23.32</v>
      </c>
      <c r="I550" s="161"/>
      <c r="L550" s="157"/>
      <c r="M550" s="162"/>
      <c r="T550" s="163"/>
      <c r="AT550" s="158" t="s">
        <v>208</v>
      </c>
      <c r="AU550" s="158" t="s">
        <v>81</v>
      </c>
      <c r="AV550" s="13" t="s">
        <v>81</v>
      </c>
      <c r="AW550" s="13" t="s">
        <v>4</v>
      </c>
      <c r="AX550" s="13" t="s">
        <v>79</v>
      </c>
      <c r="AY550" s="158" t="s">
        <v>132</v>
      </c>
    </row>
    <row r="551" spans="2:65" s="1" customFormat="1" ht="16.5" customHeight="1">
      <c r="B551" s="33"/>
      <c r="C551" s="128" t="s">
        <v>764</v>
      </c>
      <c r="D551" s="128" t="s">
        <v>135</v>
      </c>
      <c r="E551" s="129" t="s">
        <v>757</v>
      </c>
      <c r="F551" s="130" t="s">
        <v>758</v>
      </c>
      <c r="G551" s="131" t="s">
        <v>228</v>
      </c>
      <c r="H551" s="132">
        <v>62.856</v>
      </c>
      <c r="I551" s="133"/>
      <c r="J551" s="134">
        <f>ROUND(I551*H551,2)</f>
        <v>0</v>
      </c>
      <c r="K551" s="130" t="s">
        <v>139</v>
      </c>
      <c r="L551" s="33"/>
      <c r="M551" s="135" t="s">
        <v>19</v>
      </c>
      <c r="N551" s="136" t="s">
        <v>43</v>
      </c>
      <c r="P551" s="137">
        <f>O551*H551</f>
        <v>0</v>
      </c>
      <c r="Q551" s="137">
        <v>3E-05</v>
      </c>
      <c r="R551" s="137">
        <f>Q551*H551</f>
        <v>0.00188568</v>
      </c>
      <c r="S551" s="137">
        <v>0</v>
      </c>
      <c r="T551" s="138">
        <f>S551*H551</f>
        <v>0</v>
      </c>
      <c r="AR551" s="139" t="s">
        <v>339</v>
      </c>
      <c r="AT551" s="139" t="s">
        <v>135</v>
      </c>
      <c r="AU551" s="139" t="s">
        <v>81</v>
      </c>
      <c r="AY551" s="18" t="s">
        <v>132</v>
      </c>
      <c r="BE551" s="140">
        <f>IF(N551="základní",J551,0)</f>
        <v>0</v>
      </c>
      <c r="BF551" s="140">
        <f>IF(N551="snížená",J551,0)</f>
        <v>0</v>
      </c>
      <c r="BG551" s="140">
        <f>IF(N551="zákl. přenesená",J551,0)</f>
        <v>0</v>
      </c>
      <c r="BH551" s="140">
        <f>IF(N551="sníž. přenesená",J551,0)</f>
        <v>0</v>
      </c>
      <c r="BI551" s="140">
        <f>IF(N551="nulová",J551,0)</f>
        <v>0</v>
      </c>
      <c r="BJ551" s="18" t="s">
        <v>79</v>
      </c>
      <c r="BK551" s="140">
        <f>ROUND(I551*H551,2)</f>
        <v>0</v>
      </c>
      <c r="BL551" s="18" t="s">
        <v>339</v>
      </c>
      <c r="BM551" s="139" t="s">
        <v>1419</v>
      </c>
    </row>
    <row r="552" spans="2:47" s="1" customFormat="1" ht="11.25">
      <c r="B552" s="33"/>
      <c r="D552" s="141" t="s">
        <v>142</v>
      </c>
      <c r="F552" s="142" t="s">
        <v>760</v>
      </c>
      <c r="I552" s="143"/>
      <c r="L552" s="33"/>
      <c r="M552" s="144"/>
      <c r="T552" s="54"/>
      <c r="AT552" s="18" t="s">
        <v>142</v>
      </c>
      <c r="AU552" s="18" t="s">
        <v>81</v>
      </c>
    </row>
    <row r="553" spans="2:51" s="12" customFormat="1" ht="11.25">
      <c r="B553" s="150"/>
      <c r="D553" s="151" t="s">
        <v>208</v>
      </c>
      <c r="E553" s="152" t="s">
        <v>19</v>
      </c>
      <c r="F553" s="153" t="s">
        <v>761</v>
      </c>
      <c r="H553" s="152" t="s">
        <v>19</v>
      </c>
      <c r="I553" s="154"/>
      <c r="L553" s="150"/>
      <c r="M553" s="155"/>
      <c r="T553" s="156"/>
      <c r="AT553" s="152" t="s">
        <v>208</v>
      </c>
      <c r="AU553" s="152" t="s">
        <v>81</v>
      </c>
      <c r="AV553" s="12" t="s">
        <v>79</v>
      </c>
      <c r="AW553" s="12" t="s">
        <v>33</v>
      </c>
      <c r="AX553" s="12" t="s">
        <v>72</v>
      </c>
      <c r="AY553" s="152" t="s">
        <v>132</v>
      </c>
    </row>
    <row r="554" spans="2:51" s="13" customFormat="1" ht="22.5">
      <c r="B554" s="157"/>
      <c r="D554" s="151" t="s">
        <v>208</v>
      </c>
      <c r="E554" s="158" t="s">
        <v>19</v>
      </c>
      <c r="F554" s="159" t="s">
        <v>1420</v>
      </c>
      <c r="H554" s="160">
        <v>62.856</v>
      </c>
      <c r="I554" s="161"/>
      <c r="L554" s="157"/>
      <c r="M554" s="162"/>
      <c r="T554" s="163"/>
      <c r="AT554" s="158" t="s">
        <v>208</v>
      </c>
      <c r="AU554" s="158" t="s">
        <v>81</v>
      </c>
      <c r="AV554" s="13" t="s">
        <v>81</v>
      </c>
      <c r="AW554" s="13" t="s">
        <v>33</v>
      </c>
      <c r="AX554" s="13" t="s">
        <v>79</v>
      </c>
      <c r="AY554" s="158" t="s">
        <v>132</v>
      </c>
    </row>
    <row r="555" spans="2:65" s="1" customFormat="1" ht="24.2" customHeight="1">
      <c r="B555" s="33"/>
      <c r="C555" s="128" t="s">
        <v>770</v>
      </c>
      <c r="D555" s="128" t="s">
        <v>135</v>
      </c>
      <c r="E555" s="129" t="s">
        <v>765</v>
      </c>
      <c r="F555" s="130" t="s">
        <v>766</v>
      </c>
      <c r="G555" s="131" t="s">
        <v>228</v>
      </c>
      <c r="H555" s="132">
        <v>4.7</v>
      </c>
      <c r="I555" s="133"/>
      <c r="J555" s="134">
        <f>ROUND(I555*H555,2)</f>
        <v>0</v>
      </c>
      <c r="K555" s="130" t="s">
        <v>139</v>
      </c>
      <c r="L555" s="33"/>
      <c r="M555" s="135" t="s">
        <v>19</v>
      </c>
      <c r="N555" s="136" t="s">
        <v>43</v>
      </c>
      <c r="P555" s="137">
        <f>O555*H555</f>
        <v>0</v>
      </c>
      <c r="Q555" s="137">
        <v>0.0002</v>
      </c>
      <c r="R555" s="137">
        <f>Q555*H555</f>
        <v>0.0009400000000000001</v>
      </c>
      <c r="S555" s="137">
        <v>0</v>
      </c>
      <c r="T555" s="138">
        <f>S555*H555</f>
        <v>0</v>
      </c>
      <c r="AR555" s="139" t="s">
        <v>339</v>
      </c>
      <c r="AT555" s="139" t="s">
        <v>135</v>
      </c>
      <c r="AU555" s="139" t="s">
        <v>81</v>
      </c>
      <c r="AY555" s="18" t="s">
        <v>132</v>
      </c>
      <c r="BE555" s="140">
        <f>IF(N555="základní",J555,0)</f>
        <v>0</v>
      </c>
      <c r="BF555" s="140">
        <f>IF(N555="snížená",J555,0)</f>
        <v>0</v>
      </c>
      <c r="BG555" s="140">
        <f>IF(N555="zákl. přenesená",J555,0)</f>
        <v>0</v>
      </c>
      <c r="BH555" s="140">
        <f>IF(N555="sníž. přenesená",J555,0)</f>
        <v>0</v>
      </c>
      <c r="BI555" s="140">
        <f>IF(N555="nulová",J555,0)</f>
        <v>0</v>
      </c>
      <c r="BJ555" s="18" t="s">
        <v>79</v>
      </c>
      <c r="BK555" s="140">
        <f>ROUND(I555*H555,2)</f>
        <v>0</v>
      </c>
      <c r="BL555" s="18" t="s">
        <v>339</v>
      </c>
      <c r="BM555" s="139" t="s">
        <v>1421</v>
      </c>
    </row>
    <row r="556" spans="2:47" s="1" customFormat="1" ht="11.25">
      <c r="B556" s="33"/>
      <c r="D556" s="141" t="s">
        <v>142</v>
      </c>
      <c r="F556" s="142" t="s">
        <v>768</v>
      </c>
      <c r="I556" s="143"/>
      <c r="L556" s="33"/>
      <c r="M556" s="144"/>
      <c r="T556" s="54"/>
      <c r="AT556" s="18" t="s">
        <v>142</v>
      </c>
      <c r="AU556" s="18" t="s">
        <v>81</v>
      </c>
    </row>
    <row r="557" spans="2:51" s="13" customFormat="1" ht="11.25">
      <c r="B557" s="157"/>
      <c r="D557" s="151" t="s">
        <v>208</v>
      </c>
      <c r="E557" s="158" t="s">
        <v>19</v>
      </c>
      <c r="F557" s="159" t="s">
        <v>1422</v>
      </c>
      <c r="H557" s="160">
        <v>4.7</v>
      </c>
      <c r="I557" s="161"/>
      <c r="L557" s="157"/>
      <c r="M557" s="162"/>
      <c r="T557" s="163"/>
      <c r="AT557" s="158" t="s">
        <v>208</v>
      </c>
      <c r="AU557" s="158" t="s">
        <v>81</v>
      </c>
      <c r="AV557" s="13" t="s">
        <v>81</v>
      </c>
      <c r="AW557" s="13" t="s">
        <v>33</v>
      </c>
      <c r="AX557" s="13" t="s">
        <v>79</v>
      </c>
      <c r="AY557" s="158" t="s">
        <v>132</v>
      </c>
    </row>
    <row r="558" spans="2:65" s="1" customFormat="1" ht="16.5" customHeight="1">
      <c r="B558" s="33"/>
      <c r="C558" s="178" t="s">
        <v>775</v>
      </c>
      <c r="D558" s="178" t="s">
        <v>346</v>
      </c>
      <c r="E558" s="179" t="s">
        <v>771</v>
      </c>
      <c r="F558" s="180" t="s">
        <v>772</v>
      </c>
      <c r="G558" s="181" t="s">
        <v>228</v>
      </c>
      <c r="H558" s="182">
        <v>5.17</v>
      </c>
      <c r="I558" s="183"/>
      <c r="J558" s="184">
        <f>ROUND(I558*H558,2)</f>
        <v>0</v>
      </c>
      <c r="K558" s="180" t="s">
        <v>19</v>
      </c>
      <c r="L558" s="185"/>
      <c r="M558" s="186" t="s">
        <v>19</v>
      </c>
      <c r="N558" s="187" t="s">
        <v>43</v>
      </c>
      <c r="P558" s="137">
        <f>O558*H558</f>
        <v>0</v>
      </c>
      <c r="Q558" s="137">
        <v>0.00016</v>
      </c>
      <c r="R558" s="137">
        <f>Q558*H558</f>
        <v>0.0008272</v>
      </c>
      <c r="S558" s="137">
        <v>0</v>
      </c>
      <c r="T558" s="138">
        <f>S558*H558</f>
        <v>0</v>
      </c>
      <c r="AR558" s="139" t="s">
        <v>482</v>
      </c>
      <c r="AT558" s="139" t="s">
        <v>346</v>
      </c>
      <c r="AU558" s="139" t="s">
        <v>81</v>
      </c>
      <c r="AY558" s="18" t="s">
        <v>132</v>
      </c>
      <c r="BE558" s="140">
        <f>IF(N558="základní",J558,0)</f>
        <v>0</v>
      </c>
      <c r="BF558" s="140">
        <f>IF(N558="snížená",J558,0)</f>
        <v>0</v>
      </c>
      <c r="BG558" s="140">
        <f>IF(N558="zákl. přenesená",J558,0)</f>
        <v>0</v>
      </c>
      <c r="BH558" s="140">
        <f>IF(N558="sníž. přenesená",J558,0)</f>
        <v>0</v>
      </c>
      <c r="BI558" s="140">
        <f>IF(N558="nulová",J558,0)</f>
        <v>0</v>
      </c>
      <c r="BJ558" s="18" t="s">
        <v>79</v>
      </c>
      <c r="BK558" s="140">
        <f>ROUND(I558*H558,2)</f>
        <v>0</v>
      </c>
      <c r="BL558" s="18" t="s">
        <v>339</v>
      </c>
      <c r="BM558" s="139" t="s">
        <v>1423</v>
      </c>
    </row>
    <row r="559" spans="2:51" s="13" customFormat="1" ht="11.25">
      <c r="B559" s="157"/>
      <c r="D559" s="151" t="s">
        <v>208</v>
      </c>
      <c r="F559" s="159" t="s">
        <v>1424</v>
      </c>
      <c r="H559" s="160">
        <v>5.17</v>
      </c>
      <c r="I559" s="161"/>
      <c r="L559" s="157"/>
      <c r="M559" s="162"/>
      <c r="T559" s="163"/>
      <c r="AT559" s="158" t="s">
        <v>208</v>
      </c>
      <c r="AU559" s="158" t="s">
        <v>81</v>
      </c>
      <c r="AV559" s="13" t="s">
        <v>81</v>
      </c>
      <c r="AW559" s="13" t="s">
        <v>4</v>
      </c>
      <c r="AX559" s="13" t="s">
        <v>79</v>
      </c>
      <c r="AY559" s="158" t="s">
        <v>132</v>
      </c>
    </row>
    <row r="560" spans="2:65" s="1" customFormat="1" ht="24.2" customHeight="1">
      <c r="B560" s="33"/>
      <c r="C560" s="128" t="s">
        <v>780</v>
      </c>
      <c r="D560" s="128" t="s">
        <v>135</v>
      </c>
      <c r="E560" s="129" t="s">
        <v>776</v>
      </c>
      <c r="F560" s="130" t="s">
        <v>777</v>
      </c>
      <c r="G560" s="131" t="s">
        <v>596</v>
      </c>
      <c r="H560" s="188"/>
      <c r="I560" s="133"/>
      <c r="J560" s="134">
        <f>ROUND(I560*H560,2)</f>
        <v>0</v>
      </c>
      <c r="K560" s="130" t="s">
        <v>139</v>
      </c>
      <c r="L560" s="33"/>
      <c r="M560" s="135" t="s">
        <v>19</v>
      </c>
      <c r="N560" s="136" t="s">
        <v>43</v>
      </c>
      <c r="P560" s="137">
        <f>O560*H560</f>
        <v>0</v>
      </c>
      <c r="Q560" s="137">
        <v>0</v>
      </c>
      <c r="R560" s="137">
        <f>Q560*H560</f>
        <v>0</v>
      </c>
      <c r="S560" s="137">
        <v>0</v>
      </c>
      <c r="T560" s="138">
        <f>S560*H560</f>
        <v>0</v>
      </c>
      <c r="AR560" s="139" t="s">
        <v>339</v>
      </c>
      <c r="AT560" s="139" t="s">
        <v>135</v>
      </c>
      <c r="AU560" s="139" t="s">
        <v>81</v>
      </c>
      <c r="AY560" s="18" t="s">
        <v>132</v>
      </c>
      <c r="BE560" s="140">
        <f>IF(N560="základní",J560,0)</f>
        <v>0</v>
      </c>
      <c r="BF560" s="140">
        <f>IF(N560="snížená",J560,0)</f>
        <v>0</v>
      </c>
      <c r="BG560" s="140">
        <f>IF(N560="zákl. přenesená",J560,0)</f>
        <v>0</v>
      </c>
      <c r="BH560" s="140">
        <f>IF(N560="sníž. přenesená",J560,0)</f>
        <v>0</v>
      </c>
      <c r="BI560" s="140">
        <f>IF(N560="nulová",J560,0)</f>
        <v>0</v>
      </c>
      <c r="BJ560" s="18" t="s">
        <v>79</v>
      </c>
      <c r="BK560" s="140">
        <f>ROUND(I560*H560,2)</f>
        <v>0</v>
      </c>
      <c r="BL560" s="18" t="s">
        <v>339</v>
      </c>
      <c r="BM560" s="139" t="s">
        <v>1425</v>
      </c>
    </row>
    <row r="561" spans="2:47" s="1" customFormat="1" ht="11.25">
      <c r="B561" s="33"/>
      <c r="D561" s="141" t="s">
        <v>142</v>
      </c>
      <c r="F561" s="142" t="s">
        <v>779</v>
      </c>
      <c r="I561" s="143"/>
      <c r="L561" s="33"/>
      <c r="M561" s="144"/>
      <c r="T561" s="54"/>
      <c r="AT561" s="18" t="s">
        <v>142</v>
      </c>
      <c r="AU561" s="18" t="s">
        <v>81</v>
      </c>
    </row>
    <row r="562" spans="2:65" s="1" customFormat="1" ht="24.2" customHeight="1">
      <c r="B562" s="33"/>
      <c r="C562" s="128" t="s">
        <v>787</v>
      </c>
      <c r="D562" s="128" t="s">
        <v>135</v>
      </c>
      <c r="E562" s="129" t="s">
        <v>781</v>
      </c>
      <c r="F562" s="130" t="s">
        <v>782</v>
      </c>
      <c r="G562" s="131" t="s">
        <v>596</v>
      </c>
      <c r="H562" s="188"/>
      <c r="I562" s="133"/>
      <c r="J562" s="134">
        <f>ROUND(I562*H562,2)</f>
        <v>0</v>
      </c>
      <c r="K562" s="130" t="s">
        <v>139</v>
      </c>
      <c r="L562" s="33"/>
      <c r="M562" s="135" t="s">
        <v>19</v>
      </c>
      <c r="N562" s="136" t="s">
        <v>43</v>
      </c>
      <c r="P562" s="137">
        <f>O562*H562</f>
        <v>0</v>
      </c>
      <c r="Q562" s="137">
        <v>0</v>
      </c>
      <c r="R562" s="137">
        <f>Q562*H562</f>
        <v>0</v>
      </c>
      <c r="S562" s="137">
        <v>0</v>
      </c>
      <c r="T562" s="138">
        <f>S562*H562</f>
        <v>0</v>
      </c>
      <c r="AR562" s="139" t="s">
        <v>339</v>
      </c>
      <c r="AT562" s="139" t="s">
        <v>135</v>
      </c>
      <c r="AU562" s="139" t="s">
        <v>81</v>
      </c>
      <c r="AY562" s="18" t="s">
        <v>132</v>
      </c>
      <c r="BE562" s="140">
        <f>IF(N562="základní",J562,0)</f>
        <v>0</v>
      </c>
      <c r="BF562" s="140">
        <f>IF(N562="snížená",J562,0)</f>
        <v>0</v>
      </c>
      <c r="BG562" s="140">
        <f>IF(N562="zákl. přenesená",J562,0)</f>
        <v>0</v>
      </c>
      <c r="BH562" s="140">
        <f>IF(N562="sníž. přenesená",J562,0)</f>
        <v>0</v>
      </c>
      <c r="BI562" s="140">
        <f>IF(N562="nulová",J562,0)</f>
        <v>0</v>
      </c>
      <c r="BJ562" s="18" t="s">
        <v>79</v>
      </c>
      <c r="BK562" s="140">
        <f>ROUND(I562*H562,2)</f>
        <v>0</v>
      </c>
      <c r="BL562" s="18" t="s">
        <v>339</v>
      </c>
      <c r="BM562" s="139" t="s">
        <v>1426</v>
      </c>
    </row>
    <row r="563" spans="2:47" s="1" customFormat="1" ht="11.25">
      <c r="B563" s="33"/>
      <c r="D563" s="141" t="s">
        <v>142</v>
      </c>
      <c r="F563" s="142" t="s">
        <v>784</v>
      </c>
      <c r="I563" s="143"/>
      <c r="L563" s="33"/>
      <c r="M563" s="144"/>
      <c r="T563" s="54"/>
      <c r="AT563" s="18" t="s">
        <v>142</v>
      </c>
      <c r="AU563" s="18" t="s">
        <v>81</v>
      </c>
    </row>
    <row r="564" spans="2:63" s="11" customFormat="1" ht="22.9" customHeight="1">
      <c r="B564" s="116"/>
      <c r="D564" s="117" t="s">
        <v>71</v>
      </c>
      <c r="E564" s="126" t="s">
        <v>785</v>
      </c>
      <c r="F564" s="126" t="s">
        <v>786</v>
      </c>
      <c r="I564" s="119"/>
      <c r="J564" s="127">
        <f>BK564</f>
        <v>0</v>
      </c>
      <c r="L564" s="116"/>
      <c r="M564" s="121"/>
      <c r="P564" s="122">
        <f>SUM(P565:P623)</f>
        <v>0</v>
      </c>
      <c r="R564" s="122">
        <f>SUM(R565:R623)</f>
        <v>4.128858459999999</v>
      </c>
      <c r="T564" s="123">
        <f>SUM(T565:T623)</f>
        <v>0</v>
      </c>
      <c r="AR564" s="117" t="s">
        <v>81</v>
      </c>
      <c r="AT564" s="124" t="s">
        <v>71</v>
      </c>
      <c r="AU564" s="124" t="s">
        <v>79</v>
      </c>
      <c r="AY564" s="117" t="s">
        <v>132</v>
      </c>
      <c r="BK564" s="125">
        <f>SUM(BK565:BK623)</f>
        <v>0</v>
      </c>
    </row>
    <row r="565" spans="2:65" s="1" customFormat="1" ht="16.5" customHeight="1">
      <c r="B565" s="33"/>
      <c r="C565" s="128" t="s">
        <v>800</v>
      </c>
      <c r="D565" s="128" t="s">
        <v>135</v>
      </c>
      <c r="E565" s="129" t="s">
        <v>788</v>
      </c>
      <c r="F565" s="130" t="s">
        <v>789</v>
      </c>
      <c r="G565" s="131" t="s">
        <v>205</v>
      </c>
      <c r="H565" s="132">
        <v>126.028</v>
      </c>
      <c r="I565" s="133"/>
      <c r="J565" s="134">
        <f>ROUND(I565*H565,2)</f>
        <v>0</v>
      </c>
      <c r="K565" s="130" t="s">
        <v>139</v>
      </c>
      <c r="L565" s="33"/>
      <c r="M565" s="135" t="s">
        <v>19</v>
      </c>
      <c r="N565" s="136" t="s">
        <v>43</v>
      </c>
      <c r="P565" s="137">
        <f>O565*H565</f>
        <v>0</v>
      </c>
      <c r="Q565" s="137">
        <v>0.0003</v>
      </c>
      <c r="R565" s="137">
        <f>Q565*H565</f>
        <v>0.0378084</v>
      </c>
      <c r="S565" s="137">
        <v>0</v>
      </c>
      <c r="T565" s="138">
        <f>S565*H565</f>
        <v>0</v>
      </c>
      <c r="AR565" s="139" t="s">
        <v>339</v>
      </c>
      <c r="AT565" s="139" t="s">
        <v>135</v>
      </c>
      <c r="AU565" s="139" t="s">
        <v>81</v>
      </c>
      <c r="AY565" s="18" t="s">
        <v>132</v>
      </c>
      <c r="BE565" s="140">
        <f>IF(N565="základní",J565,0)</f>
        <v>0</v>
      </c>
      <c r="BF565" s="140">
        <f>IF(N565="snížená",J565,0)</f>
        <v>0</v>
      </c>
      <c r="BG565" s="140">
        <f>IF(N565="zákl. přenesená",J565,0)</f>
        <v>0</v>
      </c>
      <c r="BH565" s="140">
        <f>IF(N565="sníž. přenesená",J565,0)</f>
        <v>0</v>
      </c>
      <c r="BI565" s="140">
        <f>IF(N565="nulová",J565,0)</f>
        <v>0</v>
      </c>
      <c r="BJ565" s="18" t="s">
        <v>79</v>
      </c>
      <c r="BK565" s="140">
        <f>ROUND(I565*H565,2)</f>
        <v>0</v>
      </c>
      <c r="BL565" s="18" t="s">
        <v>339</v>
      </c>
      <c r="BM565" s="139" t="s">
        <v>1427</v>
      </c>
    </row>
    <row r="566" spans="2:47" s="1" customFormat="1" ht="11.25">
      <c r="B566" s="33"/>
      <c r="D566" s="141" t="s">
        <v>142</v>
      </c>
      <c r="F566" s="142" t="s">
        <v>791</v>
      </c>
      <c r="I566" s="143"/>
      <c r="L566" s="33"/>
      <c r="M566" s="144"/>
      <c r="T566" s="54"/>
      <c r="AT566" s="18" t="s">
        <v>142</v>
      </c>
      <c r="AU566" s="18" t="s">
        <v>81</v>
      </c>
    </row>
    <row r="567" spans="2:51" s="13" customFormat="1" ht="11.25">
      <c r="B567" s="157"/>
      <c r="D567" s="151" t="s">
        <v>208</v>
      </c>
      <c r="E567" s="158" t="s">
        <v>19</v>
      </c>
      <c r="F567" s="159" t="s">
        <v>1428</v>
      </c>
      <c r="H567" s="160">
        <v>106.916</v>
      </c>
      <c r="I567" s="161"/>
      <c r="L567" s="157"/>
      <c r="M567" s="162"/>
      <c r="T567" s="163"/>
      <c r="AT567" s="158" t="s">
        <v>208</v>
      </c>
      <c r="AU567" s="158" t="s">
        <v>81</v>
      </c>
      <c r="AV567" s="13" t="s">
        <v>81</v>
      </c>
      <c r="AW567" s="13" t="s">
        <v>33</v>
      </c>
      <c r="AX567" s="13" t="s">
        <v>72</v>
      </c>
      <c r="AY567" s="158" t="s">
        <v>132</v>
      </c>
    </row>
    <row r="568" spans="2:51" s="13" customFormat="1" ht="11.25">
      <c r="B568" s="157"/>
      <c r="D568" s="151" t="s">
        <v>208</v>
      </c>
      <c r="E568" s="158" t="s">
        <v>19</v>
      </c>
      <c r="F568" s="159" t="s">
        <v>1429</v>
      </c>
      <c r="H568" s="160">
        <v>37.62</v>
      </c>
      <c r="I568" s="161"/>
      <c r="L568" s="157"/>
      <c r="M568" s="162"/>
      <c r="T568" s="163"/>
      <c r="AT568" s="158" t="s">
        <v>208</v>
      </c>
      <c r="AU568" s="158" t="s">
        <v>81</v>
      </c>
      <c r="AV568" s="13" t="s">
        <v>81</v>
      </c>
      <c r="AW568" s="13" t="s">
        <v>33</v>
      </c>
      <c r="AX568" s="13" t="s">
        <v>72</v>
      </c>
      <c r="AY568" s="158" t="s">
        <v>132</v>
      </c>
    </row>
    <row r="569" spans="2:51" s="13" customFormat="1" ht="11.25">
      <c r="B569" s="157"/>
      <c r="D569" s="151" t="s">
        <v>208</v>
      </c>
      <c r="E569" s="158" t="s">
        <v>19</v>
      </c>
      <c r="F569" s="159" t="s">
        <v>332</v>
      </c>
      <c r="H569" s="160">
        <v>-9.6</v>
      </c>
      <c r="I569" s="161"/>
      <c r="L569" s="157"/>
      <c r="M569" s="162"/>
      <c r="T569" s="163"/>
      <c r="AT569" s="158" t="s">
        <v>208</v>
      </c>
      <c r="AU569" s="158" t="s">
        <v>81</v>
      </c>
      <c r="AV569" s="13" t="s">
        <v>81</v>
      </c>
      <c r="AW569" s="13" t="s">
        <v>33</v>
      </c>
      <c r="AX569" s="13" t="s">
        <v>72</v>
      </c>
      <c r="AY569" s="158" t="s">
        <v>132</v>
      </c>
    </row>
    <row r="570" spans="2:51" s="13" customFormat="1" ht="11.25">
      <c r="B570" s="157"/>
      <c r="D570" s="151" t="s">
        <v>208</v>
      </c>
      <c r="E570" s="158" t="s">
        <v>19</v>
      </c>
      <c r="F570" s="159" t="s">
        <v>935</v>
      </c>
      <c r="H570" s="160">
        <v>-5.4</v>
      </c>
      <c r="I570" s="161"/>
      <c r="L570" s="157"/>
      <c r="M570" s="162"/>
      <c r="T570" s="163"/>
      <c r="AT570" s="158" t="s">
        <v>208</v>
      </c>
      <c r="AU570" s="158" t="s">
        <v>81</v>
      </c>
      <c r="AV570" s="13" t="s">
        <v>81</v>
      </c>
      <c r="AW570" s="13" t="s">
        <v>33</v>
      </c>
      <c r="AX570" s="13" t="s">
        <v>72</v>
      </c>
      <c r="AY570" s="158" t="s">
        <v>132</v>
      </c>
    </row>
    <row r="571" spans="2:51" s="13" customFormat="1" ht="11.25">
      <c r="B571" s="157"/>
      <c r="D571" s="151" t="s">
        <v>208</v>
      </c>
      <c r="E571" s="158" t="s">
        <v>19</v>
      </c>
      <c r="F571" s="159" t="s">
        <v>797</v>
      </c>
      <c r="H571" s="160">
        <v>-2.6</v>
      </c>
      <c r="I571" s="161"/>
      <c r="L571" s="157"/>
      <c r="M571" s="162"/>
      <c r="T571" s="163"/>
      <c r="AT571" s="158" t="s">
        <v>208</v>
      </c>
      <c r="AU571" s="158" t="s">
        <v>81</v>
      </c>
      <c r="AV571" s="13" t="s">
        <v>81</v>
      </c>
      <c r="AW571" s="13" t="s">
        <v>33</v>
      </c>
      <c r="AX571" s="13" t="s">
        <v>72</v>
      </c>
      <c r="AY571" s="158" t="s">
        <v>132</v>
      </c>
    </row>
    <row r="572" spans="2:51" s="13" customFormat="1" ht="11.25">
      <c r="B572" s="157"/>
      <c r="D572" s="151" t="s">
        <v>208</v>
      </c>
      <c r="E572" s="158" t="s">
        <v>19</v>
      </c>
      <c r="F572" s="159" t="s">
        <v>1430</v>
      </c>
      <c r="H572" s="160">
        <v>1.28</v>
      </c>
      <c r="I572" s="161"/>
      <c r="L572" s="157"/>
      <c r="M572" s="162"/>
      <c r="T572" s="163"/>
      <c r="AT572" s="158" t="s">
        <v>208</v>
      </c>
      <c r="AU572" s="158" t="s">
        <v>81</v>
      </c>
      <c r="AV572" s="13" t="s">
        <v>81</v>
      </c>
      <c r="AW572" s="13" t="s">
        <v>33</v>
      </c>
      <c r="AX572" s="13" t="s">
        <v>72</v>
      </c>
      <c r="AY572" s="158" t="s">
        <v>132</v>
      </c>
    </row>
    <row r="573" spans="2:51" s="13" customFormat="1" ht="11.25">
      <c r="B573" s="157"/>
      <c r="D573" s="151" t="s">
        <v>208</v>
      </c>
      <c r="E573" s="158" t="s">
        <v>19</v>
      </c>
      <c r="F573" s="159" t="s">
        <v>1431</v>
      </c>
      <c r="H573" s="160">
        <v>-3.85</v>
      </c>
      <c r="I573" s="161"/>
      <c r="L573" s="157"/>
      <c r="M573" s="162"/>
      <c r="T573" s="163"/>
      <c r="AT573" s="158" t="s">
        <v>208</v>
      </c>
      <c r="AU573" s="158" t="s">
        <v>81</v>
      </c>
      <c r="AV573" s="13" t="s">
        <v>81</v>
      </c>
      <c r="AW573" s="13" t="s">
        <v>33</v>
      </c>
      <c r="AX573" s="13" t="s">
        <v>72</v>
      </c>
      <c r="AY573" s="158" t="s">
        <v>132</v>
      </c>
    </row>
    <row r="574" spans="2:51" s="13" customFormat="1" ht="11.25">
      <c r="B574" s="157"/>
      <c r="D574" s="151" t="s">
        <v>208</v>
      </c>
      <c r="E574" s="158" t="s">
        <v>19</v>
      </c>
      <c r="F574" s="159" t="s">
        <v>799</v>
      </c>
      <c r="H574" s="160">
        <v>1.662</v>
      </c>
      <c r="I574" s="161"/>
      <c r="L574" s="157"/>
      <c r="M574" s="162"/>
      <c r="T574" s="163"/>
      <c r="AT574" s="158" t="s">
        <v>208</v>
      </c>
      <c r="AU574" s="158" t="s">
        <v>81</v>
      </c>
      <c r="AV574" s="13" t="s">
        <v>81</v>
      </c>
      <c r="AW574" s="13" t="s">
        <v>33</v>
      </c>
      <c r="AX574" s="13" t="s">
        <v>72</v>
      </c>
      <c r="AY574" s="158" t="s">
        <v>132</v>
      </c>
    </row>
    <row r="575" spans="2:51" s="14" customFormat="1" ht="11.25">
      <c r="B575" s="164"/>
      <c r="D575" s="151" t="s">
        <v>208</v>
      </c>
      <c r="E575" s="165" t="s">
        <v>19</v>
      </c>
      <c r="F575" s="166" t="s">
        <v>212</v>
      </c>
      <c r="H575" s="167">
        <v>126.02800000000002</v>
      </c>
      <c r="I575" s="168"/>
      <c r="L575" s="164"/>
      <c r="M575" s="169"/>
      <c r="T575" s="170"/>
      <c r="AT575" s="165" t="s">
        <v>208</v>
      </c>
      <c r="AU575" s="165" t="s">
        <v>81</v>
      </c>
      <c r="AV575" s="14" t="s">
        <v>155</v>
      </c>
      <c r="AW575" s="14" t="s">
        <v>33</v>
      </c>
      <c r="AX575" s="14" t="s">
        <v>79</v>
      </c>
      <c r="AY575" s="165" t="s">
        <v>132</v>
      </c>
    </row>
    <row r="576" spans="2:65" s="1" customFormat="1" ht="16.5" customHeight="1">
      <c r="B576" s="33"/>
      <c r="C576" s="128" t="s">
        <v>808</v>
      </c>
      <c r="D576" s="128" t="s">
        <v>135</v>
      </c>
      <c r="E576" s="129" t="s">
        <v>801</v>
      </c>
      <c r="F576" s="130" t="s">
        <v>802</v>
      </c>
      <c r="G576" s="131" t="s">
        <v>205</v>
      </c>
      <c r="H576" s="132">
        <v>36.153</v>
      </c>
      <c r="I576" s="133"/>
      <c r="J576" s="134">
        <f>ROUND(I576*H576,2)</f>
        <v>0</v>
      </c>
      <c r="K576" s="130" t="s">
        <v>139</v>
      </c>
      <c r="L576" s="33"/>
      <c r="M576" s="135" t="s">
        <v>19</v>
      </c>
      <c r="N576" s="136" t="s">
        <v>43</v>
      </c>
      <c r="P576" s="137">
        <f>O576*H576</f>
        <v>0</v>
      </c>
      <c r="Q576" s="137">
        <v>0.0015</v>
      </c>
      <c r="R576" s="137">
        <f>Q576*H576</f>
        <v>0.0542295</v>
      </c>
      <c r="S576" s="137">
        <v>0</v>
      </c>
      <c r="T576" s="138">
        <f>S576*H576</f>
        <v>0</v>
      </c>
      <c r="AR576" s="139" t="s">
        <v>339</v>
      </c>
      <c r="AT576" s="139" t="s">
        <v>135</v>
      </c>
      <c r="AU576" s="139" t="s">
        <v>81</v>
      </c>
      <c r="AY576" s="18" t="s">
        <v>132</v>
      </c>
      <c r="BE576" s="140">
        <f>IF(N576="základní",J576,0)</f>
        <v>0</v>
      </c>
      <c r="BF576" s="140">
        <f>IF(N576="snížená",J576,0)</f>
        <v>0</v>
      </c>
      <c r="BG576" s="140">
        <f>IF(N576="zákl. přenesená",J576,0)</f>
        <v>0</v>
      </c>
      <c r="BH576" s="140">
        <f>IF(N576="sníž. přenesená",J576,0)</f>
        <v>0</v>
      </c>
      <c r="BI576" s="140">
        <f>IF(N576="nulová",J576,0)</f>
        <v>0</v>
      </c>
      <c r="BJ576" s="18" t="s">
        <v>79</v>
      </c>
      <c r="BK576" s="140">
        <f>ROUND(I576*H576,2)</f>
        <v>0</v>
      </c>
      <c r="BL576" s="18" t="s">
        <v>339</v>
      </c>
      <c r="BM576" s="139" t="s">
        <v>1432</v>
      </c>
    </row>
    <row r="577" spans="2:47" s="1" customFormat="1" ht="11.25">
      <c r="B577" s="33"/>
      <c r="D577" s="141" t="s">
        <v>142</v>
      </c>
      <c r="F577" s="142" t="s">
        <v>804</v>
      </c>
      <c r="I577" s="143"/>
      <c r="L577" s="33"/>
      <c r="M577" s="144"/>
      <c r="T577" s="54"/>
      <c r="AT577" s="18" t="s">
        <v>142</v>
      </c>
      <c r="AU577" s="18" t="s">
        <v>81</v>
      </c>
    </row>
    <row r="578" spans="2:51" s="12" customFormat="1" ht="11.25">
      <c r="B578" s="150"/>
      <c r="D578" s="151" t="s">
        <v>208</v>
      </c>
      <c r="E578" s="152" t="s">
        <v>19</v>
      </c>
      <c r="F578" s="153" t="s">
        <v>1433</v>
      </c>
      <c r="H578" s="152" t="s">
        <v>19</v>
      </c>
      <c r="I578" s="154"/>
      <c r="L578" s="150"/>
      <c r="M578" s="155"/>
      <c r="T578" s="156"/>
      <c r="AT578" s="152" t="s">
        <v>208</v>
      </c>
      <c r="AU578" s="152" t="s">
        <v>81</v>
      </c>
      <c r="AV578" s="12" t="s">
        <v>79</v>
      </c>
      <c r="AW578" s="12" t="s">
        <v>33</v>
      </c>
      <c r="AX578" s="12" t="s">
        <v>72</v>
      </c>
      <c r="AY578" s="152" t="s">
        <v>132</v>
      </c>
    </row>
    <row r="579" spans="2:51" s="13" customFormat="1" ht="11.25">
      <c r="B579" s="157"/>
      <c r="D579" s="151" t="s">
        <v>208</v>
      </c>
      <c r="E579" s="158" t="s">
        <v>19</v>
      </c>
      <c r="F579" s="159" t="s">
        <v>1434</v>
      </c>
      <c r="H579" s="160">
        <v>5.258</v>
      </c>
      <c r="I579" s="161"/>
      <c r="L579" s="157"/>
      <c r="M579" s="162"/>
      <c r="T579" s="163"/>
      <c r="AT579" s="158" t="s">
        <v>208</v>
      </c>
      <c r="AU579" s="158" t="s">
        <v>81</v>
      </c>
      <c r="AV579" s="13" t="s">
        <v>81</v>
      </c>
      <c r="AW579" s="13" t="s">
        <v>33</v>
      </c>
      <c r="AX579" s="13" t="s">
        <v>72</v>
      </c>
      <c r="AY579" s="158" t="s">
        <v>132</v>
      </c>
    </row>
    <row r="580" spans="2:51" s="13" customFormat="1" ht="11.25">
      <c r="B580" s="157"/>
      <c r="D580" s="151" t="s">
        <v>208</v>
      </c>
      <c r="E580" s="158" t="s">
        <v>19</v>
      </c>
      <c r="F580" s="159" t="s">
        <v>1435</v>
      </c>
      <c r="H580" s="160">
        <v>30.895</v>
      </c>
      <c r="I580" s="161"/>
      <c r="L580" s="157"/>
      <c r="M580" s="162"/>
      <c r="T580" s="163"/>
      <c r="AT580" s="158" t="s">
        <v>208</v>
      </c>
      <c r="AU580" s="158" t="s">
        <v>81</v>
      </c>
      <c r="AV580" s="13" t="s">
        <v>81</v>
      </c>
      <c r="AW580" s="13" t="s">
        <v>33</v>
      </c>
      <c r="AX580" s="13" t="s">
        <v>72</v>
      </c>
      <c r="AY580" s="158" t="s">
        <v>132</v>
      </c>
    </row>
    <row r="581" spans="2:51" s="14" customFormat="1" ht="11.25">
      <c r="B581" s="164"/>
      <c r="D581" s="151" t="s">
        <v>208</v>
      </c>
      <c r="E581" s="165" t="s">
        <v>19</v>
      </c>
      <c r="F581" s="166" t="s">
        <v>212</v>
      </c>
      <c r="H581" s="167">
        <v>36.153</v>
      </c>
      <c r="I581" s="168"/>
      <c r="L581" s="164"/>
      <c r="M581" s="169"/>
      <c r="T581" s="170"/>
      <c r="AT581" s="165" t="s">
        <v>208</v>
      </c>
      <c r="AU581" s="165" t="s">
        <v>81</v>
      </c>
      <c r="AV581" s="14" t="s">
        <v>155</v>
      </c>
      <c r="AW581" s="14" t="s">
        <v>33</v>
      </c>
      <c r="AX581" s="14" t="s">
        <v>79</v>
      </c>
      <c r="AY581" s="165" t="s">
        <v>132</v>
      </c>
    </row>
    <row r="582" spans="2:65" s="1" customFormat="1" ht="16.5" customHeight="1">
      <c r="B582" s="33"/>
      <c r="C582" s="128" t="s">
        <v>813</v>
      </c>
      <c r="D582" s="128" t="s">
        <v>135</v>
      </c>
      <c r="E582" s="129" t="s">
        <v>809</v>
      </c>
      <c r="F582" s="130" t="s">
        <v>810</v>
      </c>
      <c r="G582" s="131" t="s">
        <v>228</v>
      </c>
      <c r="H582" s="132">
        <v>24</v>
      </c>
      <c r="I582" s="133"/>
      <c r="J582" s="134">
        <f>ROUND(I582*H582,2)</f>
        <v>0</v>
      </c>
      <c r="K582" s="130" t="s">
        <v>19</v>
      </c>
      <c r="L582" s="33"/>
      <c r="M582" s="135" t="s">
        <v>19</v>
      </c>
      <c r="N582" s="136" t="s">
        <v>43</v>
      </c>
      <c r="P582" s="137">
        <f>O582*H582</f>
        <v>0</v>
      </c>
      <c r="Q582" s="137">
        <v>0.00032</v>
      </c>
      <c r="R582" s="137">
        <f>Q582*H582</f>
        <v>0.007680000000000001</v>
      </c>
      <c r="S582" s="137">
        <v>0</v>
      </c>
      <c r="T582" s="138">
        <f>S582*H582</f>
        <v>0</v>
      </c>
      <c r="AR582" s="139" t="s">
        <v>339</v>
      </c>
      <c r="AT582" s="139" t="s">
        <v>135</v>
      </c>
      <c r="AU582" s="139" t="s">
        <v>81</v>
      </c>
      <c r="AY582" s="18" t="s">
        <v>132</v>
      </c>
      <c r="BE582" s="140">
        <f>IF(N582="základní",J582,0)</f>
        <v>0</v>
      </c>
      <c r="BF582" s="140">
        <f>IF(N582="snížená",J582,0)</f>
        <v>0</v>
      </c>
      <c r="BG582" s="140">
        <f>IF(N582="zákl. přenesená",J582,0)</f>
        <v>0</v>
      </c>
      <c r="BH582" s="140">
        <f>IF(N582="sníž. přenesená",J582,0)</f>
        <v>0</v>
      </c>
      <c r="BI582" s="140">
        <f>IF(N582="nulová",J582,0)</f>
        <v>0</v>
      </c>
      <c r="BJ582" s="18" t="s">
        <v>79</v>
      </c>
      <c r="BK582" s="140">
        <f>ROUND(I582*H582,2)</f>
        <v>0</v>
      </c>
      <c r="BL582" s="18" t="s">
        <v>339</v>
      </c>
      <c r="BM582" s="139" t="s">
        <v>1436</v>
      </c>
    </row>
    <row r="583" spans="2:51" s="13" customFormat="1" ht="11.25">
      <c r="B583" s="157"/>
      <c r="D583" s="151" t="s">
        <v>208</v>
      </c>
      <c r="E583" s="158" t="s">
        <v>19</v>
      </c>
      <c r="F583" s="159" t="s">
        <v>1437</v>
      </c>
      <c r="H583" s="160">
        <v>24</v>
      </c>
      <c r="I583" s="161"/>
      <c r="L583" s="157"/>
      <c r="M583" s="162"/>
      <c r="T583" s="163"/>
      <c r="AT583" s="158" t="s">
        <v>208</v>
      </c>
      <c r="AU583" s="158" t="s">
        <v>81</v>
      </c>
      <c r="AV583" s="13" t="s">
        <v>81</v>
      </c>
      <c r="AW583" s="13" t="s">
        <v>33</v>
      </c>
      <c r="AX583" s="13" t="s">
        <v>79</v>
      </c>
      <c r="AY583" s="158" t="s">
        <v>132</v>
      </c>
    </row>
    <row r="584" spans="2:65" s="1" customFormat="1" ht="24.2" customHeight="1">
      <c r="B584" s="33"/>
      <c r="C584" s="128" t="s">
        <v>819</v>
      </c>
      <c r="D584" s="128" t="s">
        <v>135</v>
      </c>
      <c r="E584" s="129" t="s">
        <v>814</v>
      </c>
      <c r="F584" s="130" t="s">
        <v>815</v>
      </c>
      <c r="G584" s="131" t="s">
        <v>205</v>
      </c>
      <c r="H584" s="132">
        <v>107.141</v>
      </c>
      <c r="I584" s="133"/>
      <c r="J584" s="134">
        <f>ROUND(I584*H584,2)</f>
        <v>0</v>
      </c>
      <c r="K584" s="130" t="s">
        <v>139</v>
      </c>
      <c r="L584" s="33"/>
      <c r="M584" s="135" t="s">
        <v>19</v>
      </c>
      <c r="N584" s="136" t="s">
        <v>43</v>
      </c>
      <c r="P584" s="137">
        <f>O584*H584</f>
        <v>0</v>
      </c>
      <c r="Q584" s="137">
        <v>0.009</v>
      </c>
      <c r="R584" s="137">
        <f>Q584*H584</f>
        <v>0.9642689999999999</v>
      </c>
      <c r="S584" s="137">
        <v>0</v>
      </c>
      <c r="T584" s="138">
        <f>S584*H584</f>
        <v>0</v>
      </c>
      <c r="AR584" s="139" t="s">
        <v>339</v>
      </c>
      <c r="AT584" s="139" t="s">
        <v>135</v>
      </c>
      <c r="AU584" s="139" t="s">
        <v>81</v>
      </c>
      <c r="AY584" s="18" t="s">
        <v>132</v>
      </c>
      <c r="BE584" s="140">
        <f>IF(N584="základní",J584,0)</f>
        <v>0</v>
      </c>
      <c r="BF584" s="140">
        <f>IF(N584="snížená",J584,0)</f>
        <v>0</v>
      </c>
      <c r="BG584" s="140">
        <f>IF(N584="zákl. přenesená",J584,0)</f>
        <v>0</v>
      </c>
      <c r="BH584" s="140">
        <f>IF(N584="sníž. přenesená",J584,0)</f>
        <v>0</v>
      </c>
      <c r="BI584" s="140">
        <f>IF(N584="nulová",J584,0)</f>
        <v>0</v>
      </c>
      <c r="BJ584" s="18" t="s">
        <v>79</v>
      </c>
      <c r="BK584" s="140">
        <f>ROUND(I584*H584,2)</f>
        <v>0</v>
      </c>
      <c r="BL584" s="18" t="s">
        <v>339</v>
      </c>
      <c r="BM584" s="139" t="s">
        <v>1438</v>
      </c>
    </row>
    <row r="585" spans="2:47" s="1" customFormat="1" ht="11.25">
      <c r="B585" s="33"/>
      <c r="D585" s="141" t="s">
        <v>142</v>
      </c>
      <c r="F585" s="142" t="s">
        <v>817</v>
      </c>
      <c r="I585" s="143"/>
      <c r="L585" s="33"/>
      <c r="M585" s="144"/>
      <c r="T585" s="54"/>
      <c r="AT585" s="18" t="s">
        <v>142</v>
      </c>
      <c r="AU585" s="18" t="s">
        <v>81</v>
      </c>
    </row>
    <row r="586" spans="2:51" s="13" customFormat="1" ht="11.25">
      <c r="B586" s="157"/>
      <c r="D586" s="151" t="s">
        <v>208</v>
      </c>
      <c r="E586" s="158" t="s">
        <v>19</v>
      </c>
      <c r="F586" s="159" t="s">
        <v>1439</v>
      </c>
      <c r="H586" s="160">
        <v>107.141</v>
      </c>
      <c r="I586" s="161"/>
      <c r="L586" s="157"/>
      <c r="M586" s="162"/>
      <c r="T586" s="163"/>
      <c r="AT586" s="158" t="s">
        <v>208</v>
      </c>
      <c r="AU586" s="158" t="s">
        <v>81</v>
      </c>
      <c r="AV586" s="13" t="s">
        <v>81</v>
      </c>
      <c r="AW586" s="13" t="s">
        <v>33</v>
      </c>
      <c r="AX586" s="13" t="s">
        <v>79</v>
      </c>
      <c r="AY586" s="158" t="s">
        <v>132</v>
      </c>
    </row>
    <row r="587" spans="2:65" s="1" customFormat="1" ht="16.5" customHeight="1">
      <c r="B587" s="33"/>
      <c r="C587" s="178" t="s">
        <v>824</v>
      </c>
      <c r="D587" s="178" t="s">
        <v>346</v>
      </c>
      <c r="E587" s="179" t="s">
        <v>820</v>
      </c>
      <c r="F587" s="180" t="s">
        <v>821</v>
      </c>
      <c r="G587" s="181" t="s">
        <v>205</v>
      </c>
      <c r="H587" s="182">
        <v>123.212</v>
      </c>
      <c r="I587" s="183"/>
      <c r="J587" s="184">
        <f>ROUND(I587*H587,2)</f>
        <v>0</v>
      </c>
      <c r="K587" s="180" t="s">
        <v>139</v>
      </c>
      <c r="L587" s="185"/>
      <c r="M587" s="186" t="s">
        <v>19</v>
      </c>
      <c r="N587" s="187" t="s">
        <v>43</v>
      </c>
      <c r="P587" s="137">
        <f>O587*H587</f>
        <v>0</v>
      </c>
      <c r="Q587" s="137">
        <v>0.02</v>
      </c>
      <c r="R587" s="137">
        <f>Q587*H587</f>
        <v>2.46424</v>
      </c>
      <c r="S587" s="137">
        <v>0</v>
      </c>
      <c r="T587" s="138">
        <f>S587*H587</f>
        <v>0</v>
      </c>
      <c r="AR587" s="139" t="s">
        <v>482</v>
      </c>
      <c r="AT587" s="139" t="s">
        <v>346</v>
      </c>
      <c r="AU587" s="139" t="s">
        <v>81</v>
      </c>
      <c r="AY587" s="18" t="s">
        <v>132</v>
      </c>
      <c r="BE587" s="140">
        <f>IF(N587="základní",J587,0)</f>
        <v>0</v>
      </c>
      <c r="BF587" s="140">
        <f>IF(N587="snížená",J587,0)</f>
        <v>0</v>
      </c>
      <c r="BG587" s="140">
        <f>IF(N587="zákl. přenesená",J587,0)</f>
        <v>0</v>
      </c>
      <c r="BH587" s="140">
        <f>IF(N587="sníž. přenesená",J587,0)</f>
        <v>0</v>
      </c>
      <c r="BI587" s="140">
        <f>IF(N587="nulová",J587,0)</f>
        <v>0</v>
      </c>
      <c r="BJ587" s="18" t="s">
        <v>79</v>
      </c>
      <c r="BK587" s="140">
        <f>ROUND(I587*H587,2)</f>
        <v>0</v>
      </c>
      <c r="BL587" s="18" t="s">
        <v>339</v>
      </c>
      <c r="BM587" s="139" t="s">
        <v>1440</v>
      </c>
    </row>
    <row r="588" spans="2:47" s="1" customFormat="1" ht="19.5">
      <c r="B588" s="33"/>
      <c r="D588" s="151" t="s">
        <v>633</v>
      </c>
      <c r="F588" s="189" t="s">
        <v>634</v>
      </c>
      <c r="I588" s="143"/>
      <c r="L588" s="33"/>
      <c r="M588" s="144"/>
      <c r="T588" s="54"/>
      <c r="AT588" s="18" t="s">
        <v>633</v>
      </c>
      <c r="AU588" s="18" t="s">
        <v>81</v>
      </c>
    </row>
    <row r="589" spans="2:51" s="13" customFormat="1" ht="11.25">
      <c r="B589" s="157"/>
      <c r="D589" s="151" t="s">
        <v>208</v>
      </c>
      <c r="F589" s="159" t="s">
        <v>1441</v>
      </c>
      <c r="H589" s="160">
        <v>123.212</v>
      </c>
      <c r="I589" s="161"/>
      <c r="L589" s="157"/>
      <c r="M589" s="162"/>
      <c r="T589" s="163"/>
      <c r="AT589" s="158" t="s">
        <v>208</v>
      </c>
      <c r="AU589" s="158" t="s">
        <v>81</v>
      </c>
      <c r="AV589" s="13" t="s">
        <v>81</v>
      </c>
      <c r="AW589" s="13" t="s">
        <v>4</v>
      </c>
      <c r="AX589" s="13" t="s">
        <v>79</v>
      </c>
      <c r="AY589" s="158" t="s">
        <v>132</v>
      </c>
    </row>
    <row r="590" spans="2:65" s="1" customFormat="1" ht="24.2" customHeight="1">
      <c r="B590" s="33"/>
      <c r="C590" s="128" t="s">
        <v>832</v>
      </c>
      <c r="D590" s="128" t="s">
        <v>135</v>
      </c>
      <c r="E590" s="129" t="s">
        <v>825</v>
      </c>
      <c r="F590" s="130" t="s">
        <v>826</v>
      </c>
      <c r="G590" s="131" t="s">
        <v>205</v>
      </c>
      <c r="H590" s="132">
        <v>18.887</v>
      </c>
      <c r="I590" s="133"/>
      <c r="J590" s="134">
        <f>ROUND(I590*H590,2)</f>
        <v>0</v>
      </c>
      <c r="K590" s="130" t="s">
        <v>139</v>
      </c>
      <c r="L590" s="33"/>
      <c r="M590" s="135" t="s">
        <v>19</v>
      </c>
      <c r="N590" s="136" t="s">
        <v>43</v>
      </c>
      <c r="P590" s="137">
        <f>O590*H590</f>
        <v>0</v>
      </c>
      <c r="Q590" s="137">
        <v>0.0028</v>
      </c>
      <c r="R590" s="137">
        <f>Q590*H590</f>
        <v>0.0528836</v>
      </c>
      <c r="S590" s="137">
        <v>0</v>
      </c>
      <c r="T590" s="138">
        <f>S590*H590</f>
        <v>0</v>
      </c>
      <c r="AR590" s="139" t="s">
        <v>339</v>
      </c>
      <c r="AT590" s="139" t="s">
        <v>135</v>
      </c>
      <c r="AU590" s="139" t="s">
        <v>81</v>
      </c>
      <c r="AY590" s="18" t="s">
        <v>132</v>
      </c>
      <c r="BE590" s="140">
        <f>IF(N590="základní",J590,0)</f>
        <v>0</v>
      </c>
      <c r="BF590" s="140">
        <f>IF(N590="snížená",J590,0)</f>
        <v>0</v>
      </c>
      <c r="BG590" s="140">
        <f>IF(N590="zákl. přenesená",J590,0)</f>
        <v>0</v>
      </c>
      <c r="BH590" s="140">
        <f>IF(N590="sníž. přenesená",J590,0)</f>
        <v>0</v>
      </c>
      <c r="BI590" s="140">
        <f>IF(N590="nulová",J590,0)</f>
        <v>0</v>
      </c>
      <c r="BJ590" s="18" t="s">
        <v>79</v>
      </c>
      <c r="BK590" s="140">
        <f>ROUND(I590*H590,2)</f>
        <v>0</v>
      </c>
      <c r="BL590" s="18" t="s">
        <v>339</v>
      </c>
      <c r="BM590" s="139" t="s">
        <v>1442</v>
      </c>
    </row>
    <row r="591" spans="2:47" s="1" customFormat="1" ht="11.25">
      <c r="B591" s="33"/>
      <c r="D591" s="141" t="s">
        <v>142</v>
      </c>
      <c r="F591" s="142" t="s">
        <v>828</v>
      </c>
      <c r="I591" s="143"/>
      <c r="L591" s="33"/>
      <c r="M591" s="144"/>
      <c r="T591" s="54"/>
      <c r="AT591" s="18" t="s">
        <v>142</v>
      </c>
      <c r="AU591" s="18" t="s">
        <v>81</v>
      </c>
    </row>
    <row r="592" spans="2:51" s="12" customFormat="1" ht="11.25">
      <c r="B592" s="150"/>
      <c r="D592" s="151" t="s">
        <v>208</v>
      </c>
      <c r="E592" s="152" t="s">
        <v>19</v>
      </c>
      <c r="F592" s="153" t="s">
        <v>829</v>
      </c>
      <c r="H592" s="152" t="s">
        <v>19</v>
      </c>
      <c r="I592" s="154"/>
      <c r="L592" s="150"/>
      <c r="M592" s="155"/>
      <c r="T592" s="156"/>
      <c r="AT592" s="152" t="s">
        <v>208</v>
      </c>
      <c r="AU592" s="152" t="s">
        <v>81</v>
      </c>
      <c r="AV592" s="12" t="s">
        <v>79</v>
      </c>
      <c r="AW592" s="12" t="s">
        <v>33</v>
      </c>
      <c r="AX592" s="12" t="s">
        <v>72</v>
      </c>
      <c r="AY592" s="152" t="s">
        <v>132</v>
      </c>
    </row>
    <row r="593" spans="2:51" s="13" customFormat="1" ht="22.5">
      <c r="B593" s="157"/>
      <c r="D593" s="151" t="s">
        <v>208</v>
      </c>
      <c r="E593" s="158" t="s">
        <v>19</v>
      </c>
      <c r="F593" s="159" t="s">
        <v>1443</v>
      </c>
      <c r="H593" s="160">
        <v>18.887</v>
      </c>
      <c r="I593" s="161"/>
      <c r="L593" s="157"/>
      <c r="M593" s="162"/>
      <c r="T593" s="163"/>
      <c r="AT593" s="158" t="s">
        <v>208</v>
      </c>
      <c r="AU593" s="158" t="s">
        <v>81</v>
      </c>
      <c r="AV593" s="13" t="s">
        <v>81</v>
      </c>
      <c r="AW593" s="13" t="s">
        <v>33</v>
      </c>
      <c r="AX593" s="13" t="s">
        <v>79</v>
      </c>
      <c r="AY593" s="158" t="s">
        <v>132</v>
      </c>
    </row>
    <row r="594" spans="2:65" s="1" customFormat="1" ht="24.2" customHeight="1">
      <c r="B594" s="33"/>
      <c r="C594" s="178" t="s">
        <v>837</v>
      </c>
      <c r="D594" s="178" t="s">
        <v>346</v>
      </c>
      <c r="E594" s="179" t="s">
        <v>833</v>
      </c>
      <c r="F594" s="180" t="s">
        <v>834</v>
      </c>
      <c r="G594" s="181" t="s">
        <v>205</v>
      </c>
      <c r="H594" s="182">
        <v>20.776</v>
      </c>
      <c r="I594" s="183"/>
      <c r="J594" s="184">
        <f>ROUND(I594*H594,2)</f>
        <v>0</v>
      </c>
      <c r="K594" s="180" t="s">
        <v>139</v>
      </c>
      <c r="L594" s="185"/>
      <c r="M594" s="186" t="s">
        <v>19</v>
      </c>
      <c r="N594" s="187" t="s">
        <v>43</v>
      </c>
      <c r="P594" s="137">
        <f>O594*H594</f>
        <v>0</v>
      </c>
      <c r="Q594" s="137">
        <v>0.022</v>
      </c>
      <c r="R594" s="137">
        <f>Q594*H594</f>
        <v>0.457072</v>
      </c>
      <c r="S594" s="137">
        <v>0</v>
      </c>
      <c r="T594" s="138">
        <f>S594*H594</f>
        <v>0</v>
      </c>
      <c r="AR594" s="139" t="s">
        <v>482</v>
      </c>
      <c r="AT594" s="139" t="s">
        <v>346</v>
      </c>
      <c r="AU594" s="139" t="s">
        <v>81</v>
      </c>
      <c r="AY594" s="18" t="s">
        <v>132</v>
      </c>
      <c r="BE594" s="140">
        <f>IF(N594="základní",J594,0)</f>
        <v>0</v>
      </c>
      <c r="BF594" s="140">
        <f>IF(N594="snížená",J594,0)</f>
        <v>0</v>
      </c>
      <c r="BG594" s="140">
        <f>IF(N594="zákl. přenesená",J594,0)</f>
        <v>0</v>
      </c>
      <c r="BH594" s="140">
        <f>IF(N594="sníž. přenesená",J594,0)</f>
        <v>0</v>
      </c>
      <c r="BI594" s="140">
        <f>IF(N594="nulová",J594,0)</f>
        <v>0</v>
      </c>
      <c r="BJ594" s="18" t="s">
        <v>79</v>
      </c>
      <c r="BK594" s="140">
        <f>ROUND(I594*H594,2)</f>
        <v>0</v>
      </c>
      <c r="BL594" s="18" t="s">
        <v>339</v>
      </c>
      <c r="BM594" s="139" t="s">
        <v>1444</v>
      </c>
    </row>
    <row r="595" spans="2:47" s="1" customFormat="1" ht="19.5">
      <c r="B595" s="33"/>
      <c r="D595" s="151" t="s">
        <v>633</v>
      </c>
      <c r="F595" s="189" t="s">
        <v>634</v>
      </c>
      <c r="I595" s="143"/>
      <c r="L595" s="33"/>
      <c r="M595" s="144"/>
      <c r="T595" s="54"/>
      <c r="AT595" s="18" t="s">
        <v>633</v>
      </c>
      <c r="AU595" s="18" t="s">
        <v>81</v>
      </c>
    </row>
    <row r="596" spans="2:51" s="13" customFormat="1" ht="11.25">
      <c r="B596" s="157"/>
      <c r="D596" s="151" t="s">
        <v>208</v>
      </c>
      <c r="F596" s="159" t="s">
        <v>1445</v>
      </c>
      <c r="H596" s="160">
        <v>20.776</v>
      </c>
      <c r="I596" s="161"/>
      <c r="L596" s="157"/>
      <c r="M596" s="162"/>
      <c r="T596" s="163"/>
      <c r="AT596" s="158" t="s">
        <v>208</v>
      </c>
      <c r="AU596" s="158" t="s">
        <v>81</v>
      </c>
      <c r="AV596" s="13" t="s">
        <v>81</v>
      </c>
      <c r="AW596" s="13" t="s">
        <v>4</v>
      </c>
      <c r="AX596" s="13" t="s">
        <v>79</v>
      </c>
      <c r="AY596" s="158" t="s">
        <v>132</v>
      </c>
    </row>
    <row r="597" spans="2:65" s="1" customFormat="1" ht="16.5" customHeight="1">
      <c r="B597" s="33"/>
      <c r="C597" s="128" t="s">
        <v>843</v>
      </c>
      <c r="D597" s="128" t="s">
        <v>135</v>
      </c>
      <c r="E597" s="129" t="s">
        <v>838</v>
      </c>
      <c r="F597" s="130" t="s">
        <v>839</v>
      </c>
      <c r="G597" s="131" t="s">
        <v>228</v>
      </c>
      <c r="H597" s="132">
        <v>33.7</v>
      </c>
      <c r="I597" s="133"/>
      <c r="J597" s="134">
        <f>ROUND(I597*H597,2)</f>
        <v>0</v>
      </c>
      <c r="K597" s="130" t="s">
        <v>139</v>
      </c>
      <c r="L597" s="33"/>
      <c r="M597" s="135" t="s">
        <v>19</v>
      </c>
      <c r="N597" s="136" t="s">
        <v>43</v>
      </c>
      <c r="P597" s="137">
        <f>O597*H597</f>
        <v>0</v>
      </c>
      <c r="Q597" s="137">
        <v>0.0002</v>
      </c>
      <c r="R597" s="137">
        <f>Q597*H597</f>
        <v>0.006740000000000001</v>
      </c>
      <c r="S597" s="137">
        <v>0</v>
      </c>
      <c r="T597" s="138">
        <f>S597*H597</f>
        <v>0</v>
      </c>
      <c r="AR597" s="139" t="s">
        <v>339</v>
      </c>
      <c r="AT597" s="139" t="s">
        <v>135</v>
      </c>
      <c r="AU597" s="139" t="s">
        <v>81</v>
      </c>
      <c r="AY597" s="18" t="s">
        <v>132</v>
      </c>
      <c r="BE597" s="140">
        <f>IF(N597="základní",J597,0)</f>
        <v>0</v>
      </c>
      <c r="BF597" s="140">
        <f>IF(N597="snížená",J597,0)</f>
        <v>0</v>
      </c>
      <c r="BG597" s="140">
        <f>IF(N597="zákl. přenesená",J597,0)</f>
        <v>0</v>
      </c>
      <c r="BH597" s="140">
        <f>IF(N597="sníž. přenesená",J597,0)</f>
        <v>0</v>
      </c>
      <c r="BI597" s="140">
        <f>IF(N597="nulová",J597,0)</f>
        <v>0</v>
      </c>
      <c r="BJ597" s="18" t="s">
        <v>79</v>
      </c>
      <c r="BK597" s="140">
        <f>ROUND(I597*H597,2)</f>
        <v>0</v>
      </c>
      <c r="BL597" s="18" t="s">
        <v>339</v>
      </c>
      <c r="BM597" s="139" t="s">
        <v>1446</v>
      </c>
    </row>
    <row r="598" spans="2:47" s="1" customFormat="1" ht="11.25">
      <c r="B598" s="33"/>
      <c r="D598" s="141" t="s">
        <v>142</v>
      </c>
      <c r="F598" s="142" t="s">
        <v>841</v>
      </c>
      <c r="I598" s="143"/>
      <c r="L598" s="33"/>
      <c r="M598" s="144"/>
      <c r="T598" s="54"/>
      <c r="AT598" s="18" t="s">
        <v>142</v>
      </c>
      <c r="AU598" s="18" t="s">
        <v>81</v>
      </c>
    </row>
    <row r="599" spans="2:51" s="13" customFormat="1" ht="11.25">
      <c r="B599" s="157"/>
      <c r="D599" s="151" t="s">
        <v>208</v>
      </c>
      <c r="E599" s="158" t="s">
        <v>19</v>
      </c>
      <c r="F599" s="159" t="s">
        <v>1447</v>
      </c>
      <c r="H599" s="160">
        <v>33.7</v>
      </c>
      <c r="I599" s="161"/>
      <c r="L599" s="157"/>
      <c r="M599" s="162"/>
      <c r="T599" s="163"/>
      <c r="AT599" s="158" t="s">
        <v>208</v>
      </c>
      <c r="AU599" s="158" t="s">
        <v>81</v>
      </c>
      <c r="AV599" s="13" t="s">
        <v>81</v>
      </c>
      <c r="AW599" s="13" t="s">
        <v>33</v>
      </c>
      <c r="AX599" s="13" t="s">
        <v>79</v>
      </c>
      <c r="AY599" s="158" t="s">
        <v>132</v>
      </c>
    </row>
    <row r="600" spans="2:65" s="1" customFormat="1" ht="16.5" customHeight="1">
      <c r="B600" s="33"/>
      <c r="C600" s="128" t="s">
        <v>851</v>
      </c>
      <c r="D600" s="128" t="s">
        <v>135</v>
      </c>
      <c r="E600" s="129" t="s">
        <v>844</v>
      </c>
      <c r="F600" s="130" t="s">
        <v>845</v>
      </c>
      <c r="G600" s="131" t="s">
        <v>228</v>
      </c>
      <c r="H600" s="132">
        <v>69.326</v>
      </c>
      <c r="I600" s="133"/>
      <c r="J600" s="134">
        <f>ROUND(I600*H600,2)</f>
        <v>0</v>
      </c>
      <c r="K600" s="130" t="s">
        <v>139</v>
      </c>
      <c r="L600" s="33"/>
      <c r="M600" s="135" t="s">
        <v>19</v>
      </c>
      <c r="N600" s="136" t="s">
        <v>43</v>
      </c>
      <c r="P600" s="137">
        <f>O600*H600</f>
        <v>0</v>
      </c>
      <c r="Q600" s="137">
        <v>0.00018</v>
      </c>
      <c r="R600" s="137">
        <f>Q600*H600</f>
        <v>0.012478679999999999</v>
      </c>
      <c r="S600" s="137">
        <v>0</v>
      </c>
      <c r="T600" s="138">
        <f>S600*H600</f>
        <v>0</v>
      </c>
      <c r="AR600" s="139" t="s">
        <v>339</v>
      </c>
      <c r="AT600" s="139" t="s">
        <v>135</v>
      </c>
      <c r="AU600" s="139" t="s">
        <v>81</v>
      </c>
      <c r="AY600" s="18" t="s">
        <v>132</v>
      </c>
      <c r="BE600" s="140">
        <f>IF(N600="základní",J600,0)</f>
        <v>0</v>
      </c>
      <c r="BF600" s="140">
        <f>IF(N600="snížená",J600,0)</f>
        <v>0</v>
      </c>
      <c r="BG600" s="140">
        <f>IF(N600="zákl. přenesená",J600,0)</f>
        <v>0</v>
      </c>
      <c r="BH600" s="140">
        <f>IF(N600="sníž. přenesená",J600,0)</f>
        <v>0</v>
      </c>
      <c r="BI600" s="140">
        <f>IF(N600="nulová",J600,0)</f>
        <v>0</v>
      </c>
      <c r="BJ600" s="18" t="s">
        <v>79</v>
      </c>
      <c r="BK600" s="140">
        <f>ROUND(I600*H600,2)</f>
        <v>0</v>
      </c>
      <c r="BL600" s="18" t="s">
        <v>339</v>
      </c>
      <c r="BM600" s="139" t="s">
        <v>1448</v>
      </c>
    </row>
    <row r="601" spans="2:47" s="1" customFormat="1" ht="11.25">
      <c r="B601" s="33"/>
      <c r="D601" s="141" t="s">
        <v>142</v>
      </c>
      <c r="F601" s="142" t="s">
        <v>847</v>
      </c>
      <c r="I601" s="143"/>
      <c r="L601" s="33"/>
      <c r="M601" s="144"/>
      <c r="T601" s="54"/>
      <c r="AT601" s="18" t="s">
        <v>142</v>
      </c>
      <c r="AU601" s="18" t="s">
        <v>81</v>
      </c>
    </row>
    <row r="602" spans="2:51" s="13" customFormat="1" ht="22.5">
      <c r="B602" s="157"/>
      <c r="D602" s="151" t="s">
        <v>208</v>
      </c>
      <c r="E602" s="158" t="s">
        <v>19</v>
      </c>
      <c r="F602" s="159" t="s">
        <v>1449</v>
      </c>
      <c r="H602" s="160">
        <v>53.756</v>
      </c>
      <c r="I602" s="161"/>
      <c r="L602" s="157"/>
      <c r="M602" s="162"/>
      <c r="T602" s="163"/>
      <c r="AT602" s="158" t="s">
        <v>208</v>
      </c>
      <c r="AU602" s="158" t="s">
        <v>81</v>
      </c>
      <c r="AV602" s="13" t="s">
        <v>81</v>
      </c>
      <c r="AW602" s="13" t="s">
        <v>33</v>
      </c>
      <c r="AX602" s="13" t="s">
        <v>72</v>
      </c>
      <c r="AY602" s="158" t="s">
        <v>132</v>
      </c>
    </row>
    <row r="603" spans="2:51" s="13" customFormat="1" ht="11.25">
      <c r="B603" s="157"/>
      <c r="D603" s="151" t="s">
        <v>208</v>
      </c>
      <c r="E603" s="158" t="s">
        <v>19</v>
      </c>
      <c r="F603" s="159" t="s">
        <v>1450</v>
      </c>
      <c r="H603" s="160">
        <v>15.57</v>
      </c>
      <c r="I603" s="161"/>
      <c r="L603" s="157"/>
      <c r="M603" s="162"/>
      <c r="T603" s="163"/>
      <c r="AT603" s="158" t="s">
        <v>208</v>
      </c>
      <c r="AU603" s="158" t="s">
        <v>81</v>
      </c>
      <c r="AV603" s="13" t="s">
        <v>81</v>
      </c>
      <c r="AW603" s="13" t="s">
        <v>33</v>
      </c>
      <c r="AX603" s="13" t="s">
        <v>72</v>
      </c>
      <c r="AY603" s="158" t="s">
        <v>132</v>
      </c>
    </row>
    <row r="604" spans="2:51" s="14" customFormat="1" ht="11.25">
      <c r="B604" s="164"/>
      <c r="D604" s="151" t="s">
        <v>208</v>
      </c>
      <c r="E604" s="165" t="s">
        <v>19</v>
      </c>
      <c r="F604" s="166" t="s">
        <v>212</v>
      </c>
      <c r="H604" s="167">
        <v>69.326</v>
      </c>
      <c r="I604" s="168"/>
      <c r="L604" s="164"/>
      <c r="M604" s="169"/>
      <c r="T604" s="170"/>
      <c r="AT604" s="165" t="s">
        <v>208</v>
      </c>
      <c r="AU604" s="165" t="s">
        <v>81</v>
      </c>
      <c r="AV604" s="14" t="s">
        <v>155</v>
      </c>
      <c r="AW604" s="14" t="s">
        <v>33</v>
      </c>
      <c r="AX604" s="14" t="s">
        <v>79</v>
      </c>
      <c r="AY604" s="165" t="s">
        <v>132</v>
      </c>
    </row>
    <row r="605" spans="2:65" s="1" customFormat="1" ht="16.5" customHeight="1">
      <c r="B605" s="33"/>
      <c r="C605" s="178" t="s">
        <v>857</v>
      </c>
      <c r="D605" s="178" t="s">
        <v>346</v>
      </c>
      <c r="E605" s="179" t="s">
        <v>852</v>
      </c>
      <c r="F605" s="180" t="s">
        <v>853</v>
      </c>
      <c r="G605" s="181" t="s">
        <v>228</v>
      </c>
      <c r="H605" s="182">
        <v>113.329</v>
      </c>
      <c r="I605" s="183"/>
      <c r="J605" s="184">
        <f>ROUND(I605*H605,2)</f>
        <v>0</v>
      </c>
      <c r="K605" s="180" t="s">
        <v>19</v>
      </c>
      <c r="L605" s="185"/>
      <c r="M605" s="186" t="s">
        <v>19</v>
      </c>
      <c r="N605" s="187" t="s">
        <v>43</v>
      </c>
      <c r="P605" s="137">
        <f>O605*H605</f>
        <v>0</v>
      </c>
      <c r="Q605" s="137">
        <v>0.00012</v>
      </c>
      <c r="R605" s="137">
        <f>Q605*H605</f>
        <v>0.013599479999999999</v>
      </c>
      <c r="S605" s="137">
        <v>0</v>
      </c>
      <c r="T605" s="138">
        <f>S605*H605</f>
        <v>0</v>
      </c>
      <c r="AR605" s="139" t="s">
        <v>482</v>
      </c>
      <c r="AT605" s="139" t="s">
        <v>346</v>
      </c>
      <c r="AU605" s="139" t="s">
        <v>81</v>
      </c>
      <c r="AY605" s="18" t="s">
        <v>132</v>
      </c>
      <c r="BE605" s="140">
        <f>IF(N605="základní",J605,0)</f>
        <v>0</v>
      </c>
      <c r="BF605" s="140">
        <f>IF(N605="snížená",J605,0)</f>
        <v>0</v>
      </c>
      <c r="BG605" s="140">
        <f>IF(N605="zákl. přenesená",J605,0)</f>
        <v>0</v>
      </c>
      <c r="BH605" s="140">
        <f>IF(N605="sníž. přenesená",J605,0)</f>
        <v>0</v>
      </c>
      <c r="BI605" s="140">
        <f>IF(N605="nulová",J605,0)</f>
        <v>0</v>
      </c>
      <c r="BJ605" s="18" t="s">
        <v>79</v>
      </c>
      <c r="BK605" s="140">
        <f>ROUND(I605*H605,2)</f>
        <v>0</v>
      </c>
      <c r="BL605" s="18" t="s">
        <v>339</v>
      </c>
      <c r="BM605" s="139" t="s">
        <v>1451</v>
      </c>
    </row>
    <row r="606" spans="2:51" s="13" customFormat="1" ht="11.25">
      <c r="B606" s="157"/>
      <c r="D606" s="151" t="s">
        <v>208</v>
      </c>
      <c r="E606" s="158" t="s">
        <v>19</v>
      </c>
      <c r="F606" s="159" t="s">
        <v>1452</v>
      </c>
      <c r="H606" s="160">
        <v>103.026</v>
      </c>
      <c r="I606" s="161"/>
      <c r="L606" s="157"/>
      <c r="M606" s="162"/>
      <c r="T606" s="163"/>
      <c r="AT606" s="158" t="s">
        <v>208</v>
      </c>
      <c r="AU606" s="158" t="s">
        <v>81</v>
      </c>
      <c r="AV606" s="13" t="s">
        <v>81</v>
      </c>
      <c r="AW606" s="13" t="s">
        <v>33</v>
      </c>
      <c r="AX606" s="13" t="s">
        <v>79</v>
      </c>
      <c r="AY606" s="158" t="s">
        <v>132</v>
      </c>
    </row>
    <row r="607" spans="2:51" s="13" customFormat="1" ht="11.25">
      <c r="B607" s="157"/>
      <c r="D607" s="151" t="s">
        <v>208</v>
      </c>
      <c r="F607" s="159" t="s">
        <v>1453</v>
      </c>
      <c r="H607" s="160">
        <v>113.329</v>
      </c>
      <c r="I607" s="161"/>
      <c r="L607" s="157"/>
      <c r="M607" s="162"/>
      <c r="T607" s="163"/>
      <c r="AT607" s="158" t="s">
        <v>208</v>
      </c>
      <c r="AU607" s="158" t="s">
        <v>81</v>
      </c>
      <c r="AV607" s="13" t="s">
        <v>81</v>
      </c>
      <c r="AW607" s="13" t="s">
        <v>4</v>
      </c>
      <c r="AX607" s="13" t="s">
        <v>79</v>
      </c>
      <c r="AY607" s="158" t="s">
        <v>132</v>
      </c>
    </row>
    <row r="608" spans="2:65" s="1" customFormat="1" ht="16.5" customHeight="1">
      <c r="B608" s="33"/>
      <c r="C608" s="128" t="s">
        <v>863</v>
      </c>
      <c r="D608" s="128" t="s">
        <v>135</v>
      </c>
      <c r="E608" s="129" t="s">
        <v>858</v>
      </c>
      <c r="F608" s="130" t="s">
        <v>859</v>
      </c>
      <c r="G608" s="131" t="s">
        <v>228</v>
      </c>
      <c r="H608" s="132">
        <v>100.1</v>
      </c>
      <c r="I608" s="133"/>
      <c r="J608" s="134">
        <f>ROUND(I608*H608,2)</f>
        <v>0</v>
      </c>
      <c r="K608" s="130" t="s">
        <v>139</v>
      </c>
      <c r="L608" s="33"/>
      <c r="M608" s="135" t="s">
        <v>19</v>
      </c>
      <c r="N608" s="136" t="s">
        <v>43</v>
      </c>
      <c r="P608" s="137">
        <f>O608*H608</f>
        <v>0</v>
      </c>
      <c r="Q608" s="137">
        <v>3E-05</v>
      </c>
      <c r="R608" s="137">
        <f>Q608*H608</f>
        <v>0.003003</v>
      </c>
      <c r="S608" s="137">
        <v>0</v>
      </c>
      <c r="T608" s="138">
        <f>S608*H608</f>
        <v>0</v>
      </c>
      <c r="AR608" s="139" t="s">
        <v>339</v>
      </c>
      <c r="AT608" s="139" t="s">
        <v>135</v>
      </c>
      <c r="AU608" s="139" t="s">
        <v>81</v>
      </c>
      <c r="AY608" s="18" t="s">
        <v>132</v>
      </c>
      <c r="BE608" s="140">
        <f>IF(N608="základní",J608,0)</f>
        <v>0</v>
      </c>
      <c r="BF608" s="140">
        <f>IF(N608="snížená",J608,0)</f>
        <v>0</v>
      </c>
      <c r="BG608" s="140">
        <f>IF(N608="zákl. přenesená",J608,0)</f>
        <v>0</v>
      </c>
      <c r="BH608" s="140">
        <f>IF(N608="sníž. přenesená",J608,0)</f>
        <v>0</v>
      </c>
      <c r="BI608" s="140">
        <f>IF(N608="nulová",J608,0)</f>
        <v>0</v>
      </c>
      <c r="BJ608" s="18" t="s">
        <v>79</v>
      </c>
      <c r="BK608" s="140">
        <f>ROUND(I608*H608,2)</f>
        <v>0</v>
      </c>
      <c r="BL608" s="18" t="s">
        <v>339</v>
      </c>
      <c r="BM608" s="139" t="s">
        <v>1454</v>
      </c>
    </row>
    <row r="609" spans="2:47" s="1" customFormat="1" ht="11.25">
      <c r="B609" s="33"/>
      <c r="D609" s="141" t="s">
        <v>142</v>
      </c>
      <c r="F609" s="142" t="s">
        <v>861</v>
      </c>
      <c r="I609" s="143"/>
      <c r="L609" s="33"/>
      <c r="M609" s="144"/>
      <c r="T609" s="54"/>
      <c r="AT609" s="18" t="s">
        <v>142</v>
      </c>
      <c r="AU609" s="18" t="s">
        <v>81</v>
      </c>
    </row>
    <row r="610" spans="2:51" s="13" customFormat="1" ht="11.25">
      <c r="B610" s="157"/>
      <c r="D610" s="151" t="s">
        <v>208</v>
      </c>
      <c r="E610" s="158" t="s">
        <v>19</v>
      </c>
      <c r="F610" s="159" t="s">
        <v>1455</v>
      </c>
      <c r="H610" s="160">
        <v>100.1</v>
      </c>
      <c r="I610" s="161"/>
      <c r="L610" s="157"/>
      <c r="M610" s="162"/>
      <c r="T610" s="163"/>
      <c r="AT610" s="158" t="s">
        <v>208</v>
      </c>
      <c r="AU610" s="158" t="s">
        <v>81</v>
      </c>
      <c r="AV610" s="13" t="s">
        <v>81</v>
      </c>
      <c r="AW610" s="13" t="s">
        <v>33</v>
      </c>
      <c r="AX610" s="13" t="s">
        <v>79</v>
      </c>
      <c r="AY610" s="158" t="s">
        <v>132</v>
      </c>
    </row>
    <row r="611" spans="2:65" s="1" customFormat="1" ht="16.5" customHeight="1">
      <c r="B611" s="33"/>
      <c r="C611" s="128" t="s">
        <v>869</v>
      </c>
      <c r="D611" s="128" t="s">
        <v>135</v>
      </c>
      <c r="E611" s="129" t="s">
        <v>864</v>
      </c>
      <c r="F611" s="130" t="s">
        <v>865</v>
      </c>
      <c r="G611" s="131" t="s">
        <v>228</v>
      </c>
      <c r="H611" s="132">
        <v>2.6</v>
      </c>
      <c r="I611" s="133"/>
      <c r="J611" s="134">
        <f>ROUND(I611*H611,2)</f>
        <v>0</v>
      </c>
      <c r="K611" s="130" t="s">
        <v>139</v>
      </c>
      <c r="L611" s="33"/>
      <c r="M611" s="135" t="s">
        <v>19</v>
      </c>
      <c r="N611" s="136" t="s">
        <v>43</v>
      </c>
      <c r="P611" s="137">
        <f>O611*H611</f>
        <v>0</v>
      </c>
      <c r="Q611" s="137">
        <v>0.00011</v>
      </c>
      <c r="R611" s="137">
        <f>Q611*H611</f>
        <v>0.000286</v>
      </c>
      <c r="S611" s="137">
        <v>0</v>
      </c>
      <c r="T611" s="138">
        <f>S611*H611</f>
        <v>0</v>
      </c>
      <c r="AR611" s="139" t="s">
        <v>339</v>
      </c>
      <c r="AT611" s="139" t="s">
        <v>135</v>
      </c>
      <c r="AU611" s="139" t="s">
        <v>81</v>
      </c>
      <c r="AY611" s="18" t="s">
        <v>132</v>
      </c>
      <c r="BE611" s="140">
        <f>IF(N611="základní",J611,0)</f>
        <v>0</v>
      </c>
      <c r="BF611" s="140">
        <f>IF(N611="snížená",J611,0)</f>
        <v>0</v>
      </c>
      <c r="BG611" s="140">
        <f>IF(N611="zákl. přenesená",J611,0)</f>
        <v>0</v>
      </c>
      <c r="BH611" s="140">
        <f>IF(N611="sníž. přenesená",J611,0)</f>
        <v>0</v>
      </c>
      <c r="BI611" s="140">
        <f>IF(N611="nulová",J611,0)</f>
        <v>0</v>
      </c>
      <c r="BJ611" s="18" t="s">
        <v>79</v>
      </c>
      <c r="BK611" s="140">
        <f>ROUND(I611*H611,2)</f>
        <v>0</v>
      </c>
      <c r="BL611" s="18" t="s">
        <v>339</v>
      </c>
      <c r="BM611" s="139" t="s">
        <v>1456</v>
      </c>
    </row>
    <row r="612" spans="2:47" s="1" customFormat="1" ht="11.25">
      <c r="B612" s="33"/>
      <c r="D612" s="141" t="s">
        <v>142</v>
      </c>
      <c r="F612" s="142" t="s">
        <v>867</v>
      </c>
      <c r="I612" s="143"/>
      <c r="L612" s="33"/>
      <c r="M612" s="144"/>
      <c r="T612" s="54"/>
      <c r="AT612" s="18" t="s">
        <v>142</v>
      </c>
      <c r="AU612" s="18" t="s">
        <v>81</v>
      </c>
    </row>
    <row r="613" spans="2:51" s="13" customFormat="1" ht="11.25">
      <c r="B613" s="157"/>
      <c r="D613" s="151" t="s">
        <v>208</v>
      </c>
      <c r="E613" s="158" t="s">
        <v>19</v>
      </c>
      <c r="F613" s="159" t="s">
        <v>1457</v>
      </c>
      <c r="H613" s="160">
        <v>2.6</v>
      </c>
      <c r="I613" s="161"/>
      <c r="L613" s="157"/>
      <c r="M613" s="162"/>
      <c r="T613" s="163"/>
      <c r="AT613" s="158" t="s">
        <v>208</v>
      </c>
      <c r="AU613" s="158" t="s">
        <v>81</v>
      </c>
      <c r="AV613" s="13" t="s">
        <v>81</v>
      </c>
      <c r="AW613" s="13" t="s">
        <v>33</v>
      </c>
      <c r="AX613" s="13" t="s">
        <v>79</v>
      </c>
      <c r="AY613" s="158" t="s">
        <v>132</v>
      </c>
    </row>
    <row r="614" spans="2:65" s="1" customFormat="1" ht="16.5" customHeight="1">
      <c r="B614" s="33"/>
      <c r="C614" s="128" t="s">
        <v>876</v>
      </c>
      <c r="D614" s="128" t="s">
        <v>135</v>
      </c>
      <c r="E614" s="129" t="s">
        <v>870</v>
      </c>
      <c r="F614" s="130" t="s">
        <v>871</v>
      </c>
      <c r="G614" s="131" t="s">
        <v>205</v>
      </c>
      <c r="H614" s="132">
        <v>3.96</v>
      </c>
      <c r="I614" s="133"/>
      <c r="J614" s="134">
        <f>ROUND(I614*H614,2)</f>
        <v>0</v>
      </c>
      <c r="K614" s="130" t="s">
        <v>139</v>
      </c>
      <c r="L614" s="33"/>
      <c r="M614" s="135" t="s">
        <v>19</v>
      </c>
      <c r="N614" s="136" t="s">
        <v>43</v>
      </c>
      <c r="P614" s="137">
        <f>O614*H614</f>
        <v>0</v>
      </c>
      <c r="Q614" s="137">
        <v>0.00058</v>
      </c>
      <c r="R614" s="137">
        <f>Q614*H614</f>
        <v>0.0022968</v>
      </c>
      <c r="S614" s="137">
        <v>0</v>
      </c>
      <c r="T614" s="138">
        <f>S614*H614</f>
        <v>0</v>
      </c>
      <c r="AR614" s="139" t="s">
        <v>339</v>
      </c>
      <c r="AT614" s="139" t="s">
        <v>135</v>
      </c>
      <c r="AU614" s="139" t="s">
        <v>81</v>
      </c>
      <c r="AY614" s="18" t="s">
        <v>132</v>
      </c>
      <c r="BE614" s="140">
        <f>IF(N614="základní",J614,0)</f>
        <v>0</v>
      </c>
      <c r="BF614" s="140">
        <f>IF(N614="snížená",J614,0)</f>
        <v>0</v>
      </c>
      <c r="BG614" s="140">
        <f>IF(N614="zákl. přenesená",J614,0)</f>
        <v>0</v>
      </c>
      <c r="BH614" s="140">
        <f>IF(N614="sníž. přenesená",J614,0)</f>
        <v>0</v>
      </c>
      <c r="BI614" s="140">
        <f>IF(N614="nulová",J614,0)</f>
        <v>0</v>
      </c>
      <c r="BJ614" s="18" t="s">
        <v>79</v>
      </c>
      <c r="BK614" s="140">
        <f>ROUND(I614*H614,2)</f>
        <v>0</v>
      </c>
      <c r="BL614" s="18" t="s">
        <v>339</v>
      </c>
      <c r="BM614" s="139" t="s">
        <v>1458</v>
      </c>
    </row>
    <row r="615" spans="2:47" s="1" customFormat="1" ht="11.25">
      <c r="B615" s="33"/>
      <c r="D615" s="141" t="s">
        <v>142</v>
      </c>
      <c r="F615" s="142" t="s">
        <v>873</v>
      </c>
      <c r="I615" s="143"/>
      <c r="L615" s="33"/>
      <c r="M615" s="144"/>
      <c r="T615" s="54"/>
      <c r="AT615" s="18" t="s">
        <v>142</v>
      </c>
      <c r="AU615" s="18" t="s">
        <v>81</v>
      </c>
    </row>
    <row r="616" spans="2:51" s="12" customFormat="1" ht="11.25">
      <c r="B616" s="150"/>
      <c r="D616" s="151" t="s">
        <v>208</v>
      </c>
      <c r="E616" s="152" t="s">
        <v>19</v>
      </c>
      <c r="F616" s="153" t="s">
        <v>874</v>
      </c>
      <c r="H616" s="152" t="s">
        <v>19</v>
      </c>
      <c r="I616" s="154"/>
      <c r="L616" s="150"/>
      <c r="M616" s="155"/>
      <c r="T616" s="156"/>
      <c r="AT616" s="152" t="s">
        <v>208</v>
      </c>
      <c r="AU616" s="152" t="s">
        <v>81</v>
      </c>
      <c r="AV616" s="12" t="s">
        <v>79</v>
      </c>
      <c r="AW616" s="12" t="s">
        <v>33</v>
      </c>
      <c r="AX616" s="12" t="s">
        <v>72</v>
      </c>
      <c r="AY616" s="152" t="s">
        <v>132</v>
      </c>
    </row>
    <row r="617" spans="2:51" s="13" customFormat="1" ht="11.25">
      <c r="B617" s="157"/>
      <c r="D617" s="151" t="s">
        <v>208</v>
      </c>
      <c r="E617" s="158" t="s">
        <v>19</v>
      </c>
      <c r="F617" s="159" t="s">
        <v>1459</v>
      </c>
      <c r="H617" s="160">
        <v>3.96</v>
      </c>
      <c r="I617" s="161"/>
      <c r="L617" s="157"/>
      <c r="M617" s="162"/>
      <c r="T617" s="163"/>
      <c r="AT617" s="158" t="s">
        <v>208</v>
      </c>
      <c r="AU617" s="158" t="s">
        <v>81</v>
      </c>
      <c r="AV617" s="13" t="s">
        <v>81</v>
      </c>
      <c r="AW617" s="13" t="s">
        <v>33</v>
      </c>
      <c r="AX617" s="13" t="s">
        <v>79</v>
      </c>
      <c r="AY617" s="158" t="s">
        <v>132</v>
      </c>
    </row>
    <row r="618" spans="2:65" s="1" customFormat="1" ht="16.5" customHeight="1">
      <c r="B618" s="33"/>
      <c r="C618" s="178" t="s">
        <v>881</v>
      </c>
      <c r="D618" s="178" t="s">
        <v>346</v>
      </c>
      <c r="E618" s="179" t="s">
        <v>877</v>
      </c>
      <c r="F618" s="180" t="s">
        <v>878</v>
      </c>
      <c r="G618" s="181" t="s">
        <v>205</v>
      </c>
      <c r="H618" s="182">
        <v>4.356</v>
      </c>
      <c r="I618" s="183"/>
      <c r="J618" s="184">
        <f>ROUND(I618*H618,2)</f>
        <v>0</v>
      </c>
      <c r="K618" s="180" t="s">
        <v>139</v>
      </c>
      <c r="L618" s="185"/>
      <c r="M618" s="186" t="s">
        <v>19</v>
      </c>
      <c r="N618" s="187" t="s">
        <v>43</v>
      </c>
      <c r="P618" s="137">
        <f>O618*H618</f>
        <v>0</v>
      </c>
      <c r="Q618" s="137">
        <v>0.012</v>
      </c>
      <c r="R618" s="137">
        <f>Q618*H618</f>
        <v>0.052272</v>
      </c>
      <c r="S618" s="137">
        <v>0</v>
      </c>
      <c r="T618" s="138">
        <f>S618*H618</f>
        <v>0</v>
      </c>
      <c r="AR618" s="139" t="s">
        <v>482</v>
      </c>
      <c r="AT618" s="139" t="s">
        <v>346</v>
      </c>
      <c r="AU618" s="139" t="s">
        <v>81</v>
      </c>
      <c r="AY618" s="18" t="s">
        <v>132</v>
      </c>
      <c r="BE618" s="140">
        <f>IF(N618="základní",J618,0)</f>
        <v>0</v>
      </c>
      <c r="BF618" s="140">
        <f>IF(N618="snížená",J618,0)</f>
        <v>0</v>
      </c>
      <c r="BG618" s="140">
        <f>IF(N618="zákl. přenesená",J618,0)</f>
        <v>0</v>
      </c>
      <c r="BH618" s="140">
        <f>IF(N618="sníž. přenesená",J618,0)</f>
        <v>0</v>
      </c>
      <c r="BI618" s="140">
        <f>IF(N618="nulová",J618,0)</f>
        <v>0</v>
      </c>
      <c r="BJ618" s="18" t="s">
        <v>79</v>
      </c>
      <c r="BK618" s="140">
        <f>ROUND(I618*H618,2)</f>
        <v>0</v>
      </c>
      <c r="BL618" s="18" t="s">
        <v>339</v>
      </c>
      <c r="BM618" s="139" t="s">
        <v>1460</v>
      </c>
    </row>
    <row r="619" spans="2:51" s="13" customFormat="1" ht="11.25">
      <c r="B619" s="157"/>
      <c r="D619" s="151" t="s">
        <v>208</v>
      </c>
      <c r="F619" s="159" t="s">
        <v>1461</v>
      </c>
      <c r="H619" s="160">
        <v>4.356</v>
      </c>
      <c r="I619" s="161"/>
      <c r="L619" s="157"/>
      <c r="M619" s="162"/>
      <c r="T619" s="163"/>
      <c r="AT619" s="158" t="s">
        <v>208</v>
      </c>
      <c r="AU619" s="158" t="s">
        <v>81</v>
      </c>
      <c r="AV619" s="13" t="s">
        <v>81</v>
      </c>
      <c r="AW619" s="13" t="s">
        <v>4</v>
      </c>
      <c r="AX619" s="13" t="s">
        <v>79</v>
      </c>
      <c r="AY619" s="158" t="s">
        <v>132</v>
      </c>
    </row>
    <row r="620" spans="2:65" s="1" customFormat="1" ht="24.2" customHeight="1">
      <c r="B620" s="33"/>
      <c r="C620" s="128" t="s">
        <v>886</v>
      </c>
      <c r="D620" s="128" t="s">
        <v>135</v>
      </c>
      <c r="E620" s="129" t="s">
        <v>882</v>
      </c>
      <c r="F620" s="130" t="s">
        <v>883</v>
      </c>
      <c r="G620" s="131" t="s">
        <v>596</v>
      </c>
      <c r="H620" s="188"/>
      <c r="I620" s="133"/>
      <c r="J620" s="134">
        <f>ROUND(I620*H620,2)</f>
        <v>0</v>
      </c>
      <c r="K620" s="130" t="s">
        <v>139</v>
      </c>
      <c r="L620" s="33"/>
      <c r="M620" s="135" t="s">
        <v>19</v>
      </c>
      <c r="N620" s="136" t="s">
        <v>43</v>
      </c>
      <c r="P620" s="137">
        <f>O620*H620</f>
        <v>0</v>
      </c>
      <c r="Q620" s="137">
        <v>0</v>
      </c>
      <c r="R620" s="137">
        <f>Q620*H620</f>
        <v>0</v>
      </c>
      <c r="S620" s="137">
        <v>0</v>
      </c>
      <c r="T620" s="138">
        <f>S620*H620</f>
        <v>0</v>
      </c>
      <c r="AR620" s="139" t="s">
        <v>339</v>
      </c>
      <c r="AT620" s="139" t="s">
        <v>135</v>
      </c>
      <c r="AU620" s="139" t="s">
        <v>81</v>
      </c>
      <c r="AY620" s="18" t="s">
        <v>132</v>
      </c>
      <c r="BE620" s="140">
        <f>IF(N620="základní",J620,0)</f>
        <v>0</v>
      </c>
      <c r="BF620" s="140">
        <f>IF(N620="snížená",J620,0)</f>
        <v>0</v>
      </c>
      <c r="BG620" s="140">
        <f>IF(N620="zákl. přenesená",J620,0)</f>
        <v>0</v>
      </c>
      <c r="BH620" s="140">
        <f>IF(N620="sníž. přenesená",J620,0)</f>
        <v>0</v>
      </c>
      <c r="BI620" s="140">
        <f>IF(N620="nulová",J620,0)</f>
        <v>0</v>
      </c>
      <c r="BJ620" s="18" t="s">
        <v>79</v>
      </c>
      <c r="BK620" s="140">
        <f>ROUND(I620*H620,2)</f>
        <v>0</v>
      </c>
      <c r="BL620" s="18" t="s">
        <v>339</v>
      </c>
      <c r="BM620" s="139" t="s">
        <v>1462</v>
      </c>
    </row>
    <row r="621" spans="2:47" s="1" customFormat="1" ht="11.25">
      <c r="B621" s="33"/>
      <c r="D621" s="141" t="s">
        <v>142</v>
      </c>
      <c r="F621" s="142" t="s">
        <v>885</v>
      </c>
      <c r="I621" s="143"/>
      <c r="L621" s="33"/>
      <c r="M621" s="144"/>
      <c r="T621" s="54"/>
      <c r="AT621" s="18" t="s">
        <v>142</v>
      </c>
      <c r="AU621" s="18" t="s">
        <v>81</v>
      </c>
    </row>
    <row r="622" spans="2:65" s="1" customFormat="1" ht="24.2" customHeight="1">
      <c r="B622" s="33"/>
      <c r="C622" s="128" t="s">
        <v>893</v>
      </c>
      <c r="D622" s="128" t="s">
        <v>135</v>
      </c>
      <c r="E622" s="129" t="s">
        <v>887</v>
      </c>
      <c r="F622" s="130" t="s">
        <v>888</v>
      </c>
      <c r="G622" s="131" t="s">
        <v>596</v>
      </c>
      <c r="H622" s="188"/>
      <c r="I622" s="133"/>
      <c r="J622" s="134">
        <f>ROUND(I622*H622,2)</f>
        <v>0</v>
      </c>
      <c r="K622" s="130" t="s">
        <v>139</v>
      </c>
      <c r="L622" s="33"/>
      <c r="M622" s="135" t="s">
        <v>19</v>
      </c>
      <c r="N622" s="136" t="s">
        <v>43</v>
      </c>
      <c r="P622" s="137">
        <f>O622*H622</f>
        <v>0</v>
      </c>
      <c r="Q622" s="137">
        <v>0</v>
      </c>
      <c r="R622" s="137">
        <f>Q622*H622</f>
        <v>0</v>
      </c>
      <c r="S622" s="137">
        <v>0</v>
      </c>
      <c r="T622" s="138">
        <f>S622*H622</f>
        <v>0</v>
      </c>
      <c r="AR622" s="139" t="s">
        <v>339</v>
      </c>
      <c r="AT622" s="139" t="s">
        <v>135</v>
      </c>
      <c r="AU622" s="139" t="s">
        <v>81</v>
      </c>
      <c r="AY622" s="18" t="s">
        <v>132</v>
      </c>
      <c r="BE622" s="140">
        <f>IF(N622="základní",J622,0)</f>
        <v>0</v>
      </c>
      <c r="BF622" s="140">
        <f>IF(N622="snížená",J622,0)</f>
        <v>0</v>
      </c>
      <c r="BG622" s="140">
        <f>IF(N622="zákl. přenesená",J622,0)</f>
        <v>0</v>
      </c>
      <c r="BH622" s="140">
        <f>IF(N622="sníž. přenesená",J622,0)</f>
        <v>0</v>
      </c>
      <c r="BI622" s="140">
        <f>IF(N622="nulová",J622,0)</f>
        <v>0</v>
      </c>
      <c r="BJ622" s="18" t="s">
        <v>79</v>
      </c>
      <c r="BK622" s="140">
        <f>ROUND(I622*H622,2)</f>
        <v>0</v>
      </c>
      <c r="BL622" s="18" t="s">
        <v>339</v>
      </c>
      <c r="BM622" s="139" t="s">
        <v>1463</v>
      </c>
    </row>
    <row r="623" spans="2:47" s="1" customFormat="1" ht="11.25">
      <c r="B623" s="33"/>
      <c r="D623" s="141" t="s">
        <v>142</v>
      </c>
      <c r="F623" s="142" t="s">
        <v>890</v>
      </c>
      <c r="I623" s="143"/>
      <c r="L623" s="33"/>
      <c r="M623" s="144"/>
      <c r="T623" s="54"/>
      <c r="AT623" s="18" t="s">
        <v>142</v>
      </c>
      <c r="AU623" s="18" t="s">
        <v>81</v>
      </c>
    </row>
    <row r="624" spans="2:63" s="11" customFormat="1" ht="22.9" customHeight="1">
      <c r="B624" s="116"/>
      <c r="D624" s="117" t="s">
        <v>71</v>
      </c>
      <c r="E624" s="126" t="s">
        <v>891</v>
      </c>
      <c r="F624" s="126" t="s">
        <v>892</v>
      </c>
      <c r="I624" s="119"/>
      <c r="J624" s="127">
        <f>BK624</f>
        <v>0</v>
      </c>
      <c r="L624" s="116"/>
      <c r="M624" s="121"/>
      <c r="P624" s="122">
        <f>SUM(P625:P644)</f>
        <v>0</v>
      </c>
      <c r="R624" s="122">
        <f>SUM(R625:R644)</f>
        <v>0.00265576</v>
      </c>
      <c r="T624" s="123">
        <f>SUM(T625:T644)</f>
        <v>0</v>
      </c>
      <c r="AR624" s="117" t="s">
        <v>81</v>
      </c>
      <c r="AT624" s="124" t="s">
        <v>71</v>
      </c>
      <c r="AU624" s="124" t="s">
        <v>79</v>
      </c>
      <c r="AY624" s="117" t="s">
        <v>132</v>
      </c>
      <c r="BK624" s="125">
        <f>SUM(BK625:BK644)</f>
        <v>0</v>
      </c>
    </row>
    <row r="625" spans="2:65" s="1" customFormat="1" ht="16.5" customHeight="1">
      <c r="B625" s="33"/>
      <c r="C625" s="128" t="s">
        <v>900</v>
      </c>
      <c r="D625" s="128" t="s">
        <v>135</v>
      </c>
      <c r="E625" s="129" t="s">
        <v>894</v>
      </c>
      <c r="F625" s="130" t="s">
        <v>895</v>
      </c>
      <c r="G625" s="131" t="s">
        <v>205</v>
      </c>
      <c r="H625" s="132">
        <v>20.25</v>
      </c>
      <c r="I625" s="133"/>
      <c r="J625" s="134">
        <f>ROUND(I625*H625,2)</f>
        <v>0</v>
      </c>
      <c r="K625" s="130" t="s">
        <v>139</v>
      </c>
      <c r="L625" s="33"/>
      <c r="M625" s="135" t="s">
        <v>19</v>
      </c>
      <c r="N625" s="136" t="s">
        <v>43</v>
      </c>
      <c r="P625" s="137">
        <f>O625*H625</f>
        <v>0</v>
      </c>
      <c r="Q625" s="137">
        <v>0</v>
      </c>
      <c r="R625" s="137">
        <f>Q625*H625</f>
        <v>0</v>
      </c>
      <c r="S625" s="137">
        <v>0</v>
      </c>
      <c r="T625" s="138">
        <f>S625*H625</f>
        <v>0</v>
      </c>
      <c r="AR625" s="139" t="s">
        <v>339</v>
      </c>
      <c r="AT625" s="139" t="s">
        <v>135</v>
      </c>
      <c r="AU625" s="139" t="s">
        <v>81</v>
      </c>
      <c r="AY625" s="18" t="s">
        <v>132</v>
      </c>
      <c r="BE625" s="140">
        <f>IF(N625="základní",J625,0)</f>
        <v>0</v>
      </c>
      <c r="BF625" s="140">
        <f>IF(N625="snížená",J625,0)</f>
        <v>0</v>
      </c>
      <c r="BG625" s="140">
        <f>IF(N625="zákl. přenesená",J625,0)</f>
        <v>0</v>
      </c>
      <c r="BH625" s="140">
        <f>IF(N625="sníž. přenesená",J625,0)</f>
        <v>0</v>
      </c>
      <c r="BI625" s="140">
        <f>IF(N625="nulová",J625,0)</f>
        <v>0</v>
      </c>
      <c r="BJ625" s="18" t="s">
        <v>79</v>
      </c>
      <c r="BK625" s="140">
        <f>ROUND(I625*H625,2)</f>
        <v>0</v>
      </c>
      <c r="BL625" s="18" t="s">
        <v>339</v>
      </c>
      <c r="BM625" s="139" t="s">
        <v>1464</v>
      </c>
    </row>
    <row r="626" spans="2:47" s="1" customFormat="1" ht="11.25">
      <c r="B626" s="33"/>
      <c r="D626" s="141" t="s">
        <v>142</v>
      </c>
      <c r="F626" s="142" t="s">
        <v>897</v>
      </c>
      <c r="I626" s="143"/>
      <c r="L626" s="33"/>
      <c r="M626" s="144"/>
      <c r="T626" s="54"/>
      <c r="AT626" s="18" t="s">
        <v>142</v>
      </c>
      <c r="AU626" s="18" t="s">
        <v>81</v>
      </c>
    </row>
    <row r="627" spans="2:51" s="12" customFormat="1" ht="11.25">
      <c r="B627" s="150"/>
      <c r="D627" s="151" t="s">
        <v>208</v>
      </c>
      <c r="E627" s="152" t="s">
        <v>19</v>
      </c>
      <c r="F627" s="153" t="s">
        <v>898</v>
      </c>
      <c r="H627" s="152" t="s">
        <v>19</v>
      </c>
      <c r="I627" s="154"/>
      <c r="L627" s="150"/>
      <c r="M627" s="155"/>
      <c r="T627" s="156"/>
      <c r="AT627" s="152" t="s">
        <v>208</v>
      </c>
      <c r="AU627" s="152" t="s">
        <v>81</v>
      </c>
      <c r="AV627" s="12" t="s">
        <v>79</v>
      </c>
      <c r="AW627" s="12" t="s">
        <v>33</v>
      </c>
      <c r="AX627" s="12" t="s">
        <v>72</v>
      </c>
      <c r="AY627" s="152" t="s">
        <v>132</v>
      </c>
    </row>
    <row r="628" spans="2:51" s="13" customFormat="1" ht="11.25">
      <c r="B628" s="157"/>
      <c r="D628" s="151" t="s">
        <v>208</v>
      </c>
      <c r="E628" s="158" t="s">
        <v>19</v>
      </c>
      <c r="F628" s="159" t="s">
        <v>1465</v>
      </c>
      <c r="H628" s="160">
        <v>20.25</v>
      </c>
      <c r="I628" s="161"/>
      <c r="L628" s="157"/>
      <c r="M628" s="162"/>
      <c r="T628" s="163"/>
      <c r="AT628" s="158" t="s">
        <v>208</v>
      </c>
      <c r="AU628" s="158" t="s">
        <v>81</v>
      </c>
      <c r="AV628" s="13" t="s">
        <v>81</v>
      </c>
      <c r="AW628" s="13" t="s">
        <v>33</v>
      </c>
      <c r="AX628" s="13" t="s">
        <v>79</v>
      </c>
      <c r="AY628" s="158" t="s">
        <v>132</v>
      </c>
    </row>
    <row r="629" spans="2:65" s="1" customFormat="1" ht="16.5" customHeight="1">
      <c r="B629" s="33"/>
      <c r="C629" s="128" t="s">
        <v>905</v>
      </c>
      <c r="D629" s="128" t="s">
        <v>135</v>
      </c>
      <c r="E629" s="129" t="s">
        <v>901</v>
      </c>
      <c r="F629" s="130" t="s">
        <v>902</v>
      </c>
      <c r="G629" s="131" t="s">
        <v>205</v>
      </c>
      <c r="H629" s="132">
        <v>23.4</v>
      </c>
      <c r="I629" s="133"/>
      <c r="J629" s="134">
        <f>ROUND(I629*H629,2)</f>
        <v>0</v>
      </c>
      <c r="K629" s="130" t="s">
        <v>19</v>
      </c>
      <c r="L629" s="33"/>
      <c r="M629" s="135" t="s">
        <v>19</v>
      </c>
      <c r="N629" s="136" t="s">
        <v>43</v>
      </c>
      <c r="P629" s="137">
        <f>O629*H629</f>
        <v>0</v>
      </c>
      <c r="Q629" s="137">
        <v>0</v>
      </c>
      <c r="R629" s="137">
        <f>Q629*H629</f>
        <v>0</v>
      </c>
      <c r="S629" s="137">
        <v>0</v>
      </c>
      <c r="T629" s="138">
        <f>S629*H629</f>
        <v>0</v>
      </c>
      <c r="AR629" s="139" t="s">
        <v>339</v>
      </c>
      <c r="AT629" s="139" t="s">
        <v>135</v>
      </c>
      <c r="AU629" s="139" t="s">
        <v>81</v>
      </c>
      <c r="AY629" s="18" t="s">
        <v>132</v>
      </c>
      <c r="BE629" s="140">
        <f>IF(N629="základní",J629,0)</f>
        <v>0</v>
      </c>
      <c r="BF629" s="140">
        <f>IF(N629="snížená",J629,0)</f>
        <v>0</v>
      </c>
      <c r="BG629" s="140">
        <f>IF(N629="zákl. přenesená",J629,0)</f>
        <v>0</v>
      </c>
      <c r="BH629" s="140">
        <f>IF(N629="sníž. přenesená",J629,0)</f>
        <v>0</v>
      </c>
      <c r="BI629" s="140">
        <f>IF(N629="nulová",J629,0)</f>
        <v>0</v>
      </c>
      <c r="BJ629" s="18" t="s">
        <v>79</v>
      </c>
      <c r="BK629" s="140">
        <f>ROUND(I629*H629,2)</f>
        <v>0</v>
      </c>
      <c r="BL629" s="18" t="s">
        <v>339</v>
      </c>
      <c r="BM629" s="139" t="s">
        <v>1466</v>
      </c>
    </row>
    <row r="630" spans="2:51" s="12" customFormat="1" ht="11.25">
      <c r="B630" s="150"/>
      <c r="D630" s="151" t="s">
        <v>208</v>
      </c>
      <c r="E630" s="152" t="s">
        <v>19</v>
      </c>
      <c r="F630" s="153" t="s">
        <v>898</v>
      </c>
      <c r="H630" s="152" t="s">
        <v>19</v>
      </c>
      <c r="I630" s="154"/>
      <c r="L630" s="150"/>
      <c r="M630" s="155"/>
      <c r="T630" s="156"/>
      <c r="AT630" s="152" t="s">
        <v>208</v>
      </c>
      <c r="AU630" s="152" t="s">
        <v>81</v>
      </c>
      <c r="AV630" s="12" t="s">
        <v>79</v>
      </c>
      <c r="AW630" s="12" t="s">
        <v>33</v>
      </c>
      <c r="AX630" s="12" t="s">
        <v>72</v>
      </c>
      <c r="AY630" s="152" t="s">
        <v>132</v>
      </c>
    </row>
    <row r="631" spans="2:51" s="13" customFormat="1" ht="11.25">
      <c r="B631" s="157"/>
      <c r="D631" s="151" t="s">
        <v>208</v>
      </c>
      <c r="E631" s="158" t="s">
        <v>19</v>
      </c>
      <c r="F631" s="159" t="s">
        <v>1467</v>
      </c>
      <c r="H631" s="160">
        <v>23.4</v>
      </c>
      <c r="I631" s="161"/>
      <c r="L631" s="157"/>
      <c r="M631" s="162"/>
      <c r="T631" s="163"/>
      <c r="AT631" s="158" t="s">
        <v>208</v>
      </c>
      <c r="AU631" s="158" t="s">
        <v>81</v>
      </c>
      <c r="AV631" s="13" t="s">
        <v>81</v>
      </c>
      <c r="AW631" s="13" t="s">
        <v>33</v>
      </c>
      <c r="AX631" s="13" t="s">
        <v>79</v>
      </c>
      <c r="AY631" s="158" t="s">
        <v>132</v>
      </c>
    </row>
    <row r="632" spans="2:65" s="1" customFormat="1" ht="16.5" customHeight="1">
      <c r="B632" s="33"/>
      <c r="C632" s="128" t="s">
        <v>912</v>
      </c>
      <c r="D632" s="128" t="s">
        <v>135</v>
      </c>
      <c r="E632" s="129" t="s">
        <v>906</v>
      </c>
      <c r="F632" s="130" t="s">
        <v>907</v>
      </c>
      <c r="G632" s="131" t="s">
        <v>205</v>
      </c>
      <c r="H632" s="132">
        <v>4.784</v>
      </c>
      <c r="I632" s="133"/>
      <c r="J632" s="134">
        <f>ROUND(I632*H632,2)</f>
        <v>0</v>
      </c>
      <c r="K632" s="130" t="s">
        <v>139</v>
      </c>
      <c r="L632" s="33"/>
      <c r="M632" s="135" t="s">
        <v>19</v>
      </c>
      <c r="N632" s="136" t="s">
        <v>43</v>
      </c>
      <c r="P632" s="137">
        <f>O632*H632</f>
        <v>0</v>
      </c>
      <c r="Q632" s="137">
        <v>0.00014</v>
      </c>
      <c r="R632" s="137">
        <f>Q632*H632</f>
        <v>0.0006697599999999999</v>
      </c>
      <c r="S632" s="137">
        <v>0</v>
      </c>
      <c r="T632" s="138">
        <f>S632*H632</f>
        <v>0</v>
      </c>
      <c r="AR632" s="139" t="s">
        <v>339</v>
      </c>
      <c r="AT632" s="139" t="s">
        <v>135</v>
      </c>
      <c r="AU632" s="139" t="s">
        <v>81</v>
      </c>
      <c r="AY632" s="18" t="s">
        <v>132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8" t="s">
        <v>79</v>
      </c>
      <c r="BK632" s="140">
        <f>ROUND(I632*H632,2)</f>
        <v>0</v>
      </c>
      <c r="BL632" s="18" t="s">
        <v>339</v>
      </c>
      <c r="BM632" s="139" t="s">
        <v>1468</v>
      </c>
    </row>
    <row r="633" spans="2:47" s="1" customFormat="1" ht="11.25">
      <c r="B633" s="33"/>
      <c r="D633" s="141" t="s">
        <v>142</v>
      </c>
      <c r="F633" s="142" t="s">
        <v>909</v>
      </c>
      <c r="I633" s="143"/>
      <c r="L633" s="33"/>
      <c r="M633" s="144"/>
      <c r="T633" s="54"/>
      <c r="AT633" s="18" t="s">
        <v>142</v>
      </c>
      <c r="AU633" s="18" t="s">
        <v>81</v>
      </c>
    </row>
    <row r="634" spans="2:51" s="12" customFormat="1" ht="11.25">
      <c r="B634" s="150"/>
      <c r="D634" s="151" t="s">
        <v>208</v>
      </c>
      <c r="E634" s="152" t="s">
        <v>19</v>
      </c>
      <c r="F634" s="153" t="s">
        <v>910</v>
      </c>
      <c r="H634" s="152" t="s">
        <v>19</v>
      </c>
      <c r="I634" s="154"/>
      <c r="L634" s="150"/>
      <c r="M634" s="155"/>
      <c r="T634" s="156"/>
      <c r="AT634" s="152" t="s">
        <v>208</v>
      </c>
      <c r="AU634" s="152" t="s">
        <v>81</v>
      </c>
      <c r="AV634" s="12" t="s">
        <v>79</v>
      </c>
      <c r="AW634" s="12" t="s">
        <v>33</v>
      </c>
      <c r="AX634" s="12" t="s">
        <v>72</v>
      </c>
      <c r="AY634" s="152" t="s">
        <v>132</v>
      </c>
    </row>
    <row r="635" spans="2:51" s="12" customFormat="1" ht="11.25">
      <c r="B635" s="150"/>
      <c r="D635" s="151" t="s">
        <v>208</v>
      </c>
      <c r="E635" s="152" t="s">
        <v>19</v>
      </c>
      <c r="F635" s="153" t="s">
        <v>242</v>
      </c>
      <c r="H635" s="152" t="s">
        <v>19</v>
      </c>
      <c r="I635" s="154"/>
      <c r="L635" s="150"/>
      <c r="M635" s="155"/>
      <c r="T635" s="156"/>
      <c r="AT635" s="152" t="s">
        <v>208</v>
      </c>
      <c r="AU635" s="152" t="s">
        <v>81</v>
      </c>
      <c r="AV635" s="12" t="s">
        <v>79</v>
      </c>
      <c r="AW635" s="12" t="s">
        <v>33</v>
      </c>
      <c r="AX635" s="12" t="s">
        <v>72</v>
      </c>
      <c r="AY635" s="152" t="s">
        <v>132</v>
      </c>
    </row>
    <row r="636" spans="2:51" s="13" customFormat="1" ht="11.25">
      <c r="B636" s="157"/>
      <c r="D636" s="151" t="s">
        <v>208</v>
      </c>
      <c r="E636" s="158" t="s">
        <v>19</v>
      </c>
      <c r="F636" s="159" t="s">
        <v>1469</v>
      </c>
      <c r="H636" s="160">
        <v>4.784</v>
      </c>
      <c r="I636" s="161"/>
      <c r="L636" s="157"/>
      <c r="M636" s="162"/>
      <c r="T636" s="163"/>
      <c r="AT636" s="158" t="s">
        <v>208</v>
      </c>
      <c r="AU636" s="158" t="s">
        <v>81</v>
      </c>
      <c r="AV636" s="13" t="s">
        <v>81</v>
      </c>
      <c r="AW636" s="13" t="s">
        <v>33</v>
      </c>
      <c r="AX636" s="13" t="s">
        <v>79</v>
      </c>
      <c r="AY636" s="158" t="s">
        <v>132</v>
      </c>
    </row>
    <row r="637" spans="2:65" s="1" customFormat="1" ht="16.5" customHeight="1">
      <c r="B637" s="33"/>
      <c r="C637" s="128" t="s">
        <v>920</v>
      </c>
      <c r="D637" s="128" t="s">
        <v>135</v>
      </c>
      <c r="E637" s="129" t="s">
        <v>913</v>
      </c>
      <c r="F637" s="130" t="s">
        <v>914</v>
      </c>
      <c r="G637" s="131" t="s">
        <v>205</v>
      </c>
      <c r="H637" s="132">
        <v>8.275</v>
      </c>
      <c r="I637" s="133"/>
      <c r="J637" s="134">
        <f>ROUND(I637*H637,2)</f>
        <v>0</v>
      </c>
      <c r="K637" s="130" t="s">
        <v>139</v>
      </c>
      <c r="L637" s="33"/>
      <c r="M637" s="135" t="s">
        <v>19</v>
      </c>
      <c r="N637" s="136" t="s">
        <v>43</v>
      </c>
      <c r="P637" s="137">
        <f>O637*H637</f>
        <v>0</v>
      </c>
      <c r="Q637" s="137">
        <v>0.00012</v>
      </c>
      <c r="R637" s="137">
        <f>Q637*H637</f>
        <v>0.0009930000000000002</v>
      </c>
      <c r="S637" s="137">
        <v>0</v>
      </c>
      <c r="T637" s="138">
        <f>S637*H637</f>
        <v>0</v>
      </c>
      <c r="AR637" s="139" t="s">
        <v>339</v>
      </c>
      <c r="AT637" s="139" t="s">
        <v>135</v>
      </c>
      <c r="AU637" s="139" t="s">
        <v>81</v>
      </c>
      <c r="AY637" s="18" t="s">
        <v>132</v>
      </c>
      <c r="BE637" s="140">
        <f>IF(N637="základní",J637,0)</f>
        <v>0</v>
      </c>
      <c r="BF637" s="140">
        <f>IF(N637="snížená",J637,0)</f>
        <v>0</v>
      </c>
      <c r="BG637" s="140">
        <f>IF(N637="zákl. přenesená",J637,0)</f>
        <v>0</v>
      </c>
      <c r="BH637" s="140">
        <f>IF(N637="sníž. přenesená",J637,0)</f>
        <v>0</v>
      </c>
      <c r="BI637" s="140">
        <f>IF(N637="nulová",J637,0)</f>
        <v>0</v>
      </c>
      <c r="BJ637" s="18" t="s">
        <v>79</v>
      </c>
      <c r="BK637" s="140">
        <f>ROUND(I637*H637,2)</f>
        <v>0</v>
      </c>
      <c r="BL637" s="18" t="s">
        <v>339</v>
      </c>
      <c r="BM637" s="139" t="s">
        <v>1470</v>
      </c>
    </row>
    <row r="638" spans="2:47" s="1" customFormat="1" ht="11.25">
      <c r="B638" s="33"/>
      <c r="D638" s="141" t="s">
        <v>142</v>
      </c>
      <c r="F638" s="142" t="s">
        <v>916</v>
      </c>
      <c r="I638" s="143"/>
      <c r="L638" s="33"/>
      <c r="M638" s="144"/>
      <c r="T638" s="54"/>
      <c r="AT638" s="18" t="s">
        <v>142</v>
      </c>
      <c r="AU638" s="18" t="s">
        <v>81</v>
      </c>
    </row>
    <row r="639" spans="2:51" s="12" customFormat="1" ht="11.25">
      <c r="B639" s="150"/>
      <c r="D639" s="151" t="s">
        <v>208</v>
      </c>
      <c r="E639" s="152" t="s">
        <v>19</v>
      </c>
      <c r="F639" s="153" t="s">
        <v>917</v>
      </c>
      <c r="H639" s="152" t="s">
        <v>19</v>
      </c>
      <c r="I639" s="154"/>
      <c r="L639" s="150"/>
      <c r="M639" s="155"/>
      <c r="T639" s="156"/>
      <c r="AT639" s="152" t="s">
        <v>208</v>
      </c>
      <c r="AU639" s="152" t="s">
        <v>81</v>
      </c>
      <c r="AV639" s="12" t="s">
        <v>79</v>
      </c>
      <c r="AW639" s="12" t="s">
        <v>33</v>
      </c>
      <c r="AX639" s="12" t="s">
        <v>72</v>
      </c>
      <c r="AY639" s="152" t="s">
        <v>132</v>
      </c>
    </row>
    <row r="640" spans="2:51" s="13" customFormat="1" ht="11.25">
      <c r="B640" s="157"/>
      <c r="D640" s="151" t="s">
        <v>208</v>
      </c>
      <c r="E640" s="158" t="s">
        <v>19</v>
      </c>
      <c r="F640" s="159" t="s">
        <v>918</v>
      </c>
      <c r="H640" s="160">
        <v>5.875</v>
      </c>
      <c r="I640" s="161"/>
      <c r="L640" s="157"/>
      <c r="M640" s="162"/>
      <c r="T640" s="163"/>
      <c r="AT640" s="158" t="s">
        <v>208</v>
      </c>
      <c r="AU640" s="158" t="s">
        <v>81</v>
      </c>
      <c r="AV640" s="13" t="s">
        <v>81</v>
      </c>
      <c r="AW640" s="13" t="s">
        <v>33</v>
      </c>
      <c r="AX640" s="13" t="s">
        <v>72</v>
      </c>
      <c r="AY640" s="158" t="s">
        <v>132</v>
      </c>
    </row>
    <row r="641" spans="2:51" s="13" customFormat="1" ht="11.25">
      <c r="B641" s="157"/>
      <c r="D641" s="151" t="s">
        <v>208</v>
      </c>
      <c r="E641" s="158" t="s">
        <v>19</v>
      </c>
      <c r="F641" s="159" t="s">
        <v>919</v>
      </c>
      <c r="H641" s="160">
        <v>2.4</v>
      </c>
      <c r="I641" s="161"/>
      <c r="L641" s="157"/>
      <c r="M641" s="162"/>
      <c r="T641" s="163"/>
      <c r="AT641" s="158" t="s">
        <v>208</v>
      </c>
      <c r="AU641" s="158" t="s">
        <v>81</v>
      </c>
      <c r="AV641" s="13" t="s">
        <v>81</v>
      </c>
      <c r="AW641" s="13" t="s">
        <v>33</v>
      </c>
      <c r="AX641" s="13" t="s">
        <v>72</v>
      </c>
      <c r="AY641" s="158" t="s">
        <v>132</v>
      </c>
    </row>
    <row r="642" spans="2:51" s="14" customFormat="1" ht="11.25">
      <c r="B642" s="164"/>
      <c r="D642" s="151" t="s">
        <v>208</v>
      </c>
      <c r="E642" s="165" t="s">
        <v>19</v>
      </c>
      <c r="F642" s="166" t="s">
        <v>212</v>
      </c>
      <c r="H642" s="167">
        <v>8.275</v>
      </c>
      <c r="I642" s="168"/>
      <c r="L642" s="164"/>
      <c r="M642" s="169"/>
      <c r="T642" s="170"/>
      <c r="AT642" s="165" t="s">
        <v>208</v>
      </c>
      <c r="AU642" s="165" t="s">
        <v>81</v>
      </c>
      <c r="AV642" s="14" t="s">
        <v>155</v>
      </c>
      <c r="AW642" s="14" t="s">
        <v>33</v>
      </c>
      <c r="AX642" s="14" t="s">
        <v>79</v>
      </c>
      <c r="AY642" s="165" t="s">
        <v>132</v>
      </c>
    </row>
    <row r="643" spans="2:65" s="1" customFormat="1" ht="16.5" customHeight="1">
      <c r="B643" s="33"/>
      <c r="C643" s="128" t="s">
        <v>927</v>
      </c>
      <c r="D643" s="128" t="s">
        <v>135</v>
      </c>
      <c r="E643" s="129" t="s">
        <v>921</v>
      </c>
      <c r="F643" s="130" t="s">
        <v>922</v>
      </c>
      <c r="G643" s="131" t="s">
        <v>205</v>
      </c>
      <c r="H643" s="132">
        <v>8.275</v>
      </c>
      <c r="I643" s="133"/>
      <c r="J643" s="134">
        <f>ROUND(I643*H643,2)</f>
        <v>0</v>
      </c>
      <c r="K643" s="130" t="s">
        <v>139</v>
      </c>
      <c r="L643" s="33"/>
      <c r="M643" s="135" t="s">
        <v>19</v>
      </c>
      <c r="N643" s="136" t="s">
        <v>43</v>
      </c>
      <c r="P643" s="137">
        <f>O643*H643</f>
        <v>0</v>
      </c>
      <c r="Q643" s="137">
        <v>0.00012</v>
      </c>
      <c r="R643" s="137">
        <f>Q643*H643</f>
        <v>0.0009930000000000002</v>
      </c>
      <c r="S643" s="137">
        <v>0</v>
      </c>
      <c r="T643" s="138">
        <f>S643*H643</f>
        <v>0</v>
      </c>
      <c r="AR643" s="139" t="s">
        <v>339</v>
      </c>
      <c r="AT643" s="139" t="s">
        <v>135</v>
      </c>
      <c r="AU643" s="139" t="s">
        <v>81</v>
      </c>
      <c r="AY643" s="18" t="s">
        <v>132</v>
      </c>
      <c r="BE643" s="140">
        <f>IF(N643="základní",J643,0)</f>
        <v>0</v>
      </c>
      <c r="BF643" s="140">
        <f>IF(N643="snížená",J643,0)</f>
        <v>0</v>
      </c>
      <c r="BG643" s="140">
        <f>IF(N643="zákl. přenesená",J643,0)</f>
        <v>0</v>
      </c>
      <c r="BH643" s="140">
        <f>IF(N643="sníž. přenesená",J643,0)</f>
        <v>0</v>
      </c>
      <c r="BI643" s="140">
        <f>IF(N643="nulová",J643,0)</f>
        <v>0</v>
      </c>
      <c r="BJ643" s="18" t="s">
        <v>79</v>
      </c>
      <c r="BK643" s="140">
        <f>ROUND(I643*H643,2)</f>
        <v>0</v>
      </c>
      <c r="BL643" s="18" t="s">
        <v>339</v>
      </c>
      <c r="BM643" s="139" t="s">
        <v>1471</v>
      </c>
    </row>
    <row r="644" spans="2:47" s="1" customFormat="1" ht="11.25">
      <c r="B644" s="33"/>
      <c r="D644" s="141" t="s">
        <v>142</v>
      </c>
      <c r="F644" s="142" t="s">
        <v>924</v>
      </c>
      <c r="I644" s="143"/>
      <c r="L644" s="33"/>
      <c r="M644" s="144"/>
      <c r="T644" s="54"/>
      <c r="AT644" s="18" t="s">
        <v>142</v>
      </c>
      <c r="AU644" s="18" t="s">
        <v>81</v>
      </c>
    </row>
    <row r="645" spans="2:63" s="11" customFormat="1" ht="22.9" customHeight="1">
      <c r="B645" s="116"/>
      <c r="D645" s="117" t="s">
        <v>71</v>
      </c>
      <c r="E645" s="126" t="s">
        <v>925</v>
      </c>
      <c r="F645" s="126" t="s">
        <v>926</v>
      </c>
      <c r="I645" s="119"/>
      <c r="J645" s="127">
        <f>BK645</f>
        <v>0</v>
      </c>
      <c r="L645" s="116"/>
      <c r="M645" s="121"/>
      <c r="P645" s="122">
        <f>SUM(P646:P708)</f>
        <v>0</v>
      </c>
      <c r="R645" s="122">
        <f>SUM(R646:R708)</f>
        <v>0.1724057</v>
      </c>
      <c r="T645" s="123">
        <f>SUM(T646:T708)</f>
        <v>0.031749889999999996</v>
      </c>
      <c r="AR645" s="117" t="s">
        <v>81</v>
      </c>
      <c r="AT645" s="124" t="s">
        <v>71</v>
      </c>
      <c r="AU645" s="124" t="s">
        <v>79</v>
      </c>
      <c r="AY645" s="117" t="s">
        <v>132</v>
      </c>
      <c r="BK645" s="125">
        <f>SUM(BK646:BK708)</f>
        <v>0</v>
      </c>
    </row>
    <row r="646" spans="2:65" s="1" customFormat="1" ht="16.5" customHeight="1">
      <c r="B646" s="33"/>
      <c r="C646" s="128" t="s">
        <v>937</v>
      </c>
      <c r="D646" s="128" t="s">
        <v>135</v>
      </c>
      <c r="E646" s="129" t="s">
        <v>928</v>
      </c>
      <c r="F646" s="130" t="s">
        <v>929</v>
      </c>
      <c r="G646" s="131" t="s">
        <v>205</v>
      </c>
      <c r="H646" s="132">
        <v>102.419</v>
      </c>
      <c r="I646" s="133"/>
      <c r="J646" s="134">
        <f>ROUND(I646*H646,2)</f>
        <v>0</v>
      </c>
      <c r="K646" s="130" t="s">
        <v>139</v>
      </c>
      <c r="L646" s="33"/>
      <c r="M646" s="135" t="s">
        <v>19</v>
      </c>
      <c r="N646" s="136" t="s">
        <v>43</v>
      </c>
      <c r="P646" s="137">
        <f>O646*H646</f>
        <v>0</v>
      </c>
      <c r="Q646" s="137">
        <v>0.001</v>
      </c>
      <c r="R646" s="137">
        <f>Q646*H646</f>
        <v>0.102419</v>
      </c>
      <c r="S646" s="137">
        <v>0.00031</v>
      </c>
      <c r="T646" s="138">
        <f>S646*H646</f>
        <v>0.031749889999999996</v>
      </c>
      <c r="AR646" s="139" t="s">
        <v>339</v>
      </c>
      <c r="AT646" s="139" t="s">
        <v>135</v>
      </c>
      <c r="AU646" s="139" t="s">
        <v>81</v>
      </c>
      <c r="AY646" s="18" t="s">
        <v>132</v>
      </c>
      <c r="BE646" s="140">
        <f>IF(N646="základní",J646,0)</f>
        <v>0</v>
      </c>
      <c r="BF646" s="140">
        <f>IF(N646="snížená",J646,0)</f>
        <v>0</v>
      </c>
      <c r="BG646" s="140">
        <f>IF(N646="zákl. přenesená",J646,0)</f>
        <v>0</v>
      </c>
      <c r="BH646" s="140">
        <f>IF(N646="sníž. přenesená",J646,0)</f>
        <v>0</v>
      </c>
      <c r="BI646" s="140">
        <f>IF(N646="nulová",J646,0)</f>
        <v>0</v>
      </c>
      <c r="BJ646" s="18" t="s">
        <v>79</v>
      </c>
      <c r="BK646" s="140">
        <f>ROUND(I646*H646,2)</f>
        <v>0</v>
      </c>
      <c r="BL646" s="18" t="s">
        <v>339</v>
      </c>
      <c r="BM646" s="139" t="s">
        <v>1472</v>
      </c>
    </row>
    <row r="647" spans="2:47" s="1" customFormat="1" ht="11.25">
      <c r="B647" s="33"/>
      <c r="D647" s="141" t="s">
        <v>142</v>
      </c>
      <c r="F647" s="142" t="s">
        <v>931</v>
      </c>
      <c r="I647" s="143"/>
      <c r="L647" s="33"/>
      <c r="M647" s="144"/>
      <c r="T647" s="54"/>
      <c r="AT647" s="18" t="s">
        <v>142</v>
      </c>
      <c r="AU647" s="18" t="s">
        <v>81</v>
      </c>
    </row>
    <row r="648" spans="2:51" s="13" customFormat="1" ht="11.25">
      <c r="B648" s="157"/>
      <c r="D648" s="151" t="s">
        <v>208</v>
      </c>
      <c r="E648" s="158" t="s">
        <v>19</v>
      </c>
      <c r="F648" s="159" t="s">
        <v>1257</v>
      </c>
      <c r="H648" s="160">
        <v>2.17</v>
      </c>
      <c r="I648" s="161"/>
      <c r="L648" s="157"/>
      <c r="M648" s="162"/>
      <c r="T648" s="163"/>
      <c r="AT648" s="158" t="s">
        <v>208</v>
      </c>
      <c r="AU648" s="158" t="s">
        <v>81</v>
      </c>
      <c r="AV648" s="13" t="s">
        <v>81</v>
      </c>
      <c r="AW648" s="13" t="s">
        <v>33</v>
      </c>
      <c r="AX648" s="13" t="s">
        <v>72</v>
      </c>
      <c r="AY648" s="158" t="s">
        <v>132</v>
      </c>
    </row>
    <row r="649" spans="2:51" s="13" customFormat="1" ht="11.25">
      <c r="B649" s="157"/>
      <c r="D649" s="151" t="s">
        <v>208</v>
      </c>
      <c r="E649" s="158" t="s">
        <v>19</v>
      </c>
      <c r="F649" s="159" t="s">
        <v>1258</v>
      </c>
      <c r="H649" s="160">
        <v>5.745</v>
      </c>
      <c r="I649" s="161"/>
      <c r="L649" s="157"/>
      <c r="M649" s="162"/>
      <c r="T649" s="163"/>
      <c r="AT649" s="158" t="s">
        <v>208</v>
      </c>
      <c r="AU649" s="158" t="s">
        <v>81</v>
      </c>
      <c r="AV649" s="13" t="s">
        <v>81</v>
      </c>
      <c r="AW649" s="13" t="s">
        <v>33</v>
      </c>
      <c r="AX649" s="13" t="s">
        <v>72</v>
      </c>
      <c r="AY649" s="158" t="s">
        <v>132</v>
      </c>
    </row>
    <row r="650" spans="2:51" s="13" customFormat="1" ht="11.25">
      <c r="B650" s="157"/>
      <c r="D650" s="151" t="s">
        <v>208</v>
      </c>
      <c r="E650" s="158" t="s">
        <v>19</v>
      </c>
      <c r="F650" s="159" t="s">
        <v>1259</v>
      </c>
      <c r="H650" s="160">
        <v>6.1</v>
      </c>
      <c r="I650" s="161"/>
      <c r="L650" s="157"/>
      <c r="M650" s="162"/>
      <c r="T650" s="163"/>
      <c r="AT650" s="158" t="s">
        <v>208</v>
      </c>
      <c r="AU650" s="158" t="s">
        <v>81</v>
      </c>
      <c r="AV650" s="13" t="s">
        <v>81</v>
      </c>
      <c r="AW650" s="13" t="s">
        <v>33</v>
      </c>
      <c r="AX650" s="13" t="s">
        <v>72</v>
      </c>
      <c r="AY650" s="158" t="s">
        <v>132</v>
      </c>
    </row>
    <row r="651" spans="2:51" s="13" customFormat="1" ht="11.25">
      <c r="B651" s="157"/>
      <c r="D651" s="151" t="s">
        <v>208</v>
      </c>
      <c r="E651" s="158" t="s">
        <v>19</v>
      </c>
      <c r="F651" s="159" t="s">
        <v>1260</v>
      </c>
      <c r="H651" s="160">
        <v>146.445</v>
      </c>
      <c r="I651" s="161"/>
      <c r="L651" s="157"/>
      <c r="M651" s="162"/>
      <c r="T651" s="163"/>
      <c r="AT651" s="158" t="s">
        <v>208</v>
      </c>
      <c r="AU651" s="158" t="s">
        <v>81</v>
      </c>
      <c r="AV651" s="13" t="s">
        <v>81</v>
      </c>
      <c r="AW651" s="13" t="s">
        <v>33</v>
      </c>
      <c r="AX651" s="13" t="s">
        <v>72</v>
      </c>
      <c r="AY651" s="158" t="s">
        <v>132</v>
      </c>
    </row>
    <row r="652" spans="2:51" s="13" customFormat="1" ht="11.25">
      <c r="B652" s="157"/>
      <c r="D652" s="151" t="s">
        <v>208</v>
      </c>
      <c r="E652" s="158" t="s">
        <v>19</v>
      </c>
      <c r="F652" s="159" t="s">
        <v>1261</v>
      </c>
      <c r="H652" s="160">
        <v>-2.1</v>
      </c>
      <c r="I652" s="161"/>
      <c r="L652" s="157"/>
      <c r="M652" s="162"/>
      <c r="T652" s="163"/>
      <c r="AT652" s="158" t="s">
        <v>208</v>
      </c>
      <c r="AU652" s="158" t="s">
        <v>81</v>
      </c>
      <c r="AV652" s="13" t="s">
        <v>81</v>
      </c>
      <c r="AW652" s="13" t="s">
        <v>33</v>
      </c>
      <c r="AX652" s="13" t="s">
        <v>72</v>
      </c>
      <c r="AY652" s="158" t="s">
        <v>132</v>
      </c>
    </row>
    <row r="653" spans="2:51" s="13" customFormat="1" ht="11.25">
      <c r="B653" s="157"/>
      <c r="D653" s="151" t="s">
        <v>208</v>
      </c>
      <c r="E653" s="158" t="s">
        <v>19</v>
      </c>
      <c r="F653" s="159" t="s">
        <v>266</v>
      </c>
      <c r="H653" s="160">
        <v>-1.87</v>
      </c>
      <c r="I653" s="161"/>
      <c r="L653" s="157"/>
      <c r="M653" s="162"/>
      <c r="T653" s="163"/>
      <c r="AT653" s="158" t="s">
        <v>208</v>
      </c>
      <c r="AU653" s="158" t="s">
        <v>81</v>
      </c>
      <c r="AV653" s="13" t="s">
        <v>81</v>
      </c>
      <c r="AW653" s="13" t="s">
        <v>33</v>
      </c>
      <c r="AX653" s="13" t="s">
        <v>72</v>
      </c>
      <c r="AY653" s="158" t="s">
        <v>132</v>
      </c>
    </row>
    <row r="654" spans="2:51" s="13" customFormat="1" ht="11.25">
      <c r="B654" s="157"/>
      <c r="D654" s="151" t="s">
        <v>208</v>
      </c>
      <c r="E654" s="158" t="s">
        <v>19</v>
      </c>
      <c r="F654" s="159" t="s">
        <v>267</v>
      </c>
      <c r="H654" s="160">
        <v>-1.65</v>
      </c>
      <c r="I654" s="161"/>
      <c r="L654" s="157"/>
      <c r="M654" s="162"/>
      <c r="T654" s="163"/>
      <c r="AT654" s="158" t="s">
        <v>208</v>
      </c>
      <c r="AU654" s="158" t="s">
        <v>81</v>
      </c>
      <c r="AV654" s="13" t="s">
        <v>81</v>
      </c>
      <c r="AW654" s="13" t="s">
        <v>33</v>
      </c>
      <c r="AX654" s="13" t="s">
        <v>72</v>
      </c>
      <c r="AY654" s="158" t="s">
        <v>132</v>
      </c>
    </row>
    <row r="655" spans="2:51" s="13" customFormat="1" ht="11.25">
      <c r="B655" s="157"/>
      <c r="D655" s="151" t="s">
        <v>208</v>
      </c>
      <c r="E655" s="158" t="s">
        <v>19</v>
      </c>
      <c r="F655" s="159" t="s">
        <v>268</v>
      </c>
      <c r="H655" s="160">
        <v>-1.925</v>
      </c>
      <c r="I655" s="161"/>
      <c r="L655" s="157"/>
      <c r="M655" s="162"/>
      <c r="T655" s="163"/>
      <c r="AT655" s="158" t="s">
        <v>208</v>
      </c>
      <c r="AU655" s="158" t="s">
        <v>81</v>
      </c>
      <c r="AV655" s="13" t="s">
        <v>81</v>
      </c>
      <c r="AW655" s="13" t="s">
        <v>33</v>
      </c>
      <c r="AX655" s="13" t="s">
        <v>72</v>
      </c>
      <c r="AY655" s="158" t="s">
        <v>132</v>
      </c>
    </row>
    <row r="656" spans="2:51" s="13" customFormat="1" ht="11.25">
      <c r="B656" s="157"/>
      <c r="D656" s="151" t="s">
        <v>208</v>
      </c>
      <c r="E656" s="158" t="s">
        <v>19</v>
      </c>
      <c r="F656" s="159" t="s">
        <v>1262</v>
      </c>
      <c r="H656" s="160">
        <v>5.04</v>
      </c>
      <c r="I656" s="161"/>
      <c r="L656" s="157"/>
      <c r="M656" s="162"/>
      <c r="T656" s="163"/>
      <c r="AT656" s="158" t="s">
        <v>208</v>
      </c>
      <c r="AU656" s="158" t="s">
        <v>81</v>
      </c>
      <c r="AV656" s="13" t="s">
        <v>81</v>
      </c>
      <c r="AW656" s="13" t="s">
        <v>33</v>
      </c>
      <c r="AX656" s="13" t="s">
        <v>72</v>
      </c>
      <c r="AY656" s="158" t="s">
        <v>132</v>
      </c>
    </row>
    <row r="657" spans="2:51" s="13" customFormat="1" ht="11.25">
      <c r="B657" s="157"/>
      <c r="D657" s="151" t="s">
        <v>208</v>
      </c>
      <c r="E657" s="158" t="s">
        <v>19</v>
      </c>
      <c r="F657" s="159" t="s">
        <v>272</v>
      </c>
      <c r="H657" s="160">
        <v>-16.2</v>
      </c>
      <c r="I657" s="161"/>
      <c r="L657" s="157"/>
      <c r="M657" s="162"/>
      <c r="T657" s="163"/>
      <c r="AT657" s="158" t="s">
        <v>208</v>
      </c>
      <c r="AU657" s="158" t="s">
        <v>81</v>
      </c>
      <c r="AV657" s="13" t="s">
        <v>81</v>
      </c>
      <c r="AW657" s="13" t="s">
        <v>33</v>
      </c>
      <c r="AX657" s="13" t="s">
        <v>72</v>
      </c>
      <c r="AY657" s="158" t="s">
        <v>132</v>
      </c>
    </row>
    <row r="658" spans="2:51" s="13" customFormat="1" ht="11.25">
      <c r="B658" s="157"/>
      <c r="D658" s="151" t="s">
        <v>208</v>
      </c>
      <c r="E658" s="158" t="s">
        <v>19</v>
      </c>
      <c r="F658" s="159" t="s">
        <v>1263</v>
      </c>
      <c r="H658" s="160">
        <v>-3.28</v>
      </c>
      <c r="I658" s="161"/>
      <c r="L658" s="157"/>
      <c r="M658" s="162"/>
      <c r="T658" s="163"/>
      <c r="AT658" s="158" t="s">
        <v>208</v>
      </c>
      <c r="AU658" s="158" t="s">
        <v>81</v>
      </c>
      <c r="AV658" s="13" t="s">
        <v>81</v>
      </c>
      <c r="AW658" s="13" t="s">
        <v>33</v>
      </c>
      <c r="AX658" s="13" t="s">
        <v>72</v>
      </c>
      <c r="AY658" s="158" t="s">
        <v>132</v>
      </c>
    </row>
    <row r="659" spans="2:51" s="13" customFormat="1" ht="11.25">
      <c r="B659" s="157"/>
      <c r="D659" s="151" t="s">
        <v>208</v>
      </c>
      <c r="E659" s="158" t="s">
        <v>19</v>
      </c>
      <c r="F659" s="159" t="s">
        <v>271</v>
      </c>
      <c r="H659" s="160">
        <v>-7.38</v>
      </c>
      <c r="I659" s="161"/>
      <c r="L659" s="157"/>
      <c r="M659" s="162"/>
      <c r="T659" s="163"/>
      <c r="AT659" s="158" t="s">
        <v>208</v>
      </c>
      <c r="AU659" s="158" t="s">
        <v>81</v>
      </c>
      <c r="AV659" s="13" t="s">
        <v>81</v>
      </c>
      <c r="AW659" s="13" t="s">
        <v>33</v>
      </c>
      <c r="AX659" s="13" t="s">
        <v>72</v>
      </c>
      <c r="AY659" s="158" t="s">
        <v>132</v>
      </c>
    </row>
    <row r="660" spans="2:51" s="13" customFormat="1" ht="11.25">
      <c r="B660" s="157"/>
      <c r="D660" s="151" t="s">
        <v>208</v>
      </c>
      <c r="E660" s="158" t="s">
        <v>19</v>
      </c>
      <c r="F660" s="159" t="s">
        <v>1264</v>
      </c>
      <c r="H660" s="160">
        <v>-2.088</v>
      </c>
      <c r="I660" s="161"/>
      <c r="L660" s="157"/>
      <c r="M660" s="162"/>
      <c r="T660" s="163"/>
      <c r="AT660" s="158" t="s">
        <v>208</v>
      </c>
      <c r="AU660" s="158" t="s">
        <v>81</v>
      </c>
      <c r="AV660" s="13" t="s">
        <v>81</v>
      </c>
      <c r="AW660" s="13" t="s">
        <v>33</v>
      </c>
      <c r="AX660" s="13" t="s">
        <v>72</v>
      </c>
      <c r="AY660" s="158" t="s">
        <v>132</v>
      </c>
    </row>
    <row r="661" spans="2:51" s="13" customFormat="1" ht="11.25">
      <c r="B661" s="157"/>
      <c r="D661" s="151" t="s">
        <v>208</v>
      </c>
      <c r="E661" s="158" t="s">
        <v>19</v>
      </c>
      <c r="F661" s="159" t="s">
        <v>1265</v>
      </c>
      <c r="H661" s="160">
        <v>-4.698</v>
      </c>
      <c r="I661" s="161"/>
      <c r="L661" s="157"/>
      <c r="M661" s="162"/>
      <c r="T661" s="163"/>
      <c r="AT661" s="158" t="s">
        <v>208</v>
      </c>
      <c r="AU661" s="158" t="s">
        <v>81</v>
      </c>
      <c r="AV661" s="13" t="s">
        <v>81</v>
      </c>
      <c r="AW661" s="13" t="s">
        <v>33</v>
      </c>
      <c r="AX661" s="13" t="s">
        <v>72</v>
      </c>
      <c r="AY661" s="158" t="s">
        <v>132</v>
      </c>
    </row>
    <row r="662" spans="2:51" s="13" customFormat="1" ht="11.25">
      <c r="B662" s="157"/>
      <c r="D662" s="151" t="s">
        <v>208</v>
      </c>
      <c r="E662" s="158" t="s">
        <v>19</v>
      </c>
      <c r="F662" s="159" t="s">
        <v>1266</v>
      </c>
      <c r="H662" s="160">
        <v>-1.64</v>
      </c>
      <c r="I662" s="161"/>
      <c r="L662" s="157"/>
      <c r="M662" s="162"/>
      <c r="T662" s="163"/>
      <c r="AT662" s="158" t="s">
        <v>208</v>
      </c>
      <c r="AU662" s="158" t="s">
        <v>81</v>
      </c>
      <c r="AV662" s="13" t="s">
        <v>81</v>
      </c>
      <c r="AW662" s="13" t="s">
        <v>33</v>
      </c>
      <c r="AX662" s="13" t="s">
        <v>72</v>
      </c>
      <c r="AY662" s="158" t="s">
        <v>132</v>
      </c>
    </row>
    <row r="663" spans="2:51" s="13" customFormat="1" ht="11.25">
      <c r="B663" s="157"/>
      <c r="D663" s="151" t="s">
        <v>208</v>
      </c>
      <c r="E663" s="158" t="s">
        <v>19</v>
      </c>
      <c r="F663" s="159" t="s">
        <v>1473</v>
      </c>
      <c r="H663" s="160">
        <v>-20.25</v>
      </c>
      <c r="I663" s="161"/>
      <c r="L663" s="157"/>
      <c r="M663" s="162"/>
      <c r="T663" s="163"/>
      <c r="AT663" s="158" t="s">
        <v>208</v>
      </c>
      <c r="AU663" s="158" t="s">
        <v>81</v>
      </c>
      <c r="AV663" s="13" t="s">
        <v>81</v>
      </c>
      <c r="AW663" s="13" t="s">
        <v>33</v>
      </c>
      <c r="AX663" s="13" t="s">
        <v>72</v>
      </c>
      <c r="AY663" s="158" t="s">
        <v>132</v>
      </c>
    </row>
    <row r="664" spans="2:51" s="14" customFormat="1" ht="11.25">
      <c r="B664" s="164"/>
      <c r="D664" s="151" t="s">
        <v>208</v>
      </c>
      <c r="E664" s="165" t="s">
        <v>19</v>
      </c>
      <c r="F664" s="166" t="s">
        <v>212</v>
      </c>
      <c r="H664" s="167">
        <v>102.41899999999997</v>
      </c>
      <c r="I664" s="168"/>
      <c r="L664" s="164"/>
      <c r="M664" s="169"/>
      <c r="T664" s="170"/>
      <c r="AT664" s="165" t="s">
        <v>208</v>
      </c>
      <c r="AU664" s="165" t="s">
        <v>81</v>
      </c>
      <c r="AV664" s="14" t="s">
        <v>155</v>
      </c>
      <c r="AW664" s="14" t="s">
        <v>33</v>
      </c>
      <c r="AX664" s="14" t="s">
        <v>79</v>
      </c>
      <c r="AY664" s="165" t="s">
        <v>132</v>
      </c>
    </row>
    <row r="665" spans="2:65" s="1" customFormat="1" ht="24.2" customHeight="1">
      <c r="B665" s="33"/>
      <c r="C665" s="128" t="s">
        <v>943</v>
      </c>
      <c r="D665" s="128" t="s">
        <v>135</v>
      </c>
      <c r="E665" s="129" t="s">
        <v>938</v>
      </c>
      <c r="F665" s="130" t="s">
        <v>939</v>
      </c>
      <c r="G665" s="131" t="s">
        <v>228</v>
      </c>
      <c r="H665" s="132">
        <v>35.1</v>
      </c>
      <c r="I665" s="133"/>
      <c r="J665" s="134">
        <f>ROUND(I665*H665,2)</f>
        <v>0</v>
      </c>
      <c r="K665" s="130" t="s">
        <v>139</v>
      </c>
      <c r="L665" s="33"/>
      <c r="M665" s="135" t="s">
        <v>19</v>
      </c>
      <c r="N665" s="136" t="s">
        <v>43</v>
      </c>
      <c r="P665" s="137">
        <f>O665*H665</f>
        <v>0</v>
      </c>
      <c r="Q665" s="137">
        <v>0</v>
      </c>
      <c r="R665" s="137">
        <f>Q665*H665</f>
        <v>0</v>
      </c>
      <c r="S665" s="137">
        <v>0</v>
      </c>
      <c r="T665" s="138">
        <f>S665*H665</f>
        <v>0</v>
      </c>
      <c r="AR665" s="139" t="s">
        <v>339</v>
      </c>
      <c r="AT665" s="139" t="s">
        <v>135</v>
      </c>
      <c r="AU665" s="139" t="s">
        <v>81</v>
      </c>
      <c r="AY665" s="18" t="s">
        <v>132</v>
      </c>
      <c r="BE665" s="140">
        <f>IF(N665="základní",J665,0)</f>
        <v>0</v>
      </c>
      <c r="BF665" s="140">
        <f>IF(N665="snížená",J665,0)</f>
        <v>0</v>
      </c>
      <c r="BG665" s="140">
        <f>IF(N665="zákl. přenesená",J665,0)</f>
        <v>0</v>
      </c>
      <c r="BH665" s="140">
        <f>IF(N665="sníž. přenesená",J665,0)</f>
        <v>0</v>
      </c>
      <c r="BI665" s="140">
        <f>IF(N665="nulová",J665,0)</f>
        <v>0</v>
      </c>
      <c r="BJ665" s="18" t="s">
        <v>79</v>
      </c>
      <c r="BK665" s="140">
        <f>ROUND(I665*H665,2)</f>
        <v>0</v>
      </c>
      <c r="BL665" s="18" t="s">
        <v>339</v>
      </c>
      <c r="BM665" s="139" t="s">
        <v>1474</v>
      </c>
    </row>
    <row r="666" spans="2:47" s="1" customFormat="1" ht="11.25">
      <c r="B666" s="33"/>
      <c r="D666" s="141" t="s">
        <v>142</v>
      </c>
      <c r="F666" s="142" t="s">
        <v>941</v>
      </c>
      <c r="I666" s="143"/>
      <c r="L666" s="33"/>
      <c r="M666" s="144"/>
      <c r="T666" s="54"/>
      <c r="AT666" s="18" t="s">
        <v>142</v>
      </c>
      <c r="AU666" s="18" t="s">
        <v>81</v>
      </c>
    </row>
    <row r="667" spans="2:51" s="13" customFormat="1" ht="11.25">
      <c r="B667" s="157"/>
      <c r="D667" s="151" t="s">
        <v>208</v>
      </c>
      <c r="E667" s="158" t="s">
        <v>19</v>
      </c>
      <c r="F667" s="159" t="s">
        <v>942</v>
      </c>
      <c r="H667" s="160">
        <v>35.1</v>
      </c>
      <c r="I667" s="161"/>
      <c r="L667" s="157"/>
      <c r="M667" s="162"/>
      <c r="T667" s="163"/>
      <c r="AT667" s="158" t="s">
        <v>208</v>
      </c>
      <c r="AU667" s="158" t="s">
        <v>81</v>
      </c>
      <c r="AV667" s="13" t="s">
        <v>81</v>
      </c>
      <c r="AW667" s="13" t="s">
        <v>33</v>
      </c>
      <c r="AX667" s="13" t="s">
        <v>79</v>
      </c>
      <c r="AY667" s="158" t="s">
        <v>132</v>
      </c>
    </row>
    <row r="668" spans="2:65" s="1" customFormat="1" ht="16.5" customHeight="1">
      <c r="B668" s="33"/>
      <c r="C668" s="178" t="s">
        <v>948</v>
      </c>
      <c r="D668" s="178" t="s">
        <v>346</v>
      </c>
      <c r="E668" s="179" t="s">
        <v>944</v>
      </c>
      <c r="F668" s="180" t="s">
        <v>945</v>
      </c>
      <c r="G668" s="181" t="s">
        <v>228</v>
      </c>
      <c r="H668" s="182">
        <v>42.12</v>
      </c>
      <c r="I668" s="183"/>
      <c r="J668" s="184">
        <f>ROUND(I668*H668,2)</f>
        <v>0</v>
      </c>
      <c r="K668" s="180" t="s">
        <v>139</v>
      </c>
      <c r="L668" s="185"/>
      <c r="M668" s="186" t="s">
        <v>19</v>
      </c>
      <c r="N668" s="187" t="s">
        <v>43</v>
      </c>
      <c r="P668" s="137">
        <f>O668*H668</f>
        <v>0</v>
      </c>
      <c r="Q668" s="137">
        <v>0</v>
      </c>
      <c r="R668" s="137">
        <f>Q668*H668</f>
        <v>0</v>
      </c>
      <c r="S668" s="137">
        <v>0</v>
      </c>
      <c r="T668" s="138">
        <f>S668*H668</f>
        <v>0</v>
      </c>
      <c r="AR668" s="139" t="s">
        <v>482</v>
      </c>
      <c r="AT668" s="139" t="s">
        <v>346</v>
      </c>
      <c r="AU668" s="139" t="s">
        <v>81</v>
      </c>
      <c r="AY668" s="18" t="s">
        <v>132</v>
      </c>
      <c r="BE668" s="140">
        <f>IF(N668="základní",J668,0)</f>
        <v>0</v>
      </c>
      <c r="BF668" s="140">
        <f>IF(N668="snížená",J668,0)</f>
        <v>0</v>
      </c>
      <c r="BG668" s="140">
        <f>IF(N668="zákl. přenesená",J668,0)</f>
        <v>0</v>
      </c>
      <c r="BH668" s="140">
        <f>IF(N668="sníž. přenesená",J668,0)</f>
        <v>0</v>
      </c>
      <c r="BI668" s="140">
        <f>IF(N668="nulová",J668,0)</f>
        <v>0</v>
      </c>
      <c r="BJ668" s="18" t="s">
        <v>79</v>
      </c>
      <c r="BK668" s="140">
        <f>ROUND(I668*H668,2)</f>
        <v>0</v>
      </c>
      <c r="BL668" s="18" t="s">
        <v>339</v>
      </c>
      <c r="BM668" s="139" t="s">
        <v>1475</v>
      </c>
    </row>
    <row r="669" spans="2:51" s="13" customFormat="1" ht="11.25">
      <c r="B669" s="157"/>
      <c r="D669" s="151" t="s">
        <v>208</v>
      </c>
      <c r="F669" s="159" t="s">
        <v>947</v>
      </c>
      <c r="H669" s="160">
        <v>42.12</v>
      </c>
      <c r="I669" s="161"/>
      <c r="L669" s="157"/>
      <c r="M669" s="162"/>
      <c r="T669" s="163"/>
      <c r="AT669" s="158" t="s">
        <v>208</v>
      </c>
      <c r="AU669" s="158" t="s">
        <v>81</v>
      </c>
      <c r="AV669" s="13" t="s">
        <v>81</v>
      </c>
      <c r="AW669" s="13" t="s">
        <v>4</v>
      </c>
      <c r="AX669" s="13" t="s">
        <v>79</v>
      </c>
      <c r="AY669" s="158" t="s">
        <v>132</v>
      </c>
    </row>
    <row r="670" spans="2:65" s="1" customFormat="1" ht="24.2" customHeight="1">
      <c r="B670" s="33"/>
      <c r="C670" s="128" t="s">
        <v>954</v>
      </c>
      <c r="D670" s="128" t="s">
        <v>135</v>
      </c>
      <c r="E670" s="129" t="s">
        <v>949</v>
      </c>
      <c r="F670" s="130" t="s">
        <v>950</v>
      </c>
      <c r="G670" s="131" t="s">
        <v>205</v>
      </c>
      <c r="H670" s="132">
        <v>8.415</v>
      </c>
      <c r="I670" s="133"/>
      <c r="J670" s="134">
        <f>ROUND(I670*H670,2)</f>
        <v>0</v>
      </c>
      <c r="K670" s="130" t="s">
        <v>139</v>
      </c>
      <c r="L670" s="33"/>
      <c r="M670" s="135" t="s">
        <v>19</v>
      </c>
      <c r="N670" s="136" t="s">
        <v>43</v>
      </c>
      <c r="P670" s="137">
        <f>O670*H670</f>
        <v>0</v>
      </c>
      <c r="Q670" s="137">
        <v>0</v>
      </c>
      <c r="R670" s="137">
        <f>Q670*H670</f>
        <v>0</v>
      </c>
      <c r="S670" s="137">
        <v>0</v>
      </c>
      <c r="T670" s="138">
        <f>S670*H670</f>
        <v>0</v>
      </c>
      <c r="AR670" s="139" t="s">
        <v>339</v>
      </c>
      <c r="AT670" s="139" t="s">
        <v>135</v>
      </c>
      <c r="AU670" s="139" t="s">
        <v>81</v>
      </c>
      <c r="AY670" s="18" t="s">
        <v>132</v>
      </c>
      <c r="BE670" s="140">
        <f>IF(N670="základní",J670,0)</f>
        <v>0</v>
      </c>
      <c r="BF670" s="140">
        <f>IF(N670="snížená",J670,0)</f>
        <v>0</v>
      </c>
      <c r="BG670" s="140">
        <f>IF(N670="zákl. přenesená",J670,0)</f>
        <v>0</v>
      </c>
      <c r="BH670" s="140">
        <f>IF(N670="sníž. přenesená",J670,0)</f>
        <v>0</v>
      </c>
      <c r="BI670" s="140">
        <f>IF(N670="nulová",J670,0)</f>
        <v>0</v>
      </c>
      <c r="BJ670" s="18" t="s">
        <v>79</v>
      </c>
      <c r="BK670" s="140">
        <f>ROUND(I670*H670,2)</f>
        <v>0</v>
      </c>
      <c r="BL670" s="18" t="s">
        <v>339</v>
      </c>
      <c r="BM670" s="139" t="s">
        <v>1476</v>
      </c>
    </row>
    <row r="671" spans="2:47" s="1" customFormat="1" ht="11.25">
      <c r="B671" s="33"/>
      <c r="D671" s="141" t="s">
        <v>142</v>
      </c>
      <c r="F671" s="142" t="s">
        <v>952</v>
      </c>
      <c r="I671" s="143"/>
      <c r="L671" s="33"/>
      <c r="M671" s="144"/>
      <c r="T671" s="54"/>
      <c r="AT671" s="18" t="s">
        <v>142</v>
      </c>
      <c r="AU671" s="18" t="s">
        <v>81</v>
      </c>
    </row>
    <row r="672" spans="2:51" s="13" customFormat="1" ht="11.25">
      <c r="B672" s="157"/>
      <c r="D672" s="151" t="s">
        <v>208</v>
      </c>
      <c r="E672" s="158" t="s">
        <v>19</v>
      </c>
      <c r="F672" s="159" t="s">
        <v>953</v>
      </c>
      <c r="H672" s="160">
        <v>8.415</v>
      </c>
      <c r="I672" s="161"/>
      <c r="L672" s="157"/>
      <c r="M672" s="162"/>
      <c r="T672" s="163"/>
      <c r="AT672" s="158" t="s">
        <v>208</v>
      </c>
      <c r="AU672" s="158" t="s">
        <v>81</v>
      </c>
      <c r="AV672" s="13" t="s">
        <v>81</v>
      </c>
      <c r="AW672" s="13" t="s">
        <v>33</v>
      </c>
      <c r="AX672" s="13" t="s">
        <v>79</v>
      </c>
      <c r="AY672" s="158" t="s">
        <v>132</v>
      </c>
    </row>
    <row r="673" spans="2:65" s="1" customFormat="1" ht="16.5" customHeight="1">
      <c r="B673" s="33"/>
      <c r="C673" s="178" t="s">
        <v>959</v>
      </c>
      <c r="D673" s="178" t="s">
        <v>346</v>
      </c>
      <c r="E673" s="179" t="s">
        <v>955</v>
      </c>
      <c r="F673" s="180" t="s">
        <v>956</v>
      </c>
      <c r="G673" s="181" t="s">
        <v>205</v>
      </c>
      <c r="H673" s="182">
        <v>10.098</v>
      </c>
      <c r="I673" s="183"/>
      <c r="J673" s="184">
        <f>ROUND(I673*H673,2)</f>
        <v>0</v>
      </c>
      <c r="K673" s="180" t="s">
        <v>139</v>
      </c>
      <c r="L673" s="185"/>
      <c r="M673" s="186" t="s">
        <v>19</v>
      </c>
      <c r="N673" s="187" t="s">
        <v>43</v>
      </c>
      <c r="P673" s="137">
        <f>O673*H673</f>
        <v>0</v>
      </c>
      <c r="Q673" s="137">
        <v>0</v>
      </c>
      <c r="R673" s="137">
        <f>Q673*H673</f>
        <v>0</v>
      </c>
      <c r="S673" s="137">
        <v>0</v>
      </c>
      <c r="T673" s="138">
        <f>S673*H673</f>
        <v>0</v>
      </c>
      <c r="AR673" s="139" t="s">
        <v>482</v>
      </c>
      <c r="AT673" s="139" t="s">
        <v>346</v>
      </c>
      <c r="AU673" s="139" t="s">
        <v>81</v>
      </c>
      <c r="AY673" s="18" t="s">
        <v>132</v>
      </c>
      <c r="BE673" s="140">
        <f>IF(N673="základní",J673,0)</f>
        <v>0</v>
      </c>
      <c r="BF673" s="140">
        <f>IF(N673="snížená",J673,0)</f>
        <v>0</v>
      </c>
      <c r="BG673" s="140">
        <f>IF(N673="zákl. přenesená",J673,0)</f>
        <v>0</v>
      </c>
      <c r="BH673" s="140">
        <f>IF(N673="sníž. přenesená",J673,0)</f>
        <v>0</v>
      </c>
      <c r="BI673" s="140">
        <f>IF(N673="nulová",J673,0)</f>
        <v>0</v>
      </c>
      <c r="BJ673" s="18" t="s">
        <v>79</v>
      </c>
      <c r="BK673" s="140">
        <f>ROUND(I673*H673,2)</f>
        <v>0</v>
      </c>
      <c r="BL673" s="18" t="s">
        <v>339</v>
      </c>
      <c r="BM673" s="139" t="s">
        <v>1477</v>
      </c>
    </row>
    <row r="674" spans="2:51" s="13" customFormat="1" ht="11.25">
      <c r="B674" s="157"/>
      <c r="D674" s="151" t="s">
        <v>208</v>
      </c>
      <c r="F674" s="159" t="s">
        <v>958</v>
      </c>
      <c r="H674" s="160">
        <v>10.098</v>
      </c>
      <c r="I674" s="161"/>
      <c r="L674" s="157"/>
      <c r="M674" s="162"/>
      <c r="T674" s="163"/>
      <c r="AT674" s="158" t="s">
        <v>208</v>
      </c>
      <c r="AU674" s="158" t="s">
        <v>81</v>
      </c>
      <c r="AV674" s="13" t="s">
        <v>81</v>
      </c>
      <c r="AW674" s="13" t="s">
        <v>4</v>
      </c>
      <c r="AX674" s="13" t="s">
        <v>79</v>
      </c>
      <c r="AY674" s="158" t="s">
        <v>132</v>
      </c>
    </row>
    <row r="675" spans="2:65" s="1" customFormat="1" ht="16.5" customHeight="1">
      <c r="B675" s="33"/>
      <c r="C675" s="128" t="s">
        <v>969</v>
      </c>
      <c r="D675" s="128" t="s">
        <v>135</v>
      </c>
      <c r="E675" s="129" t="s">
        <v>960</v>
      </c>
      <c r="F675" s="130" t="s">
        <v>961</v>
      </c>
      <c r="G675" s="131" t="s">
        <v>205</v>
      </c>
      <c r="H675" s="132">
        <v>152.145</v>
      </c>
      <c r="I675" s="133"/>
      <c r="J675" s="134">
        <f>ROUND(I675*H675,2)</f>
        <v>0</v>
      </c>
      <c r="K675" s="130" t="s">
        <v>139</v>
      </c>
      <c r="L675" s="33"/>
      <c r="M675" s="135" t="s">
        <v>19</v>
      </c>
      <c r="N675" s="136" t="s">
        <v>43</v>
      </c>
      <c r="P675" s="137">
        <f>O675*H675</f>
        <v>0</v>
      </c>
      <c r="Q675" s="137">
        <v>0.0002</v>
      </c>
      <c r="R675" s="137">
        <f>Q675*H675</f>
        <v>0.030429000000000005</v>
      </c>
      <c r="S675" s="137">
        <v>0</v>
      </c>
      <c r="T675" s="138">
        <f>S675*H675</f>
        <v>0</v>
      </c>
      <c r="AR675" s="139" t="s">
        <v>339</v>
      </c>
      <c r="AT675" s="139" t="s">
        <v>135</v>
      </c>
      <c r="AU675" s="139" t="s">
        <v>81</v>
      </c>
      <c r="AY675" s="18" t="s">
        <v>132</v>
      </c>
      <c r="BE675" s="140">
        <f>IF(N675="základní",J675,0)</f>
        <v>0</v>
      </c>
      <c r="BF675" s="140">
        <f>IF(N675="snížená",J675,0)</f>
        <v>0</v>
      </c>
      <c r="BG675" s="140">
        <f>IF(N675="zákl. přenesená",J675,0)</f>
        <v>0</v>
      </c>
      <c r="BH675" s="140">
        <f>IF(N675="sníž. přenesená",J675,0)</f>
        <v>0</v>
      </c>
      <c r="BI675" s="140">
        <f>IF(N675="nulová",J675,0)</f>
        <v>0</v>
      </c>
      <c r="BJ675" s="18" t="s">
        <v>79</v>
      </c>
      <c r="BK675" s="140">
        <f>ROUND(I675*H675,2)</f>
        <v>0</v>
      </c>
      <c r="BL675" s="18" t="s">
        <v>339</v>
      </c>
      <c r="BM675" s="139" t="s">
        <v>1478</v>
      </c>
    </row>
    <row r="676" spans="2:47" s="1" customFormat="1" ht="11.25">
      <c r="B676" s="33"/>
      <c r="D676" s="141" t="s">
        <v>142</v>
      </c>
      <c r="F676" s="142" t="s">
        <v>963</v>
      </c>
      <c r="I676" s="143"/>
      <c r="L676" s="33"/>
      <c r="M676" s="144"/>
      <c r="T676" s="54"/>
      <c r="AT676" s="18" t="s">
        <v>142</v>
      </c>
      <c r="AU676" s="18" t="s">
        <v>81</v>
      </c>
    </row>
    <row r="677" spans="2:51" s="12" customFormat="1" ht="11.25">
      <c r="B677" s="150"/>
      <c r="D677" s="151" t="s">
        <v>208</v>
      </c>
      <c r="E677" s="152" t="s">
        <v>19</v>
      </c>
      <c r="F677" s="153" t="s">
        <v>964</v>
      </c>
      <c r="H677" s="152" t="s">
        <v>19</v>
      </c>
      <c r="I677" s="154"/>
      <c r="L677" s="150"/>
      <c r="M677" s="155"/>
      <c r="T677" s="156"/>
      <c r="AT677" s="152" t="s">
        <v>208</v>
      </c>
      <c r="AU677" s="152" t="s">
        <v>81</v>
      </c>
      <c r="AV677" s="12" t="s">
        <v>79</v>
      </c>
      <c r="AW677" s="12" t="s">
        <v>33</v>
      </c>
      <c r="AX677" s="12" t="s">
        <v>72</v>
      </c>
      <c r="AY677" s="152" t="s">
        <v>132</v>
      </c>
    </row>
    <row r="678" spans="2:51" s="13" customFormat="1" ht="11.25">
      <c r="B678" s="157"/>
      <c r="D678" s="151" t="s">
        <v>208</v>
      </c>
      <c r="E678" s="158" t="s">
        <v>19</v>
      </c>
      <c r="F678" s="159" t="s">
        <v>1377</v>
      </c>
      <c r="H678" s="160">
        <v>4.95</v>
      </c>
      <c r="I678" s="161"/>
      <c r="L678" s="157"/>
      <c r="M678" s="162"/>
      <c r="T678" s="163"/>
      <c r="AT678" s="158" t="s">
        <v>208</v>
      </c>
      <c r="AU678" s="158" t="s">
        <v>81</v>
      </c>
      <c r="AV678" s="13" t="s">
        <v>81</v>
      </c>
      <c r="AW678" s="13" t="s">
        <v>33</v>
      </c>
      <c r="AX678" s="13" t="s">
        <v>72</v>
      </c>
      <c r="AY678" s="158" t="s">
        <v>132</v>
      </c>
    </row>
    <row r="679" spans="2:51" s="13" customFormat="1" ht="11.25">
      <c r="B679" s="157"/>
      <c r="D679" s="151" t="s">
        <v>208</v>
      </c>
      <c r="E679" s="158" t="s">
        <v>19</v>
      </c>
      <c r="F679" s="159" t="s">
        <v>1378</v>
      </c>
      <c r="H679" s="160">
        <v>-0.12</v>
      </c>
      <c r="I679" s="161"/>
      <c r="L679" s="157"/>
      <c r="M679" s="162"/>
      <c r="T679" s="163"/>
      <c r="AT679" s="158" t="s">
        <v>208</v>
      </c>
      <c r="AU679" s="158" t="s">
        <v>81</v>
      </c>
      <c r="AV679" s="13" t="s">
        <v>81</v>
      </c>
      <c r="AW679" s="13" t="s">
        <v>33</v>
      </c>
      <c r="AX679" s="13" t="s">
        <v>72</v>
      </c>
      <c r="AY679" s="158" t="s">
        <v>132</v>
      </c>
    </row>
    <row r="680" spans="2:51" s="13" customFormat="1" ht="11.25">
      <c r="B680" s="157"/>
      <c r="D680" s="151" t="s">
        <v>208</v>
      </c>
      <c r="E680" s="158" t="s">
        <v>19</v>
      </c>
      <c r="F680" s="159" t="s">
        <v>1299</v>
      </c>
      <c r="H680" s="160">
        <v>3.96</v>
      </c>
      <c r="I680" s="161"/>
      <c r="L680" s="157"/>
      <c r="M680" s="162"/>
      <c r="T680" s="163"/>
      <c r="AT680" s="158" t="s">
        <v>208</v>
      </c>
      <c r="AU680" s="158" t="s">
        <v>81</v>
      </c>
      <c r="AV680" s="13" t="s">
        <v>81</v>
      </c>
      <c r="AW680" s="13" t="s">
        <v>33</v>
      </c>
      <c r="AX680" s="13" t="s">
        <v>72</v>
      </c>
      <c r="AY680" s="158" t="s">
        <v>132</v>
      </c>
    </row>
    <row r="681" spans="2:51" s="13" customFormat="1" ht="11.25">
      <c r="B681" s="157"/>
      <c r="D681" s="151" t="s">
        <v>208</v>
      </c>
      <c r="E681" s="158" t="s">
        <v>19</v>
      </c>
      <c r="F681" s="159" t="s">
        <v>1318</v>
      </c>
      <c r="H681" s="160">
        <v>4.42</v>
      </c>
      <c r="I681" s="161"/>
      <c r="L681" s="157"/>
      <c r="M681" s="162"/>
      <c r="T681" s="163"/>
      <c r="AT681" s="158" t="s">
        <v>208</v>
      </c>
      <c r="AU681" s="158" t="s">
        <v>81</v>
      </c>
      <c r="AV681" s="13" t="s">
        <v>81</v>
      </c>
      <c r="AW681" s="13" t="s">
        <v>33</v>
      </c>
      <c r="AX681" s="13" t="s">
        <v>72</v>
      </c>
      <c r="AY681" s="158" t="s">
        <v>132</v>
      </c>
    </row>
    <row r="682" spans="2:51" s="13" customFormat="1" ht="11.25">
      <c r="B682" s="157"/>
      <c r="D682" s="151" t="s">
        <v>208</v>
      </c>
      <c r="E682" s="158" t="s">
        <v>19</v>
      </c>
      <c r="F682" s="159" t="s">
        <v>1301</v>
      </c>
      <c r="H682" s="160">
        <v>3</v>
      </c>
      <c r="I682" s="161"/>
      <c r="L682" s="157"/>
      <c r="M682" s="162"/>
      <c r="T682" s="163"/>
      <c r="AT682" s="158" t="s">
        <v>208</v>
      </c>
      <c r="AU682" s="158" t="s">
        <v>81</v>
      </c>
      <c r="AV682" s="13" t="s">
        <v>81</v>
      </c>
      <c r="AW682" s="13" t="s">
        <v>33</v>
      </c>
      <c r="AX682" s="13" t="s">
        <v>72</v>
      </c>
      <c r="AY682" s="158" t="s">
        <v>132</v>
      </c>
    </row>
    <row r="683" spans="2:51" s="13" customFormat="1" ht="11.25">
      <c r="B683" s="157"/>
      <c r="D683" s="151" t="s">
        <v>208</v>
      </c>
      <c r="E683" s="158" t="s">
        <v>19</v>
      </c>
      <c r="F683" s="159" t="s">
        <v>1303</v>
      </c>
      <c r="H683" s="160">
        <v>3.9</v>
      </c>
      <c r="I683" s="161"/>
      <c r="L683" s="157"/>
      <c r="M683" s="162"/>
      <c r="T683" s="163"/>
      <c r="AT683" s="158" t="s">
        <v>208</v>
      </c>
      <c r="AU683" s="158" t="s">
        <v>81</v>
      </c>
      <c r="AV683" s="13" t="s">
        <v>81</v>
      </c>
      <c r="AW683" s="13" t="s">
        <v>33</v>
      </c>
      <c r="AX683" s="13" t="s">
        <v>72</v>
      </c>
      <c r="AY683" s="158" t="s">
        <v>132</v>
      </c>
    </row>
    <row r="684" spans="2:51" s="13" customFormat="1" ht="11.25">
      <c r="B684" s="157"/>
      <c r="D684" s="151" t="s">
        <v>208</v>
      </c>
      <c r="E684" s="158" t="s">
        <v>19</v>
      </c>
      <c r="F684" s="159" t="s">
        <v>1379</v>
      </c>
      <c r="H684" s="160">
        <v>2.73</v>
      </c>
      <c r="I684" s="161"/>
      <c r="L684" s="157"/>
      <c r="M684" s="162"/>
      <c r="T684" s="163"/>
      <c r="AT684" s="158" t="s">
        <v>208</v>
      </c>
      <c r="AU684" s="158" t="s">
        <v>81</v>
      </c>
      <c r="AV684" s="13" t="s">
        <v>81</v>
      </c>
      <c r="AW684" s="13" t="s">
        <v>33</v>
      </c>
      <c r="AX684" s="13" t="s">
        <v>72</v>
      </c>
      <c r="AY684" s="158" t="s">
        <v>132</v>
      </c>
    </row>
    <row r="685" spans="2:51" s="13" customFormat="1" ht="11.25">
      <c r="B685" s="157"/>
      <c r="D685" s="151" t="s">
        <v>208</v>
      </c>
      <c r="E685" s="158" t="s">
        <v>19</v>
      </c>
      <c r="F685" s="159" t="s">
        <v>1322</v>
      </c>
      <c r="H685" s="160">
        <v>14.654</v>
      </c>
      <c r="I685" s="161"/>
      <c r="L685" s="157"/>
      <c r="M685" s="162"/>
      <c r="T685" s="163"/>
      <c r="AT685" s="158" t="s">
        <v>208</v>
      </c>
      <c r="AU685" s="158" t="s">
        <v>81</v>
      </c>
      <c r="AV685" s="13" t="s">
        <v>81</v>
      </c>
      <c r="AW685" s="13" t="s">
        <v>33</v>
      </c>
      <c r="AX685" s="13" t="s">
        <v>72</v>
      </c>
      <c r="AY685" s="158" t="s">
        <v>132</v>
      </c>
    </row>
    <row r="686" spans="2:51" s="13" customFormat="1" ht="11.25">
      <c r="B686" s="157"/>
      <c r="D686" s="151" t="s">
        <v>208</v>
      </c>
      <c r="E686" s="158" t="s">
        <v>19</v>
      </c>
      <c r="F686" s="159" t="s">
        <v>1323</v>
      </c>
      <c r="H686" s="160">
        <v>4.2</v>
      </c>
      <c r="I686" s="161"/>
      <c r="L686" s="157"/>
      <c r="M686" s="162"/>
      <c r="T686" s="163"/>
      <c r="AT686" s="158" t="s">
        <v>208</v>
      </c>
      <c r="AU686" s="158" t="s">
        <v>81</v>
      </c>
      <c r="AV686" s="13" t="s">
        <v>81</v>
      </c>
      <c r="AW686" s="13" t="s">
        <v>33</v>
      </c>
      <c r="AX686" s="13" t="s">
        <v>72</v>
      </c>
      <c r="AY686" s="158" t="s">
        <v>132</v>
      </c>
    </row>
    <row r="687" spans="2:51" s="13" customFormat="1" ht="11.25">
      <c r="B687" s="157"/>
      <c r="D687" s="151" t="s">
        <v>208</v>
      </c>
      <c r="E687" s="158" t="s">
        <v>19</v>
      </c>
      <c r="F687" s="159" t="s">
        <v>1309</v>
      </c>
      <c r="H687" s="160">
        <v>2.912</v>
      </c>
      <c r="I687" s="161"/>
      <c r="L687" s="157"/>
      <c r="M687" s="162"/>
      <c r="T687" s="163"/>
      <c r="AT687" s="158" t="s">
        <v>208</v>
      </c>
      <c r="AU687" s="158" t="s">
        <v>81</v>
      </c>
      <c r="AV687" s="13" t="s">
        <v>81</v>
      </c>
      <c r="AW687" s="13" t="s">
        <v>33</v>
      </c>
      <c r="AX687" s="13" t="s">
        <v>72</v>
      </c>
      <c r="AY687" s="158" t="s">
        <v>132</v>
      </c>
    </row>
    <row r="688" spans="2:51" s="13" customFormat="1" ht="11.25">
      <c r="B688" s="157"/>
      <c r="D688" s="151" t="s">
        <v>208</v>
      </c>
      <c r="E688" s="158" t="s">
        <v>19</v>
      </c>
      <c r="F688" s="159" t="s">
        <v>1380</v>
      </c>
      <c r="H688" s="160">
        <v>-0.4</v>
      </c>
      <c r="I688" s="161"/>
      <c r="L688" s="157"/>
      <c r="M688" s="162"/>
      <c r="T688" s="163"/>
      <c r="AT688" s="158" t="s">
        <v>208</v>
      </c>
      <c r="AU688" s="158" t="s">
        <v>81</v>
      </c>
      <c r="AV688" s="13" t="s">
        <v>81</v>
      </c>
      <c r="AW688" s="13" t="s">
        <v>33</v>
      </c>
      <c r="AX688" s="13" t="s">
        <v>72</v>
      </c>
      <c r="AY688" s="158" t="s">
        <v>132</v>
      </c>
    </row>
    <row r="689" spans="2:51" s="13" customFormat="1" ht="11.25">
      <c r="B689" s="157"/>
      <c r="D689" s="151" t="s">
        <v>208</v>
      </c>
      <c r="E689" s="158" t="s">
        <v>19</v>
      </c>
      <c r="F689" s="159" t="s">
        <v>1381</v>
      </c>
      <c r="H689" s="160">
        <v>-0.188</v>
      </c>
      <c r="I689" s="161"/>
      <c r="L689" s="157"/>
      <c r="M689" s="162"/>
      <c r="T689" s="163"/>
      <c r="AT689" s="158" t="s">
        <v>208</v>
      </c>
      <c r="AU689" s="158" t="s">
        <v>81</v>
      </c>
      <c r="AV689" s="13" t="s">
        <v>81</v>
      </c>
      <c r="AW689" s="13" t="s">
        <v>33</v>
      </c>
      <c r="AX689" s="13" t="s">
        <v>72</v>
      </c>
      <c r="AY689" s="158" t="s">
        <v>132</v>
      </c>
    </row>
    <row r="690" spans="2:51" s="13" customFormat="1" ht="11.25">
      <c r="B690" s="157"/>
      <c r="D690" s="151" t="s">
        <v>208</v>
      </c>
      <c r="E690" s="158" t="s">
        <v>19</v>
      </c>
      <c r="F690" s="159" t="s">
        <v>377</v>
      </c>
      <c r="H690" s="160">
        <v>2.34</v>
      </c>
      <c r="I690" s="161"/>
      <c r="L690" s="157"/>
      <c r="M690" s="162"/>
      <c r="T690" s="163"/>
      <c r="AT690" s="158" t="s">
        <v>208</v>
      </c>
      <c r="AU690" s="158" t="s">
        <v>81</v>
      </c>
      <c r="AV690" s="13" t="s">
        <v>81</v>
      </c>
      <c r="AW690" s="13" t="s">
        <v>33</v>
      </c>
      <c r="AX690" s="13" t="s">
        <v>72</v>
      </c>
      <c r="AY690" s="158" t="s">
        <v>132</v>
      </c>
    </row>
    <row r="691" spans="2:51" s="13" customFormat="1" ht="11.25">
      <c r="B691" s="157"/>
      <c r="D691" s="151" t="s">
        <v>208</v>
      </c>
      <c r="E691" s="158" t="s">
        <v>19</v>
      </c>
      <c r="F691" s="159" t="s">
        <v>365</v>
      </c>
      <c r="H691" s="160">
        <v>5.25</v>
      </c>
      <c r="I691" s="161"/>
      <c r="L691" s="157"/>
      <c r="M691" s="162"/>
      <c r="T691" s="163"/>
      <c r="AT691" s="158" t="s">
        <v>208</v>
      </c>
      <c r="AU691" s="158" t="s">
        <v>81</v>
      </c>
      <c r="AV691" s="13" t="s">
        <v>81</v>
      </c>
      <c r="AW691" s="13" t="s">
        <v>33</v>
      </c>
      <c r="AX691" s="13" t="s">
        <v>72</v>
      </c>
      <c r="AY691" s="158" t="s">
        <v>132</v>
      </c>
    </row>
    <row r="692" spans="2:51" s="15" customFormat="1" ht="11.25">
      <c r="B692" s="171"/>
      <c r="D692" s="151" t="s">
        <v>208</v>
      </c>
      <c r="E692" s="172" t="s">
        <v>19</v>
      </c>
      <c r="F692" s="173" t="s">
        <v>324</v>
      </c>
      <c r="H692" s="174">
        <v>51.608000000000004</v>
      </c>
      <c r="I692" s="175"/>
      <c r="L692" s="171"/>
      <c r="M692" s="176"/>
      <c r="T692" s="177"/>
      <c r="AT692" s="172" t="s">
        <v>208</v>
      </c>
      <c r="AU692" s="172" t="s">
        <v>81</v>
      </c>
      <c r="AV692" s="15" t="s">
        <v>149</v>
      </c>
      <c r="AW692" s="15" t="s">
        <v>33</v>
      </c>
      <c r="AX692" s="15" t="s">
        <v>72</v>
      </c>
      <c r="AY692" s="172" t="s">
        <v>132</v>
      </c>
    </row>
    <row r="693" spans="2:51" s="12" customFormat="1" ht="11.25">
      <c r="B693" s="150"/>
      <c r="D693" s="151" t="s">
        <v>208</v>
      </c>
      <c r="E693" s="152" t="s">
        <v>19</v>
      </c>
      <c r="F693" s="153" t="s">
        <v>932</v>
      </c>
      <c r="H693" s="152" t="s">
        <v>19</v>
      </c>
      <c r="I693" s="154"/>
      <c r="L693" s="150"/>
      <c r="M693" s="155"/>
      <c r="T693" s="156"/>
      <c r="AT693" s="152" t="s">
        <v>208</v>
      </c>
      <c r="AU693" s="152" t="s">
        <v>81</v>
      </c>
      <c r="AV693" s="12" t="s">
        <v>79</v>
      </c>
      <c r="AW693" s="12" t="s">
        <v>33</v>
      </c>
      <c r="AX693" s="12" t="s">
        <v>72</v>
      </c>
      <c r="AY693" s="152" t="s">
        <v>132</v>
      </c>
    </row>
    <row r="694" spans="2:51" s="13" customFormat="1" ht="11.25">
      <c r="B694" s="157"/>
      <c r="D694" s="151" t="s">
        <v>208</v>
      </c>
      <c r="E694" s="158" t="s">
        <v>19</v>
      </c>
      <c r="F694" s="159" t="s">
        <v>1479</v>
      </c>
      <c r="H694" s="160">
        <v>5.13</v>
      </c>
      <c r="I694" s="161"/>
      <c r="L694" s="157"/>
      <c r="M694" s="162"/>
      <c r="T694" s="163"/>
      <c r="AT694" s="158" t="s">
        <v>208</v>
      </c>
      <c r="AU694" s="158" t="s">
        <v>81</v>
      </c>
      <c r="AV694" s="13" t="s">
        <v>81</v>
      </c>
      <c r="AW694" s="13" t="s">
        <v>33</v>
      </c>
      <c r="AX694" s="13" t="s">
        <v>72</v>
      </c>
      <c r="AY694" s="158" t="s">
        <v>132</v>
      </c>
    </row>
    <row r="695" spans="2:51" s="13" customFormat="1" ht="22.5">
      <c r="B695" s="157"/>
      <c r="D695" s="151" t="s">
        <v>208</v>
      </c>
      <c r="E695" s="158" t="s">
        <v>19</v>
      </c>
      <c r="F695" s="159" t="s">
        <v>1480</v>
      </c>
      <c r="H695" s="160">
        <v>26.129</v>
      </c>
      <c r="I695" s="161"/>
      <c r="L695" s="157"/>
      <c r="M695" s="162"/>
      <c r="T695" s="163"/>
      <c r="AT695" s="158" t="s">
        <v>208</v>
      </c>
      <c r="AU695" s="158" t="s">
        <v>81</v>
      </c>
      <c r="AV695" s="13" t="s">
        <v>81</v>
      </c>
      <c r="AW695" s="13" t="s">
        <v>33</v>
      </c>
      <c r="AX695" s="13" t="s">
        <v>72</v>
      </c>
      <c r="AY695" s="158" t="s">
        <v>132</v>
      </c>
    </row>
    <row r="696" spans="2:51" s="13" customFormat="1" ht="11.25">
      <c r="B696" s="157"/>
      <c r="D696" s="151" t="s">
        <v>208</v>
      </c>
      <c r="E696" s="158" t="s">
        <v>19</v>
      </c>
      <c r="F696" s="159" t="s">
        <v>1481</v>
      </c>
      <c r="H696" s="160">
        <v>121.25</v>
      </c>
      <c r="I696" s="161"/>
      <c r="L696" s="157"/>
      <c r="M696" s="162"/>
      <c r="T696" s="163"/>
      <c r="AT696" s="158" t="s">
        <v>208</v>
      </c>
      <c r="AU696" s="158" t="s">
        <v>81</v>
      </c>
      <c r="AV696" s="13" t="s">
        <v>81</v>
      </c>
      <c r="AW696" s="13" t="s">
        <v>33</v>
      </c>
      <c r="AX696" s="13" t="s">
        <v>72</v>
      </c>
      <c r="AY696" s="158" t="s">
        <v>132</v>
      </c>
    </row>
    <row r="697" spans="2:51" s="13" customFormat="1" ht="11.25">
      <c r="B697" s="157"/>
      <c r="D697" s="151" t="s">
        <v>208</v>
      </c>
      <c r="E697" s="158" t="s">
        <v>19</v>
      </c>
      <c r="F697" s="159" t="s">
        <v>1285</v>
      </c>
      <c r="H697" s="160">
        <v>-1.155</v>
      </c>
      <c r="I697" s="161"/>
      <c r="L697" s="157"/>
      <c r="M697" s="162"/>
      <c r="T697" s="163"/>
      <c r="AT697" s="158" t="s">
        <v>208</v>
      </c>
      <c r="AU697" s="158" t="s">
        <v>81</v>
      </c>
      <c r="AV697" s="13" t="s">
        <v>81</v>
      </c>
      <c r="AW697" s="13" t="s">
        <v>33</v>
      </c>
      <c r="AX697" s="13" t="s">
        <v>72</v>
      </c>
      <c r="AY697" s="158" t="s">
        <v>132</v>
      </c>
    </row>
    <row r="698" spans="2:51" s="13" customFormat="1" ht="11.25">
      <c r="B698" s="157"/>
      <c r="D698" s="151" t="s">
        <v>208</v>
      </c>
      <c r="E698" s="158" t="s">
        <v>19</v>
      </c>
      <c r="F698" s="159" t="s">
        <v>1286</v>
      </c>
      <c r="H698" s="160">
        <v>-0.66</v>
      </c>
      <c r="I698" s="161"/>
      <c r="L698" s="157"/>
      <c r="M698" s="162"/>
      <c r="T698" s="163"/>
      <c r="AT698" s="158" t="s">
        <v>208</v>
      </c>
      <c r="AU698" s="158" t="s">
        <v>81</v>
      </c>
      <c r="AV698" s="13" t="s">
        <v>81</v>
      </c>
      <c r="AW698" s="13" t="s">
        <v>33</v>
      </c>
      <c r="AX698" s="13" t="s">
        <v>72</v>
      </c>
      <c r="AY698" s="158" t="s">
        <v>132</v>
      </c>
    </row>
    <row r="699" spans="2:51" s="13" customFormat="1" ht="11.25">
      <c r="B699" s="157"/>
      <c r="D699" s="151" t="s">
        <v>208</v>
      </c>
      <c r="E699" s="158" t="s">
        <v>19</v>
      </c>
      <c r="F699" s="159" t="s">
        <v>1287</v>
      </c>
      <c r="H699" s="160">
        <v>-0.935</v>
      </c>
      <c r="I699" s="161"/>
      <c r="L699" s="157"/>
      <c r="M699" s="162"/>
      <c r="T699" s="163"/>
      <c r="AT699" s="158" t="s">
        <v>208</v>
      </c>
      <c r="AU699" s="158" t="s">
        <v>81</v>
      </c>
      <c r="AV699" s="13" t="s">
        <v>81</v>
      </c>
      <c r="AW699" s="13" t="s">
        <v>33</v>
      </c>
      <c r="AX699" s="13" t="s">
        <v>72</v>
      </c>
      <c r="AY699" s="158" t="s">
        <v>132</v>
      </c>
    </row>
    <row r="700" spans="2:51" s="13" customFormat="1" ht="11.25">
      <c r="B700" s="157"/>
      <c r="D700" s="151" t="s">
        <v>208</v>
      </c>
      <c r="E700" s="158" t="s">
        <v>19</v>
      </c>
      <c r="F700" s="159" t="s">
        <v>1288</v>
      </c>
      <c r="H700" s="160">
        <v>-11.2</v>
      </c>
      <c r="I700" s="161"/>
      <c r="L700" s="157"/>
      <c r="M700" s="162"/>
      <c r="T700" s="163"/>
      <c r="AT700" s="158" t="s">
        <v>208</v>
      </c>
      <c r="AU700" s="158" t="s">
        <v>81</v>
      </c>
      <c r="AV700" s="13" t="s">
        <v>81</v>
      </c>
      <c r="AW700" s="13" t="s">
        <v>33</v>
      </c>
      <c r="AX700" s="13" t="s">
        <v>72</v>
      </c>
      <c r="AY700" s="158" t="s">
        <v>132</v>
      </c>
    </row>
    <row r="701" spans="2:51" s="13" customFormat="1" ht="11.25">
      <c r="B701" s="157"/>
      <c r="D701" s="151" t="s">
        <v>208</v>
      </c>
      <c r="E701" s="158" t="s">
        <v>19</v>
      </c>
      <c r="F701" s="159" t="s">
        <v>1289</v>
      </c>
      <c r="H701" s="160">
        <v>-18</v>
      </c>
      <c r="I701" s="161"/>
      <c r="L701" s="157"/>
      <c r="M701" s="162"/>
      <c r="T701" s="163"/>
      <c r="AT701" s="158" t="s">
        <v>208</v>
      </c>
      <c r="AU701" s="158" t="s">
        <v>81</v>
      </c>
      <c r="AV701" s="13" t="s">
        <v>81</v>
      </c>
      <c r="AW701" s="13" t="s">
        <v>33</v>
      </c>
      <c r="AX701" s="13" t="s">
        <v>72</v>
      </c>
      <c r="AY701" s="158" t="s">
        <v>132</v>
      </c>
    </row>
    <row r="702" spans="2:51" s="13" customFormat="1" ht="11.25">
      <c r="B702" s="157"/>
      <c r="D702" s="151" t="s">
        <v>208</v>
      </c>
      <c r="E702" s="158" t="s">
        <v>19</v>
      </c>
      <c r="F702" s="159" t="s">
        <v>1290</v>
      </c>
      <c r="H702" s="160">
        <v>-1.662</v>
      </c>
      <c r="I702" s="161"/>
      <c r="L702" s="157"/>
      <c r="M702" s="162"/>
      <c r="T702" s="163"/>
      <c r="AT702" s="158" t="s">
        <v>208</v>
      </c>
      <c r="AU702" s="158" t="s">
        <v>81</v>
      </c>
      <c r="AV702" s="13" t="s">
        <v>81</v>
      </c>
      <c r="AW702" s="13" t="s">
        <v>33</v>
      </c>
      <c r="AX702" s="13" t="s">
        <v>72</v>
      </c>
      <c r="AY702" s="158" t="s">
        <v>132</v>
      </c>
    </row>
    <row r="703" spans="2:51" s="13" customFormat="1" ht="11.25">
      <c r="B703" s="157"/>
      <c r="D703" s="151" t="s">
        <v>208</v>
      </c>
      <c r="E703" s="158" t="s">
        <v>19</v>
      </c>
      <c r="F703" s="159" t="s">
        <v>269</v>
      </c>
      <c r="H703" s="160">
        <v>5.04</v>
      </c>
      <c r="I703" s="161"/>
      <c r="L703" s="157"/>
      <c r="M703" s="162"/>
      <c r="T703" s="163"/>
      <c r="AT703" s="158" t="s">
        <v>208</v>
      </c>
      <c r="AU703" s="158" t="s">
        <v>81</v>
      </c>
      <c r="AV703" s="13" t="s">
        <v>81</v>
      </c>
      <c r="AW703" s="13" t="s">
        <v>33</v>
      </c>
      <c r="AX703" s="13" t="s">
        <v>72</v>
      </c>
      <c r="AY703" s="158" t="s">
        <v>132</v>
      </c>
    </row>
    <row r="704" spans="2:51" s="13" customFormat="1" ht="11.25">
      <c r="B704" s="157"/>
      <c r="D704" s="151" t="s">
        <v>208</v>
      </c>
      <c r="E704" s="158" t="s">
        <v>19</v>
      </c>
      <c r="F704" s="159" t="s">
        <v>1482</v>
      </c>
      <c r="H704" s="160">
        <v>-23.4</v>
      </c>
      <c r="I704" s="161"/>
      <c r="L704" s="157"/>
      <c r="M704" s="162"/>
      <c r="T704" s="163"/>
      <c r="AT704" s="158" t="s">
        <v>208</v>
      </c>
      <c r="AU704" s="158" t="s">
        <v>81</v>
      </c>
      <c r="AV704" s="13" t="s">
        <v>81</v>
      </c>
      <c r="AW704" s="13" t="s">
        <v>33</v>
      </c>
      <c r="AX704" s="13" t="s">
        <v>72</v>
      </c>
      <c r="AY704" s="158" t="s">
        <v>132</v>
      </c>
    </row>
    <row r="705" spans="2:51" s="15" customFormat="1" ht="11.25">
      <c r="B705" s="171"/>
      <c r="D705" s="151" t="s">
        <v>208</v>
      </c>
      <c r="E705" s="172" t="s">
        <v>19</v>
      </c>
      <c r="F705" s="173" t="s">
        <v>324</v>
      </c>
      <c r="H705" s="174">
        <v>100.53700000000003</v>
      </c>
      <c r="I705" s="175"/>
      <c r="L705" s="171"/>
      <c r="M705" s="176"/>
      <c r="T705" s="177"/>
      <c r="AT705" s="172" t="s">
        <v>208</v>
      </c>
      <c r="AU705" s="172" t="s">
        <v>81</v>
      </c>
      <c r="AV705" s="15" t="s">
        <v>149</v>
      </c>
      <c r="AW705" s="15" t="s">
        <v>33</v>
      </c>
      <c r="AX705" s="15" t="s">
        <v>72</v>
      </c>
      <c r="AY705" s="172" t="s">
        <v>132</v>
      </c>
    </row>
    <row r="706" spans="2:51" s="14" customFormat="1" ht="11.25">
      <c r="B706" s="164"/>
      <c r="D706" s="151" t="s">
        <v>208</v>
      </c>
      <c r="E706" s="165" t="s">
        <v>19</v>
      </c>
      <c r="F706" s="166" t="s">
        <v>212</v>
      </c>
      <c r="H706" s="167">
        <v>152.145</v>
      </c>
      <c r="I706" s="168"/>
      <c r="L706" s="164"/>
      <c r="M706" s="169"/>
      <c r="T706" s="170"/>
      <c r="AT706" s="165" t="s">
        <v>208</v>
      </c>
      <c r="AU706" s="165" t="s">
        <v>81</v>
      </c>
      <c r="AV706" s="14" t="s">
        <v>155</v>
      </c>
      <c r="AW706" s="14" t="s">
        <v>33</v>
      </c>
      <c r="AX706" s="14" t="s">
        <v>79</v>
      </c>
      <c r="AY706" s="165" t="s">
        <v>132</v>
      </c>
    </row>
    <row r="707" spans="2:65" s="1" customFormat="1" ht="24.2" customHeight="1">
      <c r="B707" s="33"/>
      <c r="C707" s="128" t="s">
        <v>1483</v>
      </c>
      <c r="D707" s="128" t="s">
        <v>135</v>
      </c>
      <c r="E707" s="129" t="s">
        <v>970</v>
      </c>
      <c r="F707" s="130" t="s">
        <v>971</v>
      </c>
      <c r="G707" s="131" t="s">
        <v>205</v>
      </c>
      <c r="H707" s="132">
        <v>152.145</v>
      </c>
      <c r="I707" s="133"/>
      <c r="J707" s="134">
        <f>ROUND(I707*H707,2)</f>
        <v>0</v>
      </c>
      <c r="K707" s="130" t="s">
        <v>139</v>
      </c>
      <c r="L707" s="33"/>
      <c r="M707" s="135" t="s">
        <v>19</v>
      </c>
      <c r="N707" s="136" t="s">
        <v>43</v>
      </c>
      <c r="P707" s="137">
        <f>O707*H707</f>
        <v>0</v>
      </c>
      <c r="Q707" s="137">
        <v>0.00026</v>
      </c>
      <c r="R707" s="137">
        <f>Q707*H707</f>
        <v>0.0395577</v>
      </c>
      <c r="S707" s="137">
        <v>0</v>
      </c>
      <c r="T707" s="138">
        <f>S707*H707</f>
        <v>0</v>
      </c>
      <c r="AR707" s="139" t="s">
        <v>339</v>
      </c>
      <c r="AT707" s="139" t="s">
        <v>135</v>
      </c>
      <c r="AU707" s="139" t="s">
        <v>81</v>
      </c>
      <c r="AY707" s="18" t="s">
        <v>132</v>
      </c>
      <c r="BE707" s="140">
        <f>IF(N707="základní",J707,0)</f>
        <v>0</v>
      </c>
      <c r="BF707" s="140">
        <f>IF(N707="snížená",J707,0)</f>
        <v>0</v>
      </c>
      <c r="BG707" s="140">
        <f>IF(N707="zákl. přenesená",J707,0)</f>
        <v>0</v>
      </c>
      <c r="BH707" s="140">
        <f>IF(N707="sníž. přenesená",J707,0)</f>
        <v>0</v>
      </c>
      <c r="BI707" s="140">
        <f>IF(N707="nulová",J707,0)</f>
        <v>0</v>
      </c>
      <c r="BJ707" s="18" t="s">
        <v>79</v>
      </c>
      <c r="BK707" s="140">
        <f>ROUND(I707*H707,2)</f>
        <v>0</v>
      </c>
      <c r="BL707" s="18" t="s">
        <v>339</v>
      </c>
      <c r="BM707" s="139" t="s">
        <v>1484</v>
      </c>
    </row>
    <row r="708" spans="2:47" s="1" customFormat="1" ht="11.25">
      <c r="B708" s="33"/>
      <c r="D708" s="141" t="s">
        <v>142</v>
      </c>
      <c r="F708" s="142" t="s">
        <v>973</v>
      </c>
      <c r="I708" s="143"/>
      <c r="L708" s="33"/>
      <c r="M708" s="190"/>
      <c r="N708" s="147"/>
      <c r="O708" s="147"/>
      <c r="P708" s="147"/>
      <c r="Q708" s="147"/>
      <c r="R708" s="147"/>
      <c r="S708" s="147"/>
      <c r="T708" s="191"/>
      <c r="AT708" s="18" t="s">
        <v>142</v>
      </c>
      <c r="AU708" s="18" t="s">
        <v>81</v>
      </c>
    </row>
    <row r="709" spans="2:12" s="1" customFormat="1" ht="6.95" customHeight="1">
      <c r="B709" s="42"/>
      <c r="C709" s="43"/>
      <c r="D709" s="43"/>
      <c r="E709" s="43"/>
      <c r="F709" s="43"/>
      <c r="G709" s="43"/>
      <c r="H709" s="43"/>
      <c r="I709" s="43"/>
      <c r="J709" s="43"/>
      <c r="K709" s="43"/>
      <c r="L709" s="33"/>
    </row>
  </sheetData>
  <sheetProtection algorithmName="SHA-512" hashValue="MOfEabi3J400EvPREluqwX5NxyJcXraI07WoxCLeOGQ1814vB/8ntrXt/S72xEFT/L8afF/RygwCBbuLo/5viA==" saltValue="Q4+PjBCWVNZyG2vZqjtsdXFRm+Z3GuISqGExQU8Xm0XVC1VYLlf+5oVBoafNokxNG+zrsgj0YaSWXg+It7ZG6w==" spinCount="100000" sheet="1" objects="1" scenarios="1" formatColumns="0" formatRows="0" autoFilter="0"/>
  <autoFilter ref="C91:K708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2/340271011"/>
    <hyperlink ref="F100" r:id="rId2" display="https://podminky.urs.cz/item/CS_URS_2023_02/340271015"/>
    <hyperlink ref="F104" r:id="rId3" display="https://podminky.urs.cz/item/CS_URS_2023_02/342272215"/>
    <hyperlink ref="F108" r:id="rId4" display="https://podminky.urs.cz/item/CS_URS_2023_02/342272225"/>
    <hyperlink ref="F114" r:id="rId5" display="https://podminky.urs.cz/item/CS_URS_2023_02/342291121"/>
    <hyperlink ref="F117" r:id="rId6" display="https://podminky.urs.cz/item/CS_URS_2023_02/317142422"/>
    <hyperlink ref="F119" r:id="rId7" display="https://podminky.urs.cz/item/CS_URS_2023_02/317944321"/>
    <hyperlink ref="F123" r:id="rId8" display="https://podminky.urs.cz/item/CS_URS_2023_02/346244381"/>
    <hyperlink ref="F127" r:id="rId9" display="https://podminky.urs.cz/item/CS_URS_2023_02/619991001"/>
    <hyperlink ref="F131" r:id="rId10" display="https://podminky.urs.cz/item/CS_URS_2023_02/612325401"/>
    <hyperlink ref="F150" r:id="rId11" display="https://podminky.urs.cz/item/CS_URS_2023_02/612325111"/>
    <hyperlink ref="F158" r:id="rId12" display="https://podminky.urs.cz/item/CS_URS_2023_02/612131101"/>
    <hyperlink ref="F173" r:id="rId13" display="https://podminky.urs.cz/item/CS_URS_2023_02/612321121"/>
    <hyperlink ref="F175" r:id="rId14" display="https://podminky.urs.cz/item/CS_URS_2023_02/612321191"/>
    <hyperlink ref="F178" r:id="rId15" display="https://podminky.urs.cz/item/CS_URS_2023_02/612131121"/>
    <hyperlink ref="F201" r:id="rId16" display="https://podminky.urs.cz/item/CS_URS_2023_02/612142001"/>
    <hyperlink ref="F210" r:id="rId17" display="https://podminky.urs.cz/item/CS_URS_2023_02/622143003"/>
    <hyperlink ref="F215" r:id="rId18" display="https://podminky.urs.cz/item/CS_URS_2023_02/612311131"/>
    <hyperlink ref="F228" r:id="rId19" display="https://podminky.urs.cz/item/CS_URS_2023_02/632451456"/>
    <hyperlink ref="F248" r:id="rId20" display="https://podminky.urs.cz/item/CS_URS_2023_02/634112112"/>
    <hyperlink ref="F276" r:id="rId21" display="https://podminky.urs.cz/item/CS_URS_2023_02/642942111"/>
    <hyperlink ref="F283" r:id="rId22" display="https://podminky.urs.cz/item/CS_URS_2023_02/962081131"/>
    <hyperlink ref="F287" r:id="rId23" display="https://podminky.urs.cz/item/CS_URS_2023_02/978059541"/>
    <hyperlink ref="F296" r:id="rId24" display="https://podminky.urs.cz/item/CS_URS_2023_02/962031132"/>
    <hyperlink ref="F304" r:id="rId25" display="https://podminky.urs.cz/item/CS_URS_2023_02/962031133"/>
    <hyperlink ref="F309" r:id="rId26" display="https://podminky.urs.cz/item/CS_URS_2023_02/965081213"/>
    <hyperlink ref="F333" r:id="rId27" display="https://podminky.urs.cz/item/CS_URS_2023_02/965081611"/>
    <hyperlink ref="F338" r:id="rId28" display="https://podminky.urs.cz/item/CS_URS_2023_02/965045113"/>
    <hyperlink ref="F362" r:id="rId29" display="https://podminky.urs.cz/item/CS_URS_2023_02/968072455"/>
    <hyperlink ref="F368" r:id="rId30" display="https://podminky.urs.cz/item/CS_URS_2023_02/971033521"/>
    <hyperlink ref="F371" r:id="rId31" display="https://podminky.urs.cz/item/CS_URS_2023_02/971033621"/>
    <hyperlink ref="F376" r:id="rId32" display="https://podminky.urs.cz/item/CS_URS_2023_02/974031664"/>
    <hyperlink ref="F379" r:id="rId33" display="https://podminky.urs.cz/item/CS_URS_2023_02/978013121"/>
    <hyperlink ref="F398" r:id="rId34" display="https://podminky.urs.cz/item/CS_URS_2023_02/949101111"/>
    <hyperlink ref="F401" r:id="rId35" display="https://podminky.urs.cz/item/CS_URS_2023_02/952901111"/>
    <hyperlink ref="F405" r:id="rId36" display="https://podminky.urs.cz/item/CS_URS_2023_02/997002611"/>
    <hyperlink ref="F407" r:id="rId37" display="https://podminky.urs.cz/item/CS_URS_2023_02/997013211"/>
    <hyperlink ref="F409" r:id="rId38" display="https://podminky.urs.cz/item/CS_URS_2023_02/997013501"/>
    <hyperlink ref="F411" r:id="rId39" display="https://podminky.urs.cz/item/CS_URS_2023_02/997013509"/>
    <hyperlink ref="F414" r:id="rId40" display="https://podminky.urs.cz/item/CS_URS_2023_02/997013631"/>
    <hyperlink ref="F417" r:id="rId41" display="https://podminky.urs.cz/item/CS_URS_2023_02/998018001"/>
    <hyperlink ref="F421" r:id="rId42" display="https://podminky.urs.cz/item/CS_URS_2023_02/763121811"/>
    <hyperlink ref="F425" r:id="rId43" display="https://podminky.urs.cz/item/CS_URS_2023_02/763121422"/>
    <hyperlink ref="F428" r:id="rId44" display="https://podminky.urs.cz/item/CS_URS_2023_02/763121590"/>
    <hyperlink ref="F431" r:id="rId45" display="https://podminky.urs.cz/item/CS_URS_2023_02/763131451"/>
    <hyperlink ref="F448" r:id="rId46" display="https://podminky.urs.cz/item/CS_URS_2023_02/998763401"/>
    <hyperlink ref="F450" r:id="rId47" display="https://podminky.urs.cz/item/CS_URS_2023_02/998763491"/>
    <hyperlink ref="F453" r:id="rId48" display="https://podminky.urs.cz/item/CS_URS_2023_02/766411812"/>
    <hyperlink ref="F457" r:id="rId49" display="https://podminky.urs.cz/item/CS_URS_2023_02/766691914"/>
    <hyperlink ref="F459" r:id="rId50" display="https://podminky.urs.cz/item/CS_URS_2023_02/766812840"/>
    <hyperlink ref="F461" r:id="rId51" display="https://podminky.urs.cz/item/CS_URS_2023_02/766682111"/>
    <hyperlink ref="F467" r:id="rId52" display="https://podminky.urs.cz/item/CS_URS_2023_02/766660001"/>
    <hyperlink ref="F473" r:id="rId53" display="https://podminky.urs.cz/item/CS_URS_2023_02/766660171"/>
    <hyperlink ref="F479" r:id="rId54" display="https://podminky.urs.cz/item/CS_URS_2023_02/766660728"/>
    <hyperlink ref="F483" r:id="rId55" display="https://podminky.urs.cz/item/CS_URS_2023_02/766660729"/>
    <hyperlink ref="F487" r:id="rId56" display="https://podminky.urs.cz/item/CS_URS_2023_02/766660730"/>
    <hyperlink ref="F493" r:id="rId57" display="https://podminky.urs.cz/item/CS_URS_2023_02/998766201"/>
    <hyperlink ref="F495" r:id="rId58" display="https://podminky.urs.cz/item/CS_URS_2023_02/998766292"/>
    <hyperlink ref="F498" r:id="rId59" display="https://podminky.urs.cz/item/CS_URS_2023_02/771121011"/>
    <hyperlink ref="F522" r:id="rId60" display="https://podminky.urs.cz/item/CS_URS_2023_02/771591112"/>
    <hyperlink ref="F533" r:id="rId61" display="https://podminky.urs.cz/item/CS_URS_2023_02/771591241"/>
    <hyperlink ref="F535" r:id="rId62" display="https://podminky.urs.cz/item/CS_URS_2023_02/771591242"/>
    <hyperlink ref="F537" r:id="rId63" display="https://podminky.urs.cz/item/CS_URS_2023_02/771591264"/>
    <hyperlink ref="F540" r:id="rId64" display="https://podminky.urs.cz/item/CS_URS_2023_02/771574436"/>
    <hyperlink ref="F545" r:id="rId65" display="https://podminky.urs.cz/item/CS_URS_2023_02/771474112"/>
    <hyperlink ref="F552" r:id="rId66" display="https://podminky.urs.cz/item/CS_URS_2023_02/771591115"/>
    <hyperlink ref="F556" r:id="rId67" display="https://podminky.urs.cz/item/CS_URS_2023_02/771161021"/>
    <hyperlink ref="F561" r:id="rId68" display="https://podminky.urs.cz/item/CS_URS_2023_02/998771201"/>
    <hyperlink ref="F563" r:id="rId69" display="https://podminky.urs.cz/item/CS_URS_2023_02/998771292"/>
    <hyperlink ref="F566" r:id="rId70" display="https://podminky.urs.cz/item/CS_URS_2023_02/781121011"/>
    <hyperlink ref="F577" r:id="rId71" display="https://podminky.urs.cz/item/CS_URS_2023_02/781131112"/>
    <hyperlink ref="F585" r:id="rId72" display="https://podminky.urs.cz/item/CS_URS_2023_02/781474154"/>
    <hyperlink ref="F591" r:id="rId73" display="https://podminky.urs.cz/item/CS_URS_2023_02/781484117"/>
    <hyperlink ref="F598" r:id="rId74" display="https://podminky.urs.cz/item/CS_URS_2023_02/781492211"/>
    <hyperlink ref="F601" r:id="rId75" display="https://podminky.urs.cz/item/CS_URS_2023_02/781492251"/>
    <hyperlink ref="F609" r:id="rId76" display="https://podminky.urs.cz/item/CS_URS_2023_02/781495115"/>
    <hyperlink ref="F612" r:id="rId77" display="https://podminky.urs.cz/item/CS_URS_2023_02/781495117"/>
    <hyperlink ref="F615" r:id="rId78" display="https://podminky.urs.cz/item/CS_URS_2023_02/781491011"/>
    <hyperlink ref="F621" r:id="rId79" display="https://podminky.urs.cz/item/CS_URS_2023_02/998781201"/>
    <hyperlink ref="F623" r:id="rId80" display="https://podminky.urs.cz/item/CS_URS_2023_02/998781292"/>
    <hyperlink ref="F626" r:id="rId81" display="https://podminky.urs.cz/item/CS_URS_2023_02/783806805"/>
    <hyperlink ref="F633" r:id="rId82" display="https://podminky.urs.cz/item/CS_URS_2023_02/783314203"/>
    <hyperlink ref="F638" r:id="rId83" display="https://podminky.urs.cz/item/CS_URS_2023_02/783315101"/>
    <hyperlink ref="F644" r:id="rId84" display="https://podminky.urs.cz/item/CS_URS_2023_02/783317101"/>
    <hyperlink ref="F647" r:id="rId85" display="https://podminky.urs.cz/item/CS_URS_2023_02/784121001"/>
    <hyperlink ref="F666" r:id="rId86" display="https://podminky.urs.cz/item/CS_URS_2023_02/784171001"/>
    <hyperlink ref="F671" r:id="rId87" display="https://podminky.urs.cz/item/CS_URS_2023_02/784171111"/>
    <hyperlink ref="F676" r:id="rId88" display="https://podminky.urs.cz/item/CS_URS_2023_02/784181121"/>
    <hyperlink ref="F708" r:id="rId89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103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Stavební úpravy sociálního zázemí Domova mládeže K. H. Borovského 1267, Sokolov</v>
      </c>
      <c r="F7" s="315"/>
      <c r="G7" s="315"/>
      <c r="H7" s="315"/>
      <c r="L7" s="21"/>
    </row>
    <row r="8" spans="2:12" s="1" customFormat="1" ht="12" customHeight="1">
      <c r="B8" s="33"/>
      <c r="D8" s="28" t="s">
        <v>104</v>
      </c>
      <c r="L8" s="33"/>
    </row>
    <row r="9" spans="2:12" s="1" customFormat="1" ht="16.5" customHeight="1">
      <c r="B9" s="33"/>
      <c r="E9" s="277" t="s">
        <v>1485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5. 12. 2023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3" t="s">
        <v>19</v>
      </c>
      <c r="F27" s="303"/>
      <c r="G27" s="303"/>
      <c r="H27" s="303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ROUND((SUM(BE91:BE295)),2)</f>
        <v>0</v>
      </c>
      <c r="I33" s="90">
        <v>0.21</v>
      </c>
      <c r="J33" s="89">
        <f>ROUND(((SUM(BE91:BE295))*I33),2)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ROUND((SUM(BF91:BF295)),2)</f>
        <v>0</v>
      </c>
      <c r="I34" s="90">
        <v>0.15</v>
      </c>
      <c r="J34" s="89">
        <f>ROUND(((SUM(BF91:BF295))*I34),2)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ROUND((SUM(BG91:BG295)),2)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ROUND((SUM(BH91:BH295)),2)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ROUND((SUM(BI91:BI295)),2)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Stavební úpravy sociálního zázemí Domova mládeže K. H. Borovského 1267, Sokolov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104</v>
      </c>
      <c r="L49" s="33"/>
    </row>
    <row r="50" spans="2:12" s="1" customFormat="1" ht="16.5" customHeight="1">
      <c r="B50" s="33"/>
      <c r="E50" s="277" t="str">
        <f>E9</f>
        <v>04 - Zdravotechnika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K. H. Borovského 1267</v>
      </c>
      <c r="I52" s="28" t="s">
        <v>23</v>
      </c>
      <c r="J52" s="50" t="str">
        <f>IF(J12="","",J12)</f>
        <v>5. 12. 2023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Střední škola živnostenská Sokolov, p.o.</v>
      </c>
      <c r="I54" s="28" t="s">
        <v>31</v>
      </c>
      <c r="J54" s="31" t="str">
        <f>E21</f>
        <v>CENTRA STAV s.r.o.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107</v>
      </c>
      <c r="D57" s="91"/>
      <c r="E57" s="91"/>
      <c r="F57" s="91"/>
      <c r="G57" s="91"/>
      <c r="H57" s="91"/>
      <c r="I57" s="91"/>
      <c r="J57" s="98" t="s">
        <v>108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J91</f>
        <v>0</v>
      </c>
      <c r="L59" s="33"/>
      <c r="AU59" s="18" t="s">
        <v>109</v>
      </c>
    </row>
    <row r="60" spans="2:12" s="8" customFormat="1" ht="24.95" customHeight="1">
      <c r="B60" s="100"/>
      <c r="D60" s="101" t="s">
        <v>187</v>
      </c>
      <c r="E60" s="102"/>
      <c r="F60" s="102"/>
      <c r="G60" s="102"/>
      <c r="H60" s="102"/>
      <c r="I60" s="102"/>
      <c r="J60" s="103">
        <f>J92</f>
        <v>0</v>
      </c>
      <c r="L60" s="100"/>
    </row>
    <row r="61" spans="2:12" s="9" customFormat="1" ht="19.9" customHeight="1">
      <c r="B61" s="104"/>
      <c r="D61" s="105" t="s">
        <v>189</v>
      </c>
      <c r="E61" s="106"/>
      <c r="F61" s="106"/>
      <c r="G61" s="106"/>
      <c r="H61" s="106"/>
      <c r="I61" s="106"/>
      <c r="J61" s="107">
        <f>J93</f>
        <v>0</v>
      </c>
      <c r="L61" s="104"/>
    </row>
    <row r="62" spans="2:12" s="9" customFormat="1" ht="19.9" customHeight="1">
      <c r="B62" s="104"/>
      <c r="D62" s="105" t="s">
        <v>190</v>
      </c>
      <c r="E62" s="106"/>
      <c r="F62" s="106"/>
      <c r="G62" s="106"/>
      <c r="H62" s="106"/>
      <c r="I62" s="106"/>
      <c r="J62" s="107">
        <f>J98</f>
        <v>0</v>
      </c>
      <c r="L62" s="104"/>
    </row>
    <row r="63" spans="2:12" s="9" customFormat="1" ht="19.9" customHeight="1">
      <c r="B63" s="104"/>
      <c r="D63" s="105" t="s">
        <v>191</v>
      </c>
      <c r="E63" s="106"/>
      <c r="F63" s="106"/>
      <c r="G63" s="106"/>
      <c r="H63" s="106"/>
      <c r="I63" s="106"/>
      <c r="J63" s="107">
        <f>J107</f>
        <v>0</v>
      </c>
      <c r="L63" s="104"/>
    </row>
    <row r="64" spans="2:12" s="9" customFormat="1" ht="19.9" customHeight="1">
      <c r="B64" s="104"/>
      <c r="D64" s="105" t="s">
        <v>192</v>
      </c>
      <c r="E64" s="106"/>
      <c r="F64" s="106"/>
      <c r="G64" s="106"/>
      <c r="H64" s="106"/>
      <c r="I64" s="106"/>
      <c r="J64" s="107">
        <f>J119</f>
        <v>0</v>
      </c>
      <c r="L64" s="104"/>
    </row>
    <row r="65" spans="2:12" s="8" customFormat="1" ht="24.95" customHeight="1">
      <c r="B65" s="100"/>
      <c r="D65" s="101" t="s">
        <v>193</v>
      </c>
      <c r="E65" s="102"/>
      <c r="F65" s="102"/>
      <c r="G65" s="102"/>
      <c r="H65" s="102"/>
      <c r="I65" s="102"/>
      <c r="J65" s="103">
        <f>J122</f>
        <v>0</v>
      </c>
      <c r="L65" s="100"/>
    </row>
    <row r="66" spans="2:12" s="9" customFormat="1" ht="19.9" customHeight="1">
      <c r="B66" s="104"/>
      <c r="D66" s="105" t="s">
        <v>1486</v>
      </c>
      <c r="E66" s="106"/>
      <c r="F66" s="106"/>
      <c r="G66" s="106"/>
      <c r="H66" s="106"/>
      <c r="I66" s="106"/>
      <c r="J66" s="107">
        <f>J123</f>
        <v>0</v>
      </c>
      <c r="L66" s="104"/>
    </row>
    <row r="67" spans="2:12" s="9" customFormat="1" ht="19.9" customHeight="1">
      <c r="B67" s="104"/>
      <c r="D67" s="105" t="s">
        <v>1487</v>
      </c>
      <c r="E67" s="106"/>
      <c r="F67" s="106"/>
      <c r="G67" s="106"/>
      <c r="H67" s="106"/>
      <c r="I67" s="106"/>
      <c r="J67" s="107">
        <f>J156</f>
        <v>0</v>
      </c>
      <c r="L67" s="104"/>
    </row>
    <row r="68" spans="2:12" s="9" customFormat="1" ht="19.9" customHeight="1">
      <c r="B68" s="104"/>
      <c r="D68" s="105" t="s">
        <v>1488</v>
      </c>
      <c r="E68" s="106"/>
      <c r="F68" s="106"/>
      <c r="G68" s="106"/>
      <c r="H68" s="106"/>
      <c r="I68" s="106"/>
      <c r="J68" s="107">
        <f>J184</f>
        <v>0</v>
      </c>
      <c r="L68" s="104"/>
    </row>
    <row r="69" spans="2:12" s="9" customFormat="1" ht="19.9" customHeight="1">
      <c r="B69" s="104"/>
      <c r="D69" s="105" t="s">
        <v>1489</v>
      </c>
      <c r="E69" s="106"/>
      <c r="F69" s="106"/>
      <c r="G69" s="106"/>
      <c r="H69" s="106"/>
      <c r="I69" s="106"/>
      <c r="J69" s="107">
        <f>J269</f>
        <v>0</v>
      </c>
      <c r="L69" s="104"/>
    </row>
    <row r="70" spans="2:12" s="9" customFormat="1" ht="19.9" customHeight="1">
      <c r="B70" s="104"/>
      <c r="D70" s="105" t="s">
        <v>194</v>
      </c>
      <c r="E70" s="106"/>
      <c r="F70" s="106"/>
      <c r="G70" s="106"/>
      <c r="H70" s="106"/>
      <c r="I70" s="106"/>
      <c r="J70" s="107">
        <f>J280</f>
        <v>0</v>
      </c>
      <c r="L70" s="104"/>
    </row>
    <row r="71" spans="2:12" s="9" customFormat="1" ht="19.9" customHeight="1">
      <c r="B71" s="104"/>
      <c r="D71" s="105" t="s">
        <v>199</v>
      </c>
      <c r="E71" s="106"/>
      <c r="F71" s="106"/>
      <c r="G71" s="106"/>
      <c r="H71" s="106"/>
      <c r="I71" s="106"/>
      <c r="J71" s="107">
        <f>J289</f>
        <v>0</v>
      </c>
      <c r="L71" s="104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2" t="s">
        <v>117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16</v>
      </c>
      <c r="L80" s="33"/>
    </row>
    <row r="81" spans="2:12" s="1" customFormat="1" ht="16.5" customHeight="1">
      <c r="B81" s="33"/>
      <c r="E81" s="314" t="str">
        <f>E7</f>
        <v>Stavební úpravy sociálního zázemí Domova mládeže K. H. Borovského 1267, Sokolov</v>
      </c>
      <c r="F81" s="315"/>
      <c r="G81" s="315"/>
      <c r="H81" s="315"/>
      <c r="L81" s="33"/>
    </row>
    <row r="82" spans="2:12" s="1" customFormat="1" ht="12" customHeight="1">
      <c r="B82" s="33"/>
      <c r="C82" s="28" t="s">
        <v>104</v>
      </c>
      <c r="L82" s="33"/>
    </row>
    <row r="83" spans="2:12" s="1" customFormat="1" ht="16.5" customHeight="1">
      <c r="B83" s="33"/>
      <c r="E83" s="277" t="str">
        <f>E9</f>
        <v>04 - Zdravotechnika</v>
      </c>
      <c r="F83" s="316"/>
      <c r="G83" s="316"/>
      <c r="H83" s="316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F12</f>
        <v>Sokolov, K. H. Borovského 1267</v>
      </c>
      <c r="I85" s="28" t="s">
        <v>23</v>
      </c>
      <c r="J85" s="50" t="str">
        <f>IF(J12="","",J12)</f>
        <v>5. 12. 2023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8" t="s">
        <v>25</v>
      </c>
      <c r="F87" s="26" t="str">
        <f>E15</f>
        <v>Střední škola živnostenská Sokolov, p.o.</v>
      </c>
      <c r="I87" s="28" t="s">
        <v>31</v>
      </c>
      <c r="J87" s="31" t="str">
        <f>E21</f>
        <v>CENTRA STAV s.r.o.</v>
      </c>
      <c r="L87" s="33"/>
    </row>
    <row r="88" spans="2:12" s="1" customFormat="1" ht="15.2" customHeight="1">
      <c r="B88" s="33"/>
      <c r="C88" s="28" t="s">
        <v>29</v>
      </c>
      <c r="F88" s="26" t="str">
        <f>IF(E18="","",E18)</f>
        <v>Vyplň údaj</v>
      </c>
      <c r="I88" s="28" t="s">
        <v>34</v>
      </c>
      <c r="J88" s="31" t="str">
        <f>E24</f>
        <v>Michal Kubelka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08"/>
      <c r="C90" s="109" t="s">
        <v>118</v>
      </c>
      <c r="D90" s="110" t="s">
        <v>57</v>
      </c>
      <c r="E90" s="110" t="s">
        <v>53</v>
      </c>
      <c r="F90" s="110" t="s">
        <v>54</v>
      </c>
      <c r="G90" s="110" t="s">
        <v>119</v>
      </c>
      <c r="H90" s="110" t="s">
        <v>120</v>
      </c>
      <c r="I90" s="110" t="s">
        <v>121</v>
      </c>
      <c r="J90" s="110" t="s">
        <v>108</v>
      </c>
      <c r="K90" s="111" t="s">
        <v>122</v>
      </c>
      <c r="L90" s="108"/>
      <c r="M90" s="57" t="s">
        <v>19</v>
      </c>
      <c r="N90" s="58" t="s">
        <v>42</v>
      </c>
      <c r="O90" s="58" t="s">
        <v>123</v>
      </c>
      <c r="P90" s="58" t="s">
        <v>124</v>
      </c>
      <c r="Q90" s="58" t="s">
        <v>125</v>
      </c>
      <c r="R90" s="58" t="s">
        <v>126</v>
      </c>
      <c r="S90" s="58" t="s">
        <v>127</v>
      </c>
      <c r="T90" s="59" t="s">
        <v>128</v>
      </c>
    </row>
    <row r="91" spans="2:63" s="1" customFormat="1" ht="22.9" customHeight="1">
      <c r="B91" s="33"/>
      <c r="C91" s="62" t="s">
        <v>129</v>
      </c>
      <c r="J91" s="112">
        <f>BK91</f>
        <v>0</v>
      </c>
      <c r="L91" s="33"/>
      <c r="M91" s="60"/>
      <c r="N91" s="51"/>
      <c r="O91" s="51"/>
      <c r="P91" s="113">
        <f>P92+P122</f>
        <v>0</v>
      </c>
      <c r="Q91" s="51"/>
      <c r="R91" s="113">
        <f>R92+R122</f>
        <v>2.264009</v>
      </c>
      <c r="S91" s="51"/>
      <c r="T91" s="114">
        <f>T92+T122</f>
        <v>3.0446299999999997</v>
      </c>
      <c r="AT91" s="18" t="s">
        <v>71</v>
      </c>
      <c r="AU91" s="18" t="s">
        <v>109</v>
      </c>
      <c r="BK91" s="115">
        <f>BK92+BK122</f>
        <v>0</v>
      </c>
    </row>
    <row r="92" spans="2:63" s="11" customFormat="1" ht="25.9" customHeight="1">
      <c r="B92" s="116"/>
      <c r="D92" s="117" t="s">
        <v>71</v>
      </c>
      <c r="E92" s="118" t="s">
        <v>200</v>
      </c>
      <c r="F92" s="118" t="s">
        <v>201</v>
      </c>
      <c r="I92" s="119"/>
      <c r="J92" s="120">
        <f>BK92</f>
        <v>0</v>
      </c>
      <c r="L92" s="116"/>
      <c r="M92" s="121"/>
      <c r="P92" s="122">
        <f>P93+P98+P107+P119</f>
        <v>0</v>
      </c>
      <c r="R92" s="122">
        <f>R93+R98+R107+R119</f>
        <v>0.0034999999999999996</v>
      </c>
      <c r="T92" s="123">
        <f>T93+T98+T107+T119</f>
        <v>0</v>
      </c>
      <c r="AR92" s="117" t="s">
        <v>79</v>
      </c>
      <c r="AT92" s="124" t="s">
        <v>71</v>
      </c>
      <c r="AU92" s="124" t="s">
        <v>72</v>
      </c>
      <c r="AY92" s="117" t="s">
        <v>132</v>
      </c>
      <c r="BK92" s="125">
        <f>BK93+BK98+BK107+BK119</f>
        <v>0</v>
      </c>
    </row>
    <row r="93" spans="2:63" s="11" customFormat="1" ht="22.9" customHeight="1">
      <c r="B93" s="116"/>
      <c r="D93" s="117" t="s">
        <v>71</v>
      </c>
      <c r="E93" s="126" t="s">
        <v>164</v>
      </c>
      <c r="F93" s="126" t="s">
        <v>249</v>
      </c>
      <c r="I93" s="119"/>
      <c r="J93" s="127">
        <f>BK93</f>
        <v>0</v>
      </c>
      <c r="L93" s="116"/>
      <c r="M93" s="121"/>
      <c r="P93" s="122">
        <f>SUM(P94:P97)</f>
        <v>0</v>
      </c>
      <c r="R93" s="122">
        <f>SUM(R94:R97)</f>
        <v>0</v>
      </c>
      <c r="T93" s="123">
        <f>SUM(T94:T97)</f>
        <v>0</v>
      </c>
      <c r="AR93" s="117" t="s">
        <v>79</v>
      </c>
      <c r="AT93" s="124" t="s">
        <v>71</v>
      </c>
      <c r="AU93" s="124" t="s">
        <v>79</v>
      </c>
      <c r="AY93" s="117" t="s">
        <v>132</v>
      </c>
      <c r="BK93" s="125">
        <f>SUM(BK94:BK97)</f>
        <v>0</v>
      </c>
    </row>
    <row r="94" spans="2:65" s="1" customFormat="1" ht="21.75" customHeight="1">
      <c r="B94" s="33"/>
      <c r="C94" s="128" t="s">
        <v>79</v>
      </c>
      <c r="D94" s="128" t="s">
        <v>135</v>
      </c>
      <c r="E94" s="129" t="s">
        <v>250</v>
      </c>
      <c r="F94" s="130" t="s">
        <v>251</v>
      </c>
      <c r="G94" s="131" t="s">
        <v>205</v>
      </c>
      <c r="H94" s="132">
        <v>42</v>
      </c>
      <c r="I94" s="133"/>
      <c r="J94" s="134">
        <f>ROUND(I94*H94,2)</f>
        <v>0</v>
      </c>
      <c r="K94" s="130" t="s">
        <v>139</v>
      </c>
      <c r="L94" s="33"/>
      <c r="M94" s="135" t="s">
        <v>19</v>
      </c>
      <c r="N94" s="136" t="s">
        <v>43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155</v>
      </c>
      <c r="AT94" s="139" t="s">
        <v>135</v>
      </c>
      <c r="AU94" s="139" t="s">
        <v>81</v>
      </c>
      <c r="AY94" s="18" t="s">
        <v>132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79</v>
      </c>
      <c r="BK94" s="140">
        <f>ROUND(I94*H94,2)</f>
        <v>0</v>
      </c>
      <c r="BL94" s="18" t="s">
        <v>155</v>
      </c>
      <c r="BM94" s="139" t="s">
        <v>1490</v>
      </c>
    </row>
    <row r="95" spans="2:47" s="1" customFormat="1" ht="11.25">
      <c r="B95" s="33"/>
      <c r="D95" s="141" t="s">
        <v>142</v>
      </c>
      <c r="F95" s="142" t="s">
        <v>253</v>
      </c>
      <c r="I95" s="143"/>
      <c r="L95" s="33"/>
      <c r="M95" s="144"/>
      <c r="T95" s="54"/>
      <c r="AT95" s="18" t="s">
        <v>142</v>
      </c>
      <c r="AU95" s="18" t="s">
        <v>81</v>
      </c>
    </row>
    <row r="96" spans="2:51" s="12" customFormat="1" ht="11.25">
      <c r="B96" s="150"/>
      <c r="D96" s="151" t="s">
        <v>208</v>
      </c>
      <c r="E96" s="152" t="s">
        <v>19</v>
      </c>
      <c r="F96" s="153" t="s">
        <v>1491</v>
      </c>
      <c r="H96" s="152" t="s">
        <v>19</v>
      </c>
      <c r="I96" s="154"/>
      <c r="L96" s="150"/>
      <c r="M96" s="155"/>
      <c r="T96" s="156"/>
      <c r="AT96" s="152" t="s">
        <v>208</v>
      </c>
      <c r="AU96" s="152" t="s">
        <v>81</v>
      </c>
      <c r="AV96" s="12" t="s">
        <v>79</v>
      </c>
      <c r="AW96" s="12" t="s">
        <v>33</v>
      </c>
      <c r="AX96" s="12" t="s">
        <v>72</v>
      </c>
      <c r="AY96" s="152" t="s">
        <v>132</v>
      </c>
    </row>
    <row r="97" spans="2:51" s="13" customFormat="1" ht="11.25">
      <c r="B97" s="157"/>
      <c r="D97" s="151" t="s">
        <v>208</v>
      </c>
      <c r="E97" s="158" t="s">
        <v>19</v>
      </c>
      <c r="F97" s="159" t="s">
        <v>1492</v>
      </c>
      <c r="H97" s="160">
        <v>42</v>
      </c>
      <c r="I97" s="161"/>
      <c r="L97" s="157"/>
      <c r="M97" s="162"/>
      <c r="T97" s="163"/>
      <c r="AT97" s="158" t="s">
        <v>208</v>
      </c>
      <c r="AU97" s="158" t="s">
        <v>81</v>
      </c>
      <c r="AV97" s="13" t="s">
        <v>81</v>
      </c>
      <c r="AW97" s="13" t="s">
        <v>33</v>
      </c>
      <c r="AX97" s="13" t="s">
        <v>79</v>
      </c>
      <c r="AY97" s="158" t="s">
        <v>132</v>
      </c>
    </row>
    <row r="98" spans="2:63" s="11" customFormat="1" ht="22.9" customHeight="1">
      <c r="B98" s="116"/>
      <c r="D98" s="117" t="s">
        <v>71</v>
      </c>
      <c r="E98" s="126" t="s">
        <v>182</v>
      </c>
      <c r="F98" s="126" t="s">
        <v>417</v>
      </c>
      <c r="I98" s="119"/>
      <c r="J98" s="127">
        <f>BK98</f>
        <v>0</v>
      </c>
      <c r="L98" s="116"/>
      <c r="M98" s="121"/>
      <c r="P98" s="122">
        <f>SUM(P99:P106)</f>
        <v>0</v>
      </c>
      <c r="R98" s="122">
        <f>SUM(R99:R106)</f>
        <v>0.0034999999999999996</v>
      </c>
      <c r="T98" s="123">
        <f>SUM(T99:T106)</f>
        <v>0</v>
      </c>
      <c r="AR98" s="117" t="s">
        <v>79</v>
      </c>
      <c r="AT98" s="124" t="s">
        <v>71</v>
      </c>
      <c r="AU98" s="124" t="s">
        <v>79</v>
      </c>
      <c r="AY98" s="117" t="s">
        <v>132</v>
      </c>
      <c r="BK98" s="125">
        <f>SUM(BK99:BK106)</f>
        <v>0</v>
      </c>
    </row>
    <row r="99" spans="2:65" s="1" customFormat="1" ht="24.2" customHeight="1">
      <c r="B99" s="33"/>
      <c r="C99" s="128" t="s">
        <v>81</v>
      </c>
      <c r="D99" s="128" t="s">
        <v>135</v>
      </c>
      <c r="E99" s="129" t="s">
        <v>515</v>
      </c>
      <c r="F99" s="130" t="s">
        <v>516</v>
      </c>
      <c r="G99" s="131" t="s">
        <v>205</v>
      </c>
      <c r="H99" s="132">
        <v>14</v>
      </c>
      <c r="I99" s="133"/>
      <c r="J99" s="134">
        <f>ROUND(I99*H99,2)</f>
        <v>0</v>
      </c>
      <c r="K99" s="130" t="s">
        <v>139</v>
      </c>
      <c r="L99" s="33"/>
      <c r="M99" s="135" t="s">
        <v>19</v>
      </c>
      <c r="N99" s="136" t="s">
        <v>43</v>
      </c>
      <c r="P99" s="137">
        <f>O99*H99</f>
        <v>0</v>
      </c>
      <c r="Q99" s="137">
        <v>0.00013</v>
      </c>
      <c r="R99" s="137">
        <f>Q99*H99</f>
        <v>0.0018199999999999998</v>
      </c>
      <c r="S99" s="137">
        <v>0</v>
      </c>
      <c r="T99" s="138">
        <f>S99*H99</f>
        <v>0</v>
      </c>
      <c r="AR99" s="139" t="s">
        <v>155</v>
      </c>
      <c r="AT99" s="139" t="s">
        <v>135</v>
      </c>
      <c r="AU99" s="139" t="s">
        <v>81</v>
      </c>
      <c r="AY99" s="18" t="s">
        <v>132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79</v>
      </c>
      <c r="BK99" s="140">
        <f>ROUND(I99*H99,2)</f>
        <v>0</v>
      </c>
      <c r="BL99" s="18" t="s">
        <v>155</v>
      </c>
      <c r="BM99" s="139" t="s">
        <v>1493</v>
      </c>
    </row>
    <row r="100" spans="2:47" s="1" customFormat="1" ht="11.25">
      <c r="B100" s="33"/>
      <c r="D100" s="141" t="s">
        <v>142</v>
      </c>
      <c r="F100" s="142" t="s">
        <v>518</v>
      </c>
      <c r="I100" s="143"/>
      <c r="L100" s="33"/>
      <c r="M100" s="144"/>
      <c r="T100" s="54"/>
      <c r="AT100" s="18" t="s">
        <v>142</v>
      </c>
      <c r="AU100" s="18" t="s">
        <v>81</v>
      </c>
    </row>
    <row r="101" spans="2:51" s="12" customFormat="1" ht="11.25">
      <c r="B101" s="150"/>
      <c r="D101" s="151" t="s">
        <v>208</v>
      </c>
      <c r="E101" s="152" t="s">
        <v>19</v>
      </c>
      <c r="F101" s="153" t="s">
        <v>1491</v>
      </c>
      <c r="H101" s="152" t="s">
        <v>19</v>
      </c>
      <c r="I101" s="154"/>
      <c r="L101" s="150"/>
      <c r="M101" s="155"/>
      <c r="T101" s="156"/>
      <c r="AT101" s="152" t="s">
        <v>208</v>
      </c>
      <c r="AU101" s="152" t="s">
        <v>81</v>
      </c>
      <c r="AV101" s="12" t="s">
        <v>79</v>
      </c>
      <c r="AW101" s="12" t="s">
        <v>33</v>
      </c>
      <c r="AX101" s="12" t="s">
        <v>72</v>
      </c>
      <c r="AY101" s="152" t="s">
        <v>132</v>
      </c>
    </row>
    <row r="102" spans="2:51" s="13" customFormat="1" ht="11.25">
      <c r="B102" s="157"/>
      <c r="D102" s="151" t="s">
        <v>208</v>
      </c>
      <c r="E102" s="158" t="s">
        <v>19</v>
      </c>
      <c r="F102" s="159" t="s">
        <v>1494</v>
      </c>
      <c r="H102" s="160">
        <v>14</v>
      </c>
      <c r="I102" s="161"/>
      <c r="L102" s="157"/>
      <c r="M102" s="162"/>
      <c r="T102" s="163"/>
      <c r="AT102" s="158" t="s">
        <v>208</v>
      </c>
      <c r="AU102" s="158" t="s">
        <v>81</v>
      </c>
      <c r="AV102" s="13" t="s">
        <v>81</v>
      </c>
      <c r="AW102" s="13" t="s">
        <v>33</v>
      </c>
      <c r="AX102" s="13" t="s">
        <v>79</v>
      </c>
      <c r="AY102" s="158" t="s">
        <v>132</v>
      </c>
    </row>
    <row r="103" spans="2:65" s="1" customFormat="1" ht="24.2" customHeight="1">
      <c r="B103" s="33"/>
      <c r="C103" s="128" t="s">
        <v>149</v>
      </c>
      <c r="D103" s="128" t="s">
        <v>135</v>
      </c>
      <c r="E103" s="129" t="s">
        <v>521</v>
      </c>
      <c r="F103" s="130" t="s">
        <v>522</v>
      </c>
      <c r="G103" s="131" t="s">
        <v>205</v>
      </c>
      <c r="H103" s="132">
        <v>42</v>
      </c>
      <c r="I103" s="133"/>
      <c r="J103" s="134">
        <f>ROUND(I103*H103,2)</f>
        <v>0</v>
      </c>
      <c r="K103" s="130" t="s">
        <v>139</v>
      </c>
      <c r="L103" s="33"/>
      <c r="M103" s="135" t="s">
        <v>19</v>
      </c>
      <c r="N103" s="136" t="s">
        <v>43</v>
      </c>
      <c r="P103" s="137">
        <f>O103*H103</f>
        <v>0</v>
      </c>
      <c r="Q103" s="137">
        <v>4E-05</v>
      </c>
      <c r="R103" s="137">
        <f>Q103*H103</f>
        <v>0.00168</v>
      </c>
      <c r="S103" s="137">
        <v>0</v>
      </c>
      <c r="T103" s="138">
        <f>S103*H103</f>
        <v>0</v>
      </c>
      <c r="AR103" s="139" t="s">
        <v>155</v>
      </c>
      <c r="AT103" s="139" t="s">
        <v>135</v>
      </c>
      <c r="AU103" s="139" t="s">
        <v>81</v>
      </c>
      <c r="AY103" s="18" t="s">
        <v>132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79</v>
      </c>
      <c r="BK103" s="140">
        <f>ROUND(I103*H103,2)</f>
        <v>0</v>
      </c>
      <c r="BL103" s="18" t="s">
        <v>155</v>
      </c>
      <c r="BM103" s="139" t="s">
        <v>1495</v>
      </c>
    </row>
    <row r="104" spans="2:47" s="1" customFormat="1" ht="11.25">
      <c r="B104" s="33"/>
      <c r="D104" s="141" t="s">
        <v>142</v>
      </c>
      <c r="F104" s="142" t="s">
        <v>524</v>
      </c>
      <c r="I104" s="143"/>
      <c r="L104" s="33"/>
      <c r="M104" s="144"/>
      <c r="T104" s="54"/>
      <c r="AT104" s="18" t="s">
        <v>142</v>
      </c>
      <c r="AU104" s="18" t="s">
        <v>81</v>
      </c>
    </row>
    <row r="105" spans="2:51" s="12" customFormat="1" ht="11.25">
      <c r="B105" s="150"/>
      <c r="D105" s="151" t="s">
        <v>208</v>
      </c>
      <c r="E105" s="152" t="s">
        <v>19</v>
      </c>
      <c r="F105" s="153" t="s">
        <v>1491</v>
      </c>
      <c r="H105" s="152" t="s">
        <v>19</v>
      </c>
      <c r="I105" s="154"/>
      <c r="L105" s="150"/>
      <c r="M105" s="155"/>
      <c r="T105" s="156"/>
      <c r="AT105" s="152" t="s">
        <v>208</v>
      </c>
      <c r="AU105" s="152" t="s">
        <v>81</v>
      </c>
      <c r="AV105" s="12" t="s">
        <v>79</v>
      </c>
      <c r="AW105" s="12" t="s">
        <v>33</v>
      </c>
      <c r="AX105" s="12" t="s">
        <v>72</v>
      </c>
      <c r="AY105" s="152" t="s">
        <v>132</v>
      </c>
    </row>
    <row r="106" spans="2:51" s="13" customFormat="1" ht="11.25">
      <c r="B106" s="157"/>
      <c r="D106" s="151" t="s">
        <v>208</v>
      </c>
      <c r="E106" s="158" t="s">
        <v>19</v>
      </c>
      <c r="F106" s="159" t="s">
        <v>1492</v>
      </c>
      <c r="H106" s="160">
        <v>42</v>
      </c>
      <c r="I106" s="161"/>
      <c r="L106" s="157"/>
      <c r="M106" s="162"/>
      <c r="T106" s="163"/>
      <c r="AT106" s="158" t="s">
        <v>208</v>
      </c>
      <c r="AU106" s="158" t="s">
        <v>81</v>
      </c>
      <c r="AV106" s="13" t="s">
        <v>81</v>
      </c>
      <c r="AW106" s="13" t="s">
        <v>33</v>
      </c>
      <c r="AX106" s="13" t="s">
        <v>79</v>
      </c>
      <c r="AY106" s="158" t="s">
        <v>132</v>
      </c>
    </row>
    <row r="107" spans="2:63" s="11" customFormat="1" ht="22.9" customHeight="1">
      <c r="B107" s="116"/>
      <c r="D107" s="117" t="s">
        <v>71</v>
      </c>
      <c r="E107" s="126" t="s">
        <v>526</v>
      </c>
      <c r="F107" s="126" t="s">
        <v>527</v>
      </c>
      <c r="I107" s="119"/>
      <c r="J107" s="127">
        <f>BK107</f>
        <v>0</v>
      </c>
      <c r="L107" s="116"/>
      <c r="M107" s="121"/>
      <c r="P107" s="122">
        <f>SUM(P108:P118)</f>
        <v>0</v>
      </c>
      <c r="R107" s="122">
        <f>SUM(R108:R118)</f>
        <v>0</v>
      </c>
      <c r="T107" s="123">
        <f>SUM(T108:T118)</f>
        <v>0</v>
      </c>
      <c r="AR107" s="117" t="s">
        <v>79</v>
      </c>
      <c r="AT107" s="124" t="s">
        <v>71</v>
      </c>
      <c r="AU107" s="124" t="s">
        <v>79</v>
      </c>
      <c r="AY107" s="117" t="s">
        <v>132</v>
      </c>
      <c r="BK107" s="125">
        <f>SUM(BK108:BK118)</f>
        <v>0</v>
      </c>
    </row>
    <row r="108" spans="2:65" s="1" customFormat="1" ht="16.5" customHeight="1">
      <c r="B108" s="33"/>
      <c r="C108" s="128" t="s">
        <v>155</v>
      </c>
      <c r="D108" s="128" t="s">
        <v>135</v>
      </c>
      <c r="E108" s="129" t="s">
        <v>529</v>
      </c>
      <c r="F108" s="130" t="s">
        <v>530</v>
      </c>
      <c r="G108" s="131" t="s">
        <v>239</v>
      </c>
      <c r="H108" s="132">
        <v>3.045</v>
      </c>
      <c r="I108" s="133"/>
      <c r="J108" s="134">
        <f>ROUND(I108*H108,2)</f>
        <v>0</v>
      </c>
      <c r="K108" s="130" t="s">
        <v>139</v>
      </c>
      <c r="L108" s="33"/>
      <c r="M108" s="135" t="s">
        <v>19</v>
      </c>
      <c r="N108" s="136" t="s">
        <v>43</v>
      </c>
      <c r="P108" s="137">
        <f>O108*H108</f>
        <v>0</v>
      </c>
      <c r="Q108" s="137">
        <v>0</v>
      </c>
      <c r="R108" s="137">
        <f>Q108*H108</f>
        <v>0</v>
      </c>
      <c r="S108" s="137">
        <v>0</v>
      </c>
      <c r="T108" s="138">
        <f>S108*H108</f>
        <v>0</v>
      </c>
      <c r="AR108" s="139" t="s">
        <v>155</v>
      </c>
      <c r="AT108" s="139" t="s">
        <v>135</v>
      </c>
      <c r="AU108" s="139" t="s">
        <v>81</v>
      </c>
      <c r="AY108" s="18" t="s">
        <v>132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79</v>
      </c>
      <c r="BK108" s="140">
        <f>ROUND(I108*H108,2)</f>
        <v>0</v>
      </c>
      <c r="BL108" s="18" t="s">
        <v>155</v>
      </c>
      <c r="BM108" s="139" t="s">
        <v>1496</v>
      </c>
    </row>
    <row r="109" spans="2:47" s="1" customFormat="1" ht="11.25">
      <c r="B109" s="33"/>
      <c r="D109" s="141" t="s">
        <v>142</v>
      </c>
      <c r="F109" s="142" t="s">
        <v>532</v>
      </c>
      <c r="I109" s="143"/>
      <c r="L109" s="33"/>
      <c r="M109" s="144"/>
      <c r="T109" s="54"/>
      <c r="AT109" s="18" t="s">
        <v>142</v>
      </c>
      <c r="AU109" s="18" t="s">
        <v>81</v>
      </c>
    </row>
    <row r="110" spans="2:65" s="1" customFormat="1" ht="24.2" customHeight="1">
      <c r="B110" s="33"/>
      <c r="C110" s="128" t="s">
        <v>131</v>
      </c>
      <c r="D110" s="128" t="s">
        <v>135</v>
      </c>
      <c r="E110" s="129" t="s">
        <v>1497</v>
      </c>
      <c r="F110" s="130" t="s">
        <v>1498</v>
      </c>
      <c r="G110" s="131" t="s">
        <v>239</v>
      </c>
      <c r="H110" s="132">
        <v>3.045</v>
      </c>
      <c r="I110" s="133"/>
      <c r="J110" s="134">
        <f>ROUND(I110*H110,2)</f>
        <v>0</v>
      </c>
      <c r="K110" s="130" t="s">
        <v>139</v>
      </c>
      <c r="L110" s="33"/>
      <c r="M110" s="135" t="s">
        <v>19</v>
      </c>
      <c r="N110" s="136" t="s">
        <v>43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155</v>
      </c>
      <c r="AT110" s="139" t="s">
        <v>135</v>
      </c>
      <c r="AU110" s="139" t="s">
        <v>81</v>
      </c>
      <c r="AY110" s="18" t="s">
        <v>132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8" t="s">
        <v>79</v>
      </c>
      <c r="BK110" s="140">
        <f>ROUND(I110*H110,2)</f>
        <v>0</v>
      </c>
      <c r="BL110" s="18" t="s">
        <v>155</v>
      </c>
      <c r="BM110" s="139" t="s">
        <v>1499</v>
      </c>
    </row>
    <row r="111" spans="2:47" s="1" customFormat="1" ht="11.25">
      <c r="B111" s="33"/>
      <c r="D111" s="141" t="s">
        <v>142</v>
      </c>
      <c r="F111" s="142" t="s">
        <v>1500</v>
      </c>
      <c r="I111" s="143"/>
      <c r="L111" s="33"/>
      <c r="M111" s="144"/>
      <c r="T111" s="54"/>
      <c r="AT111" s="18" t="s">
        <v>142</v>
      </c>
      <c r="AU111" s="18" t="s">
        <v>81</v>
      </c>
    </row>
    <row r="112" spans="2:65" s="1" customFormat="1" ht="21.75" customHeight="1">
      <c r="B112" s="33"/>
      <c r="C112" s="128" t="s">
        <v>164</v>
      </c>
      <c r="D112" s="128" t="s">
        <v>135</v>
      </c>
      <c r="E112" s="129" t="s">
        <v>539</v>
      </c>
      <c r="F112" s="130" t="s">
        <v>540</v>
      </c>
      <c r="G112" s="131" t="s">
        <v>239</v>
      </c>
      <c r="H112" s="132">
        <v>3.045</v>
      </c>
      <c r="I112" s="133"/>
      <c r="J112" s="134">
        <f>ROUND(I112*H112,2)</f>
        <v>0</v>
      </c>
      <c r="K112" s="130" t="s">
        <v>139</v>
      </c>
      <c r="L112" s="33"/>
      <c r="M112" s="135" t="s">
        <v>19</v>
      </c>
      <c r="N112" s="136" t="s">
        <v>43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155</v>
      </c>
      <c r="AT112" s="139" t="s">
        <v>135</v>
      </c>
      <c r="AU112" s="139" t="s">
        <v>81</v>
      </c>
      <c r="AY112" s="18" t="s">
        <v>132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79</v>
      </c>
      <c r="BK112" s="140">
        <f>ROUND(I112*H112,2)</f>
        <v>0</v>
      </c>
      <c r="BL112" s="18" t="s">
        <v>155</v>
      </c>
      <c r="BM112" s="139" t="s">
        <v>1501</v>
      </c>
    </row>
    <row r="113" spans="2:47" s="1" customFormat="1" ht="11.25">
      <c r="B113" s="33"/>
      <c r="D113" s="141" t="s">
        <v>142</v>
      </c>
      <c r="F113" s="142" t="s">
        <v>542</v>
      </c>
      <c r="I113" s="143"/>
      <c r="L113" s="33"/>
      <c r="M113" s="144"/>
      <c r="T113" s="54"/>
      <c r="AT113" s="18" t="s">
        <v>142</v>
      </c>
      <c r="AU113" s="18" t="s">
        <v>81</v>
      </c>
    </row>
    <row r="114" spans="2:65" s="1" customFormat="1" ht="24.2" customHeight="1">
      <c r="B114" s="33"/>
      <c r="C114" s="128" t="s">
        <v>168</v>
      </c>
      <c r="D114" s="128" t="s">
        <v>135</v>
      </c>
      <c r="E114" s="129" t="s">
        <v>544</v>
      </c>
      <c r="F114" s="130" t="s">
        <v>545</v>
      </c>
      <c r="G114" s="131" t="s">
        <v>239</v>
      </c>
      <c r="H114" s="132">
        <v>21.315</v>
      </c>
      <c r="I114" s="133"/>
      <c r="J114" s="134">
        <f>ROUND(I114*H114,2)</f>
        <v>0</v>
      </c>
      <c r="K114" s="130" t="s">
        <v>139</v>
      </c>
      <c r="L114" s="33"/>
      <c r="M114" s="135" t="s">
        <v>19</v>
      </c>
      <c r="N114" s="136" t="s">
        <v>43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155</v>
      </c>
      <c r="AT114" s="139" t="s">
        <v>135</v>
      </c>
      <c r="AU114" s="139" t="s">
        <v>81</v>
      </c>
      <c r="AY114" s="18" t="s">
        <v>132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79</v>
      </c>
      <c r="BK114" s="140">
        <f>ROUND(I114*H114,2)</f>
        <v>0</v>
      </c>
      <c r="BL114" s="18" t="s">
        <v>155</v>
      </c>
      <c r="BM114" s="139" t="s">
        <v>1502</v>
      </c>
    </row>
    <row r="115" spans="2:47" s="1" customFormat="1" ht="11.25">
      <c r="B115" s="33"/>
      <c r="D115" s="141" t="s">
        <v>142</v>
      </c>
      <c r="F115" s="142" t="s">
        <v>547</v>
      </c>
      <c r="I115" s="143"/>
      <c r="L115" s="33"/>
      <c r="M115" s="144"/>
      <c r="T115" s="54"/>
      <c r="AT115" s="18" t="s">
        <v>142</v>
      </c>
      <c r="AU115" s="18" t="s">
        <v>81</v>
      </c>
    </row>
    <row r="116" spans="2:51" s="13" customFormat="1" ht="11.25">
      <c r="B116" s="157"/>
      <c r="D116" s="151" t="s">
        <v>208</v>
      </c>
      <c r="E116" s="158" t="s">
        <v>19</v>
      </c>
      <c r="F116" s="159" t="s">
        <v>1503</v>
      </c>
      <c r="H116" s="160">
        <v>21.315</v>
      </c>
      <c r="I116" s="161"/>
      <c r="L116" s="157"/>
      <c r="M116" s="162"/>
      <c r="T116" s="163"/>
      <c r="AT116" s="158" t="s">
        <v>208</v>
      </c>
      <c r="AU116" s="158" t="s">
        <v>81</v>
      </c>
      <c r="AV116" s="13" t="s">
        <v>81</v>
      </c>
      <c r="AW116" s="13" t="s">
        <v>33</v>
      </c>
      <c r="AX116" s="13" t="s">
        <v>79</v>
      </c>
      <c r="AY116" s="158" t="s">
        <v>132</v>
      </c>
    </row>
    <row r="117" spans="2:65" s="1" customFormat="1" ht="24.2" customHeight="1">
      <c r="B117" s="33"/>
      <c r="C117" s="128" t="s">
        <v>175</v>
      </c>
      <c r="D117" s="128" t="s">
        <v>135</v>
      </c>
      <c r="E117" s="129" t="s">
        <v>550</v>
      </c>
      <c r="F117" s="130" t="s">
        <v>551</v>
      </c>
      <c r="G117" s="131" t="s">
        <v>239</v>
      </c>
      <c r="H117" s="132">
        <v>3.045</v>
      </c>
      <c r="I117" s="133"/>
      <c r="J117" s="134">
        <f>ROUND(I117*H117,2)</f>
        <v>0</v>
      </c>
      <c r="K117" s="130" t="s">
        <v>139</v>
      </c>
      <c r="L117" s="33"/>
      <c r="M117" s="135" t="s">
        <v>19</v>
      </c>
      <c r="N117" s="136" t="s">
        <v>43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155</v>
      </c>
      <c r="AT117" s="139" t="s">
        <v>135</v>
      </c>
      <c r="AU117" s="139" t="s">
        <v>81</v>
      </c>
      <c r="AY117" s="18" t="s">
        <v>132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79</v>
      </c>
      <c r="BK117" s="140">
        <f>ROUND(I117*H117,2)</f>
        <v>0</v>
      </c>
      <c r="BL117" s="18" t="s">
        <v>155</v>
      </c>
      <c r="BM117" s="139" t="s">
        <v>1504</v>
      </c>
    </row>
    <row r="118" spans="2:47" s="1" customFormat="1" ht="11.25">
      <c r="B118" s="33"/>
      <c r="D118" s="141" t="s">
        <v>142</v>
      </c>
      <c r="F118" s="142" t="s">
        <v>553</v>
      </c>
      <c r="I118" s="143"/>
      <c r="L118" s="33"/>
      <c r="M118" s="144"/>
      <c r="T118" s="54"/>
      <c r="AT118" s="18" t="s">
        <v>142</v>
      </c>
      <c r="AU118" s="18" t="s">
        <v>81</v>
      </c>
    </row>
    <row r="119" spans="2:63" s="11" customFormat="1" ht="22.9" customHeight="1">
      <c r="B119" s="116"/>
      <c r="D119" s="117" t="s">
        <v>71</v>
      </c>
      <c r="E119" s="126" t="s">
        <v>554</v>
      </c>
      <c r="F119" s="126" t="s">
        <v>555</v>
      </c>
      <c r="I119" s="119"/>
      <c r="J119" s="127">
        <f>BK119</f>
        <v>0</v>
      </c>
      <c r="L119" s="116"/>
      <c r="M119" s="121"/>
      <c r="P119" s="122">
        <f>SUM(P120:P121)</f>
        <v>0</v>
      </c>
      <c r="R119" s="122">
        <f>SUM(R120:R121)</f>
        <v>0</v>
      </c>
      <c r="T119" s="123">
        <f>SUM(T120:T121)</f>
        <v>0</v>
      </c>
      <c r="AR119" s="117" t="s">
        <v>79</v>
      </c>
      <c r="AT119" s="124" t="s">
        <v>71</v>
      </c>
      <c r="AU119" s="124" t="s">
        <v>79</v>
      </c>
      <c r="AY119" s="117" t="s">
        <v>132</v>
      </c>
      <c r="BK119" s="125">
        <f>SUM(BK120:BK121)</f>
        <v>0</v>
      </c>
    </row>
    <row r="120" spans="2:65" s="1" customFormat="1" ht="33" customHeight="1">
      <c r="B120" s="33"/>
      <c r="C120" s="128" t="s">
        <v>182</v>
      </c>
      <c r="D120" s="128" t="s">
        <v>135</v>
      </c>
      <c r="E120" s="129" t="s">
        <v>1505</v>
      </c>
      <c r="F120" s="130" t="s">
        <v>1506</v>
      </c>
      <c r="G120" s="131" t="s">
        <v>239</v>
      </c>
      <c r="H120" s="132">
        <v>0.022</v>
      </c>
      <c r="I120" s="133"/>
      <c r="J120" s="134">
        <f>ROUND(I120*H120,2)</f>
        <v>0</v>
      </c>
      <c r="K120" s="130" t="s">
        <v>139</v>
      </c>
      <c r="L120" s="33"/>
      <c r="M120" s="135" t="s">
        <v>19</v>
      </c>
      <c r="N120" s="136" t="s">
        <v>43</v>
      </c>
      <c r="P120" s="137">
        <f>O120*H120</f>
        <v>0</v>
      </c>
      <c r="Q120" s="137">
        <v>0</v>
      </c>
      <c r="R120" s="137">
        <f>Q120*H120</f>
        <v>0</v>
      </c>
      <c r="S120" s="137">
        <v>0</v>
      </c>
      <c r="T120" s="138">
        <f>S120*H120</f>
        <v>0</v>
      </c>
      <c r="AR120" s="139" t="s">
        <v>155</v>
      </c>
      <c r="AT120" s="139" t="s">
        <v>135</v>
      </c>
      <c r="AU120" s="139" t="s">
        <v>81</v>
      </c>
      <c r="AY120" s="18" t="s">
        <v>132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79</v>
      </c>
      <c r="BK120" s="140">
        <f>ROUND(I120*H120,2)</f>
        <v>0</v>
      </c>
      <c r="BL120" s="18" t="s">
        <v>155</v>
      </c>
      <c r="BM120" s="139" t="s">
        <v>1507</v>
      </c>
    </row>
    <row r="121" spans="2:47" s="1" customFormat="1" ht="11.25">
      <c r="B121" s="33"/>
      <c r="D121" s="141" t="s">
        <v>142</v>
      </c>
      <c r="F121" s="142" t="s">
        <v>1508</v>
      </c>
      <c r="I121" s="143"/>
      <c r="L121" s="33"/>
      <c r="M121" s="144"/>
      <c r="T121" s="54"/>
      <c r="AT121" s="18" t="s">
        <v>142</v>
      </c>
      <c r="AU121" s="18" t="s">
        <v>81</v>
      </c>
    </row>
    <row r="122" spans="2:63" s="11" customFormat="1" ht="25.9" customHeight="1">
      <c r="B122" s="116"/>
      <c r="D122" s="117" t="s">
        <v>71</v>
      </c>
      <c r="E122" s="118" t="s">
        <v>561</v>
      </c>
      <c r="F122" s="118" t="s">
        <v>562</v>
      </c>
      <c r="I122" s="119"/>
      <c r="J122" s="120">
        <f>BK122</f>
        <v>0</v>
      </c>
      <c r="L122" s="116"/>
      <c r="M122" s="121"/>
      <c r="P122" s="122">
        <f>P123+P156+P184+P269+P280+P289</f>
        <v>0</v>
      </c>
      <c r="R122" s="122">
        <f>R123+R156+R184+R269+R280+R289</f>
        <v>2.2605090000000003</v>
      </c>
      <c r="T122" s="123">
        <f>T123+T156+T184+T269+T280+T289</f>
        <v>3.0446299999999997</v>
      </c>
      <c r="AR122" s="117" t="s">
        <v>81</v>
      </c>
      <c r="AT122" s="124" t="s">
        <v>71</v>
      </c>
      <c r="AU122" s="124" t="s">
        <v>72</v>
      </c>
      <c r="AY122" s="117" t="s">
        <v>132</v>
      </c>
      <c r="BK122" s="125">
        <f>BK123+BK156+BK184+BK269+BK280+BK289</f>
        <v>0</v>
      </c>
    </row>
    <row r="123" spans="2:63" s="11" customFormat="1" ht="22.9" customHeight="1">
      <c r="B123" s="116"/>
      <c r="D123" s="117" t="s">
        <v>71</v>
      </c>
      <c r="E123" s="126" t="s">
        <v>1509</v>
      </c>
      <c r="F123" s="126" t="s">
        <v>1510</v>
      </c>
      <c r="I123" s="119"/>
      <c r="J123" s="127">
        <f>BK123</f>
        <v>0</v>
      </c>
      <c r="L123" s="116"/>
      <c r="M123" s="121"/>
      <c r="P123" s="122">
        <f>SUM(P124:P155)</f>
        <v>0</v>
      </c>
      <c r="R123" s="122">
        <f>SUM(R124:R155)</f>
        <v>0.279305</v>
      </c>
      <c r="T123" s="123">
        <f>SUM(T124:T155)</f>
        <v>0.99918</v>
      </c>
      <c r="AR123" s="117" t="s">
        <v>81</v>
      </c>
      <c r="AT123" s="124" t="s">
        <v>71</v>
      </c>
      <c r="AU123" s="124" t="s">
        <v>79</v>
      </c>
      <c r="AY123" s="117" t="s">
        <v>132</v>
      </c>
      <c r="BK123" s="125">
        <f>SUM(BK124:BK155)</f>
        <v>0</v>
      </c>
    </row>
    <row r="124" spans="2:65" s="1" customFormat="1" ht="16.5" customHeight="1">
      <c r="B124" s="33"/>
      <c r="C124" s="128" t="s">
        <v>276</v>
      </c>
      <c r="D124" s="128" t="s">
        <v>135</v>
      </c>
      <c r="E124" s="129" t="s">
        <v>1511</v>
      </c>
      <c r="F124" s="130" t="s">
        <v>1512</v>
      </c>
      <c r="G124" s="131" t="s">
        <v>228</v>
      </c>
      <c r="H124" s="132">
        <v>63</v>
      </c>
      <c r="I124" s="133"/>
      <c r="J124" s="134">
        <f>ROUND(I124*H124,2)</f>
        <v>0</v>
      </c>
      <c r="K124" s="130" t="s">
        <v>139</v>
      </c>
      <c r="L124" s="33"/>
      <c r="M124" s="135" t="s">
        <v>19</v>
      </c>
      <c r="N124" s="136" t="s">
        <v>43</v>
      </c>
      <c r="P124" s="137">
        <f>O124*H124</f>
        <v>0</v>
      </c>
      <c r="Q124" s="137">
        <v>0</v>
      </c>
      <c r="R124" s="137">
        <f>Q124*H124</f>
        <v>0</v>
      </c>
      <c r="S124" s="137">
        <v>0.01492</v>
      </c>
      <c r="T124" s="138">
        <f>S124*H124</f>
        <v>0.9399599999999999</v>
      </c>
      <c r="AR124" s="139" t="s">
        <v>339</v>
      </c>
      <c r="AT124" s="139" t="s">
        <v>135</v>
      </c>
      <c r="AU124" s="139" t="s">
        <v>81</v>
      </c>
      <c r="AY124" s="18" t="s">
        <v>132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79</v>
      </c>
      <c r="BK124" s="140">
        <f>ROUND(I124*H124,2)</f>
        <v>0</v>
      </c>
      <c r="BL124" s="18" t="s">
        <v>339</v>
      </c>
      <c r="BM124" s="139" t="s">
        <v>1513</v>
      </c>
    </row>
    <row r="125" spans="2:47" s="1" customFormat="1" ht="11.25">
      <c r="B125" s="33"/>
      <c r="D125" s="141" t="s">
        <v>142</v>
      </c>
      <c r="F125" s="142" t="s">
        <v>1514</v>
      </c>
      <c r="I125" s="143"/>
      <c r="L125" s="33"/>
      <c r="M125" s="144"/>
      <c r="T125" s="54"/>
      <c r="AT125" s="18" t="s">
        <v>142</v>
      </c>
      <c r="AU125" s="18" t="s">
        <v>81</v>
      </c>
    </row>
    <row r="126" spans="2:65" s="1" customFormat="1" ht="16.5" customHeight="1">
      <c r="B126" s="33"/>
      <c r="C126" s="128" t="s">
        <v>286</v>
      </c>
      <c r="D126" s="128" t="s">
        <v>135</v>
      </c>
      <c r="E126" s="129" t="s">
        <v>1515</v>
      </c>
      <c r="F126" s="130" t="s">
        <v>1516</v>
      </c>
      <c r="G126" s="131" t="s">
        <v>228</v>
      </c>
      <c r="H126" s="132">
        <v>63</v>
      </c>
      <c r="I126" s="133"/>
      <c r="J126" s="134">
        <f>ROUND(I126*H126,2)</f>
        <v>0</v>
      </c>
      <c r="K126" s="130" t="s">
        <v>139</v>
      </c>
      <c r="L126" s="33"/>
      <c r="M126" s="135" t="s">
        <v>19</v>
      </c>
      <c r="N126" s="136" t="s">
        <v>43</v>
      </c>
      <c r="P126" s="137">
        <f>O126*H126</f>
        <v>0</v>
      </c>
      <c r="Q126" s="137">
        <v>0.00201</v>
      </c>
      <c r="R126" s="137">
        <f>Q126*H126</f>
        <v>0.12663</v>
      </c>
      <c r="S126" s="137">
        <v>0</v>
      </c>
      <c r="T126" s="138">
        <f>S126*H126</f>
        <v>0</v>
      </c>
      <c r="AR126" s="139" t="s">
        <v>339</v>
      </c>
      <c r="AT126" s="139" t="s">
        <v>135</v>
      </c>
      <c r="AU126" s="139" t="s">
        <v>81</v>
      </c>
      <c r="AY126" s="18" t="s">
        <v>132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8" t="s">
        <v>79</v>
      </c>
      <c r="BK126" s="140">
        <f>ROUND(I126*H126,2)</f>
        <v>0</v>
      </c>
      <c r="BL126" s="18" t="s">
        <v>339</v>
      </c>
      <c r="BM126" s="139" t="s">
        <v>1517</v>
      </c>
    </row>
    <row r="127" spans="2:47" s="1" customFormat="1" ht="11.25">
      <c r="B127" s="33"/>
      <c r="D127" s="141" t="s">
        <v>142</v>
      </c>
      <c r="F127" s="142" t="s">
        <v>1518</v>
      </c>
      <c r="I127" s="143"/>
      <c r="L127" s="33"/>
      <c r="M127" s="144"/>
      <c r="T127" s="54"/>
      <c r="AT127" s="18" t="s">
        <v>142</v>
      </c>
      <c r="AU127" s="18" t="s">
        <v>81</v>
      </c>
    </row>
    <row r="128" spans="2:65" s="1" customFormat="1" ht="16.5" customHeight="1">
      <c r="B128" s="33"/>
      <c r="C128" s="128" t="s">
        <v>302</v>
      </c>
      <c r="D128" s="128" t="s">
        <v>135</v>
      </c>
      <c r="E128" s="129" t="s">
        <v>1519</v>
      </c>
      <c r="F128" s="130" t="s">
        <v>1520</v>
      </c>
      <c r="G128" s="131" t="s">
        <v>228</v>
      </c>
      <c r="H128" s="132">
        <v>37</v>
      </c>
      <c r="I128" s="133"/>
      <c r="J128" s="134">
        <f>ROUND(I128*H128,2)</f>
        <v>0</v>
      </c>
      <c r="K128" s="130" t="s">
        <v>139</v>
      </c>
      <c r="L128" s="33"/>
      <c r="M128" s="135" t="s">
        <v>19</v>
      </c>
      <c r="N128" s="136" t="s">
        <v>43</v>
      </c>
      <c r="P128" s="137">
        <f>O128*H128</f>
        <v>0</v>
      </c>
      <c r="Q128" s="137">
        <v>0.00048</v>
      </c>
      <c r="R128" s="137">
        <f>Q128*H128</f>
        <v>0.01776</v>
      </c>
      <c r="S128" s="137">
        <v>0</v>
      </c>
      <c r="T128" s="138">
        <f>S128*H128</f>
        <v>0</v>
      </c>
      <c r="AR128" s="139" t="s">
        <v>339</v>
      </c>
      <c r="AT128" s="139" t="s">
        <v>135</v>
      </c>
      <c r="AU128" s="139" t="s">
        <v>81</v>
      </c>
      <c r="AY128" s="18" t="s">
        <v>132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79</v>
      </c>
      <c r="BK128" s="140">
        <f>ROUND(I128*H128,2)</f>
        <v>0</v>
      </c>
      <c r="BL128" s="18" t="s">
        <v>339</v>
      </c>
      <c r="BM128" s="139" t="s">
        <v>1521</v>
      </c>
    </row>
    <row r="129" spans="2:47" s="1" customFormat="1" ht="11.25">
      <c r="B129" s="33"/>
      <c r="D129" s="141" t="s">
        <v>142</v>
      </c>
      <c r="F129" s="142" t="s">
        <v>1522</v>
      </c>
      <c r="I129" s="143"/>
      <c r="L129" s="33"/>
      <c r="M129" s="144"/>
      <c r="T129" s="54"/>
      <c r="AT129" s="18" t="s">
        <v>142</v>
      </c>
      <c r="AU129" s="18" t="s">
        <v>81</v>
      </c>
    </row>
    <row r="130" spans="2:65" s="1" customFormat="1" ht="16.5" customHeight="1">
      <c r="B130" s="33"/>
      <c r="C130" s="128" t="s">
        <v>307</v>
      </c>
      <c r="D130" s="128" t="s">
        <v>135</v>
      </c>
      <c r="E130" s="129" t="s">
        <v>1523</v>
      </c>
      <c r="F130" s="130" t="s">
        <v>1524</v>
      </c>
      <c r="G130" s="131" t="s">
        <v>228</v>
      </c>
      <c r="H130" s="132">
        <v>8.5</v>
      </c>
      <c r="I130" s="133"/>
      <c r="J130" s="134">
        <f>ROUND(I130*H130,2)</f>
        <v>0</v>
      </c>
      <c r="K130" s="130" t="s">
        <v>139</v>
      </c>
      <c r="L130" s="33"/>
      <c r="M130" s="135" t="s">
        <v>19</v>
      </c>
      <c r="N130" s="136" t="s">
        <v>43</v>
      </c>
      <c r="P130" s="137">
        <f>O130*H130</f>
        <v>0</v>
      </c>
      <c r="Q130" s="137">
        <v>0.00071</v>
      </c>
      <c r="R130" s="137">
        <f>Q130*H130</f>
        <v>0.006035</v>
      </c>
      <c r="S130" s="137">
        <v>0</v>
      </c>
      <c r="T130" s="138">
        <f>S130*H130</f>
        <v>0</v>
      </c>
      <c r="AR130" s="139" t="s">
        <v>339</v>
      </c>
      <c r="AT130" s="139" t="s">
        <v>135</v>
      </c>
      <c r="AU130" s="139" t="s">
        <v>81</v>
      </c>
      <c r="AY130" s="18" t="s">
        <v>132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8" t="s">
        <v>79</v>
      </c>
      <c r="BK130" s="140">
        <f>ROUND(I130*H130,2)</f>
        <v>0</v>
      </c>
      <c r="BL130" s="18" t="s">
        <v>339</v>
      </c>
      <c r="BM130" s="139" t="s">
        <v>1525</v>
      </c>
    </row>
    <row r="131" spans="2:47" s="1" customFormat="1" ht="11.25">
      <c r="B131" s="33"/>
      <c r="D131" s="141" t="s">
        <v>142</v>
      </c>
      <c r="F131" s="142" t="s">
        <v>1526</v>
      </c>
      <c r="I131" s="143"/>
      <c r="L131" s="33"/>
      <c r="M131" s="144"/>
      <c r="T131" s="54"/>
      <c r="AT131" s="18" t="s">
        <v>142</v>
      </c>
      <c r="AU131" s="18" t="s">
        <v>81</v>
      </c>
    </row>
    <row r="132" spans="2:65" s="1" customFormat="1" ht="16.5" customHeight="1">
      <c r="B132" s="33"/>
      <c r="C132" s="128" t="s">
        <v>313</v>
      </c>
      <c r="D132" s="128" t="s">
        <v>135</v>
      </c>
      <c r="E132" s="129" t="s">
        <v>1527</v>
      </c>
      <c r="F132" s="130" t="s">
        <v>1528</v>
      </c>
      <c r="G132" s="131" t="s">
        <v>228</v>
      </c>
      <c r="H132" s="132">
        <v>27</v>
      </c>
      <c r="I132" s="133"/>
      <c r="J132" s="134">
        <f>ROUND(I132*H132,2)</f>
        <v>0</v>
      </c>
      <c r="K132" s="130" t="s">
        <v>139</v>
      </c>
      <c r="L132" s="33"/>
      <c r="M132" s="135" t="s">
        <v>19</v>
      </c>
      <c r="N132" s="136" t="s">
        <v>43</v>
      </c>
      <c r="P132" s="137">
        <f>O132*H132</f>
        <v>0</v>
      </c>
      <c r="Q132" s="137">
        <v>0.00224</v>
      </c>
      <c r="R132" s="137">
        <f>Q132*H132</f>
        <v>0.06047999999999999</v>
      </c>
      <c r="S132" s="137">
        <v>0</v>
      </c>
      <c r="T132" s="138">
        <f>S132*H132</f>
        <v>0</v>
      </c>
      <c r="AR132" s="139" t="s">
        <v>339</v>
      </c>
      <c r="AT132" s="139" t="s">
        <v>135</v>
      </c>
      <c r="AU132" s="139" t="s">
        <v>81</v>
      </c>
      <c r="AY132" s="18" t="s">
        <v>132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8" t="s">
        <v>79</v>
      </c>
      <c r="BK132" s="140">
        <f>ROUND(I132*H132,2)</f>
        <v>0</v>
      </c>
      <c r="BL132" s="18" t="s">
        <v>339</v>
      </c>
      <c r="BM132" s="139" t="s">
        <v>1529</v>
      </c>
    </row>
    <row r="133" spans="2:47" s="1" customFormat="1" ht="11.25">
      <c r="B133" s="33"/>
      <c r="D133" s="141" t="s">
        <v>142</v>
      </c>
      <c r="F133" s="142" t="s">
        <v>1530</v>
      </c>
      <c r="I133" s="143"/>
      <c r="L133" s="33"/>
      <c r="M133" s="144"/>
      <c r="T133" s="54"/>
      <c r="AT133" s="18" t="s">
        <v>142</v>
      </c>
      <c r="AU133" s="18" t="s">
        <v>81</v>
      </c>
    </row>
    <row r="134" spans="2:65" s="1" customFormat="1" ht="16.5" customHeight="1">
      <c r="B134" s="33"/>
      <c r="C134" s="128" t="s">
        <v>8</v>
      </c>
      <c r="D134" s="128" t="s">
        <v>135</v>
      </c>
      <c r="E134" s="129" t="s">
        <v>1531</v>
      </c>
      <c r="F134" s="130" t="s">
        <v>1532</v>
      </c>
      <c r="G134" s="131" t="s">
        <v>234</v>
      </c>
      <c r="H134" s="132">
        <v>39</v>
      </c>
      <c r="I134" s="133"/>
      <c r="J134" s="134">
        <f>ROUND(I134*H134,2)</f>
        <v>0</v>
      </c>
      <c r="K134" s="130" t="s">
        <v>139</v>
      </c>
      <c r="L134" s="33"/>
      <c r="M134" s="135" t="s">
        <v>19</v>
      </c>
      <c r="N134" s="136" t="s">
        <v>43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339</v>
      </c>
      <c r="AT134" s="139" t="s">
        <v>135</v>
      </c>
      <c r="AU134" s="139" t="s">
        <v>81</v>
      </c>
      <c r="AY134" s="18" t="s">
        <v>132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79</v>
      </c>
      <c r="BK134" s="140">
        <f>ROUND(I134*H134,2)</f>
        <v>0</v>
      </c>
      <c r="BL134" s="18" t="s">
        <v>339</v>
      </c>
      <c r="BM134" s="139" t="s">
        <v>1533</v>
      </c>
    </row>
    <row r="135" spans="2:47" s="1" customFormat="1" ht="11.25">
      <c r="B135" s="33"/>
      <c r="D135" s="141" t="s">
        <v>142</v>
      </c>
      <c r="F135" s="142" t="s">
        <v>1534</v>
      </c>
      <c r="I135" s="143"/>
      <c r="L135" s="33"/>
      <c r="M135" s="144"/>
      <c r="T135" s="54"/>
      <c r="AT135" s="18" t="s">
        <v>142</v>
      </c>
      <c r="AU135" s="18" t="s">
        <v>81</v>
      </c>
    </row>
    <row r="136" spans="2:65" s="1" customFormat="1" ht="16.5" customHeight="1">
      <c r="B136" s="33"/>
      <c r="C136" s="128" t="s">
        <v>339</v>
      </c>
      <c r="D136" s="128" t="s">
        <v>135</v>
      </c>
      <c r="E136" s="129" t="s">
        <v>1535</v>
      </c>
      <c r="F136" s="130" t="s">
        <v>1536</v>
      </c>
      <c r="G136" s="131" t="s">
        <v>234</v>
      </c>
      <c r="H136" s="132">
        <v>19</v>
      </c>
      <c r="I136" s="133"/>
      <c r="J136" s="134">
        <f>ROUND(I136*H136,2)</f>
        <v>0</v>
      </c>
      <c r="K136" s="130" t="s">
        <v>139</v>
      </c>
      <c r="L136" s="33"/>
      <c r="M136" s="135" t="s">
        <v>19</v>
      </c>
      <c r="N136" s="136" t="s">
        <v>43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339</v>
      </c>
      <c r="AT136" s="139" t="s">
        <v>135</v>
      </c>
      <c r="AU136" s="139" t="s">
        <v>81</v>
      </c>
      <c r="AY136" s="18" t="s">
        <v>132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79</v>
      </c>
      <c r="BK136" s="140">
        <f>ROUND(I136*H136,2)</f>
        <v>0</v>
      </c>
      <c r="BL136" s="18" t="s">
        <v>339</v>
      </c>
      <c r="BM136" s="139" t="s">
        <v>1537</v>
      </c>
    </row>
    <row r="137" spans="2:47" s="1" customFormat="1" ht="11.25">
      <c r="B137" s="33"/>
      <c r="D137" s="141" t="s">
        <v>142</v>
      </c>
      <c r="F137" s="142" t="s">
        <v>1538</v>
      </c>
      <c r="I137" s="143"/>
      <c r="L137" s="33"/>
      <c r="M137" s="144"/>
      <c r="T137" s="54"/>
      <c r="AT137" s="18" t="s">
        <v>142</v>
      </c>
      <c r="AU137" s="18" t="s">
        <v>81</v>
      </c>
    </row>
    <row r="138" spans="2:65" s="1" customFormat="1" ht="16.5" customHeight="1">
      <c r="B138" s="33"/>
      <c r="C138" s="128" t="s">
        <v>345</v>
      </c>
      <c r="D138" s="128" t="s">
        <v>135</v>
      </c>
      <c r="E138" s="129" t="s">
        <v>1539</v>
      </c>
      <c r="F138" s="130" t="s">
        <v>1540</v>
      </c>
      <c r="G138" s="131" t="s">
        <v>234</v>
      </c>
      <c r="H138" s="132">
        <v>2</v>
      </c>
      <c r="I138" s="133"/>
      <c r="J138" s="134">
        <f>ROUND(I138*H138,2)</f>
        <v>0</v>
      </c>
      <c r="K138" s="130" t="s">
        <v>139</v>
      </c>
      <c r="L138" s="33"/>
      <c r="M138" s="135" t="s">
        <v>19</v>
      </c>
      <c r="N138" s="136" t="s">
        <v>43</v>
      </c>
      <c r="P138" s="137">
        <f>O138*H138</f>
        <v>0</v>
      </c>
      <c r="Q138" s="137">
        <v>0</v>
      </c>
      <c r="R138" s="137">
        <f>Q138*H138</f>
        <v>0</v>
      </c>
      <c r="S138" s="137">
        <v>0.02961</v>
      </c>
      <c r="T138" s="138">
        <f>S138*H138</f>
        <v>0.05922</v>
      </c>
      <c r="AR138" s="139" t="s">
        <v>339</v>
      </c>
      <c r="AT138" s="139" t="s">
        <v>135</v>
      </c>
      <c r="AU138" s="139" t="s">
        <v>81</v>
      </c>
      <c r="AY138" s="18" t="s">
        <v>132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8" t="s">
        <v>79</v>
      </c>
      <c r="BK138" s="140">
        <f>ROUND(I138*H138,2)</f>
        <v>0</v>
      </c>
      <c r="BL138" s="18" t="s">
        <v>339</v>
      </c>
      <c r="BM138" s="139" t="s">
        <v>1541</v>
      </c>
    </row>
    <row r="139" spans="2:47" s="1" customFormat="1" ht="11.25">
      <c r="B139" s="33"/>
      <c r="D139" s="141" t="s">
        <v>142</v>
      </c>
      <c r="F139" s="142" t="s">
        <v>1542</v>
      </c>
      <c r="I139" s="143"/>
      <c r="L139" s="33"/>
      <c r="M139" s="144"/>
      <c r="T139" s="54"/>
      <c r="AT139" s="18" t="s">
        <v>142</v>
      </c>
      <c r="AU139" s="18" t="s">
        <v>81</v>
      </c>
    </row>
    <row r="140" spans="2:65" s="1" customFormat="1" ht="16.5" customHeight="1">
      <c r="B140" s="33"/>
      <c r="C140" s="128" t="s">
        <v>351</v>
      </c>
      <c r="D140" s="128" t="s">
        <v>135</v>
      </c>
      <c r="E140" s="129" t="s">
        <v>1543</v>
      </c>
      <c r="F140" s="130" t="s">
        <v>1544</v>
      </c>
      <c r="G140" s="131" t="s">
        <v>234</v>
      </c>
      <c r="H140" s="132">
        <v>5</v>
      </c>
      <c r="I140" s="133"/>
      <c r="J140" s="134">
        <f>ROUND(I140*H140,2)</f>
        <v>0</v>
      </c>
      <c r="K140" s="130" t="s">
        <v>139</v>
      </c>
      <c r="L140" s="33"/>
      <c r="M140" s="135" t="s">
        <v>19</v>
      </c>
      <c r="N140" s="136" t="s">
        <v>43</v>
      </c>
      <c r="P140" s="137">
        <f>O140*H140</f>
        <v>0</v>
      </c>
      <c r="Q140" s="137">
        <v>0.00535</v>
      </c>
      <c r="R140" s="137">
        <f>Q140*H140</f>
        <v>0.02675</v>
      </c>
      <c r="S140" s="137">
        <v>0</v>
      </c>
      <c r="T140" s="138">
        <f>S140*H140</f>
        <v>0</v>
      </c>
      <c r="AR140" s="139" t="s">
        <v>339</v>
      </c>
      <c r="AT140" s="139" t="s">
        <v>135</v>
      </c>
      <c r="AU140" s="139" t="s">
        <v>81</v>
      </c>
      <c r="AY140" s="18" t="s">
        <v>132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8" t="s">
        <v>79</v>
      </c>
      <c r="BK140" s="140">
        <f>ROUND(I140*H140,2)</f>
        <v>0</v>
      </c>
      <c r="BL140" s="18" t="s">
        <v>339</v>
      </c>
      <c r="BM140" s="139" t="s">
        <v>1545</v>
      </c>
    </row>
    <row r="141" spans="2:47" s="1" customFormat="1" ht="11.25">
      <c r="B141" s="33"/>
      <c r="D141" s="141" t="s">
        <v>142</v>
      </c>
      <c r="F141" s="142" t="s">
        <v>1546</v>
      </c>
      <c r="I141" s="143"/>
      <c r="L141" s="33"/>
      <c r="M141" s="144"/>
      <c r="T141" s="54"/>
      <c r="AT141" s="18" t="s">
        <v>142</v>
      </c>
      <c r="AU141" s="18" t="s">
        <v>81</v>
      </c>
    </row>
    <row r="142" spans="2:47" s="1" customFormat="1" ht="19.5">
      <c r="B142" s="33"/>
      <c r="D142" s="151" t="s">
        <v>633</v>
      </c>
      <c r="F142" s="189" t="s">
        <v>1547</v>
      </c>
      <c r="I142" s="143"/>
      <c r="L142" s="33"/>
      <c r="M142" s="144"/>
      <c r="T142" s="54"/>
      <c r="AT142" s="18" t="s">
        <v>633</v>
      </c>
      <c r="AU142" s="18" t="s">
        <v>81</v>
      </c>
    </row>
    <row r="143" spans="2:65" s="1" customFormat="1" ht="16.5" customHeight="1">
      <c r="B143" s="33"/>
      <c r="C143" s="128" t="s">
        <v>356</v>
      </c>
      <c r="D143" s="128" t="s">
        <v>135</v>
      </c>
      <c r="E143" s="129" t="s">
        <v>1548</v>
      </c>
      <c r="F143" s="130" t="s">
        <v>1549</v>
      </c>
      <c r="G143" s="131" t="s">
        <v>234</v>
      </c>
      <c r="H143" s="132">
        <v>7</v>
      </c>
      <c r="I143" s="133"/>
      <c r="J143" s="134">
        <f>ROUND(I143*H143,2)</f>
        <v>0</v>
      </c>
      <c r="K143" s="130" t="s">
        <v>139</v>
      </c>
      <c r="L143" s="33"/>
      <c r="M143" s="135" t="s">
        <v>19</v>
      </c>
      <c r="N143" s="136" t="s">
        <v>43</v>
      </c>
      <c r="P143" s="137">
        <f>O143*H143</f>
        <v>0</v>
      </c>
      <c r="Q143" s="137">
        <v>0.00595</v>
      </c>
      <c r="R143" s="137">
        <f>Q143*H143</f>
        <v>0.041650000000000006</v>
      </c>
      <c r="S143" s="137">
        <v>0</v>
      </c>
      <c r="T143" s="138">
        <f>S143*H143</f>
        <v>0</v>
      </c>
      <c r="AR143" s="139" t="s">
        <v>339</v>
      </c>
      <c r="AT143" s="139" t="s">
        <v>135</v>
      </c>
      <c r="AU143" s="139" t="s">
        <v>81</v>
      </c>
      <c r="AY143" s="18" t="s">
        <v>132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8" t="s">
        <v>79</v>
      </c>
      <c r="BK143" s="140">
        <f>ROUND(I143*H143,2)</f>
        <v>0</v>
      </c>
      <c r="BL143" s="18" t="s">
        <v>339</v>
      </c>
      <c r="BM143" s="139" t="s">
        <v>1550</v>
      </c>
    </row>
    <row r="144" spans="2:47" s="1" customFormat="1" ht="11.25">
      <c r="B144" s="33"/>
      <c r="D144" s="141" t="s">
        <v>142</v>
      </c>
      <c r="F144" s="142" t="s">
        <v>1551</v>
      </c>
      <c r="I144" s="143"/>
      <c r="L144" s="33"/>
      <c r="M144" s="144"/>
      <c r="T144" s="54"/>
      <c r="AT144" s="18" t="s">
        <v>142</v>
      </c>
      <c r="AU144" s="18" t="s">
        <v>81</v>
      </c>
    </row>
    <row r="145" spans="2:47" s="1" customFormat="1" ht="19.5">
      <c r="B145" s="33"/>
      <c r="D145" s="151" t="s">
        <v>633</v>
      </c>
      <c r="F145" s="189" t="s">
        <v>1547</v>
      </c>
      <c r="I145" s="143"/>
      <c r="L145" s="33"/>
      <c r="M145" s="144"/>
      <c r="T145" s="54"/>
      <c r="AT145" s="18" t="s">
        <v>633</v>
      </c>
      <c r="AU145" s="18" t="s">
        <v>81</v>
      </c>
    </row>
    <row r="146" spans="2:65" s="1" customFormat="1" ht="16.5" customHeight="1">
      <c r="B146" s="33"/>
      <c r="C146" s="128" t="s">
        <v>378</v>
      </c>
      <c r="D146" s="128" t="s">
        <v>135</v>
      </c>
      <c r="E146" s="129" t="s">
        <v>1552</v>
      </c>
      <c r="F146" s="130" t="s">
        <v>1553</v>
      </c>
      <c r="G146" s="131" t="s">
        <v>228</v>
      </c>
      <c r="H146" s="132">
        <v>135.5</v>
      </c>
      <c r="I146" s="133"/>
      <c r="J146" s="134">
        <f>ROUND(I146*H146,2)</f>
        <v>0</v>
      </c>
      <c r="K146" s="130" t="s">
        <v>139</v>
      </c>
      <c r="L146" s="33"/>
      <c r="M146" s="135" t="s">
        <v>19</v>
      </c>
      <c r="N146" s="136" t="s">
        <v>43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339</v>
      </c>
      <c r="AT146" s="139" t="s">
        <v>135</v>
      </c>
      <c r="AU146" s="139" t="s">
        <v>81</v>
      </c>
      <c r="AY146" s="18" t="s">
        <v>132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79</v>
      </c>
      <c r="BK146" s="140">
        <f>ROUND(I146*H146,2)</f>
        <v>0</v>
      </c>
      <c r="BL146" s="18" t="s">
        <v>339</v>
      </c>
      <c r="BM146" s="139" t="s">
        <v>1554</v>
      </c>
    </row>
    <row r="147" spans="2:47" s="1" customFormat="1" ht="11.25">
      <c r="B147" s="33"/>
      <c r="D147" s="141" t="s">
        <v>142</v>
      </c>
      <c r="F147" s="142" t="s">
        <v>1555</v>
      </c>
      <c r="I147" s="143"/>
      <c r="L147" s="33"/>
      <c r="M147" s="144"/>
      <c r="T147" s="54"/>
      <c r="AT147" s="18" t="s">
        <v>142</v>
      </c>
      <c r="AU147" s="18" t="s">
        <v>81</v>
      </c>
    </row>
    <row r="148" spans="2:51" s="13" customFormat="1" ht="11.25">
      <c r="B148" s="157"/>
      <c r="D148" s="151" t="s">
        <v>208</v>
      </c>
      <c r="E148" s="158" t="s">
        <v>19</v>
      </c>
      <c r="F148" s="159" t="s">
        <v>1556</v>
      </c>
      <c r="H148" s="160">
        <v>135.5</v>
      </c>
      <c r="I148" s="161"/>
      <c r="L148" s="157"/>
      <c r="M148" s="162"/>
      <c r="T148" s="163"/>
      <c r="AT148" s="158" t="s">
        <v>208</v>
      </c>
      <c r="AU148" s="158" t="s">
        <v>81</v>
      </c>
      <c r="AV148" s="13" t="s">
        <v>81</v>
      </c>
      <c r="AW148" s="13" t="s">
        <v>33</v>
      </c>
      <c r="AX148" s="13" t="s">
        <v>79</v>
      </c>
      <c r="AY148" s="158" t="s">
        <v>132</v>
      </c>
    </row>
    <row r="149" spans="2:65" s="1" customFormat="1" ht="16.5" customHeight="1">
      <c r="B149" s="33"/>
      <c r="C149" s="128" t="s">
        <v>7</v>
      </c>
      <c r="D149" s="128" t="s">
        <v>135</v>
      </c>
      <c r="E149" s="129" t="s">
        <v>1557</v>
      </c>
      <c r="F149" s="130" t="s">
        <v>1558</v>
      </c>
      <c r="G149" s="131" t="s">
        <v>138</v>
      </c>
      <c r="H149" s="132">
        <v>1</v>
      </c>
      <c r="I149" s="133"/>
      <c r="J149" s="134">
        <f>ROUND(I149*H149,2)</f>
        <v>0</v>
      </c>
      <c r="K149" s="130" t="s">
        <v>19</v>
      </c>
      <c r="L149" s="33"/>
      <c r="M149" s="135" t="s">
        <v>19</v>
      </c>
      <c r="N149" s="136" t="s">
        <v>43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339</v>
      </c>
      <c r="AT149" s="139" t="s">
        <v>135</v>
      </c>
      <c r="AU149" s="139" t="s">
        <v>81</v>
      </c>
      <c r="AY149" s="18" t="s">
        <v>132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8" t="s">
        <v>79</v>
      </c>
      <c r="BK149" s="140">
        <f>ROUND(I149*H149,2)</f>
        <v>0</v>
      </c>
      <c r="BL149" s="18" t="s">
        <v>339</v>
      </c>
      <c r="BM149" s="139" t="s">
        <v>1559</v>
      </c>
    </row>
    <row r="150" spans="2:65" s="1" customFormat="1" ht="16.5" customHeight="1">
      <c r="B150" s="33"/>
      <c r="C150" s="128" t="s">
        <v>403</v>
      </c>
      <c r="D150" s="128" t="s">
        <v>135</v>
      </c>
      <c r="E150" s="129" t="s">
        <v>1560</v>
      </c>
      <c r="F150" s="130" t="s">
        <v>1561</v>
      </c>
      <c r="G150" s="131" t="s">
        <v>138</v>
      </c>
      <c r="H150" s="132">
        <v>1</v>
      </c>
      <c r="I150" s="133"/>
      <c r="J150" s="134">
        <f>ROUND(I150*H150,2)</f>
        <v>0</v>
      </c>
      <c r="K150" s="130" t="s">
        <v>19</v>
      </c>
      <c r="L150" s="33"/>
      <c r="M150" s="135" t="s">
        <v>19</v>
      </c>
      <c r="N150" s="136" t="s">
        <v>43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339</v>
      </c>
      <c r="AT150" s="139" t="s">
        <v>135</v>
      </c>
      <c r="AU150" s="139" t="s">
        <v>81</v>
      </c>
      <c r="AY150" s="18" t="s">
        <v>132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8" t="s">
        <v>79</v>
      </c>
      <c r="BK150" s="140">
        <f>ROUND(I150*H150,2)</f>
        <v>0</v>
      </c>
      <c r="BL150" s="18" t="s">
        <v>339</v>
      </c>
      <c r="BM150" s="139" t="s">
        <v>1562</v>
      </c>
    </row>
    <row r="151" spans="2:65" s="1" customFormat="1" ht="16.5" customHeight="1">
      <c r="B151" s="33"/>
      <c r="C151" s="128" t="s">
        <v>409</v>
      </c>
      <c r="D151" s="128" t="s">
        <v>135</v>
      </c>
      <c r="E151" s="129" t="s">
        <v>1563</v>
      </c>
      <c r="F151" s="130" t="s">
        <v>1564</v>
      </c>
      <c r="G151" s="131" t="s">
        <v>138</v>
      </c>
      <c r="H151" s="132">
        <v>1</v>
      </c>
      <c r="I151" s="133"/>
      <c r="J151" s="134">
        <f>ROUND(I151*H151,2)</f>
        <v>0</v>
      </c>
      <c r="K151" s="130" t="s">
        <v>19</v>
      </c>
      <c r="L151" s="33"/>
      <c r="M151" s="135" t="s">
        <v>19</v>
      </c>
      <c r="N151" s="136" t="s">
        <v>43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339</v>
      </c>
      <c r="AT151" s="139" t="s">
        <v>135</v>
      </c>
      <c r="AU151" s="139" t="s">
        <v>81</v>
      </c>
      <c r="AY151" s="18" t="s">
        <v>132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8" t="s">
        <v>79</v>
      </c>
      <c r="BK151" s="140">
        <f>ROUND(I151*H151,2)</f>
        <v>0</v>
      </c>
      <c r="BL151" s="18" t="s">
        <v>339</v>
      </c>
      <c r="BM151" s="139" t="s">
        <v>1565</v>
      </c>
    </row>
    <row r="152" spans="2:65" s="1" customFormat="1" ht="24.2" customHeight="1">
      <c r="B152" s="33"/>
      <c r="C152" s="128" t="s">
        <v>413</v>
      </c>
      <c r="D152" s="128" t="s">
        <v>135</v>
      </c>
      <c r="E152" s="129" t="s">
        <v>1566</v>
      </c>
      <c r="F152" s="130" t="s">
        <v>1567</v>
      </c>
      <c r="G152" s="131" t="s">
        <v>596</v>
      </c>
      <c r="H152" s="188"/>
      <c r="I152" s="133"/>
      <c r="J152" s="134">
        <f>ROUND(I152*H152,2)</f>
        <v>0</v>
      </c>
      <c r="K152" s="130" t="s">
        <v>139</v>
      </c>
      <c r="L152" s="33"/>
      <c r="M152" s="135" t="s">
        <v>19</v>
      </c>
      <c r="N152" s="136" t="s">
        <v>43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339</v>
      </c>
      <c r="AT152" s="139" t="s">
        <v>135</v>
      </c>
      <c r="AU152" s="139" t="s">
        <v>81</v>
      </c>
      <c r="AY152" s="18" t="s">
        <v>132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8" t="s">
        <v>79</v>
      </c>
      <c r="BK152" s="140">
        <f>ROUND(I152*H152,2)</f>
        <v>0</v>
      </c>
      <c r="BL152" s="18" t="s">
        <v>339</v>
      </c>
      <c r="BM152" s="139" t="s">
        <v>1568</v>
      </c>
    </row>
    <row r="153" spans="2:47" s="1" customFormat="1" ht="11.25">
      <c r="B153" s="33"/>
      <c r="D153" s="141" t="s">
        <v>142</v>
      </c>
      <c r="F153" s="142" t="s">
        <v>1569</v>
      </c>
      <c r="I153" s="143"/>
      <c r="L153" s="33"/>
      <c r="M153" s="144"/>
      <c r="T153" s="54"/>
      <c r="AT153" s="18" t="s">
        <v>142</v>
      </c>
      <c r="AU153" s="18" t="s">
        <v>81</v>
      </c>
    </row>
    <row r="154" spans="2:65" s="1" customFormat="1" ht="24.2" customHeight="1">
      <c r="B154" s="33"/>
      <c r="C154" s="128" t="s">
        <v>418</v>
      </c>
      <c r="D154" s="128" t="s">
        <v>135</v>
      </c>
      <c r="E154" s="129" t="s">
        <v>1570</v>
      </c>
      <c r="F154" s="130" t="s">
        <v>1571</v>
      </c>
      <c r="G154" s="131" t="s">
        <v>596</v>
      </c>
      <c r="H154" s="188"/>
      <c r="I154" s="133"/>
      <c r="J154" s="134">
        <f>ROUND(I154*H154,2)</f>
        <v>0</v>
      </c>
      <c r="K154" s="130" t="s">
        <v>139</v>
      </c>
      <c r="L154" s="33"/>
      <c r="M154" s="135" t="s">
        <v>19</v>
      </c>
      <c r="N154" s="136" t="s">
        <v>43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339</v>
      </c>
      <c r="AT154" s="139" t="s">
        <v>135</v>
      </c>
      <c r="AU154" s="139" t="s">
        <v>81</v>
      </c>
      <c r="AY154" s="18" t="s">
        <v>132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8" t="s">
        <v>79</v>
      </c>
      <c r="BK154" s="140">
        <f>ROUND(I154*H154,2)</f>
        <v>0</v>
      </c>
      <c r="BL154" s="18" t="s">
        <v>339</v>
      </c>
      <c r="BM154" s="139" t="s">
        <v>1572</v>
      </c>
    </row>
    <row r="155" spans="2:47" s="1" customFormat="1" ht="11.25">
      <c r="B155" s="33"/>
      <c r="D155" s="141" t="s">
        <v>142</v>
      </c>
      <c r="F155" s="142" t="s">
        <v>1573</v>
      </c>
      <c r="I155" s="143"/>
      <c r="L155" s="33"/>
      <c r="M155" s="144"/>
      <c r="T155" s="54"/>
      <c r="AT155" s="18" t="s">
        <v>142</v>
      </c>
      <c r="AU155" s="18" t="s">
        <v>81</v>
      </c>
    </row>
    <row r="156" spans="2:63" s="11" customFormat="1" ht="22.9" customHeight="1">
      <c r="B156" s="116"/>
      <c r="D156" s="117" t="s">
        <v>71</v>
      </c>
      <c r="E156" s="126" t="s">
        <v>1574</v>
      </c>
      <c r="F156" s="126" t="s">
        <v>1575</v>
      </c>
      <c r="I156" s="119"/>
      <c r="J156" s="127">
        <f>BK156</f>
        <v>0</v>
      </c>
      <c r="L156" s="116"/>
      <c r="M156" s="121"/>
      <c r="P156" s="122">
        <f>SUM(P157:P183)</f>
        <v>0</v>
      </c>
      <c r="R156" s="122">
        <f>SUM(R157:R183)</f>
        <v>0.36959000000000003</v>
      </c>
      <c r="T156" s="123">
        <f>SUM(T157:T183)</f>
        <v>0</v>
      </c>
      <c r="AR156" s="117" t="s">
        <v>81</v>
      </c>
      <c r="AT156" s="124" t="s">
        <v>71</v>
      </c>
      <c r="AU156" s="124" t="s">
        <v>79</v>
      </c>
      <c r="AY156" s="117" t="s">
        <v>132</v>
      </c>
      <c r="BK156" s="125">
        <f>SUM(BK157:BK183)</f>
        <v>0</v>
      </c>
    </row>
    <row r="157" spans="2:65" s="1" customFormat="1" ht="21.75" customHeight="1">
      <c r="B157" s="33"/>
      <c r="C157" s="128" t="s">
        <v>424</v>
      </c>
      <c r="D157" s="128" t="s">
        <v>135</v>
      </c>
      <c r="E157" s="129" t="s">
        <v>1576</v>
      </c>
      <c r="F157" s="130" t="s">
        <v>1577</v>
      </c>
      <c r="G157" s="131" t="s">
        <v>228</v>
      </c>
      <c r="H157" s="132">
        <v>35</v>
      </c>
      <c r="I157" s="133"/>
      <c r="J157" s="134">
        <f>ROUND(I157*H157,2)</f>
        <v>0</v>
      </c>
      <c r="K157" s="130" t="s">
        <v>139</v>
      </c>
      <c r="L157" s="33"/>
      <c r="M157" s="135" t="s">
        <v>19</v>
      </c>
      <c r="N157" s="136" t="s">
        <v>43</v>
      </c>
      <c r="P157" s="137">
        <f>O157*H157</f>
        <v>0</v>
      </c>
      <c r="Q157" s="137">
        <v>0.00098</v>
      </c>
      <c r="R157" s="137">
        <f>Q157*H157</f>
        <v>0.0343</v>
      </c>
      <c r="S157" s="137">
        <v>0</v>
      </c>
      <c r="T157" s="138">
        <f>S157*H157</f>
        <v>0</v>
      </c>
      <c r="AR157" s="139" t="s">
        <v>339</v>
      </c>
      <c r="AT157" s="139" t="s">
        <v>135</v>
      </c>
      <c r="AU157" s="139" t="s">
        <v>81</v>
      </c>
      <c r="AY157" s="18" t="s">
        <v>132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79</v>
      </c>
      <c r="BK157" s="140">
        <f>ROUND(I157*H157,2)</f>
        <v>0</v>
      </c>
      <c r="BL157" s="18" t="s">
        <v>339</v>
      </c>
      <c r="BM157" s="139" t="s">
        <v>1578</v>
      </c>
    </row>
    <row r="158" spans="2:47" s="1" customFormat="1" ht="11.25">
      <c r="B158" s="33"/>
      <c r="D158" s="141" t="s">
        <v>142</v>
      </c>
      <c r="F158" s="142" t="s">
        <v>1579</v>
      </c>
      <c r="I158" s="143"/>
      <c r="L158" s="33"/>
      <c r="M158" s="144"/>
      <c r="T158" s="54"/>
      <c r="AT158" s="18" t="s">
        <v>142</v>
      </c>
      <c r="AU158" s="18" t="s">
        <v>81</v>
      </c>
    </row>
    <row r="159" spans="2:65" s="1" customFormat="1" ht="21.75" customHeight="1">
      <c r="B159" s="33"/>
      <c r="C159" s="128" t="s">
        <v>432</v>
      </c>
      <c r="D159" s="128" t="s">
        <v>135</v>
      </c>
      <c r="E159" s="129" t="s">
        <v>1580</v>
      </c>
      <c r="F159" s="130" t="s">
        <v>1581</v>
      </c>
      <c r="G159" s="131" t="s">
        <v>228</v>
      </c>
      <c r="H159" s="132">
        <v>160</v>
      </c>
      <c r="I159" s="133"/>
      <c r="J159" s="134">
        <f>ROUND(I159*H159,2)</f>
        <v>0</v>
      </c>
      <c r="K159" s="130" t="s">
        <v>139</v>
      </c>
      <c r="L159" s="33"/>
      <c r="M159" s="135" t="s">
        <v>19</v>
      </c>
      <c r="N159" s="136" t="s">
        <v>43</v>
      </c>
      <c r="P159" s="137">
        <f>O159*H159</f>
        <v>0</v>
      </c>
      <c r="Q159" s="137">
        <v>0.00126</v>
      </c>
      <c r="R159" s="137">
        <f>Q159*H159</f>
        <v>0.2016</v>
      </c>
      <c r="S159" s="137">
        <v>0</v>
      </c>
      <c r="T159" s="138">
        <f>S159*H159</f>
        <v>0</v>
      </c>
      <c r="AR159" s="139" t="s">
        <v>339</v>
      </c>
      <c r="AT159" s="139" t="s">
        <v>135</v>
      </c>
      <c r="AU159" s="139" t="s">
        <v>81</v>
      </c>
      <c r="AY159" s="18" t="s">
        <v>132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8" t="s">
        <v>79</v>
      </c>
      <c r="BK159" s="140">
        <f>ROUND(I159*H159,2)</f>
        <v>0</v>
      </c>
      <c r="BL159" s="18" t="s">
        <v>339</v>
      </c>
      <c r="BM159" s="139" t="s">
        <v>1582</v>
      </c>
    </row>
    <row r="160" spans="2:47" s="1" customFormat="1" ht="11.25">
      <c r="B160" s="33"/>
      <c r="D160" s="141" t="s">
        <v>142</v>
      </c>
      <c r="F160" s="142" t="s">
        <v>1583</v>
      </c>
      <c r="I160" s="143"/>
      <c r="L160" s="33"/>
      <c r="M160" s="144"/>
      <c r="T160" s="54"/>
      <c r="AT160" s="18" t="s">
        <v>142</v>
      </c>
      <c r="AU160" s="18" t="s">
        <v>81</v>
      </c>
    </row>
    <row r="161" spans="2:65" s="1" customFormat="1" ht="21.75" customHeight="1">
      <c r="B161" s="33"/>
      <c r="C161" s="128" t="s">
        <v>441</v>
      </c>
      <c r="D161" s="128" t="s">
        <v>135</v>
      </c>
      <c r="E161" s="129" t="s">
        <v>1584</v>
      </c>
      <c r="F161" s="130" t="s">
        <v>1585</v>
      </c>
      <c r="G161" s="131" t="s">
        <v>228</v>
      </c>
      <c r="H161" s="132">
        <v>50</v>
      </c>
      <c r="I161" s="133"/>
      <c r="J161" s="134">
        <f>ROUND(I161*H161,2)</f>
        <v>0</v>
      </c>
      <c r="K161" s="130" t="s">
        <v>139</v>
      </c>
      <c r="L161" s="33"/>
      <c r="M161" s="135" t="s">
        <v>19</v>
      </c>
      <c r="N161" s="136" t="s">
        <v>43</v>
      </c>
      <c r="P161" s="137">
        <f>O161*H161</f>
        <v>0</v>
      </c>
      <c r="Q161" s="137">
        <v>0.00153</v>
      </c>
      <c r="R161" s="137">
        <f>Q161*H161</f>
        <v>0.0765</v>
      </c>
      <c r="S161" s="137">
        <v>0</v>
      </c>
      <c r="T161" s="138">
        <f>S161*H161</f>
        <v>0</v>
      </c>
      <c r="AR161" s="139" t="s">
        <v>339</v>
      </c>
      <c r="AT161" s="139" t="s">
        <v>135</v>
      </c>
      <c r="AU161" s="139" t="s">
        <v>81</v>
      </c>
      <c r="AY161" s="18" t="s">
        <v>132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8" t="s">
        <v>79</v>
      </c>
      <c r="BK161" s="140">
        <f>ROUND(I161*H161,2)</f>
        <v>0</v>
      </c>
      <c r="BL161" s="18" t="s">
        <v>339</v>
      </c>
      <c r="BM161" s="139" t="s">
        <v>1586</v>
      </c>
    </row>
    <row r="162" spans="2:47" s="1" customFormat="1" ht="11.25">
      <c r="B162" s="33"/>
      <c r="D162" s="141" t="s">
        <v>142</v>
      </c>
      <c r="F162" s="142" t="s">
        <v>1587</v>
      </c>
      <c r="I162" s="143"/>
      <c r="L162" s="33"/>
      <c r="M162" s="144"/>
      <c r="T162" s="54"/>
      <c r="AT162" s="18" t="s">
        <v>142</v>
      </c>
      <c r="AU162" s="18" t="s">
        <v>81</v>
      </c>
    </row>
    <row r="163" spans="2:65" s="1" customFormat="1" ht="33" customHeight="1">
      <c r="B163" s="33"/>
      <c r="C163" s="128" t="s">
        <v>448</v>
      </c>
      <c r="D163" s="128" t="s">
        <v>135</v>
      </c>
      <c r="E163" s="129" t="s">
        <v>1588</v>
      </c>
      <c r="F163" s="130" t="s">
        <v>1589</v>
      </c>
      <c r="G163" s="131" t="s">
        <v>228</v>
      </c>
      <c r="H163" s="132">
        <v>35</v>
      </c>
      <c r="I163" s="133"/>
      <c r="J163" s="134">
        <f>ROUND(I163*H163,2)</f>
        <v>0</v>
      </c>
      <c r="K163" s="130" t="s">
        <v>139</v>
      </c>
      <c r="L163" s="33"/>
      <c r="M163" s="135" t="s">
        <v>19</v>
      </c>
      <c r="N163" s="136" t="s">
        <v>43</v>
      </c>
      <c r="P163" s="137">
        <f>O163*H163</f>
        <v>0</v>
      </c>
      <c r="Q163" s="137">
        <v>0.00012</v>
      </c>
      <c r="R163" s="137">
        <f>Q163*H163</f>
        <v>0.0042</v>
      </c>
      <c r="S163" s="137">
        <v>0</v>
      </c>
      <c r="T163" s="138">
        <f>S163*H163</f>
        <v>0</v>
      </c>
      <c r="AR163" s="139" t="s">
        <v>339</v>
      </c>
      <c r="AT163" s="139" t="s">
        <v>135</v>
      </c>
      <c r="AU163" s="139" t="s">
        <v>81</v>
      </c>
      <c r="AY163" s="18" t="s">
        <v>132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79</v>
      </c>
      <c r="BK163" s="140">
        <f>ROUND(I163*H163,2)</f>
        <v>0</v>
      </c>
      <c r="BL163" s="18" t="s">
        <v>339</v>
      </c>
      <c r="BM163" s="139" t="s">
        <v>1590</v>
      </c>
    </row>
    <row r="164" spans="2:47" s="1" customFormat="1" ht="11.25">
      <c r="B164" s="33"/>
      <c r="D164" s="141" t="s">
        <v>142</v>
      </c>
      <c r="F164" s="142" t="s">
        <v>1591</v>
      </c>
      <c r="I164" s="143"/>
      <c r="L164" s="33"/>
      <c r="M164" s="144"/>
      <c r="T164" s="54"/>
      <c r="AT164" s="18" t="s">
        <v>142</v>
      </c>
      <c r="AU164" s="18" t="s">
        <v>81</v>
      </c>
    </row>
    <row r="165" spans="2:65" s="1" customFormat="1" ht="33" customHeight="1">
      <c r="B165" s="33"/>
      <c r="C165" s="128" t="s">
        <v>470</v>
      </c>
      <c r="D165" s="128" t="s">
        <v>135</v>
      </c>
      <c r="E165" s="129" t="s">
        <v>1592</v>
      </c>
      <c r="F165" s="130" t="s">
        <v>1593</v>
      </c>
      <c r="G165" s="131" t="s">
        <v>228</v>
      </c>
      <c r="H165" s="132">
        <v>210</v>
      </c>
      <c r="I165" s="133"/>
      <c r="J165" s="134">
        <f>ROUND(I165*H165,2)</f>
        <v>0</v>
      </c>
      <c r="K165" s="130" t="s">
        <v>139</v>
      </c>
      <c r="L165" s="33"/>
      <c r="M165" s="135" t="s">
        <v>19</v>
      </c>
      <c r="N165" s="136" t="s">
        <v>43</v>
      </c>
      <c r="P165" s="137">
        <f>O165*H165</f>
        <v>0</v>
      </c>
      <c r="Q165" s="137">
        <v>0.00016</v>
      </c>
      <c r="R165" s="137">
        <f>Q165*H165</f>
        <v>0.033600000000000005</v>
      </c>
      <c r="S165" s="137">
        <v>0</v>
      </c>
      <c r="T165" s="138">
        <f>S165*H165</f>
        <v>0</v>
      </c>
      <c r="AR165" s="139" t="s">
        <v>339</v>
      </c>
      <c r="AT165" s="139" t="s">
        <v>135</v>
      </c>
      <c r="AU165" s="139" t="s">
        <v>81</v>
      </c>
      <c r="AY165" s="18" t="s">
        <v>132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8" t="s">
        <v>79</v>
      </c>
      <c r="BK165" s="140">
        <f>ROUND(I165*H165,2)</f>
        <v>0</v>
      </c>
      <c r="BL165" s="18" t="s">
        <v>339</v>
      </c>
      <c r="BM165" s="139" t="s">
        <v>1594</v>
      </c>
    </row>
    <row r="166" spans="2:47" s="1" customFormat="1" ht="11.25">
      <c r="B166" s="33"/>
      <c r="D166" s="141" t="s">
        <v>142</v>
      </c>
      <c r="F166" s="142" t="s">
        <v>1595</v>
      </c>
      <c r="I166" s="143"/>
      <c r="L166" s="33"/>
      <c r="M166" s="144"/>
      <c r="T166" s="54"/>
      <c r="AT166" s="18" t="s">
        <v>142</v>
      </c>
      <c r="AU166" s="18" t="s">
        <v>81</v>
      </c>
    </row>
    <row r="167" spans="2:65" s="1" customFormat="1" ht="16.5" customHeight="1">
      <c r="B167" s="33"/>
      <c r="C167" s="128" t="s">
        <v>477</v>
      </c>
      <c r="D167" s="128" t="s">
        <v>135</v>
      </c>
      <c r="E167" s="129" t="s">
        <v>1596</v>
      </c>
      <c r="F167" s="130" t="s">
        <v>1597</v>
      </c>
      <c r="G167" s="131" t="s">
        <v>234</v>
      </c>
      <c r="H167" s="132">
        <v>14</v>
      </c>
      <c r="I167" s="133"/>
      <c r="J167" s="134">
        <f>ROUND(I167*H167,2)</f>
        <v>0</v>
      </c>
      <c r="K167" s="130" t="s">
        <v>139</v>
      </c>
      <c r="L167" s="33"/>
      <c r="M167" s="135" t="s">
        <v>19</v>
      </c>
      <c r="N167" s="136" t="s">
        <v>43</v>
      </c>
      <c r="P167" s="137">
        <f>O167*H167</f>
        <v>0</v>
      </c>
      <c r="Q167" s="137">
        <v>0.00017</v>
      </c>
      <c r="R167" s="137">
        <f>Q167*H167</f>
        <v>0.00238</v>
      </c>
      <c r="S167" s="137">
        <v>0</v>
      </c>
      <c r="T167" s="138">
        <f>S167*H167</f>
        <v>0</v>
      </c>
      <c r="AR167" s="139" t="s">
        <v>339</v>
      </c>
      <c r="AT167" s="139" t="s">
        <v>135</v>
      </c>
      <c r="AU167" s="139" t="s">
        <v>81</v>
      </c>
      <c r="AY167" s="18" t="s">
        <v>132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79</v>
      </c>
      <c r="BK167" s="140">
        <f>ROUND(I167*H167,2)</f>
        <v>0</v>
      </c>
      <c r="BL167" s="18" t="s">
        <v>339</v>
      </c>
      <c r="BM167" s="139" t="s">
        <v>1598</v>
      </c>
    </row>
    <row r="168" spans="2:47" s="1" customFormat="1" ht="11.25">
      <c r="B168" s="33"/>
      <c r="D168" s="141" t="s">
        <v>142</v>
      </c>
      <c r="F168" s="142" t="s">
        <v>1599</v>
      </c>
      <c r="I168" s="143"/>
      <c r="L168" s="33"/>
      <c r="M168" s="144"/>
      <c r="T168" s="54"/>
      <c r="AT168" s="18" t="s">
        <v>142</v>
      </c>
      <c r="AU168" s="18" t="s">
        <v>81</v>
      </c>
    </row>
    <row r="169" spans="2:65" s="1" customFormat="1" ht="16.5" customHeight="1">
      <c r="B169" s="33"/>
      <c r="C169" s="128" t="s">
        <v>482</v>
      </c>
      <c r="D169" s="128" t="s">
        <v>135</v>
      </c>
      <c r="E169" s="129" t="s">
        <v>1600</v>
      </c>
      <c r="F169" s="130" t="s">
        <v>1601</v>
      </c>
      <c r="G169" s="131" t="s">
        <v>138</v>
      </c>
      <c r="H169" s="132">
        <v>46</v>
      </c>
      <c r="I169" s="133"/>
      <c r="J169" s="134">
        <f>ROUND(I169*H169,2)</f>
        <v>0</v>
      </c>
      <c r="K169" s="130" t="s">
        <v>139</v>
      </c>
      <c r="L169" s="33"/>
      <c r="M169" s="135" t="s">
        <v>19</v>
      </c>
      <c r="N169" s="136" t="s">
        <v>43</v>
      </c>
      <c r="P169" s="137">
        <f>O169*H169</f>
        <v>0</v>
      </c>
      <c r="Q169" s="137">
        <v>0.00021</v>
      </c>
      <c r="R169" s="137">
        <f>Q169*H169</f>
        <v>0.00966</v>
      </c>
      <c r="S169" s="137">
        <v>0</v>
      </c>
      <c r="T169" s="138">
        <f>S169*H169</f>
        <v>0</v>
      </c>
      <c r="AR169" s="139" t="s">
        <v>339</v>
      </c>
      <c r="AT169" s="139" t="s">
        <v>135</v>
      </c>
      <c r="AU169" s="139" t="s">
        <v>81</v>
      </c>
      <c r="AY169" s="18" t="s">
        <v>132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8" t="s">
        <v>79</v>
      </c>
      <c r="BK169" s="140">
        <f>ROUND(I169*H169,2)</f>
        <v>0</v>
      </c>
      <c r="BL169" s="18" t="s">
        <v>339</v>
      </c>
      <c r="BM169" s="139" t="s">
        <v>1602</v>
      </c>
    </row>
    <row r="170" spans="2:47" s="1" customFormat="1" ht="11.25">
      <c r="B170" s="33"/>
      <c r="D170" s="141" t="s">
        <v>142</v>
      </c>
      <c r="F170" s="142" t="s">
        <v>1603</v>
      </c>
      <c r="I170" s="143"/>
      <c r="L170" s="33"/>
      <c r="M170" s="144"/>
      <c r="T170" s="54"/>
      <c r="AT170" s="18" t="s">
        <v>142</v>
      </c>
      <c r="AU170" s="18" t="s">
        <v>81</v>
      </c>
    </row>
    <row r="171" spans="2:65" s="1" customFormat="1" ht="21.75" customHeight="1">
      <c r="B171" s="33"/>
      <c r="C171" s="128" t="s">
        <v>490</v>
      </c>
      <c r="D171" s="128" t="s">
        <v>135</v>
      </c>
      <c r="E171" s="129" t="s">
        <v>1604</v>
      </c>
      <c r="F171" s="130" t="s">
        <v>1605</v>
      </c>
      <c r="G171" s="131" t="s">
        <v>228</v>
      </c>
      <c r="H171" s="132">
        <v>245</v>
      </c>
      <c r="I171" s="133"/>
      <c r="J171" s="134">
        <f>ROUND(I171*H171,2)</f>
        <v>0</v>
      </c>
      <c r="K171" s="130" t="s">
        <v>139</v>
      </c>
      <c r="L171" s="33"/>
      <c r="M171" s="135" t="s">
        <v>19</v>
      </c>
      <c r="N171" s="136" t="s">
        <v>43</v>
      </c>
      <c r="P171" s="137">
        <f>O171*H171</f>
        <v>0</v>
      </c>
      <c r="Q171" s="137">
        <v>1E-05</v>
      </c>
      <c r="R171" s="137">
        <f>Q171*H171</f>
        <v>0.0024500000000000004</v>
      </c>
      <c r="S171" s="137">
        <v>0</v>
      </c>
      <c r="T171" s="138">
        <f>S171*H171</f>
        <v>0</v>
      </c>
      <c r="AR171" s="139" t="s">
        <v>339</v>
      </c>
      <c r="AT171" s="139" t="s">
        <v>135</v>
      </c>
      <c r="AU171" s="139" t="s">
        <v>81</v>
      </c>
      <c r="AY171" s="18" t="s">
        <v>132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79</v>
      </c>
      <c r="BK171" s="140">
        <f>ROUND(I171*H171,2)</f>
        <v>0</v>
      </c>
      <c r="BL171" s="18" t="s">
        <v>339</v>
      </c>
      <c r="BM171" s="139" t="s">
        <v>1606</v>
      </c>
    </row>
    <row r="172" spans="2:47" s="1" customFormat="1" ht="11.25">
      <c r="B172" s="33"/>
      <c r="D172" s="141" t="s">
        <v>142</v>
      </c>
      <c r="F172" s="142" t="s">
        <v>1607</v>
      </c>
      <c r="I172" s="143"/>
      <c r="L172" s="33"/>
      <c r="M172" s="144"/>
      <c r="T172" s="54"/>
      <c r="AT172" s="18" t="s">
        <v>142</v>
      </c>
      <c r="AU172" s="18" t="s">
        <v>81</v>
      </c>
    </row>
    <row r="173" spans="2:65" s="1" customFormat="1" ht="24.2" customHeight="1">
      <c r="B173" s="33"/>
      <c r="C173" s="128" t="s">
        <v>496</v>
      </c>
      <c r="D173" s="128" t="s">
        <v>135</v>
      </c>
      <c r="E173" s="129" t="s">
        <v>1608</v>
      </c>
      <c r="F173" s="130" t="s">
        <v>1609</v>
      </c>
      <c r="G173" s="131" t="s">
        <v>228</v>
      </c>
      <c r="H173" s="132">
        <v>245</v>
      </c>
      <c r="I173" s="133"/>
      <c r="J173" s="134">
        <f>ROUND(I173*H173,2)</f>
        <v>0</v>
      </c>
      <c r="K173" s="130" t="s">
        <v>139</v>
      </c>
      <c r="L173" s="33"/>
      <c r="M173" s="135" t="s">
        <v>19</v>
      </c>
      <c r="N173" s="136" t="s">
        <v>43</v>
      </c>
      <c r="P173" s="137">
        <f>O173*H173</f>
        <v>0</v>
      </c>
      <c r="Q173" s="137">
        <v>2E-05</v>
      </c>
      <c r="R173" s="137">
        <f>Q173*H173</f>
        <v>0.004900000000000001</v>
      </c>
      <c r="S173" s="137">
        <v>0</v>
      </c>
      <c r="T173" s="138">
        <f>S173*H173</f>
        <v>0</v>
      </c>
      <c r="AR173" s="139" t="s">
        <v>339</v>
      </c>
      <c r="AT173" s="139" t="s">
        <v>135</v>
      </c>
      <c r="AU173" s="139" t="s">
        <v>81</v>
      </c>
      <c r="AY173" s="18" t="s">
        <v>132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8" t="s">
        <v>79</v>
      </c>
      <c r="BK173" s="140">
        <f>ROUND(I173*H173,2)</f>
        <v>0</v>
      </c>
      <c r="BL173" s="18" t="s">
        <v>339</v>
      </c>
      <c r="BM173" s="139" t="s">
        <v>1610</v>
      </c>
    </row>
    <row r="174" spans="2:47" s="1" customFormat="1" ht="11.25">
      <c r="B174" s="33"/>
      <c r="D174" s="141" t="s">
        <v>142</v>
      </c>
      <c r="F174" s="142" t="s">
        <v>1611</v>
      </c>
      <c r="I174" s="143"/>
      <c r="L174" s="33"/>
      <c r="M174" s="144"/>
      <c r="T174" s="54"/>
      <c r="AT174" s="18" t="s">
        <v>142</v>
      </c>
      <c r="AU174" s="18" t="s">
        <v>81</v>
      </c>
    </row>
    <row r="175" spans="2:65" s="1" customFormat="1" ht="16.5" customHeight="1">
      <c r="B175" s="33"/>
      <c r="C175" s="128" t="s">
        <v>503</v>
      </c>
      <c r="D175" s="128" t="s">
        <v>135</v>
      </c>
      <c r="E175" s="129" t="s">
        <v>1612</v>
      </c>
      <c r="F175" s="130" t="s">
        <v>1558</v>
      </c>
      <c r="G175" s="131" t="s">
        <v>138</v>
      </c>
      <c r="H175" s="132">
        <v>1</v>
      </c>
      <c r="I175" s="133"/>
      <c r="J175" s="134">
        <f aca="true" t="shared" si="0" ref="J175:J180">ROUND(I175*H175,2)</f>
        <v>0</v>
      </c>
      <c r="K175" s="130" t="s">
        <v>19</v>
      </c>
      <c r="L175" s="33"/>
      <c r="M175" s="135" t="s">
        <v>19</v>
      </c>
      <c r="N175" s="136" t="s">
        <v>43</v>
      </c>
      <c r="P175" s="137">
        <f aca="true" t="shared" si="1" ref="P175:P180">O175*H175</f>
        <v>0</v>
      </c>
      <c r="Q175" s="137">
        <v>0</v>
      </c>
      <c r="R175" s="137">
        <f aca="true" t="shared" si="2" ref="R175:R180">Q175*H175</f>
        <v>0</v>
      </c>
      <c r="S175" s="137">
        <v>0</v>
      </c>
      <c r="T175" s="138">
        <f aca="true" t="shared" si="3" ref="T175:T180">S175*H175</f>
        <v>0</v>
      </c>
      <c r="AR175" s="139" t="s">
        <v>339</v>
      </c>
      <c r="AT175" s="139" t="s">
        <v>135</v>
      </c>
      <c r="AU175" s="139" t="s">
        <v>81</v>
      </c>
      <c r="AY175" s="18" t="s">
        <v>132</v>
      </c>
      <c r="BE175" s="140">
        <f aca="true" t="shared" si="4" ref="BE175:BE180">IF(N175="základní",J175,0)</f>
        <v>0</v>
      </c>
      <c r="BF175" s="140">
        <f aca="true" t="shared" si="5" ref="BF175:BF180">IF(N175="snížená",J175,0)</f>
        <v>0</v>
      </c>
      <c r="BG175" s="140">
        <f aca="true" t="shared" si="6" ref="BG175:BG180">IF(N175="zákl. přenesená",J175,0)</f>
        <v>0</v>
      </c>
      <c r="BH175" s="140">
        <f aca="true" t="shared" si="7" ref="BH175:BH180">IF(N175="sníž. přenesená",J175,0)</f>
        <v>0</v>
      </c>
      <c r="BI175" s="140">
        <f aca="true" t="shared" si="8" ref="BI175:BI180">IF(N175="nulová",J175,0)</f>
        <v>0</v>
      </c>
      <c r="BJ175" s="18" t="s">
        <v>79</v>
      </c>
      <c r="BK175" s="140">
        <f aca="true" t="shared" si="9" ref="BK175:BK180">ROUND(I175*H175,2)</f>
        <v>0</v>
      </c>
      <c r="BL175" s="18" t="s">
        <v>339</v>
      </c>
      <c r="BM175" s="139" t="s">
        <v>1613</v>
      </c>
    </row>
    <row r="176" spans="2:65" s="1" customFormat="1" ht="16.5" customHeight="1">
      <c r="B176" s="33"/>
      <c r="C176" s="128" t="s">
        <v>509</v>
      </c>
      <c r="D176" s="128" t="s">
        <v>135</v>
      </c>
      <c r="E176" s="129" t="s">
        <v>1614</v>
      </c>
      <c r="F176" s="130" t="s">
        <v>1615</v>
      </c>
      <c r="G176" s="131" t="s">
        <v>234</v>
      </c>
      <c r="H176" s="132">
        <v>2</v>
      </c>
      <c r="I176" s="133"/>
      <c r="J176" s="134">
        <f t="shared" si="0"/>
        <v>0</v>
      </c>
      <c r="K176" s="130" t="s">
        <v>19</v>
      </c>
      <c r="L176" s="33"/>
      <c r="M176" s="135" t="s">
        <v>19</v>
      </c>
      <c r="N176" s="136" t="s">
        <v>43</v>
      </c>
      <c r="P176" s="137">
        <f t="shared" si="1"/>
        <v>0</v>
      </c>
      <c r="Q176" s="137">
        <v>0</v>
      </c>
      <c r="R176" s="137">
        <f t="shared" si="2"/>
        <v>0</v>
      </c>
      <c r="S176" s="137">
        <v>0</v>
      </c>
      <c r="T176" s="138">
        <f t="shared" si="3"/>
        <v>0</v>
      </c>
      <c r="AR176" s="139" t="s">
        <v>339</v>
      </c>
      <c r="AT176" s="139" t="s">
        <v>135</v>
      </c>
      <c r="AU176" s="139" t="s">
        <v>81</v>
      </c>
      <c r="AY176" s="18" t="s">
        <v>132</v>
      </c>
      <c r="BE176" s="140">
        <f t="shared" si="4"/>
        <v>0</v>
      </c>
      <c r="BF176" s="140">
        <f t="shared" si="5"/>
        <v>0</v>
      </c>
      <c r="BG176" s="140">
        <f t="shared" si="6"/>
        <v>0</v>
      </c>
      <c r="BH176" s="140">
        <f t="shared" si="7"/>
        <v>0</v>
      </c>
      <c r="BI176" s="140">
        <f t="shared" si="8"/>
        <v>0</v>
      </c>
      <c r="BJ176" s="18" t="s">
        <v>79</v>
      </c>
      <c r="BK176" s="140">
        <f t="shared" si="9"/>
        <v>0</v>
      </c>
      <c r="BL176" s="18" t="s">
        <v>339</v>
      </c>
      <c r="BM176" s="139" t="s">
        <v>1616</v>
      </c>
    </row>
    <row r="177" spans="2:65" s="1" customFormat="1" ht="16.5" customHeight="1">
      <c r="B177" s="33"/>
      <c r="C177" s="128" t="s">
        <v>514</v>
      </c>
      <c r="D177" s="128" t="s">
        <v>135</v>
      </c>
      <c r="E177" s="129" t="s">
        <v>1617</v>
      </c>
      <c r="F177" s="130" t="s">
        <v>1618</v>
      </c>
      <c r="G177" s="131" t="s">
        <v>234</v>
      </c>
      <c r="H177" s="132">
        <v>2</v>
      </c>
      <c r="I177" s="133"/>
      <c r="J177" s="134">
        <f t="shared" si="0"/>
        <v>0</v>
      </c>
      <c r="K177" s="130" t="s">
        <v>19</v>
      </c>
      <c r="L177" s="33"/>
      <c r="M177" s="135" t="s">
        <v>19</v>
      </c>
      <c r="N177" s="136" t="s">
        <v>43</v>
      </c>
      <c r="P177" s="137">
        <f t="shared" si="1"/>
        <v>0</v>
      </c>
      <c r="Q177" s="137">
        <v>0</v>
      </c>
      <c r="R177" s="137">
        <f t="shared" si="2"/>
        <v>0</v>
      </c>
      <c r="S177" s="137">
        <v>0</v>
      </c>
      <c r="T177" s="138">
        <f t="shared" si="3"/>
        <v>0</v>
      </c>
      <c r="AR177" s="139" t="s">
        <v>339</v>
      </c>
      <c r="AT177" s="139" t="s">
        <v>135</v>
      </c>
      <c r="AU177" s="139" t="s">
        <v>81</v>
      </c>
      <c r="AY177" s="18" t="s">
        <v>132</v>
      </c>
      <c r="BE177" s="140">
        <f t="shared" si="4"/>
        <v>0</v>
      </c>
      <c r="BF177" s="140">
        <f t="shared" si="5"/>
        <v>0</v>
      </c>
      <c r="BG177" s="140">
        <f t="shared" si="6"/>
        <v>0</v>
      </c>
      <c r="BH177" s="140">
        <f t="shared" si="7"/>
        <v>0</v>
      </c>
      <c r="BI177" s="140">
        <f t="shared" si="8"/>
        <v>0</v>
      </c>
      <c r="BJ177" s="18" t="s">
        <v>79</v>
      </c>
      <c r="BK177" s="140">
        <f t="shared" si="9"/>
        <v>0</v>
      </c>
      <c r="BL177" s="18" t="s">
        <v>339</v>
      </c>
      <c r="BM177" s="139" t="s">
        <v>1619</v>
      </c>
    </row>
    <row r="178" spans="2:65" s="1" customFormat="1" ht="16.5" customHeight="1">
      <c r="B178" s="33"/>
      <c r="C178" s="128" t="s">
        <v>520</v>
      </c>
      <c r="D178" s="128" t="s">
        <v>135</v>
      </c>
      <c r="E178" s="129" t="s">
        <v>1620</v>
      </c>
      <c r="F178" s="130" t="s">
        <v>1561</v>
      </c>
      <c r="G178" s="131" t="s">
        <v>138</v>
      </c>
      <c r="H178" s="132">
        <v>1</v>
      </c>
      <c r="I178" s="133"/>
      <c r="J178" s="134">
        <f t="shared" si="0"/>
        <v>0</v>
      </c>
      <c r="K178" s="130" t="s">
        <v>19</v>
      </c>
      <c r="L178" s="33"/>
      <c r="M178" s="135" t="s">
        <v>19</v>
      </c>
      <c r="N178" s="136" t="s">
        <v>43</v>
      </c>
      <c r="P178" s="137">
        <f t="shared" si="1"/>
        <v>0</v>
      </c>
      <c r="Q178" s="137">
        <v>0</v>
      </c>
      <c r="R178" s="137">
        <f t="shared" si="2"/>
        <v>0</v>
      </c>
      <c r="S178" s="137">
        <v>0</v>
      </c>
      <c r="T178" s="138">
        <f t="shared" si="3"/>
        <v>0</v>
      </c>
      <c r="AR178" s="139" t="s">
        <v>339</v>
      </c>
      <c r="AT178" s="139" t="s">
        <v>135</v>
      </c>
      <c r="AU178" s="139" t="s">
        <v>81</v>
      </c>
      <c r="AY178" s="18" t="s">
        <v>132</v>
      </c>
      <c r="BE178" s="140">
        <f t="shared" si="4"/>
        <v>0</v>
      </c>
      <c r="BF178" s="140">
        <f t="shared" si="5"/>
        <v>0</v>
      </c>
      <c r="BG178" s="140">
        <f t="shared" si="6"/>
        <v>0</v>
      </c>
      <c r="BH178" s="140">
        <f t="shared" si="7"/>
        <v>0</v>
      </c>
      <c r="BI178" s="140">
        <f t="shared" si="8"/>
        <v>0</v>
      </c>
      <c r="BJ178" s="18" t="s">
        <v>79</v>
      </c>
      <c r="BK178" s="140">
        <f t="shared" si="9"/>
        <v>0</v>
      </c>
      <c r="BL178" s="18" t="s">
        <v>339</v>
      </c>
      <c r="BM178" s="139" t="s">
        <v>1621</v>
      </c>
    </row>
    <row r="179" spans="2:65" s="1" customFormat="1" ht="16.5" customHeight="1">
      <c r="B179" s="33"/>
      <c r="C179" s="128" t="s">
        <v>528</v>
      </c>
      <c r="D179" s="128" t="s">
        <v>135</v>
      </c>
      <c r="E179" s="129" t="s">
        <v>1622</v>
      </c>
      <c r="F179" s="130" t="s">
        <v>1564</v>
      </c>
      <c r="G179" s="131" t="s">
        <v>138</v>
      </c>
      <c r="H179" s="132">
        <v>1</v>
      </c>
      <c r="I179" s="133"/>
      <c r="J179" s="134">
        <f t="shared" si="0"/>
        <v>0</v>
      </c>
      <c r="K179" s="130" t="s">
        <v>19</v>
      </c>
      <c r="L179" s="33"/>
      <c r="M179" s="135" t="s">
        <v>19</v>
      </c>
      <c r="N179" s="136" t="s">
        <v>43</v>
      </c>
      <c r="P179" s="137">
        <f t="shared" si="1"/>
        <v>0</v>
      </c>
      <c r="Q179" s="137">
        <v>0</v>
      </c>
      <c r="R179" s="137">
        <f t="shared" si="2"/>
        <v>0</v>
      </c>
      <c r="S179" s="137">
        <v>0</v>
      </c>
      <c r="T179" s="138">
        <f t="shared" si="3"/>
        <v>0</v>
      </c>
      <c r="AR179" s="139" t="s">
        <v>339</v>
      </c>
      <c r="AT179" s="139" t="s">
        <v>135</v>
      </c>
      <c r="AU179" s="139" t="s">
        <v>81</v>
      </c>
      <c r="AY179" s="18" t="s">
        <v>132</v>
      </c>
      <c r="BE179" s="140">
        <f t="shared" si="4"/>
        <v>0</v>
      </c>
      <c r="BF179" s="140">
        <f t="shared" si="5"/>
        <v>0</v>
      </c>
      <c r="BG179" s="140">
        <f t="shared" si="6"/>
        <v>0</v>
      </c>
      <c r="BH179" s="140">
        <f t="shared" si="7"/>
        <v>0</v>
      </c>
      <c r="BI179" s="140">
        <f t="shared" si="8"/>
        <v>0</v>
      </c>
      <c r="BJ179" s="18" t="s">
        <v>79</v>
      </c>
      <c r="BK179" s="140">
        <f t="shared" si="9"/>
        <v>0</v>
      </c>
      <c r="BL179" s="18" t="s">
        <v>339</v>
      </c>
      <c r="BM179" s="139" t="s">
        <v>1623</v>
      </c>
    </row>
    <row r="180" spans="2:65" s="1" customFormat="1" ht="24.2" customHeight="1">
      <c r="B180" s="33"/>
      <c r="C180" s="128" t="s">
        <v>533</v>
      </c>
      <c r="D180" s="128" t="s">
        <v>135</v>
      </c>
      <c r="E180" s="129" t="s">
        <v>1624</v>
      </c>
      <c r="F180" s="130" t="s">
        <v>1625</v>
      </c>
      <c r="G180" s="131" t="s">
        <v>596</v>
      </c>
      <c r="H180" s="188"/>
      <c r="I180" s="133"/>
      <c r="J180" s="134">
        <f t="shared" si="0"/>
        <v>0</v>
      </c>
      <c r="K180" s="130" t="s">
        <v>139</v>
      </c>
      <c r="L180" s="33"/>
      <c r="M180" s="135" t="s">
        <v>19</v>
      </c>
      <c r="N180" s="136" t="s">
        <v>43</v>
      </c>
      <c r="P180" s="137">
        <f t="shared" si="1"/>
        <v>0</v>
      </c>
      <c r="Q180" s="137">
        <v>0</v>
      </c>
      <c r="R180" s="137">
        <f t="shared" si="2"/>
        <v>0</v>
      </c>
      <c r="S180" s="137">
        <v>0</v>
      </c>
      <c r="T180" s="138">
        <f t="shared" si="3"/>
        <v>0</v>
      </c>
      <c r="AR180" s="139" t="s">
        <v>339</v>
      </c>
      <c r="AT180" s="139" t="s">
        <v>135</v>
      </c>
      <c r="AU180" s="139" t="s">
        <v>81</v>
      </c>
      <c r="AY180" s="18" t="s">
        <v>132</v>
      </c>
      <c r="BE180" s="140">
        <f t="shared" si="4"/>
        <v>0</v>
      </c>
      <c r="BF180" s="140">
        <f t="shared" si="5"/>
        <v>0</v>
      </c>
      <c r="BG180" s="140">
        <f t="shared" si="6"/>
        <v>0</v>
      </c>
      <c r="BH180" s="140">
        <f t="shared" si="7"/>
        <v>0</v>
      </c>
      <c r="BI180" s="140">
        <f t="shared" si="8"/>
        <v>0</v>
      </c>
      <c r="BJ180" s="18" t="s">
        <v>79</v>
      </c>
      <c r="BK180" s="140">
        <f t="shared" si="9"/>
        <v>0</v>
      </c>
      <c r="BL180" s="18" t="s">
        <v>339</v>
      </c>
      <c r="BM180" s="139" t="s">
        <v>1626</v>
      </c>
    </row>
    <row r="181" spans="2:47" s="1" customFormat="1" ht="11.25">
      <c r="B181" s="33"/>
      <c r="D181" s="141" t="s">
        <v>142</v>
      </c>
      <c r="F181" s="142" t="s">
        <v>1627</v>
      </c>
      <c r="I181" s="143"/>
      <c r="L181" s="33"/>
      <c r="M181" s="144"/>
      <c r="T181" s="54"/>
      <c r="AT181" s="18" t="s">
        <v>142</v>
      </c>
      <c r="AU181" s="18" t="s">
        <v>81</v>
      </c>
    </row>
    <row r="182" spans="2:65" s="1" customFormat="1" ht="24.2" customHeight="1">
      <c r="B182" s="33"/>
      <c r="C182" s="128" t="s">
        <v>538</v>
      </c>
      <c r="D182" s="128" t="s">
        <v>135</v>
      </c>
      <c r="E182" s="129" t="s">
        <v>1628</v>
      </c>
      <c r="F182" s="130" t="s">
        <v>1629</v>
      </c>
      <c r="G182" s="131" t="s">
        <v>596</v>
      </c>
      <c r="H182" s="188"/>
      <c r="I182" s="133"/>
      <c r="J182" s="134">
        <f>ROUND(I182*H182,2)</f>
        <v>0</v>
      </c>
      <c r="K182" s="130" t="s">
        <v>139</v>
      </c>
      <c r="L182" s="33"/>
      <c r="M182" s="135" t="s">
        <v>19</v>
      </c>
      <c r="N182" s="136" t="s">
        <v>43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339</v>
      </c>
      <c r="AT182" s="139" t="s">
        <v>135</v>
      </c>
      <c r="AU182" s="139" t="s">
        <v>81</v>
      </c>
      <c r="AY182" s="18" t="s">
        <v>132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8" t="s">
        <v>79</v>
      </c>
      <c r="BK182" s="140">
        <f>ROUND(I182*H182,2)</f>
        <v>0</v>
      </c>
      <c r="BL182" s="18" t="s">
        <v>339</v>
      </c>
      <c r="BM182" s="139" t="s">
        <v>1630</v>
      </c>
    </row>
    <row r="183" spans="2:47" s="1" customFormat="1" ht="11.25">
      <c r="B183" s="33"/>
      <c r="D183" s="141" t="s">
        <v>142</v>
      </c>
      <c r="F183" s="142" t="s">
        <v>1631</v>
      </c>
      <c r="I183" s="143"/>
      <c r="L183" s="33"/>
      <c r="M183" s="144"/>
      <c r="T183" s="54"/>
      <c r="AT183" s="18" t="s">
        <v>142</v>
      </c>
      <c r="AU183" s="18" t="s">
        <v>81</v>
      </c>
    </row>
    <row r="184" spans="2:63" s="11" customFormat="1" ht="22.9" customHeight="1">
      <c r="B184" s="116"/>
      <c r="D184" s="117" t="s">
        <v>71</v>
      </c>
      <c r="E184" s="126" t="s">
        <v>1632</v>
      </c>
      <c r="F184" s="126" t="s">
        <v>1633</v>
      </c>
      <c r="I184" s="119"/>
      <c r="J184" s="127">
        <f>BK184</f>
        <v>0</v>
      </c>
      <c r="L184" s="116"/>
      <c r="M184" s="121"/>
      <c r="P184" s="122">
        <f>SUM(P185:P268)</f>
        <v>0</v>
      </c>
      <c r="R184" s="122">
        <f>SUM(R185:R268)</f>
        <v>1.2775100000000001</v>
      </c>
      <c r="T184" s="123">
        <f>SUM(T185:T268)</f>
        <v>2.0454499999999998</v>
      </c>
      <c r="AR184" s="117" t="s">
        <v>81</v>
      </c>
      <c r="AT184" s="124" t="s">
        <v>71</v>
      </c>
      <c r="AU184" s="124" t="s">
        <v>79</v>
      </c>
      <c r="AY184" s="117" t="s">
        <v>132</v>
      </c>
      <c r="BK184" s="125">
        <f>SUM(BK185:BK268)</f>
        <v>0</v>
      </c>
    </row>
    <row r="185" spans="2:65" s="1" customFormat="1" ht="16.5" customHeight="1">
      <c r="B185" s="33"/>
      <c r="C185" s="128" t="s">
        <v>543</v>
      </c>
      <c r="D185" s="128" t="s">
        <v>135</v>
      </c>
      <c r="E185" s="129" t="s">
        <v>1634</v>
      </c>
      <c r="F185" s="130" t="s">
        <v>1635</v>
      </c>
      <c r="G185" s="131" t="s">
        <v>138</v>
      </c>
      <c r="H185" s="132">
        <v>11</v>
      </c>
      <c r="I185" s="133"/>
      <c r="J185" s="134">
        <f>ROUND(I185*H185,2)</f>
        <v>0</v>
      </c>
      <c r="K185" s="130" t="s">
        <v>139</v>
      </c>
      <c r="L185" s="33"/>
      <c r="M185" s="135" t="s">
        <v>19</v>
      </c>
      <c r="N185" s="136" t="s">
        <v>43</v>
      </c>
      <c r="P185" s="137">
        <f>O185*H185</f>
        <v>0</v>
      </c>
      <c r="Q185" s="137">
        <v>0</v>
      </c>
      <c r="R185" s="137">
        <f>Q185*H185</f>
        <v>0</v>
      </c>
      <c r="S185" s="137">
        <v>0.0342</v>
      </c>
      <c r="T185" s="138">
        <f>S185*H185</f>
        <v>0.37620000000000003</v>
      </c>
      <c r="AR185" s="139" t="s">
        <v>339</v>
      </c>
      <c r="AT185" s="139" t="s">
        <v>135</v>
      </c>
      <c r="AU185" s="139" t="s">
        <v>81</v>
      </c>
      <c r="AY185" s="18" t="s">
        <v>132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8" t="s">
        <v>79</v>
      </c>
      <c r="BK185" s="140">
        <f>ROUND(I185*H185,2)</f>
        <v>0</v>
      </c>
      <c r="BL185" s="18" t="s">
        <v>339</v>
      </c>
      <c r="BM185" s="139" t="s">
        <v>1636</v>
      </c>
    </row>
    <row r="186" spans="2:47" s="1" customFormat="1" ht="11.25">
      <c r="B186" s="33"/>
      <c r="D186" s="141" t="s">
        <v>142</v>
      </c>
      <c r="F186" s="142" t="s">
        <v>1637</v>
      </c>
      <c r="I186" s="143"/>
      <c r="L186" s="33"/>
      <c r="M186" s="144"/>
      <c r="T186" s="54"/>
      <c r="AT186" s="18" t="s">
        <v>142</v>
      </c>
      <c r="AU186" s="18" t="s">
        <v>81</v>
      </c>
    </row>
    <row r="187" spans="2:65" s="1" customFormat="1" ht="16.5" customHeight="1">
      <c r="B187" s="33"/>
      <c r="C187" s="128" t="s">
        <v>549</v>
      </c>
      <c r="D187" s="128" t="s">
        <v>135</v>
      </c>
      <c r="E187" s="129" t="s">
        <v>1638</v>
      </c>
      <c r="F187" s="130" t="s">
        <v>1639</v>
      </c>
      <c r="G187" s="131" t="s">
        <v>138</v>
      </c>
      <c r="H187" s="132">
        <v>2</v>
      </c>
      <c r="I187" s="133"/>
      <c r="J187" s="134">
        <f>ROUND(I187*H187,2)</f>
        <v>0</v>
      </c>
      <c r="K187" s="130" t="s">
        <v>139</v>
      </c>
      <c r="L187" s="33"/>
      <c r="M187" s="135" t="s">
        <v>19</v>
      </c>
      <c r="N187" s="136" t="s">
        <v>43</v>
      </c>
      <c r="P187" s="137">
        <f>O187*H187</f>
        <v>0</v>
      </c>
      <c r="Q187" s="137">
        <v>0</v>
      </c>
      <c r="R187" s="137">
        <f>Q187*H187</f>
        <v>0</v>
      </c>
      <c r="S187" s="137">
        <v>0.01107</v>
      </c>
      <c r="T187" s="138">
        <f>S187*H187</f>
        <v>0.02214</v>
      </c>
      <c r="AR187" s="139" t="s">
        <v>339</v>
      </c>
      <c r="AT187" s="139" t="s">
        <v>135</v>
      </c>
      <c r="AU187" s="139" t="s">
        <v>81</v>
      </c>
      <c r="AY187" s="18" t="s">
        <v>132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8" t="s">
        <v>79</v>
      </c>
      <c r="BK187" s="140">
        <f>ROUND(I187*H187,2)</f>
        <v>0</v>
      </c>
      <c r="BL187" s="18" t="s">
        <v>339</v>
      </c>
      <c r="BM187" s="139" t="s">
        <v>1640</v>
      </c>
    </row>
    <row r="188" spans="2:47" s="1" customFormat="1" ht="11.25">
      <c r="B188" s="33"/>
      <c r="D188" s="141" t="s">
        <v>142</v>
      </c>
      <c r="F188" s="142" t="s">
        <v>1641</v>
      </c>
      <c r="I188" s="143"/>
      <c r="L188" s="33"/>
      <c r="M188" s="144"/>
      <c r="T188" s="54"/>
      <c r="AT188" s="18" t="s">
        <v>142</v>
      </c>
      <c r="AU188" s="18" t="s">
        <v>81</v>
      </c>
    </row>
    <row r="189" spans="2:65" s="1" customFormat="1" ht="16.5" customHeight="1">
      <c r="B189" s="33"/>
      <c r="C189" s="128" t="s">
        <v>556</v>
      </c>
      <c r="D189" s="128" t="s">
        <v>135</v>
      </c>
      <c r="E189" s="129" t="s">
        <v>1642</v>
      </c>
      <c r="F189" s="130" t="s">
        <v>1643</v>
      </c>
      <c r="G189" s="131" t="s">
        <v>138</v>
      </c>
      <c r="H189" s="132">
        <v>21</v>
      </c>
      <c r="I189" s="133"/>
      <c r="J189" s="134">
        <f>ROUND(I189*H189,2)</f>
        <v>0</v>
      </c>
      <c r="K189" s="130" t="s">
        <v>139</v>
      </c>
      <c r="L189" s="33"/>
      <c r="M189" s="135" t="s">
        <v>19</v>
      </c>
      <c r="N189" s="136" t="s">
        <v>43</v>
      </c>
      <c r="P189" s="137">
        <f>O189*H189</f>
        <v>0</v>
      </c>
      <c r="Q189" s="137">
        <v>0</v>
      </c>
      <c r="R189" s="137">
        <f>Q189*H189</f>
        <v>0</v>
      </c>
      <c r="S189" s="137">
        <v>0.01946</v>
      </c>
      <c r="T189" s="138">
        <f>S189*H189</f>
        <v>0.40866</v>
      </c>
      <c r="AR189" s="139" t="s">
        <v>339</v>
      </c>
      <c r="AT189" s="139" t="s">
        <v>135</v>
      </c>
      <c r="AU189" s="139" t="s">
        <v>81</v>
      </c>
      <c r="AY189" s="18" t="s">
        <v>132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8" t="s">
        <v>79</v>
      </c>
      <c r="BK189" s="140">
        <f>ROUND(I189*H189,2)</f>
        <v>0</v>
      </c>
      <c r="BL189" s="18" t="s">
        <v>339</v>
      </c>
      <c r="BM189" s="139" t="s">
        <v>1644</v>
      </c>
    </row>
    <row r="190" spans="2:47" s="1" customFormat="1" ht="11.25">
      <c r="B190" s="33"/>
      <c r="D190" s="141" t="s">
        <v>142</v>
      </c>
      <c r="F190" s="142" t="s">
        <v>1645</v>
      </c>
      <c r="I190" s="143"/>
      <c r="L190" s="33"/>
      <c r="M190" s="144"/>
      <c r="T190" s="54"/>
      <c r="AT190" s="18" t="s">
        <v>142</v>
      </c>
      <c r="AU190" s="18" t="s">
        <v>81</v>
      </c>
    </row>
    <row r="191" spans="2:65" s="1" customFormat="1" ht="16.5" customHeight="1">
      <c r="B191" s="33"/>
      <c r="C191" s="128" t="s">
        <v>565</v>
      </c>
      <c r="D191" s="128" t="s">
        <v>135</v>
      </c>
      <c r="E191" s="129" t="s">
        <v>1646</v>
      </c>
      <c r="F191" s="130" t="s">
        <v>1647</v>
      </c>
      <c r="G191" s="131" t="s">
        <v>138</v>
      </c>
      <c r="H191" s="132">
        <v>1</v>
      </c>
      <c r="I191" s="133"/>
      <c r="J191" s="134">
        <f>ROUND(I191*H191,2)</f>
        <v>0</v>
      </c>
      <c r="K191" s="130" t="s">
        <v>139</v>
      </c>
      <c r="L191" s="33"/>
      <c r="M191" s="135" t="s">
        <v>19</v>
      </c>
      <c r="N191" s="136" t="s">
        <v>43</v>
      </c>
      <c r="P191" s="137">
        <f>O191*H191</f>
        <v>0</v>
      </c>
      <c r="Q191" s="137">
        <v>0</v>
      </c>
      <c r="R191" s="137">
        <f>Q191*H191</f>
        <v>0</v>
      </c>
      <c r="S191" s="137">
        <v>0.0176</v>
      </c>
      <c r="T191" s="138">
        <f>S191*H191</f>
        <v>0.0176</v>
      </c>
      <c r="AR191" s="139" t="s">
        <v>339</v>
      </c>
      <c r="AT191" s="139" t="s">
        <v>135</v>
      </c>
      <c r="AU191" s="139" t="s">
        <v>81</v>
      </c>
      <c r="AY191" s="18" t="s">
        <v>132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8" t="s">
        <v>79</v>
      </c>
      <c r="BK191" s="140">
        <f>ROUND(I191*H191,2)</f>
        <v>0</v>
      </c>
      <c r="BL191" s="18" t="s">
        <v>339</v>
      </c>
      <c r="BM191" s="139" t="s">
        <v>1648</v>
      </c>
    </row>
    <row r="192" spans="2:47" s="1" customFormat="1" ht="11.25">
      <c r="B192" s="33"/>
      <c r="D192" s="141" t="s">
        <v>142</v>
      </c>
      <c r="F192" s="142" t="s">
        <v>1649</v>
      </c>
      <c r="I192" s="143"/>
      <c r="L192" s="33"/>
      <c r="M192" s="144"/>
      <c r="T192" s="54"/>
      <c r="AT192" s="18" t="s">
        <v>142</v>
      </c>
      <c r="AU192" s="18" t="s">
        <v>81</v>
      </c>
    </row>
    <row r="193" spans="2:65" s="1" customFormat="1" ht="16.5" customHeight="1">
      <c r="B193" s="33"/>
      <c r="C193" s="128" t="s">
        <v>572</v>
      </c>
      <c r="D193" s="128" t="s">
        <v>135</v>
      </c>
      <c r="E193" s="129" t="s">
        <v>1650</v>
      </c>
      <c r="F193" s="130" t="s">
        <v>1651</v>
      </c>
      <c r="G193" s="131" t="s">
        <v>138</v>
      </c>
      <c r="H193" s="132">
        <v>12</v>
      </c>
      <c r="I193" s="133"/>
      <c r="J193" s="134">
        <f>ROUND(I193*H193,2)</f>
        <v>0</v>
      </c>
      <c r="K193" s="130" t="s">
        <v>139</v>
      </c>
      <c r="L193" s="33"/>
      <c r="M193" s="135" t="s">
        <v>19</v>
      </c>
      <c r="N193" s="136" t="s">
        <v>43</v>
      </c>
      <c r="P193" s="137">
        <f>O193*H193</f>
        <v>0</v>
      </c>
      <c r="Q193" s="137">
        <v>0</v>
      </c>
      <c r="R193" s="137">
        <f>Q193*H193</f>
        <v>0</v>
      </c>
      <c r="S193" s="137">
        <v>0.088</v>
      </c>
      <c r="T193" s="138">
        <f>S193*H193</f>
        <v>1.056</v>
      </c>
      <c r="AR193" s="139" t="s">
        <v>339</v>
      </c>
      <c r="AT193" s="139" t="s">
        <v>135</v>
      </c>
      <c r="AU193" s="139" t="s">
        <v>81</v>
      </c>
      <c r="AY193" s="18" t="s">
        <v>132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8" t="s">
        <v>79</v>
      </c>
      <c r="BK193" s="140">
        <f>ROUND(I193*H193,2)</f>
        <v>0</v>
      </c>
      <c r="BL193" s="18" t="s">
        <v>339</v>
      </c>
      <c r="BM193" s="139" t="s">
        <v>1652</v>
      </c>
    </row>
    <row r="194" spans="2:47" s="1" customFormat="1" ht="11.25">
      <c r="B194" s="33"/>
      <c r="D194" s="141" t="s">
        <v>142</v>
      </c>
      <c r="F194" s="142" t="s">
        <v>1653</v>
      </c>
      <c r="I194" s="143"/>
      <c r="L194" s="33"/>
      <c r="M194" s="144"/>
      <c r="T194" s="54"/>
      <c r="AT194" s="18" t="s">
        <v>142</v>
      </c>
      <c r="AU194" s="18" t="s">
        <v>81</v>
      </c>
    </row>
    <row r="195" spans="2:65" s="1" customFormat="1" ht="16.5" customHeight="1">
      <c r="B195" s="33"/>
      <c r="C195" s="128" t="s">
        <v>578</v>
      </c>
      <c r="D195" s="128" t="s">
        <v>135</v>
      </c>
      <c r="E195" s="129" t="s">
        <v>1654</v>
      </c>
      <c r="F195" s="130" t="s">
        <v>1655</v>
      </c>
      <c r="G195" s="131" t="s">
        <v>138</v>
      </c>
      <c r="H195" s="132">
        <v>3</v>
      </c>
      <c r="I195" s="133"/>
      <c r="J195" s="134">
        <f>ROUND(I195*H195,2)</f>
        <v>0</v>
      </c>
      <c r="K195" s="130" t="s">
        <v>139</v>
      </c>
      <c r="L195" s="33"/>
      <c r="M195" s="135" t="s">
        <v>19</v>
      </c>
      <c r="N195" s="136" t="s">
        <v>43</v>
      </c>
      <c r="P195" s="137">
        <f>O195*H195</f>
        <v>0</v>
      </c>
      <c r="Q195" s="137">
        <v>0</v>
      </c>
      <c r="R195" s="137">
        <f>Q195*H195</f>
        <v>0</v>
      </c>
      <c r="S195" s="137">
        <v>0.0092</v>
      </c>
      <c r="T195" s="138">
        <f>S195*H195</f>
        <v>0.0276</v>
      </c>
      <c r="AR195" s="139" t="s">
        <v>339</v>
      </c>
      <c r="AT195" s="139" t="s">
        <v>135</v>
      </c>
      <c r="AU195" s="139" t="s">
        <v>81</v>
      </c>
      <c r="AY195" s="18" t="s">
        <v>132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8" t="s">
        <v>79</v>
      </c>
      <c r="BK195" s="140">
        <f>ROUND(I195*H195,2)</f>
        <v>0</v>
      </c>
      <c r="BL195" s="18" t="s">
        <v>339</v>
      </c>
      <c r="BM195" s="139" t="s">
        <v>1656</v>
      </c>
    </row>
    <row r="196" spans="2:47" s="1" customFormat="1" ht="11.25">
      <c r="B196" s="33"/>
      <c r="D196" s="141" t="s">
        <v>142</v>
      </c>
      <c r="F196" s="142" t="s">
        <v>1657</v>
      </c>
      <c r="I196" s="143"/>
      <c r="L196" s="33"/>
      <c r="M196" s="144"/>
      <c r="T196" s="54"/>
      <c r="AT196" s="18" t="s">
        <v>142</v>
      </c>
      <c r="AU196" s="18" t="s">
        <v>81</v>
      </c>
    </row>
    <row r="197" spans="2:65" s="1" customFormat="1" ht="16.5" customHeight="1">
      <c r="B197" s="33"/>
      <c r="C197" s="128" t="s">
        <v>584</v>
      </c>
      <c r="D197" s="128" t="s">
        <v>135</v>
      </c>
      <c r="E197" s="129" t="s">
        <v>1658</v>
      </c>
      <c r="F197" s="130" t="s">
        <v>1659</v>
      </c>
      <c r="G197" s="131" t="s">
        <v>138</v>
      </c>
      <c r="H197" s="132">
        <v>2</v>
      </c>
      <c r="I197" s="133"/>
      <c r="J197" s="134">
        <f>ROUND(I197*H197,2)</f>
        <v>0</v>
      </c>
      <c r="K197" s="130" t="s">
        <v>139</v>
      </c>
      <c r="L197" s="33"/>
      <c r="M197" s="135" t="s">
        <v>19</v>
      </c>
      <c r="N197" s="136" t="s">
        <v>43</v>
      </c>
      <c r="P197" s="137">
        <f>O197*H197</f>
        <v>0</v>
      </c>
      <c r="Q197" s="137">
        <v>0</v>
      </c>
      <c r="R197" s="137">
        <f>Q197*H197</f>
        <v>0</v>
      </c>
      <c r="S197" s="137">
        <v>0.0347</v>
      </c>
      <c r="T197" s="138">
        <f>S197*H197</f>
        <v>0.0694</v>
      </c>
      <c r="AR197" s="139" t="s">
        <v>339</v>
      </c>
      <c r="AT197" s="139" t="s">
        <v>135</v>
      </c>
      <c r="AU197" s="139" t="s">
        <v>81</v>
      </c>
      <c r="AY197" s="18" t="s">
        <v>132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8" t="s">
        <v>79</v>
      </c>
      <c r="BK197" s="140">
        <f>ROUND(I197*H197,2)</f>
        <v>0</v>
      </c>
      <c r="BL197" s="18" t="s">
        <v>339</v>
      </c>
      <c r="BM197" s="139" t="s">
        <v>1660</v>
      </c>
    </row>
    <row r="198" spans="2:47" s="1" customFormat="1" ht="11.25">
      <c r="B198" s="33"/>
      <c r="D198" s="141" t="s">
        <v>142</v>
      </c>
      <c r="F198" s="142" t="s">
        <v>1661</v>
      </c>
      <c r="I198" s="143"/>
      <c r="L198" s="33"/>
      <c r="M198" s="144"/>
      <c r="T198" s="54"/>
      <c r="AT198" s="18" t="s">
        <v>142</v>
      </c>
      <c r="AU198" s="18" t="s">
        <v>81</v>
      </c>
    </row>
    <row r="199" spans="2:65" s="1" customFormat="1" ht="16.5" customHeight="1">
      <c r="B199" s="33"/>
      <c r="C199" s="128" t="s">
        <v>593</v>
      </c>
      <c r="D199" s="128" t="s">
        <v>135</v>
      </c>
      <c r="E199" s="129" t="s">
        <v>1662</v>
      </c>
      <c r="F199" s="130" t="s">
        <v>1663</v>
      </c>
      <c r="G199" s="131" t="s">
        <v>138</v>
      </c>
      <c r="H199" s="132">
        <v>15</v>
      </c>
      <c r="I199" s="133"/>
      <c r="J199" s="134">
        <f>ROUND(I199*H199,2)</f>
        <v>0</v>
      </c>
      <c r="K199" s="130" t="s">
        <v>139</v>
      </c>
      <c r="L199" s="33"/>
      <c r="M199" s="135" t="s">
        <v>19</v>
      </c>
      <c r="N199" s="136" t="s">
        <v>43</v>
      </c>
      <c r="P199" s="137">
        <f>O199*H199</f>
        <v>0</v>
      </c>
      <c r="Q199" s="137">
        <v>0</v>
      </c>
      <c r="R199" s="137">
        <f>Q199*H199</f>
        <v>0</v>
      </c>
      <c r="S199" s="137">
        <v>0.00156</v>
      </c>
      <c r="T199" s="138">
        <f>S199*H199</f>
        <v>0.0234</v>
      </c>
      <c r="AR199" s="139" t="s">
        <v>339</v>
      </c>
      <c r="AT199" s="139" t="s">
        <v>135</v>
      </c>
      <c r="AU199" s="139" t="s">
        <v>81</v>
      </c>
      <c r="AY199" s="18" t="s">
        <v>132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8" t="s">
        <v>79</v>
      </c>
      <c r="BK199" s="140">
        <f>ROUND(I199*H199,2)</f>
        <v>0</v>
      </c>
      <c r="BL199" s="18" t="s">
        <v>339</v>
      </c>
      <c r="BM199" s="139" t="s">
        <v>1664</v>
      </c>
    </row>
    <row r="200" spans="2:47" s="1" customFormat="1" ht="11.25">
      <c r="B200" s="33"/>
      <c r="D200" s="141" t="s">
        <v>142</v>
      </c>
      <c r="F200" s="142" t="s">
        <v>1665</v>
      </c>
      <c r="I200" s="143"/>
      <c r="L200" s="33"/>
      <c r="M200" s="144"/>
      <c r="T200" s="54"/>
      <c r="AT200" s="18" t="s">
        <v>142</v>
      </c>
      <c r="AU200" s="18" t="s">
        <v>81</v>
      </c>
    </row>
    <row r="201" spans="2:65" s="1" customFormat="1" ht="16.5" customHeight="1">
      <c r="B201" s="33"/>
      <c r="C201" s="128" t="s">
        <v>599</v>
      </c>
      <c r="D201" s="128" t="s">
        <v>135</v>
      </c>
      <c r="E201" s="129" t="s">
        <v>1666</v>
      </c>
      <c r="F201" s="130" t="s">
        <v>1667</v>
      </c>
      <c r="G201" s="131" t="s">
        <v>138</v>
      </c>
      <c r="H201" s="132">
        <v>25</v>
      </c>
      <c r="I201" s="133"/>
      <c r="J201" s="134">
        <f>ROUND(I201*H201,2)</f>
        <v>0</v>
      </c>
      <c r="K201" s="130" t="s">
        <v>139</v>
      </c>
      <c r="L201" s="33"/>
      <c r="M201" s="135" t="s">
        <v>19</v>
      </c>
      <c r="N201" s="136" t="s">
        <v>43</v>
      </c>
      <c r="P201" s="137">
        <f>O201*H201</f>
        <v>0</v>
      </c>
      <c r="Q201" s="137">
        <v>0</v>
      </c>
      <c r="R201" s="137">
        <f>Q201*H201</f>
        <v>0</v>
      </c>
      <c r="S201" s="137">
        <v>0.00086</v>
      </c>
      <c r="T201" s="138">
        <f>S201*H201</f>
        <v>0.0215</v>
      </c>
      <c r="AR201" s="139" t="s">
        <v>339</v>
      </c>
      <c r="AT201" s="139" t="s">
        <v>135</v>
      </c>
      <c r="AU201" s="139" t="s">
        <v>81</v>
      </c>
      <c r="AY201" s="18" t="s">
        <v>132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79</v>
      </c>
      <c r="BK201" s="140">
        <f>ROUND(I201*H201,2)</f>
        <v>0</v>
      </c>
      <c r="BL201" s="18" t="s">
        <v>339</v>
      </c>
      <c r="BM201" s="139" t="s">
        <v>1668</v>
      </c>
    </row>
    <row r="202" spans="2:47" s="1" customFormat="1" ht="11.25">
      <c r="B202" s="33"/>
      <c r="D202" s="141" t="s">
        <v>142</v>
      </c>
      <c r="F202" s="142" t="s">
        <v>1669</v>
      </c>
      <c r="I202" s="143"/>
      <c r="L202" s="33"/>
      <c r="M202" s="144"/>
      <c r="T202" s="54"/>
      <c r="AT202" s="18" t="s">
        <v>142</v>
      </c>
      <c r="AU202" s="18" t="s">
        <v>81</v>
      </c>
    </row>
    <row r="203" spans="2:65" s="1" customFormat="1" ht="16.5" customHeight="1">
      <c r="B203" s="33"/>
      <c r="C203" s="128" t="s">
        <v>606</v>
      </c>
      <c r="D203" s="128" t="s">
        <v>135</v>
      </c>
      <c r="E203" s="129" t="s">
        <v>1670</v>
      </c>
      <c r="F203" s="130" t="s">
        <v>1671</v>
      </c>
      <c r="G203" s="131" t="s">
        <v>234</v>
      </c>
      <c r="H203" s="132">
        <v>27</v>
      </c>
      <c r="I203" s="133"/>
      <c r="J203" s="134">
        <f>ROUND(I203*H203,2)</f>
        <v>0</v>
      </c>
      <c r="K203" s="130" t="s">
        <v>139</v>
      </c>
      <c r="L203" s="33"/>
      <c r="M203" s="135" t="s">
        <v>19</v>
      </c>
      <c r="N203" s="136" t="s">
        <v>43</v>
      </c>
      <c r="P203" s="137">
        <f>O203*H203</f>
        <v>0</v>
      </c>
      <c r="Q203" s="137">
        <v>0</v>
      </c>
      <c r="R203" s="137">
        <f>Q203*H203</f>
        <v>0</v>
      </c>
      <c r="S203" s="137">
        <v>0.00085</v>
      </c>
      <c r="T203" s="138">
        <f>S203*H203</f>
        <v>0.022949999999999998</v>
      </c>
      <c r="AR203" s="139" t="s">
        <v>339</v>
      </c>
      <c r="AT203" s="139" t="s">
        <v>135</v>
      </c>
      <c r="AU203" s="139" t="s">
        <v>81</v>
      </c>
      <c r="AY203" s="18" t="s">
        <v>132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79</v>
      </c>
      <c r="BK203" s="140">
        <f>ROUND(I203*H203,2)</f>
        <v>0</v>
      </c>
      <c r="BL203" s="18" t="s">
        <v>339</v>
      </c>
      <c r="BM203" s="139" t="s">
        <v>1672</v>
      </c>
    </row>
    <row r="204" spans="2:47" s="1" customFormat="1" ht="11.25">
      <c r="B204" s="33"/>
      <c r="D204" s="141" t="s">
        <v>142</v>
      </c>
      <c r="F204" s="142" t="s">
        <v>1673</v>
      </c>
      <c r="I204" s="143"/>
      <c r="L204" s="33"/>
      <c r="M204" s="144"/>
      <c r="T204" s="54"/>
      <c r="AT204" s="18" t="s">
        <v>142</v>
      </c>
      <c r="AU204" s="18" t="s">
        <v>81</v>
      </c>
    </row>
    <row r="205" spans="2:65" s="1" customFormat="1" ht="21.75" customHeight="1">
      <c r="B205" s="33"/>
      <c r="C205" s="128" t="s">
        <v>613</v>
      </c>
      <c r="D205" s="128" t="s">
        <v>135</v>
      </c>
      <c r="E205" s="129" t="s">
        <v>1674</v>
      </c>
      <c r="F205" s="130" t="s">
        <v>1675</v>
      </c>
      <c r="G205" s="131" t="s">
        <v>138</v>
      </c>
      <c r="H205" s="132">
        <v>12</v>
      </c>
      <c r="I205" s="133"/>
      <c r="J205" s="134">
        <f>ROUND(I205*H205,2)</f>
        <v>0</v>
      </c>
      <c r="K205" s="130" t="s">
        <v>139</v>
      </c>
      <c r="L205" s="33"/>
      <c r="M205" s="135" t="s">
        <v>19</v>
      </c>
      <c r="N205" s="136" t="s">
        <v>43</v>
      </c>
      <c r="P205" s="137">
        <f>O205*H205</f>
        <v>0</v>
      </c>
      <c r="Q205" s="137">
        <v>0.01697</v>
      </c>
      <c r="R205" s="137">
        <f>Q205*H205</f>
        <v>0.20364</v>
      </c>
      <c r="S205" s="137">
        <v>0</v>
      </c>
      <c r="T205" s="138">
        <f>S205*H205</f>
        <v>0</v>
      </c>
      <c r="AR205" s="139" t="s">
        <v>339</v>
      </c>
      <c r="AT205" s="139" t="s">
        <v>135</v>
      </c>
      <c r="AU205" s="139" t="s">
        <v>81</v>
      </c>
      <c r="AY205" s="18" t="s">
        <v>132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8" t="s">
        <v>79</v>
      </c>
      <c r="BK205" s="140">
        <f>ROUND(I205*H205,2)</f>
        <v>0</v>
      </c>
      <c r="BL205" s="18" t="s">
        <v>339</v>
      </c>
      <c r="BM205" s="139" t="s">
        <v>1676</v>
      </c>
    </row>
    <row r="206" spans="2:47" s="1" customFormat="1" ht="11.25">
      <c r="B206" s="33"/>
      <c r="D206" s="141" t="s">
        <v>142</v>
      </c>
      <c r="F206" s="142" t="s">
        <v>1677</v>
      </c>
      <c r="I206" s="143"/>
      <c r="L206" s="33"/>
      <c r="M206" s="144"/>
      <c r="T206" s="54"/>
      <c r="AT206" s="18" t="s">
        <v>142</v>
      </c>
      <c r="AU206" s="18" t="s">
        <v>81</v>
      </c>
    </row>
    <row r="207" spans="2:47" s="1" customFormat="1" ht="39">
      <c r="B207" s="33"/>
      <c r="D207" s="151" t="s">
        <v>633</v>
      </c>
      <c r="F207" s="189" t="s">
        <v>1678</v>
      </c>
      <c r="I207" s="143"/>
      <c r="L207" s="33"/>
      <c r="M207" s="144"/>
      <c r="T207" s="54"/>
      <c r="AT207" s="18" t="s">
        <v>633</v>
      </c>
      <c r="AU207" s="18" t="s">
        <v>81</v>
      </c>
    </row>
    <row r="208" spans="2:65" s="1" customFormat="1" ht="16.5" customHeight="1">
      <c r="B208" s="33"/>
      <c r="C208" s="128" t="s">
        <v>618</v>
      </c>
      <c r="D208" s="128" t="s">
        <v>135</v>
      </c>
      <c r="E208" s="129" t="s">
        <v>1679</v>
      </c>
      <c r="F208" s="130" t="s">
        <v>1680</v>
      </c>
      <c r="G208" s="131" t="s">
        <v>138</v>
      </c>
      <c r="H208" s="132">
        <v>2</v>
      </c>
      <c r="I208" s="133"/>
      <c r="J208" s="134">
        <f>ROUND(I208*H208,2)</f>
        <v>0</v>
      </c>
      <c r="K208" s="130" t="s">
        <v>139</v>
      </c>
      <c r="L208" s="33"/>
      <c r="M208" s="135" t="s">
        <v>19</v>
      </c>
      <c r="N208" s="136" t="s">
        <v>43</v>
      </c>
      <c r="P208" s="137">
        <f>O208*H208</f>
        <v>0</v>
      </c>
      <c r="Q208" s="137">
        <v>0.01689</v>
      </c>
      <c r="R208" s="137">
        <f>Q208*H208</f>
        <v>0.03378</v>
      </c>
      <c r="S208" s="137">
        <v>0</v>
      </c>
      <c r="T208" s="138">
        <f>S208*H208</f>
        <v>0</v>
      </c>
      <c r="AR208" s="139" t="s">
        <v>339</v>
      </c>
      <c r="AT208" s="139" t="s">
        <v>135</v>
      </c>
      <c r="AU208" s="139" t="s">
        <v>81</v>
      </c>
      <c r="AY208" s="18" t="s">
        <v>132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8" t="s">
        <v>79</v>
      </c>
      <c r="BK208" s="140">
        <f>ROUND(I208*H208,2)</f>
        <v>0</v>
      </c>
      <c r="BL208" s="18" t="s">
        <v>339</v>
      </c>
      <c r="BM208" s="139" t="s">
        <v>1681</v>
      </c>
    </row>
    <row r="209" spans="2:47" s="1" customFormat="1" ht="11.25">
      <c r="B209" s="33"/>
      <c r="D209" s="141" t="s">
        <v>142</v>
      </c>
      <c r="F209" s="142" t="s">
        <v>1682</v>
      </c>
      <c r="I209" s="143"/>
      <c r="L209" s="33"/>
      <c r="M209" s="144"/>
      <c r="T209" s="54"/>
      <c r="AT209" s="18" t="s">
        <v>142</v>
      </c>
      <c r="AU209" s="18" t="s">
        <v>81</v>
      </c>
    </row>
    <row r="210" spans="2:47" s="1" customFormat="1" ht="19.5">
      <c r="B210" s="33"/>
      <c r="D210" s="151" t="s">
        <v>633</v>
      </c>
      <c r="F210" s="189" t="s">
        <v>1683</v>
      </c>
      <c r="I210" s="143"/>
      <c r="L210" s="33"/>
      <c r="M210" s="144"/>
      <c r="T210" s="54"/>
      <c r="AT210" s="18" t="s">
        <v>633</v>
      </c>
      <c r="AU210" s="18" t="s">
        <v>81</v>
      </c>
    </row>
    <row r="211" spans="2:65" s="1" customFormat="1" ht="16.5" customHeight="1">
      <c r="B211" s="33"/>
      <c r="C211" s="128" t="s">
        <v>623</v>
      </c>
      <c r="D211" s="128" t="s">
        <v>135</v>
      </c>
      <c r="E211" s="129" t="s">
        <v>1684</v>
      </c>
      <c r="F211" s="130" t="s">
        <v>1685</v>
      </c>
      <c r="G211" s="131" t="s">
        <v>138</v>
      </c>
      <c r="H211" s="132">
        <v>2</v>
      </c>
      <c r="I211" s="133"/>
      <c r="J211" s="134">
        <f>ROUND(I211*H211,2)</f>
        <v>0</v>
      </c>
      <c r="K211" s="130" t="s">
        <v>139</v>
      </c>
      <c r="L211" s="33"/>
      <c r="M211" s="135" t="s">
        <v>19</v>
      </c>
      <c r="N211" s="136" t="s">
        <v>43</v>
      </c>
      <c r="P211" s="137">
        <f>O211*H211</f>
        <v>0</v>
      </c>
      <c r="Q211" s="137">
        <v>0.00184</v>
      </c>
      <c r="R211" s="137">
        <f>Q211*H211</f>
        <v>0.00368</v>
      </c>
      <c r="S211" s="137">
        <v>0</v>
      </c>
      <c r="T211" s="138">
        <f>S211*H211</f>
        <v>0</v>
      </c>
      <c r="AR211" s="139" t="s">
        <v>339</v>
      </c>
      <c r="AT211" s="139" t="s">
        <v>135</v>
      </c>
      <c r="AU211" s="139" t="s">
        <v>81</v>
      </c>
      <c r="AY211" s="18" t="s">
        <v>132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8" t="s">
        <v>79</v>
      </c>
      <c r="BK211" s="140">
        <f>ROUND(I211*H211,2)</f>
        <v>0</v>
      </c>
      <c r="BL211" s="18" t="s">
        <v>339</v>
      </c>
      <c r="BM211" s="139" t="s">
        <v>1686</v>
      </c>
    </row>
    <row r="212" spans="2:47" s="1" customFormat="1" ht="11.25">
      <c r="B212" s="33"/>
      <c r="D212" s="141" t="s">
        <v>142</v>
      </c>
      <c r="F212" s="142" t="s">
        <v>1687</v>
      </c>
      <c r="I212" s="143"/>
      <c r="L212" s="33"/>
      <c r="M212" s="144"/>
      <c r="T212" s="54"/>
      <c r="AT212" s="18" t="s">
        <v>142</v>
      </c>
      <c r="AU212" s="18" t="s">
        <v>81</v>
      </c>
    </row>
    <row r="213" spans="2:47" s="1" customFormat="1" ht="29.25">
      <c r="B213" s="33"/>
      <c r="D213" s="151" t="s">
        <v>633</v>
      </c>
      <c r="F213" s="189" t="s">
        <v>1688</v>
      </c>
      <c r="I213" s="143"/>
      <c r="L213" s="33"/>
      <c r="M213" s="144"/>
      <c r="T213" s="54"/>
      <c r="AT213" s="18" t="s">
        <v>633</v>
      </c>
      <c r="AU213" s="18" t="s">
        <v>81</v>
      </c>
    </row>
    <row r="214" spans="2:65" s="1" customFormat="1" ht="24.2" customHeight="1">
      <c r="B214" s="33"/>
      <c r="C214" s="128" t="s">
        <v>629</v>
      </c>
      <c r="D214" s="128" t="s">
        <v>135</v>
      </c>
      <c r="E214" s="129" t="s">
        <v>1689</v>
      </c>
      <c r="F214" s="130" t="s">
        <v>1690</v>
      </c>
      <c r="G214" s="131" t="s">
        <v>138</v>
      </c>
      <c r="H214" s="132">
        <v>5</v>
      </c>
      <c r="I214" s="133"/>
      <c r="J214" s="134">
        <f>ROUND(I214*H214,2)</f>
        <v>0</v>
      </c>
      <c r="K214" s="130" t="s">
        <v>19</v>
      </c>
      <c r="L214" s="33"/>
      <c r="M214" s="135" t="s">
        <v>19</v>
      </c>
      <c r="N214" s="136" t="s">
        <v>43</v>
      </c>
      <c r="P214" s="137">
        <f>O214*H214</f>
        <v>0</v>
      </c>
      <c r="Q214" s="137">
        <v>0.01475</v>
      </c>
      <c r="R214" s="137">
        <f>Q214*H214</f>
        <v>0.07375</v>
      </c>
      <c r="S214" s="137">
        <v>0</v>
      </c>
      <c r="T214" s="138">
        <f>S214*H214</f>
        <v>0</v>
      </c>
      <c r="AR214" s="139" t="s">
        <v>339</v>
      </c>
      <c r="AT214" s="139" t="s">
        <v>135</v>
      </c>
      <c r="AU214" s="139" t="s">
        <v>81</v>
      </c>
      <c r="AY214" s="18" t="s">
        <v>132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8" t="s">
        <v>79</v>
      </c>
      <c r="BK214" s="140">
        <f>ROUND(I214*H214,2)</f>
        <v>0</v>
      </c>
      <c r="BL214" s="18" t="s">
        <v>339</v>
      </c>
      <c r="BM214" s="139" t="s">
        <v>1691</v>
      </c>
    </row>
    <row r="215" spans="2:47" s="1" customFormat="1" ht="39">
      <c r="B215" s="33"/>
      <c r="D215" s="151" t="s">
        <v>633</v>
      </c>
      <c r="F215" s="189" t="s">
        <v>1692</v>
      </c>
      <c r="I215" s="143"/>
      <c r="L215" s="33"/>
      <c r="M215" s="144"/>
      <c r="T215" s="54"/>
      <c r="AT215" s="18" t="s">
        <v>633</v>
      </c>
      <c r="AU215" s="18" t="s">
        <v>81</v>
      </c>
    </row>
    <row r="216" spans="2:65" s="1" customFormat="1" ht="16.5" customHeight="1">
      <c r="B216" s="33"/>
      <c r="C216" s="128" t="s">
        <v>635</v>
      </c>
      <c r="D216" s="128" t="s">
        <v>135</v>
      </c>
      <c r="E216" s="129" t="s">
        <v>1693</v>
      </c>
      <c r="F216" s="130" t="s">
        <v>1694</v>
      </c>
      <c r="G216" s="131" t="s">
        <v>138</v>
      </c>
      <c r="H216" s="132">
        <v>5</v>
      </c>
      <c r="I216" s="133"/>
      <c r="J216" s="134">
        <f>ROUND(I216*H216,2)</f>
        <v>0</v>
      </c>
      <c r="K216" s="130" t="s">
        <v>139</v>
      </c>
      <c r="L216" s="33"/>
      <c r="M216" s="135" t="s">
        <v>19</v>
      </c>
      <c r="N216" s="136" t="s">
        <v>43</v>
      </c>
      <c r="P216" s="137">
        <f>O216*H216</f>
        <v>0</v>
      </c>
      <c r="Q216" s="137">
        <v>0.00208</v>
      </c>
      <c r="R216" s="137">
        <f>Q216*H216</f>
        <v>0.0104</v>
      </c>
      <c r="S216" s="137">
        <v>0</v>
      </c>
      <c r="T216" s="138">
        <f>S216*H216</f>
        <v>0</v>
      </c>
      <c r="AR216" s="139" t="s">
        <v>339</v>
      </c>
      <c r="AT216" s="139" t="s">
        <v>135</v>
      </c>
      <c r="AU216" s="139" t="s">
        <v>81</v>
      </c>
      <c r="AY216" s="18" t="s">
        <v>132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8" t="s">
        <v>79</v>
      </c>
      <c r="BK216" s="140">
        <f>ROUND(I216*H216,2)</f>
        <v>0</v>
      </c>
      <c r="BL216" s="18" t="s">
        <v>339</v>
      </c>
      <c r="BM216" s="139" t="s">
        <v>1695</v>
      </c>
    </row>
    <row r="217" spans="2:47" s="1" customFormat="1" ht="11.25">
      <c r="B217" s="33"/>
      <c r="D217" s="141" t="s">
        <v>142</v>
      </c>
      <c r="F217" s="142" t="s">
        <v>1696</v>
      </c>
      <c r="I217" s="143"/>
      <c r="L217" s="33"/>
      <c r="M217" s="144"/>
      <c r="T217" s="54"/>
      <c r="AT217" s="18" t="s">
        <v>142</v>
      </c>
      <c r="AU217" s="18" t="s">
        <v>81</v>
      </c>
    </row>
    <row r="218" spans="2:47" s="1" customFormat="1" ht="39">
      <c r="B218" s="33"/>
      <c r="D218" s="151" t="s">
        <v>633</v>
      </c>
      <c r="F218" s="189" t="s">
        <v>1697</v>
      </c>
      <c r="I218" s="143"/>
      <c r="L218" s="33"/>
      <c r="M218" s="144"/>
      <c r="T218" s="54"/>
      <c r="AT218" s="18" t="s">
        <v>633</v>
      </c>
      <c r="AU218" s="18" t="s">
        <v>81</v>
      </c>
    </row>
    <row r="219" spans="2:65" s="1" customFormat="1" ht="16.5" customHeight="1">
      <c r="B219" s="33"/>
      <c r="C219" s="128" t="s">
        <v>640</v>
      </c>
      <c r="D219" s="128" t="s">
        <v>135</v>
      </c>
      <c r="E219" s="129" t="s">
        <v>1698</v>
      </c>
      <c r="F219" s="130" t="s">
        <v>1699</v>
      </c>
      <c r="G219" s="131" t="s">
        <v>138</v>
      </c>
      <c r="H219" s="132">
        <v>2</v>
      </c>
      <c r="I219" s="133"/>
      <c r="J219" s="134">
        <f>ROUND(I219*H219,2)</f>
        <v>0</v>
      </c>
      <c r="K219" s="130" t="s">
        <v>139</v>
      </c>
      <c r="L219" s="33"/>
      <c r="M219" s="135" t="s">
        <v>19</v>
      </c>
      <c r="N219" s="136" t="s">
        <v>43</v>
      </c>
      <c r="P219" s="137">
        <f>O219*H219</f>
        <v>0</v>
      </c>
      <c r="Q219" s="137">
        <v>0.01608</v>
      </c>
      <c r="R219" s="137">
        <f>Q219*H219</f>
        <v>0.03216</v>
      </c>
      <c r="S219" s="137">
        <v>0</v>
      </c>
      <c r="T219" s="138">
        <f>S219*H219</f>
        <v>0</v>
      </c>
      <c r="AR219" s="139" t="s">
        <v>339</v>
      </c>
      <c r="AT219" s="139" t="s">
        <v>135</v>
      </c>
      <c r="AU219" s="139" t="s">
        <v>81</v>
      </c>
      <c r="AY219" s="18" t="s">
        <v>132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79</v>
      </c>
      <c r="BK219" s="140">
        <f>ROUND(I219*H219,2)</f>
        <v>0</v>
      </c>
      <c r="BL219" s="18" t="s">
        <v>339</v>
      </c>
      <c r="BM219" s="139" t="s">
        <v>1700</v>
      </c>
    </row>
    <row r="220" spans="2:47" s="1" customFormat="1" ht="11.25">
      <c r="B220" s="33"/>
      <c r="D220" s="141" t="s">
        <v>142</v>
      </c>
      <c r="F220" s="142" t="s">
        <v>1701</v>
      </c>
      <c r="I220" s="143"/>
      <c r="L220" s="33"/>
      <c r="M220" s="144"/>
      <c r="T220" s="54"/>
      <c r="AT220" s="18" t="s">
        <v>142</v>
      </c>
      <c r="AU220" s="18" t="s">
        <v>81</v>
      </c>
    </row>
    <row r="221" spans="2:47" s="1" customFormat="1" ht="39">
      <c r="B221" s="33"/>
      <c r="D221" s="151" t="s">
        <v>633</v>
      </c>
      <c r="F221" s="189" t="s">
        <v>1702</v>
      </c>
      <c r="I221" s="143"/>
      <c r="L221" s="33"/>
      <c r="M221" s="144"/>
      <c r="T221" s="54"/>
      <c r="AT221" s="18" t="s">
        <v>633</v>
      </c>
      <c r="AU221" s="18" t="s">
        <v>81</v>
      </c>
    </row>
    <row r="222" spans="2:65" s="1" customFormat="1" ht="24.2" customHeight="1">
      <c r="B222" s="33"/>
      <c r="C222" s="128" t="s">
        <v>644</v>
      </c>
      <c r="D222" s="128" t="s">
        <v>135</v>
      </c>
      <c r="E222" s="129" t="s">
        <v>1703</v>
      </c>
      <c r="F222" s="130" t="s">
        <v>1704</v>
      </c>
      <c r="G222" s="131" t="s">
        <v>138</v>
      </c>
      <c r="H222" s="132">
        <v>24</v>
      </c>
      <c r="I222" s="133"/>
      <c r="J222" s="134">
        <f>ROUND(I222*H222,2)</f>
        <v>0</v>
      </c>
      <c r="K222" s="130" t="s">
        <v>139</v>
      </c>
      <c r="L222" s="33"/>
      <c r="M222" s="135" t="s">
        <v>19</v>
      </c>
      <c r="N222" s="136" t="s">
        <v>43</v>
      </c>
      <c r="P222" s="137">
        <f>O222*H222</f>
        <v>0</v>
      </c>
      <c r="Q222" s="137">
        <v>0.01647</v>
      </c>
      <c r="R222" s="137">
        <f>Q222*H222</f>
        <v>0.39527999999999996</v>
      </c>
      <c r="S222" s="137">
        <v>0</v>
      </c>
      <c r="T222" s="138">
        <f>S222*H222</f>
        <v>0</v>
      </c>
      <c r="AR222" s="139" t="s">
        <v>339</v>
      </c>
      <c r="AT222" s="139" t="s">
        <v>135</v>
      </c>
      <c r="AU222" s="139" t="s">
        <v>81</v>
      </c>
      <c r="AY222" s="18" t="s">
        <v>132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8" t="s">
        <v>79</v>
      </c>
      <c r="BK222" s="140">
        <f>ROUND(I222*H222,2)</f>
        <v>0</v>
      </c>
      <c r="BL222" s="18" t="s">
        <v>339</v>
      </c>
      <c r="BM222" s="139" t="s">
        <v>1705</v>
      </c>
    </row>
    <row r="223" spans="2:47" s="1" customFormat="1" ht="11.25">
      <c r="B223" s="33"/>
      <c r="D223" s="141" t="s">
        <v>142</v>
      </c>
      <c r="F223" s="142" t="s">
        <v>1706</v>
      </c>
      <c r="I223" s="143"/>
      <c r="L223" s="33"/>
      <c r="M223" s="144"/>
      <c r="T223" s="54"/>
      <c r="AT223" s="18" t="s">
        <v>142</v>
      </c>
      <c r="AU223" s="18" t="s">
        <v>81</v>
      </c>
    </row>
    <row r="224" spans="2:47" s="1" customFormat="1" ht="19.5">
      <c r="B224" s="33"/>
      <c r="D224" s="151" t="s">
        <v>633</v>
      </c>
      <c r="F224" s="189" t="s">
        <v>1707</v>
      </c>
      <c r="I224" s="143"/>
      <c r="L224" s="33"/>
      <c r="M224" s="144"/>
      <c r="T224" s="54"/>
      <c r="AT224" s="18" t="s">
        <v>633</v>
      </c>
      <c r="AU224" s="18" t="s">
        <v>81</v>
      </c>
    </row>
    <row r="225" spans="2:65" s="1" customFormat="1" ht="16.5" customHeight="1">
      <c r="B225" s="33"/>
      <c r="C225" s="128" t="s">
        <v>648</v>
      </c>
      <c r="D225" s="128" t="s">
        <v>135</v>
      </c>
      <c r="E225" s="129" t="s">
        <v>1708</v>
      </c>
      <c r="F225" s="130" t="s">
        <v>1709</v>
      </c>
      <c r="G225" s="131" t="s">
        <v>138</v>
      </c>
      <c r="H225" s="132">
        <v>24</v>
      </c>
      <c r="I225" s="133"/>
      <c r="J225" s="134">
        <f>ROUND(I225*H225,2)</f>
        <v>0</v>
      </c>
      <c r="K225" s="130" t="s">
        <v>139</v>
      </c>
      <c r="L225" s="33"/>
      <c r="M225" s="135" t="s">
        <v>19</v>
      </c>
      <c r="N225" s="136" t="s">
        <v>43</v>
      </c>
      <c r="P225" s="137">
        <f>O225*H225</f>
        <v>0</v>
      </c>
      <c r="Q225" s="137">
        <v>0.00254</v>
      </c>
      <c r="R225" s="137">
        <f>Q225*H225</f>
        <v>0.06096</v>
      </c>
      <c r="S225" s="137">
        <v>0</v>
      </c>
      <c r="T225" s="138">
        <f>S225*H225</f>
        <v>0</v>
      </c>
      <c r="AR225" s="139" t="s">
        <v>339</v>
      </c>
      <c r="AT225" s="139" t="s">
        <v>135</v>
      </c>
      <c r="AU225" s="139" t="s">
        <v>81</v>
      </c>
      <c r="AY225" s="18" t="s">
        <v>132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79</v>
      </c>
      <c r="BK225" s="140">
        <f>ROUND(I225*H225,2)</f>
        <v>0</v>
      </c>
      <c r="BL225" s="18" t="s">
        <v>339</v>
      </c>
      <c r="BM225" s="139" t="s">
        <v>1710</v>
      </c>
    </row>
    <row r="226" spans="2:47" s="1" customFormat="1" ht="11.25">
      <c r="B226" s="33"/>
      <c r="D226" s="141" t="s">
        <v>142</v>
      </c>
      <c r="F226" s="142" t="s">
        <v>1711</v>
      </c>
      <c r="I226" s="143"/>
      <c r="L226" s="33"/>
      <c r="M226" s="144"/>
      <c r="T226" s="54"/>
      <c r="AT226" s="18" t="s">
        <v>142</v>
      </c>
      <c r="AU226" s="18" t="s">
        <v>81</v>
      </c>
    </row>
    <row r="227" spans="2:47" s="1" customFormat="1" ht="39">
      <c r="B227" s="33"/>
      <c r="D227" s="151" t="s">
        <v>633</v>
      </c>
      <c r="F227" s="189" t="s">
        <v>1712</v>
      </c>
      <c r="I227" s="143"/>
      <c r="L227" s="33"/>
      <c r="M227" s="144"/>
      <c r="T227" s="54"/>
      <c r="AT227" s="18" t="s">
        <v>633</v>
      </c>
      <c r="AU227" s="18" t="s">
        <v>81</v>
      </c>
    </row>
    <row r="228" spans="2:65" s="1" customFormat="1" ht="16.5" customHeight="1">
      <c r="B228" s="33"/>
      <c r="C228" s="128" t="s">
        <v>653</v>
      </c>
      <c r="D228" s="128" t="s">
        <v>135</v>
      </c>
      <c r="E228" s="129" t="s">
        <v>1713</v>
      </c>
      <c r="F228" s="130" t="s">
        <v>1714</v>
      </c>
      <c r="G228" s="131" t="s">
        <v>234</v>
      </c>
      <c r="H228" s="132">
        <v>24</v>
      </c>
      <c r="I228" s="133"/>
      <c r="J228" s="134">
        <f>ROUND(I228*H228,2)</f>
        <v>0</v>
      </c>
      <c r="K228" s="130" t="s">
        <v>139</v>
      </c>
      <c r="L228" s="33"/>
      <c r="M228" s="135" t="s">
        <v>19</v>
      </c>
      <c r="N228" s="136" t="s">
        <v>43</v>
      </c>
      <c r="P228" s="137">
        <f>O228*H228</f>
        <v>0</v>
      </c>
      <c r="Q228" s="137">
        <v>0.00024</v>
      </c>
      <c r="R228" s="137">
        <f>Q228*H228</f>
        <v>0.00576</v>
      </c>
      <c r="S228" s="137">
        <v>0</v>
      </c>
      <c r="T228" s="138">
        <f>S228*H228</f>
        <v>0</v>
      </c>
      <c r="AR228" s="139" t="s">
        <v>339</v>
      </c>
      <c r="AT228" s="139" t="s">
        <v>135</v>
      </c>
      <c r="AU228" s="139" t="s">
        <v>81</v>
      </c>
      <c r="AY228" s="18" t="s">
        <v>132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8" t="s">
        <v>79</v>
      </c>
      <c r="BK228" s="140">
        <f>ROUND(I228*H228,2)</f>
        <v>0</v>
      </c>
      <c r="BL228" s="18" t="s">
        <v>339</v>
      </c>
      <c r="BM228" s="139" t="s">
        <v>1715</v>
      </c>
    </row>
    <row r="229" spans="2:47" s="1" customFormat="1" ht="11.25">
      <c r="B229" s="33"/>
      <c r="D229" s="141" t="s">
        <v>142</v>
      </c>
      <c r="F229" s="142" t="s">
        <v>1716</v>
      </c>
      <c r="I229" s="143"/>
      <c r="L229" s="33"/>
      <c r="M229" s="144"/>
      <c r="T229" s="54"/>
      <c r="AT229" s="18" t="s">
        <v>142</v>
      </c>
      <c r="AU229" s="18" t="s">
        <v>81</v>
      </c>
    </row>
    <row r="230" spans="2:65" s="1" customFormat="1" ht="16.5" customHeight="1">
      <c r="B230" s="33"/>
      <c r="C230" s="128" t="s">
        <v>655</v>
      </c>
      <c r="D230" s="128" t="s">
        <v>135</v>
      </c>
      <c r="E230" s="129" t="s">
        <v>1717</v>
      </c>
      <c r="F230" s="130" t="s">
        <v>1718</v>
      </c>
      <c r="G230" s="131" t="s">
        <v>138</v>
      </c>
      <c r="H230" s="132">
        <v>1</v>
      </c>
      <c r="I230" s="133"/>
      <c r="J230" s="134">
        <f>ROUND(I230*H230,2)</f>
        <v>0</v>
      </c>
      <c r="K230" s="130" t="s">
        <v>139</v>
      </c>
      <c r="L230" s="33"/>
      <c r="M230" s="135" t="s">
        <v>19</v>
      </c>
      <c r="N230" s="136" t="s">
        <v>43</v>
      </c>
      <c r="P230" s="137">
        <f>O230*H230</f>
        <v>0</v>
      </c>
      <c r="Q230" s="137">
        <v>0.03468</v>
      </c>
      <c r="R230" s="137">
        <f>Q230*H230</f>
        <v>0.03468</v>
      </c>
      <c r="S230" s="137">
        <v>0</v>
      </c>
      <c r="T230" s="138">
        <f>S230*H230</f>
        <v>0</v>
      </c>
      <c r="AR230" s="139" t="s">
        <v>339</v>
      </c>
      <c r="AT230" s="139" t="s">
        <v>135</v>
      </c>
      <c r="AU230" s="139" t="s">
        <v>81</v>
      </c>
      <c r="AY230" s="18" t="s">
        <v>132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79</v>
      </c>
      <c r="BK230" s="140">
        <f>ROUND(I230*H230,2)</f>
        <v>0</v>
      </c>
      <c r="BL230" s="18" t="s">
        <v>339</v>
      </c>
      <c r="BM230" s="139" t="s">
        <v>1719</v>
      </c>
    </row>
    <row r="231" spans="2:47" s="1" customFormat="1" ht="11.25">
      <c r="B231" s="33"/>
      <c r="D231" s="141" t="s">
        <v>142</v>
      </c>
      <c r="F231" s="142" t="s">
        <v>1720</v>
      </c>
      <c r="I231" s="143"/>
      <c r="L231" s="33"/>
      <c r="M231" s="144"/>
      <c r="T231" s="54"/>
      <c r="AT231" s="18" t="s">
        <v>142</v>
      </c>
      <c r="AU231" s="18" t="s">
        <v>81</v>
      </c>
    </row>
    <row r="232" spans="2:47" s="1" customFormat="1" ht="29.25">
      <c r="B232" s="33"/>
      <c r="D232" s="151" t="s">
        <v>633</v>
      </c>
      <c r="F232" s="189" t="s">
        <v>1721</v>
      </c>
      <c r="I232" s="143"/>
      <c r="L232" s="33"/>
      <c r="M232" s="144"/>
      <c r="T232" s="54"/>
      <c r="AT232" s="18" t="s">
        <v>633</v>
      </c>
      <c r="AU232" s="18" t="s">
        <v>81</v>
      </c>
    </row>
    <row r="233" spans="2:65" s="1" customFormat="1" ht="24.2" customHeight="1">
      <c r="B233" s="33"/>
      <c r="C233" s="128" t="s">
        <v>657</v>
      </c>
      <c r="D233" s="128" t="s">
        <v>135</v>
      </c>
      <c r="E233" s="129" t="s">
        <v>1722</v>
      </c>
      <c r="F233" s="130" t="s">
        <v>1723</v>
      </c>
      <c r="G233" s="131" t="s">
        <v>138</v>
      </c>
      <c r="H233" s="132">
        <v>5</v>
      </c>
      <c r="I233" s="133"/>
      <c r="J233" s="134">
        <f>ROUND(I233*H233,2)</f>
        <v>0</v>
      </c>
      <c r="K233" s="130" t="s">
        <v>19</v>
      </c>
      <c r="L233" s="33"/>
      <c r="M233" s="135" t="s">
        <v>19</v>
      </c>
      <c r="N233" s="136" t="s">
        <v>43</v>
      </c>
      <c r="P233" s="137">
        <f>O233*H233</f>
        <v>0</v>
      </c>
      <c r="Q233" s="137">
        <v>0.01937</v>
      </c>
      <c r="R233" s="137">
        <f>Q233*H233</f>
        <v>0.09684999999999999</v>
      </c>
      <c r="S233" s="137">
        <v>0</v>
      </c>
      <c r="T233" s="138">
        <f>S233*H233</f>
        <v>0</v>
      </c>
      <c r="AR233" s="139" t="s">
        <v>339</v>
      </c>
      <c r="AT233" s="139" t="s">
        <v>135</v>
      </c>
      <c r="AU233" s="139" t="s">
        <v>81</v>
      </c>
      <c r="AY233" s="18" t="s">
        <v>132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8" t="s">
        <v>79</v>
      </c>
      <c r="BK233" s="140">
        <f>ROUND(I233*H233,2)</f>
        <v>0</v>
      </c>
      <c r="BL233" s="18" t="s">
        <v>339</v>
      </c>
      <c r="BM233" s="139" t="s">
        <v>1724</v>
      </c>
    </row>
    <row r="234" spans="2:47" s="1" customFormat="1" ht="19.5">
      <c r="B234" s="33"/>
      <c r="D234" s="151" t="s">
        <v>633</v>
      </c>
      <c r="F234" s="189" t="s">
        <v>1725</v>
      </c>
      <c r="I234" s="143"/>
      <c r="L234" s="33"/>
      <c r="M234" s="144"/>
      <c r="T234" s="54"/>
      <c r="AT234" s="18" t="s">
        <v>633</v>
      </c>
      <c r="AU234" s="18" t="s">
        <v>81</v>
      </c>
    </row>
    <row r="235" spans="2:65" s="1" customFormat="1" ht="24.2" customHeight="1">
      <c r="B235" s="33"/>
      <c r="C235" s="128" t="s">
        <v>662</v>
      </c>
      <c r="D235" s="128" t="s">
        <v>135</v>
      </c>
      <c r="E235" s="129" t="s">
        <v>1726</v>
      </c>
      <c r="F235" s="130" t="s">
        <v>1727</v>
      </c>
      <c r="G235" s="131" t="s">
        <v>138</v>
      </c>
      <c r="H235" s="132">
        <v>7</v>
      </c>
      <c r="I235" s="133"/>
      <c r="J235" s="134">
        <f>ROUND(I235*H235,2)</f>
        <v>0</v>
      </c>
      <c r="K235" s="130" t="s">
        <v>19</v>
      </c>
      <c r="L235" s="33"/>
      <c r="M235" s="135" t="s">
        <v>19</v>
      </c>
      <c r="N235" s="136" t="s">
        <v>43</v>
      </c>
      <c r="P235" s="137">
        <f>O235*H235</f>
        <v>0</v>
      </c>
      <c r="Q235" s="137">
        <v>0.02137</v>
      </c>
      <c r="R235" s="137">
        <f>Q235*H235</f>
        <v>0.14959</v>
      </c>
      <c r="S235" s="137">
        <v>0</v>
      </c>
      <c r="T235" s="138">
        <f>S235*H235</f>
        <v>0</v>
      </c>
      <c r="AR235" s="139" t="s">
        <v>339</v>
      </c>
      <c r="AT235" s="139" t="s">
        <v>135</v>
      </c>
      <c r="AU235" s="139" t="s">
        <v>81</v>
      </c>
      <c r="AY235" s="18" t="s">
        <v>132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8" t="s">
        <v>79</v>
      </c>
      <c r="BK235" s="140">
        <f>ROUND(I235*H235,2)</f>
        <v>0</v>
      </c>
      <c r="BL235" s="18" t="s">
        <v>339</v>
      </c>
      <c r="BM235" s="139" t="s">
        <v>1728</v>
      </c>
    </row>
    <row r="236" spans="2:47" s="1" customFormat="1" ht="19.5">
      <c r="B236" s="33"/>
      <c r="D236" s="151" t="s">
        <v>633</v>
      </c>
      <c r="F236" s="189" t="s">
        <v>1725</v>
      </c>
      <c r="I236" s="143"/>
      <c r="L236" s="33"/>
      <c r="M236" s="144"/>
      <c r="T236" s="54"/>
      <c r="AT236" s="18" t="s">
        <v>633</v>
      </c>
      <c r="AU236" s="18" t="s">
        <v>81</v>
      </c>
    </row>
    <row r="237" spans="2:65" s="1" customFormat="1" ht="24.2" customHeight="1">
      <c r="B237" s="33"/>
      <c r="C237" s="128" t="s">
        <v>666</v>
      </c>
      <c r="D237" s="128" t="s">
        <v>135</v>
      </c>
      <c r="E237" s="129" t="s">
        <v>1729</v>
      </c>
      <c r="F237" s="130" t="s">
        <v>1730</v>
      </c>
      <c r="G237" s="131" t="s">
        <v>138</v>
      </c>
      <c r="H237" s="132">
        <v>1</v>
      </c>
      <c r="I237" s="133"/>
      <c r="J237" s="134">
        <f>ROUND(I237*H237,2)</f>
        <v>0</v>
      </c>
      <c r="K237" s="130" t="s">
        <v>19</v>
      </c>
      <c r="L237" s="33"/>
      <c r="M237" s="135" t="s">
        <v>19</v>
      </c>
      <c r="N237" s="136" t="s">
        <v>43</v>
      </c>
      <c r="P237" s="137">
        <f>O237*H237</f>
        <v>0</v>
      </c>
      <c r="Q237" s="137">
        <v>0.03646</v>
      </c>
      <c r="R237" s="137">
        <f>Q237*H237</f>
        <v>0.03646</v>
      </c>
      <c r="S237" s="137">
        <v>0</v>
      </c>
      <c r="T237" s="138">
        <f>S237*H237</f>
        <v>0</v>
      </c>
      <c r="AR237" s="139" t="s">
        <v>339</v>
      </c>
      <c r="AT237" s="139" t="s">
        <v>135</v>
      </c>
      <c r="AU237" s="139" t="s">
        <v>81</v>
      </c>
      <c r="AY237" s="18" t="s">
        <v>132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8" t="s">
        <v>79</v>
      </c>
      <c r="BK237" s="140">
        <f>ROUND(I237*H237,2)</f>
        <v>0</v>
      </c>
      <c r="BL237" s="18" t="s">
        <v>339</v>
      </c>
      <c r="BM237" s="139" t="s">
        <v>1731</v>
      </c>
    </row>
    <row r="238" spans="2:47" s="1" customFormat="1" ht="19.5">
      <c r="B238" s="33"/>
      <c r="D238" s="151" t="s">
        <v>633</v>
      </c>
      <c r="F238" s="189" t="s">
        <v>1725</v>
      </c>
      <c r="I238" s="143"/>
      <c r="L238" s="33"/>
      <c r="M238" s="144"/>
      <c r="T238" s="54"/>
      <c r="AT238" s="18" t="s">
        <v>633</v>
      </c>
      <c r="AU238" s="18" t="s">
        <v>81</v>
      </c>
    </row>
    <row r="239" spans="2:65" s="1" customFormat="1" ht="21.75" customHeight="1">
      <c r="B239" s="33"/>
      <c r="C239" s="128" t="s">
        <v>671</v>
      </c>
      <c r="D239" s="128" t="s">
        <v>135</v>
      </c>
      <c r="E239" s="129" t="s">
        <v>1732</v>
      </c>
      <c r="F239" s="130" t="s">
        <v>1733</v>
      </c>
      <c r="G239" s="131" t="s">
        <v>138</v>
      </c>
      <c r="H239" s="132">
        <v>2</v>
      </c>
      <c r="I239" s="133"/>
      <c r="J239" s="134">
        <f>ROUND(I239*H239,2)</f>
        <v>0</v>
      </c>
      <c r="K239" s="130" t="s">
        <v>139</v>
      </c>
      <c r="L239" s="33"/>
      <c r="M239" s="135" t="s">
        <v>19</v>
      </c>
      <c r="N239" s="136" t="s">
        <v>43</v>
      </c>
      <c r="P239" s="137">
        <f>O239*H239</f>
        <v>0</v>
      </c>
      <c r="Q239" s="137">
        <v>0.03722</v>
      </c>
      <c r="R239" s="137">
        <f>Q239*H239</f>
        <v>0.07444</v>
      </c>
      <c r="S239" s="137">
        <v>0</v>
      </c>
      <c r="T239" s="138">
        <f>S239*H239</f>
        <v>0</v>
      </c>
      <c r="AR239" s="139" t="s">
        <v>339</v>
      </c>
      <c r="AT239" s="139" t="s">
        <v>135</v>
      </c>
      <c r="AU239" s="139" t="s">
        <v>81</v>
      </c>
      <c r="AY239" s="18" t="s">
        <v>132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8" t="s">
        <v>79</v>
      </c>
      <c r="BK239" s="140">
        <f>ROUND(I239*H239,2)</f>
        <v>0</v>
      </c>
      <c r="BL239" s="18" t="s">
        <v>339</v>
      </c>
      <c r="BM239" s="139" t="s">
        <v>1734</v>
      </c>
    </row>
    <row r="240" spans="2:47" s="1" customFormat="1" ht="11.25">
      <c r="B240" s="33"/>
      <c r="D240" s="141" t="s">
        <v>142</v>
      </c>
      <c r="F240" s="142" t="s">
        <v>1735</v>
      </c>
      <c r="I240" s="143"/>
      <c r="L240" s="33"/>
      <c r="M240" s="144"/>
      <c r="T240" s="54"/>
      <c r="AT240" s="18" t="s">
        <v>142</v>
      </c>
      <c r="AU240" s="18" t="s">
        <v>81</v>
      </c>
    </row>
    <row r="241" spans="2:47" s="1" customFormat="1" ht="19.5">
      <c r="B241" s="33"/>
      <c r="D241" s="151" t="s">
        <v>633</v>
      </c>
      <c r="F241" s="189" t="s">
        <v>1736</v>
      </c>
      <c r="I241" s="143"/>
      <c r="L241" s="33"/>
      <c r="M241" s="144"/>
      <c r="T241" s="54"/>
      <c r="AT241" s="18" t="s">
        <v>633</v>
      </c>
      <c r="AU241" s="18" t="s">
        <v>81</v>
      </c>
    </row>
    <row r="242" spans="2:65" s="1" customFormat="1" ht="16.5" customHeight="1">
      <c r="B242" s="33"/>
      <c r="C242" s="128" t="s">
        <v>675</v>
      </c>
      <c r="D242" s="128" t="s">
        <v>135</v>
      </c>
      <c r="E242" s="129" t="s">
        <v>1737</v>
      </c>
      <c r="F242" s="130" t="s">
        <v>1738</v>
      </c>
      <c r="G242" s="131" t="s">
        <v>138</v>
      </c>
      <c r="H242" s="132">
        <v>3</v>
      </c>
      <c r="I242" s="133"/>
      <c r="J242" s="134">
        <f>ROUND(I242*H242,2)</f>
        <v>0</v>
      </c>
      <c r="K242" s="130" t="s">
        <v>139</v>
      </c>
      <c r="L242" s="33"/>
      <c r="M242" s="135" t="s">
        <v>19</v>
      </c>
      <c r="N242" s="136" t="s">
        <v>43</v>
      </c>
      <c r="P242" s="137">
        <f>O242*H242</f>
        <v>0</v>
      </c>
      <c r="Q242" s="137">
        <v>0.00184</v>
      </c>
      <c r="R242" s="137">
        <f>Q242*H242</f>
        <v>0.005520000000000001</v>
      </c>
      <c r="S242" s="137">
        <v>0</v>
      </c>
      <c r="T242" s="138">
        <f>S242*H242</f>
        <v>0</v>
      </c>
      <c r="AR242" s="139" t="s">
        <v>339</v>
      </c>
      <c r="AT242" s="139" t="s">
        <v>135</v>
      </c>
      <c r="AU242" s="139" t="s">
        <v>81</v>
      </c>
      <c r="AY242" s="18" t="s">
        <v>132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8" t="s">
        <v>79</v>
      </c>
      <c r="BK242" s="140">
        <f>ROUND(I242*H242,2)</f>
        <v>0</v>
      </c>
      <c r="BL242" s="18" t="s">
        <v>339</v>
      </c>
      <c r="BM242" s="139" t="s">
        <v>1739</v>
      </c>
    </row>
    <row r="243" spans="2:47" s="1" customFormat="1" ht="11.25">
      <c r="B243" s="33"/>
      <c r="D243" s="141" t="s">
        <v>142</v>
      </c>
      <c r="F243" s="142" t="s">
        <v>1740</v>
      </c>
      <c r="I243" s="143"/>
      <c r="L243" s="33"/>
      <c r="M243" s="144"/>
      <c r="T243" s="54"/>
      <c r="AT243" s="18" t="s">
        <v>142</v>
      </c>
      <c r="AU243" s="18" t="s">
        <v>81</v>
      </c>
    </row>
    <row r="244" spans="2:47" s="1" customFormat="1" ht="58.5">
      <c r="B244" s="33"/>
      <c r="D244" s="151" t="s">
        <v>633</v>
      </c>
      <c r="F244" s="189" t="s">
        <v>1741</v>
      </c>
      <c r="I244" s="143"/>
      <c r="L244" s="33"/>
      <c r="M244" s="144"/>
      <c r="T244" s="54"/>
      <c r="AT244" s="18" t="s">
        <v>633</v>
      </c>
      <c r="AU244" s="18" t="s">
        <v>81</v>
      </c>
    </row>
    <row r="245" spans="2:65" s="1" customFormat="1" ht="16.5" customHeight="1">
      <c r="B245" s="33"/>
      <c r="C245" s="128" t="s">
        <v>680</v>
      </c>
      <c r="D245" s="128" t="s">
        <v>135</v>
      </c>
      <c r="E245" s="129" t="s">
        <v>1742</v>
      </c>
      <c r="F245" s="130" t="s">
        <v>1743</v>
      </c>
      <c r="G245" s="131" t="s">
        <v>138</v>
      </c>
      <c r="H245" s="132">
        <v>1</v>
      </c>
      <c r="I245" s="133"/>
      <c r="J245" s="134">
        <f>ROUND(I245*H245,2)</f>
        <v>0</v>
      </c>
      <c r="K245" s="130" t="s">
        <v>19</v>
      </c>
      <c r="L245" s="33"/>
      <c r="M245" s="135" t="s">
        <v>19</v>
      </c>
      <c r="N245" s="136" t="s">
        <v>43</v>
      </c>
      <c r="P245" s="137">
        <f>O245*H245</f>
        <v>0</v>
      </c>
      <c r="Q245" s="137">
        <v>0.00184</v>
      </c>
      <c r="R245" s="137">
        <f>Q245*H245</f>
        <v>0.00184</v>
      </c>
      <c r="S245" s="137">
        <v>0</v>
      </c>
      <c r="T245" s="138">
        <f>S245*H245</f>
        <v>0</v>
      </c>
      <c r="AR245" s="139" t="s">
        <v>339</v>
      </c>
      <c r="AT245" s="139" t="s">
        <v>135</v>
      </c>
      <c r="AU245" s="139" t="s">
        <v>81</v>
      </c>
      <c r="AY245" s="18" t="s">
        <v>132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8" t="s">
        <v>79</v>
      </c>
      <c r="BK245" s="140">
        <f>ROUND(I245*H245,2)</f>
        <v>0</v>
      </c>
      <c r="BL245" s="18" t="s">
        <v>339</v>
      </c>
      <c r="BM245" s="139" t="s">
        <v>1744</v>
      </c>
    </row>
    <row r="246" spans="2:47" s="1" customFormat="1" ht="39">
      <c r="B246" s="33"/>
      <c r="D246" s="151" t="s">
        <v>633</v>
      </c>
      <c r="F246" s="189" t="s">
        <v>1745</v>
      </c>
      <c r="I246" s="143"/>
      <c r="L246" s="33"/>
      <c r="M246" s="144"/>
      <c r="T246" s="54"/>
      <c r="AT246" s="18" t="s">
        <v>633</v>
      </c>
      <c r="AU246" s="18" t="s">
        <v>81</v>
      </c>
    </row>
    <row r="247" spans="2:65" s="1" customFormat="1" ht="16.5" customHeight="1">
      <c r="B247" s="33"/>
      <c r="C247" s="128" t="s">
        <v>684</v>
      </c>
      <c r="D247" s="128" t="s">
        <v>135</v>
      </c>
      <c r="E247" s="129" t="s">
        <v>1746</v>
      </c>
      <c r="F247" s="130" t="s">
        <v>1747</v>
      </c>
      <c r="G247" s="131" t="s">
        <v>138</v>
      </c>
      <c r="H247" s="132">
        <v>9</v>
      </c>
      <c r="I247" s="133"/>
      <c r="J247" s="134">
        <f>ROUND(I247*H247,2)</f>
        <v>0</v>
      </c>
      <c r="K247" s="130" t="s">
        <v>139</v>
      </c>
      <c r="L247" s="33"/>
      <c r="M247" s="135" t="s">
        <v>19</v>
      </c>
      <c r="N247" s="136" t="s">
        <v>43</v>
      </c>
      <c r="P247" s="137">
        <f>O247*H247</f>
        <v>0</v>
      </c>
      <c r="Q247" s="137">
        <v>0.00309</v>
      </c>
      <c r="R247" s="137">
        <f>Q247*H247</f>
        <v>0.027809999999999998</v>
      </c>
      <c r="S247" s="137">
        <v>0</v>
      </c>
      <c r="T247" s="138">
        <f>S247*H247</f>
        <v>0</v>
      </c>
      <c r="AR247" s="139" t="s">
        <v>339</v>
      </c>
      <c r="AT247" s="139" t="s">
        <v>135</v>
      </c>
      <c r="AU247" s="139" t="s">
        <v>81</v>
      </c>
      <c r="AY247" s="18" t="s">
        <v>132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79</v>
      </c>
      <c r="BK247" s="140">
        <f>ROUND(I247*H247,2)</f>
        <v>0</v>
      </c>
      <c r="BL247" s="18" t="s">
        <v>339</v>
      </c>
      <c r="BM247" s="139" t="s">
        <v>1748</v>
      </c>
    </row>
    <row r="248" spans="2:47" s="1" customFormat="1" ht="11.25">
      <c r="B248" s="33"/>
      <c r="D248" s="141" t="s">
        <v>142</v>
      </c>
      <c r="F248" s="142" t="s">
        <v>1749</v>
      </c>
      <c r="I248" s="143"/>
      <c r="L248" s="33"/>
      <c r="M248" s="144"/>
      <c r="T248" s="54"/>
      <c r="AT248" s="18" t="s">
        <v>142</v>
      </c>
      <c r="AU248" s="18" t="s">
        <v>81</v>
      </c>
    </row>
    <row r="249" spans="2:47" s="1" customFormat="1" ht="39">
      <c r="B249" s="33"/>
      <c r="D249" s="151" t="s">
        <v>633</v>
      </c>
      <c r="F249" s="189" t="s">
        <v>1750</v>
      </c>
      <c r="I249" s="143"/>
      <c r="L249" s="33"/>
      <c r="M249" s="144"/>
      <c r="T249" s="54"/>
      <c r="AT249" s="18" t="s">
        <v>633</v>
      </c>
      <c r="AU249" s="18" t="s">
        <v>81</v>
      </c>
    </row>
    <row r="250" spans="2:65" s="1" customFormat="1" ht="21.75" customHeight="1">
      <c r="B250" s="33"/>
      <c r="C250" s="128" t="s">
        <v>688</v>
      </c>
      <c r="D250" s="128" t="s">
        <v>135</v>
      </c>
      <c r="E250" s="129" t="s">
        <v>1751</v>
      </c>
      <c r="F250" s="130" t="s">
        <v>1752</v>
      </c>
      <c r="G250" s="131" t="s">
        <v>234</v>
      </c>
      <c r="H250" s="132">
        <v>1</v>
      </c>
      <c r="I250" s="133"/>
      <c r="J250" s="134">
        <f>ROUND(I250*H250,2)</f>
        <v>0</v>
      </c>
      <c r="K250" s="130" t="s">
        <v>139</v>
      </c>
      <c r="L250" s="33"/>
      <c r="M250" s="135" t="s">
        <v>19</v>
      </c>
      <c r="N250" s="136" t="s">
        <v>43</v>
      </c>
      <c r="P250" s="137">
        <f>O250*H250</f>
        <v>0</v>
      </c>
      <c r="Q250" s="137">
        <v>0.00075</v>
      </c>
      <c r="R250" s="137">
        <f>Q250*H250</f>
        <v>0.00075</v>
      </c>
      <c r="S250" s="137">
        <v>0</v>
      </c>
      <c r="T250" s="138">
        <f>S250*H250</f>
        <v>0</v>
      </c>
      <c r="AR250" s="139" t="s">
        <v>339</v>
      </c>
      <c r="AT250" s="139" t="s">
        <v>135</v>
      </c>
      <c r="AU250" s="139" t="s">
        <v>81</v>
      </c>
      <c r="AY250" s="18" t="s">
        <v>132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8" t="s">
        <v>79</v>
      </c>
      <c r="BK250" s="140">
        <f>ROUND(I250*H250,2)</f>
        <v>0</v>
      </c>
      <c r="BL250" s="18" t="s">
        <v>339</v>
      </c>
      <c r="BM250" s="139" t="s">
        <v>1753</v>
      </c>
    </row>
    <row r="251" spans="2:47" s="1" customFormat="1" ht="11.25">
      <c r="B251" s="33"/>
      <c r="D251" s="141" t="s">
        <v>142</v>
      </c>
      <c r="F251" s="142" t="s">
        <v>1754</v>
      </c>
      <c r="I251" s="143"/>
      <c r="L251" s="33"/>
      <c r="M251" s="144"/>
      <c r="T251" s="54"/>
      <c r="AT251" s="18" t="s">
        <v>142</v>
      </c>
      <c r="AU251" s="18" t="s">
        <v>81</v>
      </c>
    </row>
    <row r="252" spans="2:47" s="1" customFormat="1" ht="19.5">
      <c r="B252" s="33"/>
      <c r="D252" s="151" t="s">
        <v>633</v>
      </c>
      <c r="F252" s="189" t="s">
        <v>1755</v>
      </c>
      <c r="I252" s="143"/>
      <c r="L252" s="33"/>
      <c r="M252" s="144"/>
      <c r="T252" s="54"/>
      <c r="AT252" s="18" t="s">
        <v>633</v>
      </c>
      <c r="AU252" s="18" t="s">
        <v>81</v>
      </c>
    </row>
    <row r="253" spans="2:65" s="1" customFormat="1" ht="16.5" customHeight="1">
      <c r="B253" s="33"/>
      <c r="C253" s="128" t="s">
        <v>692</v>
      </c>
      <c r="D253" s="128" t="s">
        <v>135</v>
      </c>
      <c r="E253" s="129" t="s">
        <v>1756</v>
      </c>
      <c r="F253" s="130" t="s">
        <v>1757</v>
      </c>
      <c r="G253" s="131" t="s">
        <v>138</v>
      </c>
      <c r="H253" s="132">
        <v>3</v>
      </c>
      <c r="I253" s="133"/>
      <c r="J253" s="134">
        <f>ROUND(I253*H253,2)</f>
        <v>0</v>
      </c>
      <c r="K253" s="130" t="s">
        <v>19</v>
      </c>
      <c r="L253" s="33"/>
      <c r="M253" s="135" t="s">
        <v>19</v>
      </c>
      <c r="N253" s="136" t="s">
        <v>43</v>
      </c>
      <c r="P253" s="137">
        <f>O253*H253</f>
        <v>0</v>
      </c>
      <c r="Q253" s="137">
        <v>0.0018</v>
      </c>
      <c r="R253" s="137">
        <f>Q253*H253</f>
        <v>0.0054</v>
      </c>
      <c r="S253" s="137">
        <v>0</v>
      </c>
      <c r="T253" s="138">
        <f>S253*H253</f>
        <v>0</v>
      </c>
      <c r="AR253" s="139" t="s">
        <v>339</v>
      </c>
      <c r="AT253" s="139" t="s">
        <v>135</v>
      </c>
      <c r="AU253" s="139" t="s">
        <v>81</v>
      </c>
      <c r="AY253" s="18" t="s">
        <v>132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8" t="s">
        <v>79</v>
      </c>
      <c r="BK253" s="140">
        <f>ROUND(I253*H253,2)</f>
        <v>0</v>
      </c>
      <c r="BL253" s="18" t="s">
        <v>339</v>
      </c>
      <c r="BM253" s="139" t="s">
        <v>1758</v>
      </c>
    </row>
    <row r="254" spans="2:65" s="1" customFormat="1" ht="16.5" customHeight="1">
      <c r="B254" s="33"/>
      <c r="C254" s="128" t="s">
        <v>697</v>
      </c>
      <c r="D254" s="128" t="s">
        <v>135</v>
      </c>
      <c r="E254" s="129" t="s">
        <v>1759</v>
      </c>
      <c r="F254" s="130" t="s">
        <v>1760</v>
      </c>
      <c r="G254" s="131" t="s">
        <v>234</v>
      </c>
      <c r="H254" s="132">
        <v>3</v>
      </c>
      <c r="I254" s="133"/>
      <c r="J254" s="134">
        <f>ROUND(I254*H254,2)</f>
        <v>0</v>
      </c>
      <c r="K254" s="130" t="s">
        <v>139</v>
      </c>
      <c r="L254" s="33"/>
      <c r="M254" s="135" t="s">
        <v>19</v>
      </c>
      <c r="N254" s="136" t="s">
        <v>43</v>
      </c>
      <c r="P254" s="137">
        <f>O254*H254</f>
        <v>0</v>
      </c>
      <c r="Q254" s="137">
        <v>0.00028</v>
      </c>
      <c r="R254" s="137">
        <f>Q254*H254</f>
        <v>0.0008399999999999999</v>
      </c>
      <c r="S254" s="137">
        <v>0</v>
      </c>
      <c r="T254" s="138">
        <f>S254*H254</f>
        <v>0</v>
      </c>
      <c r="AR254" s="139" t="s">
        <v>339</v>
      </c>
      <c r="AT254" s="139" t="s">
        <v>135</v>
      </c>
      <c r="AU254" s="139" t="s">
        <v>81</v>
      </c>
      <c r="AY254" s="18" t="s">
        <v>132</v>
      </c>
      <c r="BE254" s="140">
        <f>IF(N254="základní",J254,0)</f>
        <v>0</v>
      </c>
      <c r="BF254" s="140">
        <f>IF(N254="snížená",J254,0)</f>
        <v>0</v>
      </c>
      <c r="BG254" s="140">
        <f>IF(N254="zákl. přenesená",J254,0)</f>
        <v>0</v>
      </c>
      <c r="BH254" s="140">
        <f>IF(N254="sníž. přenesená",J254,0)</f>
        <v>0</v>
      </c>
      <c r="BI254" s="140">
        <f>IF(N254="nulová",J254,0)</f>
        <v>0</v>
      </c>
      <c r="BJ254" s="18" t="s">
        <v>79</v>
      </c>
      <c r="BK254" s="140">
        <f>ROUND(I254*H254,2)</f>
        <v>0</v>
      </c>
      <c r="BL254" s="18" t="s">
        <v>339</v>
      </c>
      <c r="BM254" s="139" t="s">
        <v>1761</v>
      </c>
    </row>
    <row r="255" spans="2:47" s="1" customFormat="1" ht="11.25">
      <c r="B255" s="33"/>
      <c r="D255" s="141" t="s">
        <v>142</v>
      </c>
      <c r="F255" s="142" t="s">
        <v>1762</v>
      </c>
      <c r="I255" s="143"/>
      <c r="L255" s="33"/>
      <c r="M255" s="144"/>
      <c r="T255" s="54"/>
      <c r="AT255" s="18" t="s">
        <v>142</v>
      </c>
      <c r="AU255" s="18" t="s">
        <v>81</v>
      </c>
    </row>
    <row r="256" spans="2:65" s="1" customFormat="1" ht="16.5" customHeight="1">
      <c r="B256" s="33"/>
      <c r="C256" s="128" t="s">
        <v>704</v>
      </c>
      <c r="D256" s="128" t="s">
        <v>135</v>
      </c>
      <c r="E256" s="129" t="s">
        <v>1763</v>
      </c>
      <c r="F256" s="130" t="s">
        <v>1764</v>
      </c>
      <c r="G256" s="131" t="s">
        <v>138</v>
      </c>
      <c r="H256" s="132">
        <v>12</v>
      </c>
      <c r="I256" s="133"/>
      <c r="J256" s="134">
        <f>ROUND(I256*H256,2)</f>
        <v>0</v>
      </c>
      <c r="K256" s="130" t="s">
        <v>139</v>
      </c>
      <c r="L256" s="33"/>
      <c r="M256" s="135" t="s">
        <v>19</v>
      </c>
      <c r="N256" s="136" t="s">
        <v>43</v>
      </c>
      <c r="P256" s="137">
        <f>O256*H256</f>
        <v>0</v>
      </c>
      <c r="Q256" s="137">
        <v>0.00052</v>
      </c>
      <c r="R256" s="137">
        <f>Q256*H256</f>
        <v>0.006239999999999999</v>
      </c>
      <c r="S256" s="137">
        <v>0</v>
      </c>
      <c r="T256" s="138">
        <f>S256*H256</f>
        <v>0</v>
      </c>
      <c r="AR256" s="139" t="s">
        <v>155</v>
      </c>
      <c r="AT256" s="139" t="s">
        <v>135</v>
      </c>
      <c r="AU256" s="139" t="s">
        <v>81</v>
      </c>
      <c r="AY256" s="18" t="s">
        <v>132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8" t="s">
        <v>79</v>
      </c>
      <c r="BK256" s="140">
        <f>ROUND(I256*H256,2)</f>
        <v>0</v>
      </c>
      <c r="BL256" s="18" t="s">
        <v>155</v>
      </c>
      <c r="BM256" s="139" t="s">
        <v>1765</v>
      </c>
    </row>
    <row r="257" spans="2:47" s="1" customFormat="1" ht="11.25">
      <c r="B257" s="33"/>
      <c r="D257" s="141" t="s">
        <v>142</v>
      </c>
      <c r="F257" s="142" t="s">
        <v>1766</v>
      </c>
      <c r="I257" s="143"/>
      <c r="L257" s="33"/>
      <c r="M257" s="144"/>
      <c r="T257" s="54"/>
      <c r="AT257" s="18" t="s">
        <v>142</v>
      </c>
      <c r="AU257" s="18" t="s">
        <v>81</v>
      </c>
    </row>
    <row r="258" spans="2:65" s="1" customFormat="1" ht="16.5" customHeight="1">
      <c r="B258" s="33"/>
      <c r="C258" s="128" t="s">
        <v>709</v>
      </c>
      <c r="D258" s="128" t="s">
        <v>135</v>
      </c>
      <c r="E258" s="129" t="s">
        <v>1767</v>
      </c>
      <c r="F258" s="130" t="s">
        <v>1768</v>
      </c>
      <c r="G258" s="131" t="s">
        <v>138</v>
      </c>
      <c r="H258" s="132">
        <v>24</v>
      </c>
      <c r="I258" s="133"/>
      <c r="J258" s="134">
        <f>ROUND(I258*H258,2)</f>
        <v>0</v>
      </c>
      <c r="K258" s="130" t="s">
        <v>139</v>
      </c>
      <c r="L258" s="33"/>
      <c r="M258" s="135" t="s">
        <v>19</v>
      </c>
      <c r="N258" s="136" t="s">
        <v>43</v>
      </c>
      <c r="P258" s="137">
        <f>O258*H258</f>
        <v>0</v>
      </c>
      <c r="Q258" s="137">
        <v>0.00052</v>
      </c>
      <c r="R258" s="137">
        <f>Q258*H258</f>
        <v>0.012479999999999998</v>
      </c>
      <c r="S258" s="137">
        <v>0</v>
      </c>
      <c r="T258" s="138">
        <f>S258*H258</f>
        <v>0</v>
      </c>
      <c r="AR258" s="139" t="s">
        <v>155</v>
      </c>
      <c r="AT258" s="139" t="s">
        <v>135</v>
      </c>
      <c r="AU258" s="139" t="s">
        <v>81</v>
      </c>
      <c r="AY258" s="18" t="s">
        <v>132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8" t="s">
        <v>79</v>
      </c>
      <c r="BK258" s="140">
        <f>ROUND(I258*H258,2)</f>
        <v>0</v>
      </c>
      <c r="BL258" s="18" t="s">
        <v>155</v>
      </c>
      <c r="BM258" s="139" t="s">
        <v>1769</v>
      </c>
    </row>
    <row r="259" spans="2:47" s="1" customFormat="1" ht="11.25">
      <c r="B259" s="33"/>
      <c r="D259" s="141" t="s">
        <v>142</v>
      </c>
      <c r="F259" s="142" t="s">
        <v>1770</v>
      </c>
      <c r="I259" s="143"/>
      <c r="L259" s="33"/>
      <c r="M259" s="144"/>
      <c r="T259" s="54"/>
      <c r="AT259" s="18" t="s">
        <v>142</v>
      </c>
      <c r="AU259" s="18" t="s">
        <v>81</v>
      </c>
    </row>
    <row r="260" spans="2:65" s="1" customFormat="1" ht="16.5" customHeight="1">
      <c r="B260" s="33"/>
      <c r="C260" s="128" t="s">
        <v>717</v>
      </c>
      <c r="D260" s="128" t="s">
        <v>135</v>
      </c>
      <c r="E260" s="129" t="s">
        <v>1771</v>
      </c>
      <c r="F260" s="130" t="s">
        <v>1772</v>
      </c>
      <c r="G260" s="131" t="s">
        <v>138</v>
      </c>
      <c r="H260" s="132">
        <v>10</v>
      </c>
      <c r="I260" s="133"/>
      <c r="J260" s="134">
        <f>ROUND(I260*H260,2)</f>
        <v>0</v>
      </c>
      <c r="K260" s="130" t="s">
        <v>139</v>
      </c>
      <c r="L260" s="33"/>
      <c r="M260" s="135" t="s">
        <v>19</v>
      </c>
      <c r="N260" s="136" t="s">
        <v>43</v>
      </c>
      <c r="P260" s="137">
        <f>O260*H260</f>
        <v>0</v>
      </c>
      <c r="Q260" s="137">
        <v>0.00052</v>
      </c>
      <c r="R260" s="137">
        <f>Q260*H260</f>
        <v>0.0052</v>
      </c>
      <c r="S260" s="137">
        <v>0</v>
      </c>
      <c r="T260" s="138">
        <f>S260*H260</f>
        <v>0</v>
      </c>
      <c r="AR260" s="139" t="s">
        <v>339</v>
      </c>
      <c r="AT260" s="139" t="s">
        <v>135</v>
      </c>
      <c r="AU260" s="139" t="s">
        <v>81</v>
      </c>
      <c r="AY260" s="18" t="s">
        <v>132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8" t="s">
        <v>79</v>
      </c>
      <c r="BK260" s="140">
        <f>ROUND(I260*H260,2)</f>
        <v>0</v>
      </c>
      <c r="BL260" s="18" t="s">
        <v>339</v>
      </c>
      <c r="BM260" s="139" t="s">
        <v>1773</v>
      </c>
    </row>
    <row r="261" spans="2:47" s="1" customFormat="1" ht="11.25">
      <c r="B261" s="33"/>
      <c r="D261" s="141" t="s">
        <v>142</v>
      </c>
      <c r="F261" s="142" t="s">
        <v>1774</v>
      </c>
      <c r="I261" s="143"/>
      <c r="L261" s="33"/>
      <c r="M261" s="144"/>
      <c r="T261" s="54"/>
      <c r="AT261" s="18" t="s">
        <v>142</v>
      </c>
      <c r="AU261" s="18" t="s">
        <v>81</v>
      </c>
    </row>
    <row r="262" spans="2:65" s="1" customFormat="1" ht="16.5" customHeight="1">
      <c r="B262" s="33"/>
      <c r="C262" s="128" t="s">
        <v>722</v>
      </c>
      <c r="D262" s="128" t="s">
        <v>135</v>
      </c>
      <c r="E262" s="129" t="s">
        <v>1775</v>
      </c>
      <c r="F262" s="130" t="s">
        <v>1776</v>
      </c>
      <c r="G262" s="131" t="s">
        <v>234</v>
      </c>
      <c r="H262" s="132">
        <v>24</v>
      </c>
      <c r="I262" s="133"/>
      <c r="J262" s="134">
        <f>ROUND(I262*H262,2)</f>
        <v>0</v>
      </c>
      <c r="K262" s="130" t="s">
        <v>19</v>
      </c>
      <c r="L262" s="33"/>
      <c r="M262" s="135" t="s">
        <v>19</v>
      </c>
      <c r="N262" s="136" t="s">
        <v>43</v>
      </c>
      <c r="P262" s="137">
        <f>O262*H262</f>
        <v>0</v>
      </c>
      <c r="Q262" s="137">
        <v>0</v>
      </c>
      <c r="R262" s="137">
        <f>Q262*H262</f>
        <v>0</v>
      </c>
      <c r="S262" s="137">
        <v>0</v>
      </c>
      <c r="T262" s="138">
        <f>S262*H262</f>
        <v>0</v>
      </c>
      <c r="AR262" s="139" t="s">
        <v>155</v>
      </c>
      <c r="AT262" s="139" t="s">
        <v>135</v>
      </c>
      <c r="AU262" s="139" t="s">
        <v>81</v>
      </c>
      <c r="AY262" s="18" t="s">
        <v>132</v>
      </c>
      <c r="BE262" s="140">
        <f>IF(N262="základní",J262,0)</f>
        <v>0</v>
      </c>
      <c r="BF262" s="140">
        <f>IF(N262="snížená",J262,0)</f>
        <v>0</v>
      </c>
      <c r="BG262" s="140">
        <f>IF(N262="zákl. přenesená",J262,0)</f>
        <v>0</v>
      </c>
      <c r="BH262" s="140">
        <f>IF(N262="sníž. přenesená",J262,0)</f>
        <v>0</v>
      </c>
      <c r="BI262" s="140">
        <f>IF(N262="nulová",J262,0)</f>
        <v>0</v>
      </c>
      <c r="BJ262" s="18" t="s">
        <v>79</v>
      </c>
      <c r="BK262" s="140">
        <f>ROUND(I262*H262,2)</f>
        <v>0</v>
      </c>
      <c r="BL262" s="18" t="s">
        <v>155</v>
      </c>
      <c r="BM262" s="139" t="s">
        <v>1777</v>
      </c>
    </row>
    <row r="263" spans="2:65" s="1" customFormat="1" ht="16.5" customHeight="1">
      <c r="B263" s="33"/>
      <c r="C263" s="128" t="s">
        <v>727</v>
      </c>
      <c r="D263" s="128" t="s">
        <v>135</v>
      </c>
      <c r="E263" s="129" t="s">
        <v>1778</v>
      </c>
      <c r="F263" s="130" t="s">
        <v>1779</v>
      </c>
      <c r="G263" s="131" t="s">
        <v>234</v>
      </c>
      <c r="H263" s="132">
        <v>13</v>
      </c>
      <c r="I263" s="133"/>
      <c r="J263" s="134">
        <f>ROUND(I263*H263,2)</f>
        <v>0</v>
      </c>
      <c r="K263" s="130" t="s">
        <v>19</v>
      </c>
      <c r="L263" s="33"/>
      <c r="M263" s="135" t="s">
        <v>19</v>
      </c>
      <c r="N263" s="136" t="s">
        <v>43</v>
      </c>
      <c r="P263" s="137">
        <f>O263*H263</f>
        <v>0</v>
      </c>
      <c r="Q263" s="137">
        <v>0</v>
      </c>
      <c r="R263" s="137">
        <f>Q263*H263</f>
        <v>0</v>
      </c>
      <c r="S263" s="137">
        <v>0</v>
      </c>
      <c r="T263" s="138">
        <f>S263*H263</f>
        <v>0</v>
      </c>
      <c r="AR263" s="139" t="s">
        <v>155</v>
      </c>
      <c r="AT263" s="139" t="s">
        <v>135</v>
      </c>
      <c r="AU263" s="139" t="s">
        <v>81</v>
      </c>
      <c r="AY263" s="18" t="s">
        <v>132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8" t="s">
        <v>79</v>
      </c>
      <c r="BK263" s="140">
        <f>ROUND(I263*H263,2)</f>
        <v>0</v>
      </c>
      <c r="BL263" s="18" t="s">
        <v>155</v>
      </c>
      <c r="BM263" s="139" t="s">
        <v>1780</v>
      </c>
    </row>
    <row r="264" spans="2:65" s="1" customFormat="1" ht="16.5" customHeight="1">
      <c r="B264" s="33"/>
      <c r="C264" s="128" t="s">
        <v>733</v>
      </c>
      <c r="D264" s="128" t="s">
        <v>135</v>
      </c>
      <c r="E264" s="129" t="s">
        <v>1781</v>
      </c>
      <c r="F264" s="130" t="s">
        <v>1782</v>
      </c>
      <c r="G264" s="131" t="s">
        <v>234</v>
      </c>
      <c r="H264" s="132">
        <v>10</v>
      </c>
      <c r="I264" s="133"/>
      <c r="J264" s="134">
        <f>ROUND(I264*H264,2)</f>
        <v>0</v>
      </c>
      <c r="K264" s="130" t="s">
        <v>19</v>
      </c>
      <c r="L264" s="33"/>
      <c r="M264" s="135" t="s">
        <v>19</v>
      </c>
      <c r="N264" s="136" t="s">
        <v>43</v>
      </c>
      <c r="P264" s="137">
        <f>O264*H264</f>
        <v>0</v>
      </c>
      <c r="Q264" s="137">
        <v>0</v>
      </c>
      <c r="R264" s="137">
        <f>Q264*H264</f>
        <v>0</v>
      </c>
      <c r="S264" s="137">
        <v>0</v>
      </c>
      <c r="T264" s="138">
        <f>S264*H264</f>
        <v>0</v>
      </c>
      <c r="AR264" s="139" t="s">
        <v>155</v>
      </c>
      <c r="AT264" s="139" t="s">
        <v>135</v>
      </c>
      <c r="AU264" s="139" t="s">
        <v>81</v>
      </c>
      <c r="AY264" s="18" t="s">
        <v>132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8" t="s">
        <v>79</v>
      </c>
      <c r="BK264" s="140">
        <f>ROUND(I264*H264,2)</f>
        <v>0</v>
      </c>
      <c r="BL264" s="18" t="s">
        <v>155</v>
      </c>
      <c r="BM264" s="139" t="s">
        <v>1783</v>
      </c>
    </row>
    <row r="265" spans="2:65" s="1" customFormat="1" ht="24.2" customHeight="1">
      <c r="B265" s="33"/>
      <c r="C265" s="128" t="s">
        <v>738</v>
      </c>
      <c r="D265" s="128" t="s">
        <v>135</v>
      </c>
      <c r="E265" s="129" t="s">
        <v>1784</v>
      </c>
      <c r="F265" s="130" t="s">
        <v>1785</v>
      </c>
      <c r="G265" s="131" t="s">
        <v>596</v>
      </c>
      <c r="H265" s="188"/>
      <c r="I265" s="133"/>
      <c r="J265" s="134">
        <f>ROUND(I265*H265,2)</f>
        <v>0</v>
      </c>
      <c r="K265" s="130" t="s">
        <v>139</v>
      </c>
      <c r="L265" s="33"/>
      <c r="M265" s="135" t="s">
        <v>19</v>
      </c>
      <c r="N265" s="136" t="s">
        <v>43</v>
      </c>
      <c r="P265" s="137">
        <f>O265*H265</f>
        <v>0</v>
      </c>
      <c r="Q265" s="137">
        <v>0</v>
      </c>
      <c r="R265" s="137">
        <f>Q265*H265</f>
        <v>0</v>
      </c>
      <c r="S265" s="137">
        <v>0</v>
      </c>
      <c r="T265" s="138">
        <f>S265*H265</f>
        <v>0</v>
      </c>
      <c r="AR265" s="139" t="s">
        <v>339</v>
      </c>
      <c r="AT265" s="139" t="s">
        <v>135</v>
      </c>
      <c r="AU265" s="139" t="s">
        <v>81</v>
      </c>
      <c r="AY265" s="18" t="s">
        <v>132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8" t="s">
        <v>79</v>
      </c>
      <c r="BK265" s="140">
        <f>ROUND(I265*H265,2)</f>
        <v>0</v>
      </c>
      <c r="BL265" s="18" t="s">
        <v>339</v>
      </c>
      <c r="BM265" s="139" t="s">
        <v>1786</v>
      </c>
    </row>
    <row r="266" spans="2:47" s="1" customFormat="1" ht="11.25">
      <c r="B266" s="33"/>
      <c r="D266" s="141" t="s">
        <v>142</v>
      </c>
      <c r="F266" s="142" t="s">
        <v>1787</v>
      </c>
      <c r="I266" s="143"/>
      <c r="L266" s="33"/>
      <c r="M266" s="144"/>
      <c r="T266" s="54"/>
      <c r="AT266" s="18" t="s">
        <v>142</v>
      </c>
      <c r="AU266" s="18" t="s">
        <v>81</v>
      </c>
    </row>
    <row r="267" spans="2:65" s="1" customFormat="1" ht="24.2" customHeight="1">
      <c r="B267" s="33"/>
      <c r="C267" s="128" t="s">
        <v>744</v>
      </c>
      <c r="D267" s="128" t="s">
        <v>135</v>
      </c>
      <c r="E267" s="129" t="s">
        <v>1788</v>
      </c>
      <c r="F267" s="130" t="s">
        <v>1789</v>
      </c>
      <c r="G267" s="131" t="s">
        <v>596</v>
      </c>
      <c r="H267" s="188"/>
      <c r="I267" s="133"/>
      <c r="J267" s="134">
        <f>ROUND(I267*H267,2)</f>
        <v>0</v>
      </c>
      <c r="K267" s="130" t="s">
        <v>139</v>
      </c>
      <c r="L267" s="33"/>
      <c r="M267" s="135" t="s">
        <v>19</v>
      </c>
      <c r="N267" s="136" t="s">
        <v>43</v>
      </c>
      <c r="P267" s="137">
        <f>O267*H267</f>
        <v>0</v>
      </c>
      <c r="Q267" s="137">
        <v>0</v>
      </c>
      <c r="R267" s="137">
        <f>Q267*H267</f>
        <v>0</v>
      </c>
      <c r="S267" s="137">
        <v>0</v>
      </c>
      <c r="T267" s="138">
        <f>S267*H267</f>
        <v>0</v>
      </c>
      <c r="AR267" s="139" t="s">
        <v>339</v>
      </c>
      <c r="AT267" s="139" t="s">
        <v>135</v>
      </c>
      <c r="AU267" s="139" t="s">
        <v>81</v>
      </c>
      <c r="AY267" s="18" t="s">
        <v>132</v>
      </c>
      <c r="BE267" s="140">
        <f>IF(N267="základní",J267,0)</f>
        <v>0</v>
      </c>
      <c r="BF267" s="140">
        <f>IF(N267="snížená",J267,0)</f>
        <v>0</v>
      </c>
      <c r="BG267" s="140">
        <f>IF(N267="zákl. přenesená",J267,0)</f>
        <v>0</v>
      </c>
      <c r="BH267" s="140">
        <f>IF(N267="sníž. přenesená",J267,0)</f>
        <v>0</v>
      </c>
      <c r="BI267" s="140">
        <f>IF(N267="nulová",J267,0)</f>
        <v>0</v>
      </c>
      <c r="BJ267" s="18" t="s">
        <v>79</v>
      </c>
      <c r="BK267" s="140">
        <f>ROUND(I267*H267,2)</f>
        <v>0</v>
      </c>
      <c r="BL267" s="18" t="s">
        <v>339</v>
      </c>
      <c r="BM267" s="139" t="s">
        <v>1790</v>
      </c>
    </row>
    <row r="268" spans="2:47" s="1" customFormat="1" ht="11.25">
      <c r="B268" s="33"/>
      <c r="D268" s="141" t="s">
        <v>142</v>
      </c>
      <c r="F268" s="142" t="s">
        <v>1791</v>
      </c>
      <c r="I268" s="143"/>
      <c r="L268" s="33"/>
      <c r="M268" s="144"/>
      <c r="T268" s="54"/>
      <c r="AT268" s="18" t="s">
        <v>142</v>
      </c>
      <c r="AU268" s="18" t="s">
        <v>81</v>
      </c>
    </row>
    <row r="269" spans="2:63" s="11" customFormat="1" ht="22.9" customHeight="1">
      <c r="B269" s="116"/>
      <c r="D269" s="117" t="s">
        <v>71</v>
      </c>
      <c r="E269" s="126" t="s">
        <v>1792</v>
      </c>
      <c r="F269" s="126" t="s">
        <v>1793</v>
      </c>
      <c r="I269" s="119"/>
      <c r="J269" s="127">
        <f>BK269</f>
        <v>0</v>
      </c>
      <c r="L269" s="116"/>
      <c r="M269" s="121"/>
      <c r="P269" s="122">
        <f>SUM(P270:P279)</f>
        <v>0</v>
      </c>
      <c r="R269" s="122">
        <f>SUM(R270:R279)</f>
        <v>0.2034</v>
      </c>
      <c r="T269" s="123">
        <f>SUM(T270:T279)</f>
        <v>0</v>
      </c>
      <c r="AR269" s="117" t="s">
        <v>81</v>
      </c>
      <c r="AT269" s="124" t="s">
        <v>71</v>
      </c>
      <c r="AU269" s="124" t="s">
        <v>79</v>
      </c>
      <c r="AY269" s="117" t="s">
        <v>132</v>
      </c>
      <c r="BK269" s="125">
        <f>SUM(BK270:BK279)</f>
        <v>0</v>
      </c>
    </row>
    <row r="270" spans="2:65" s="1" customFormat="1" ht="21.75" customHeight="1">
      <c r="B270" s="33"/>
      <c r="C270" s="128" t="s">
        <v>751</v>
      </c>
      <c r="D270" s="128" t="s">
        <v>135</v>
      </c>
      <c r="E270" s="129" t="s">
        <v>1794</v>
      </c>
      <c r="F270" s="130" t="s">
        <v>1795</v>
      </c>
      <c r="G270" s="131" t="s">
        <v>138</v>
      </c>
      <c r="H270" s="132">
        <v>12</v>
      </c>
      <c r="I270" s="133"/>
      <c r="J270" s="134">
        <f>ROUND(I270*H270,2)</f>
        <v>0</v>
      </c>
      <c r="K270" s="130" t="s">
        <v>139</v>
      </c>
      <c r="L270" s="33"/>
      <c r="M270" s="135" t="s">
        <v>19</v>
      </c>
      <c r="N270" s="136" t="s">
        <v>43</v>
      </c>
      <c r="P270" s="137">
        <f>O270*H270</f>
        <v>0</v>
      </c>
      <c r="Q270" s="137">
        <v>0.014</v>
      </c>
      <c r="R270" s="137">
        <f>Q270*H270</f>
        <v>0.168</v>
      </c>
      <c r="S270" s="137">
        <v>0</v>
      </c>
      <c r="T270" s="138">
        <f>S270*H270</f>
        <v>0</v>
      </c>
      <c r="AR270" s="139" t="s">
        <v>339</v>
      </c>
      <c r="AT270" s="139" t="s">
        <v>135</v>
      </c>
      <c r="AU270" s="139" t="s">
        <v>81</v>
      </c>
      <c r="AY270" s="18" t="s">
        <v>132</v>
      </c>
      <c r="BE270" s="140">
        <f>IF(N270="základní",J270,0)</f>
        <v>0</v>
      </c>
      <c r="BF270" s="140">
        <f>IF(N270="snížená",J270,0)</f>
        <v>0</v>
      </c>
      <c r="BG270" s="140">
        <f>IF(N270="zákl. přenesená",J270,0)</f>
        <v>0</v>
      </c>
      <c r="BH270" s="140">
        <f>IF(N270="sníž. přenesená",J270,0)</f>
        <v>0</v>
      </c>
      <c r="BI270" s="140">
        <f>IF(N270="nulová",J270,0)</f>
        <v>0</v>
      </c>
      <c r="BJ270" s="18" t="s">
        <v>79</v>
      </c>
      <c r="BK270" s="140">
        <f>ROUND(I270*H270,2)</f>
        <v>0</v>
      </c>
      <c r="BL270" s="18" t="s">
        <v>339</v>
      </c>
      <c r="BM270" s="139" t="s">
        <v>1796</v>
      </c>
    </row>
    <row r="271" spans="2:47" s="1" customFormat="1" ht="11.25">
      <c r="B271" s="33"/>
      <c r="D271" s="141" t="s">
        <v>142</v>
      </c>
      <c r="F271" s="142" t="s">
        <v>1797</v>
      </c>
      <c r="I271" s="143"/>
      <c r="L271" s="33"/>
      <c r="M271" s="144"/>
      <c r="T271" s="54"/>
      <c r="AT271" s="18" t="s">
        <v>142</v>
      </c>
      <c r="AU271" s="18" t="s">
        <v>81</v>
      </c>
    </row>
    <row r="272" spans="2:65" s="1" customFormat="1" ht="24.2" customHeight="1">
      <c r="B272" s="33"/>
      <c r="C272" s="128" t="s">
        <v>756</v>
      </c>
      <c r="D272" s="128" t="s">
        <v>135</v>
      </c>
      <c r="E272" s="129" t="s">
        <v>1798</v>
      </c>
      <c r="F272" s="130" t="s">
        <v>1799</v>
      </c>
      <c r="G272" s="131" t="s">
        <v>138</v>
      </c>
      <c r="H272" s="132">
        <v>2</v>
      </c>
      <c r="I272" s="133"/>
      <c r="J272" s="134">
        <f>ROUND(I272*H272,2)</f>
        <v>0</v>
      </c>
      <c r="K272" s="130" t="s">
        <v>139</v>
      </c>
      <c r="L272" s="33"/>
      <c r="M272" s="135" t="s">
        <v>19</v>
      </c>
      <c r="N272" s="136" t="s">
        <v>43</v>
      </c>
      <c r="P272" s="137">
        <f>O272*H272</f>
        <v>0</v>
      </c>
      <c r="Q272" s="137">
        <v>0.01665</v>
      </c>
      <c r="R272" s="137">
        <f>Q272*H272</f>
        <v>0.0333</v>
      </c>
      <c r="S272" s="137">
        <v>0</v>
      </c>
      <c r="T272" s="138">
        <f>S272*H272</f>
        <v>0</v>
      </c>
      <c r="AR272" s="139" t="s">
        <v>339</v>
      </c>
      <c r="AT272" s="139" t="s">
        <v>135</v>
      </c>
      <c r="AU272" s="139" t="s">
        <v>81</v>
      </c>
      <c r="AY272" s="18" t="s">
        <v>132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8" t="s">
        <v>79</v>
      </c>
      <c r="BK272" s="140">
        <f>ROUND(I272*H272,2)</f>
        <v>0</v>
      </c>
      <c r="BL272" s="18" t="s">
        <v>339</v>
      </c>
      <c r="BM272" s="139" t="s">
        <v>1800</v>
      </c>
    </row>
    <row r="273" spans="2:47" s="1" customFormat="1" ht="11.25">
      <c r="B273" s="33"/>
      <c r="D273" s="141" t="s">
        <v>142</v>
      </c>
      <c r="F273" s="142" t="s">
        <v>1801</v>
      </c>
      <c r="I273" s="143"/>
      <c r="L273" s="33"/>
      <c r="M273" s="144"/>
      <c r="T273" s="54"/>
      <c r="AT273" s="18" t="s">
        <v>142</v>
      </c>
      <c r="AU273" s="18" t="s">
        <v>81</v>
      </c>
    </row>
    <row r="274" spans="2:65" s="1" customFormat="1" ht="16.5" customHeight="1">
      <c r="B274" s="33"/>
      <c r="C274" s="128" t="s">
        <v>764</v>
      </c>
      <c r="D274" s="128" t="s">
        <v>135</v>
      </c>
      <c r="E274" s="129" t="s">
        <v>1802</v>
      </c>
      <c r="F274" s="130" t="s">
        <v>1803</v>
      </c>
      <c r="G274" s="131" t="s">
        <v>138</v>
      </c>
      <c r="H274" s="132">
        <v>14</v>
      </c>
      <c r="I274" s="133"/>
      <c r="J274" s="134">
        <f>ROUND(I274*H274,2)</f>
        <v>0</v>
      </c>
      <c r="K274" s="130" t="s">
        <v>139</v>
      </c>
      <c r="L274" s="33"/>
      <c r="M274" s="135" t="s">
        <v>19</v>
      </c>
      <c r="N274" s="136" t="s">
        <v>43</v>
      </c>
      <c r="P274" s="137">
        <f>O274*H274</f>
        <v>0</v>
      </c>
      <c r="Q274" s="137">
        <v>0.00015</v>
      </c>
      <c r="R274" s="137">
        <f>Q274*H274</f>
        <v>0.0021</v>
      </c>
      <c r="S274" s="137">
        <v>0</v>
      </c>
      <c r="T274" s="138">
        <f>S274*H274</f>
        <v>0</v>
      </c>
      <c r="AR274" s="139" t="s">
        <v>339</v>
      </c>
      <c r="AT274" s="139" t="s">
        <v>135</v>
      </c>
      <c r="AU274" s="139" t="s">
        <v>81</v>
      </c>
      <c r="AY274" s="18" t="s">
        <v>132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8" t="s">
        <v>79</v>
      </c>
      <c r="BK274" s="140">
        <f>ROUND(I274*H274,2)</f>
        <v>0</v>
      </c>
      <c r="BL274" s="18" t="s">
        <v>339</v>
      </c>
      <c r="BM274" s="139" t="s">
        <v>1804</v>
      </c>
    </row>
    <row r="275" spans="2:47" s="1" customFormat="1" ht="11.25">
      <c r="B275" s="33"/>
      <c r="D275" s="141" t="s">
        <v>142</v>
      </c>
      <c r="F275" s="142" t="s">
        <v>1805</v>
      </c>
      <c r="I275" s="143"/>
      <c r="L275" s="33"/>
      <c r="M275" s="144"/>
      <c r="T275" s="54"/>
      <c r="AT275" s="18" t="s">
        <v>142</v>
      </c>
      <c r="AU275" s="18" t="s">
        <v>81</v>
      </c>
    </row>
    <row r="276" spans="2:65" s="1" customFormat="1" ht="24.2" customHeight="1">
      <c r="B276" s="33"/>
      <c r="C276" s="128" t="s">
        <v>770</v>
      </c>
      <c r="D276" s="128" t="s">
        <v>135</v>
      </c>
      <c r="E276" s="129" t="s">
        <v>1806</v>
      </c>
      <c r="F276" s="130" t="s">
        <v>1807</v>
      </c>
      <c r="G276" s="131" t="s">
        <v>596</v>
      </c>
      <c r="H276" s="188"/>
      <c r="I276" s="133"/>
      <c r="J276" s="134">
        <f>ROUND(I276*H276,2)</f>
        <v>0</v>
      </c>
      <c r="K276" s="130" t="s">
        <v>139</v>
      </c>
      <c r="L276" s="33"/>
      <c r="M276" s="135" t="s">
        <v>19</v>
      </c>
      <c r="N276" s="136" t="s">
        <v>43</v>
      </c>
      <c r="P276" s="137">
        <f>O276*H276</f>
        <v>0</v>
      </c>
      <c r="Q276" s="137">
        <v>0</v>
      </c>
      <c r="R276" s="137">
        <f>Q276*H276</f>
        <v>0</v>
      </c>
      <c r="S276" s="137">
        <v>0</v>
      </c>
      <c r="T276" s="138">
        <f>S276*H276</f>
        <v>0</v>
      </c>
      <c r="AR276" s="139" t="s">
        <v>339</v>
      </c>
      <c r="AT276" s="139" t="s">
        <v>135</v>
      </c>
      <c r="AU276" s="139" t="s">
        <v>81</v>
      </c>
      <c r="AY276" s="18" t="s">
        <v>132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8" t="s">
        <v>79</v>
      </c>
      <c r="BK276" s="140">
        <f>ROUND(I276*H276,2)</f>
        <v>0</v>
      </c>
      <c r="BL276" s="18" t="s">
        <v>339</v>
      </c>
      <c r="BM276" s="139" t="s">
        <v>1808</v>
      </c>
    </row>
    <row r="277" spans="2:47" s="1" customFormat="1" ht="11.25">
      <c r="B277" s="33"/>
      <c r="D277" s="141" t="s">
        <v>142</v>
      </c>
      <c r="F277" s="142" t="s">
        <v>1809</v>
      </c>
      <c r="I277" s="143"/>
      <c r="L277" s="33"/>
      <c r="M277" s="144"/>
      <c r="T277" s="54"/>
      <c r="AT277" s="18" t="s">
        <v>142</v>
      </c>
      <c r="AU277" s="18" t="s">
        <v>81</v>
      </c>
    </row>
    <row r="278" spans="2:65" s="1" customFormat="1" ht="24.2" customHeight="1">
      <c r="B278" s="33"/>
      <c r="C278" s="128" t="s">
        <v>775</v>
      </c>
      <c r="D278" s="128" t="s">
        <v>135</v>
      </c>
      <c r="E278" s="129" t="s">
        <v>1810</v>
      </c>
      <c r="F278" s="130" t="s">
        <v>1811</v>
      </c>
      <c r="G278" s="131" t="s">
        <v>596</v>
      </c>
      <c r="H278" s="188"/>
      <c r="I278" s="133"/>
      <c r="J278" s="134">
        <f>ROUND(I278*H278,2)</f>
        <v>0</v>
      </c>
      <c r="K278" s="130" t="s">
        <v>139</v>
      </c>
      <c r="L278" s="33"/>
      <c r="M278" s="135" t="s">
        <v>19</v>
      </c>
      <c r="N278" s="136" t="s">
        <v>43</v>
      </c>
      <c r="P278" s="137">
        <f>O278*H278</f>
        <v>0</v>
      </c>
      <c r="Q278" s="137">
        <v>0</v>
      </c>
      <c r="R278" s="137">
        <f>Q278*H278</f>
        <v>0</v>
      </c>
      <c r="S278" s="137">
        <v>0</v>
      </c>
      <c r="T278" s="138">
        <f>S278*H278</f>
        <v>0</v>
      </c>
      <c r="AR278" s="139" t="s">
        <v>339</v>
      </c>
      <c r="AT278" s="139" t="s">
        <v>135</v>
      </c>
      <c r="AU278" s="139" t="s">
        <v>81</v>
      </c>
      <c r="AY278" s="18" t="s">
        <v>132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8" t="s">
        <v>79</v>
      </c>
      <c r="BK278" s="140">
        <f>ROUND(I278*H278,2)</f>
        <v>0</v>
      </c>
      <c r="BL278" s="18" t="s">
        <v>339</v>
      </c>
      <c r="BM278" s="139" t="s">
        <v>1812</v>
      </c>
    </row>
    <row r="279" spans="2:47" s="1" customFormat="1" ht="11.25">
      <c r="B279" s="33"/>
      <c r="D279" s="141" t="s">
        <v>142</v>
      </c>
      <c r="F279" s="142" t="s">
        <v>1813</v>
      </c>
      <c r="I279" s="143"/>
      <c r="L279" s="33"/>
      <c r="M279" s="144"/>
      <c r="T279" s="54"/>
      <c r="AT279" s="18" t="s">
        <v>142</v>
      </c>
      <c r="AU279" s="18" t="s">
        <v>81</v>
      </c>
    </row>
    <row r="280" spans="2:63" s="11" customFormat="1" ht="22.9" customHeight="1">
      <c r="B280" s="116"/>
      <c r="D280" s="117" t="s">
        <v>71</v>
      </c>
      <c r="E280" s="126" t="s">
        <v>563</v>
      </c>
      <c r="F280" s="126" t="s">
        <v>564</v>
      </c>
      <c r="I280" s="119"/>
      <c r="J280" s="127">
        <f>BK280</f>
        <v>0</v>
      </c>
      <c r="L280" s="116"/>
      <c r="M280" s="121"/>
      <c r="P280" s="122">
        <f>SUM(P281:P288)</f>
        <v>0</v>
      </c>
      <c r="R280" s="122">
        <f>SUM(R281:R288)</f>
        <v>0.12684</v>
      </c>
      <c r="T280" s="123">
        <f>SUM(T281:T288)</f>
        <v>0</v>
      </c>
      <c r="AR280" s="117" t="s">
        <v>81</v>
      </c>
      <c r="AT280" s="124" t="s">
        <v>71</v>
      </c>
      <c r="AU280" s="124" t="s">
        <v>79</v>
      </c>
      <c r="AY280" s="117" t="s">
        <v>132</v>
      </c>
      <c r="BK280" s="125">
        <f>SUM(BK281:BK288)</f>
        <v>0</v>
      </c>
    </row>
    <row r="281" spans="2:65" s="1" customFormat="1" ht="24.2" customHeight="1">
      <c r="B281" s="33"/>
      <c r="C281" s="128" t="s">
        <v>780</v>
      </c>
      <c r="D281" s="128" t="s">
        <v>135</v>
      </c>
      <c r="E281" s="129" t="s">
        <v>1814</v>
      </c>
      <c r="F281" s="130" t="s">
        <v>1815</v>
      </c>
      <c r="G281" s="131" t="s">
        <v>228</v>
      </c>
      <c r="H281" s="132">
        <v>14</v>
      </c>
      <c r="I281" s="133"/>
      <c r="J281" s="134">
        <f>ROUND(I281*H281,2)</f>
        <v>0</v>
      </c>
      <c r="K281" s="130" t="s">
        <v>139</v>
      </c>
      <c r="L281" s="33"/>
      <c r="M281" s="135" t="s">
        <v>19</v>
      </c>
      <c r="N281" s="136" t="s">
        <v>43</v>
      </c>
      <c r="P281" s="137">
        <f>O281*H281</f>
        <v>0</v>
      </c>
      <c r="Q281" s="137">
        <v>0.00906</v>
      </c>
      <c r="R281" s="137">
        <f>Q281*H281</f>
        <v>0.12684</v>
      </c>
      <c r="S281" s="137">
        <v>0</v>
      </c>
      <c r="T281" s="138">
        <f>S281*H281</f>
        <v>0</v>
      </c>
      <c r="AR281" s="139" t="s">
        <v>339</v>
      </c>
      <c r="AT281" s="139" t="s">
        <v>135</v>
      </c>
      <c r="AU281" s="139" t="s">
        <v>81</v>
      </c>
      <c r="AY281" s="18" t="s">
        <v>132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79</v>
      </c>
      <c r="BK281" s="140">
        <f>ROUND(I281*H281,2)</f>
        <v>0</v>
      </c>
      <c r="BL281" s="18" t="s">
        <v>339</v>
      </c>
      <c r="BM281" s="139" t="s">
        <v>1816</v>
      </c>
    </row>
    <row r="282" spans="2:47" s="1" customFormat="1" ht="11.25">
      <c r="B282" s="33"/>
      <c r="D282" s="141" t="s">
        <v>142</v>
      </c>
      <c r="F282" s="142" t="s">
        <v>1817</v>
      </c>
      <c r="I282" s="143"/>
      <c r="L282" s="33"/>
      <c r="M282" s="144"/>
      <c r="T282" s="54"/>
      <c r="AT282" s="18" t="s">
        <v>142</v>
      </c>
      <c r="AU282" s="18" t="s">
        <v>81</v>
      </c>
    </row>
    <row r="283" spans="2:51" s="12" customFormat="1" ht="11.25">
      <c r="B283" s="150"/>
      <c r="D283" s="151" t="s">
        <v>208</v>
      </c>
      <c r="E283" s="152" t="s">
        <v>19</v>
      </c>
      <c r="F283" s="153" t="s">
        <v>1491</v>
      </c>
      <c r="H283" s="152" t="s">
        <v>19</v>
      </c>
      <c r="I283" s="154"/>
      <c r="L283" s="150"/>
      <c r="M283" s="155"/>
      <c r="T283" s="156"/>
      <c r="AT283" s="152" t="s">
        <v>208</v>
      </c>
      <c r="AU283" s="152" t="s">
        <v>81</v>
      </c>
      <c r="AV283" s="12" t="s">
        <v>79</v>
      </c>
      <c r="AW283" s="12" t="s">
        <v>33</v>
      </c>
      <c r="AX283" s="12" t="s">
        <v>72</v>
      </c>
      <c r="AY283" s="152" t="s">
        <v>132</v>
      </c>
    </row>
    <row r="284" spans="2:51" s="13" customFormat="1" ht="11.25">
      <c r="B284" s="157"/>
      <c r="D284" s="151" t="s">
        <v>208</v>
      </c>
      <c r="E284" s="158" t="s">
        <v>19</v>
      </c>
      <c r="F284" s="159" t="s">
        <v>1818</v>
      </c>
      <c r="H284" s="160">
        <v>14</v>
      </c>
      <c r="I284" s="161"/>
      <c r="L284" s="157"/>
      <c r="M284" s="162"/>
      <c r="T284" s="163"/>
      <c r="AT284" s="158" t="s">
        <v>208</v>
      </c>
      <c r="AU284" s="158" t="s">
        <v>81</v>
      </c>
      <c r="AV284" s="13" t="s">
        <v>81</v>
      </c>
      <c r="AW284" s="13" t="s">
        <v>33</v>
      </c>
      <c r="AX284" s="13" t="s">
        <v>79</v>
      </c>
      <c r="AY284" s="158" t="s">
        <v>132</v>
      </c>
    </row>
    <row r="285" spans="2:65" s="1" customFormat="1" ht="24.2" customHeight="1">
      <c r="B285" s="33"/>
      <c r="C285" s="128" t="s">
        <v>787</v>
      </c>
      <c r="D285" s="128" t="s">
        <v>135</v>
      </c>
      <c r="E285" s="129" t="s">
        <v>1819</v>
      </c>
      <c r="F285" s="130" t="s">
        <v>1820</v>
      </c>
      <c r="G285" s="131" t="s">
        <v>596</v>
      </c>
      <c r="H285" s="188"/>
      <c r="I285" s="133"/>
      <c r="J285" s="134">
        <f>ROUND(I285*H285,2)</f>
        <v>0</v>
      </c>
      <c r="K285" s="130" t="s">
        <v>139</v>
      </c>
      <c r="L285" s="33"/>
      <c r="M285" s="135" t="s">
        <v>19</v>
      </c>
      <c r="N285" s="136" t="s">
        <v>43</v>
      </c>
      <c r="P285" s="137">
        <f>O285*H285</f>
        <v>0</v>
      </c>
      <c r="Q285" s="137">
        <v>0</v>
      </c>
      <c r="R285" s="137">
        <f>Q285*H285</f>
        <v>0</v>
      </c>
      <c r="S285" s="137">
        <v>0</v>
      </c>
      <c r="T285" s="138">
        <f>S285*H285</f>
        <v>0</v>
      </c>
      <c r="AR285" s="139" t="s">
        <v>339</v>
      </c>
      <c r="AT285" s="139" t="s">
        <v>135</v>
      </c>
      <c r="AU285" s="139" t="s">
        <v>81</v>
      </c>
      <c r="AY285" s="18" t="s">
        <v>132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8" t="s">
        <v>79</v>
      </c>
      <c r="BK285" s="140">
        <f>ROUND(I285*H285,2)</f>
        <v>0</v>
      </c>
      <c r="BL285" s="18" t="s">
        <v>339</v>
      </c>
      <c r="BM285" s="139" t="s">
        <v>1821</v>
      </c>
    </row>
    <row r="286" spans="2:47" s="1" customFormat="1" ht="11.25">
      <c r="B286" s="33"/>
      <c r="D286" s="141" t="s">
        <v>142</v>
      </c>
      <c r="F286" s="142" t="s">
        <v>1822</v>
      </c>
      <c r="I286" s="143"/>
      <c r="L286" s="33"/>
      <c r="M286" s="144"/>
      <c r="T286" s="54"/>
      <c r="AT286" s="18" t="s">
        <v>142</v>
      </c>
      <c r="AU286" s="18" t="s">
        <v>81</v>
      </c>
    </row>
    <row r="287" spans="2:65" s="1" customFormat="1" ht="24.2" customHeight="1">
      <c r="B287" s="33"/>
      <c r="C287" s="128" t="s">
        <v>800</v>
      </c>
      <c r="D287" s="128" t="s">
        <v>135</v>
      </c>
      <c r="E287" s="129" t="s">
        <v>600</v>
      </c>
      <c r="F287" s="130" t="s">
        <v>601</v>
      </c>
      <c r="G287" s="131" t="s">
        <v>596</v>
      </c>
      <c r="H287" s="188"/>
      <c r="I287" s="133"/>
      <c r="J287" s="134">
        <f>ROUND(I287*H287,2)</f>
        <v>0</v>
      </c>
      <c r="K287" s="130" t="s">
        <v>139</v>
      </c>
      <c r="L287" s="33"/>
      <c r="M287" s="135" t="s">
        <v>19</v>
      </c>
      <c r="N287" s="136" t="s">
        <v>43</v>
      </c>
      <c r="P287" s="137">
        <f>O287*H287</f>
        <v>0</v>
      </c>
      <c r="Q287" s="137">
        <v>0</v>
      </c>
      <c r="R287" s="137">
        <f>Q287*H287</f>
        <v>0</v>
      </c>
      <c r="S287" s="137">
        <v>0</v>
      </c>
      <c r="T287" s="138">
        <f>S287*H287</f>
        <v>0</v>
      </c>
      <c r="AR287" s="139" t="s">
        <v>339</v>
      </c>
      <c r="AT287" s="139" t="s">
        <v>135</v>
      </c>
      <c r="AU287" s="139" t="s">
        <v>81</v>
      </c>
      <c r="AY287" s="18" t="s">
        <v>132</v>
      </c>
      <c r="BE287" s="140">
        <f>IF(N287="základní",J287,0)</f>
        <v>0</v>
      </c>
      <c r="BF287" s="140">
        <f>IF(N287="snížená",J287,0)</f>
        <v>0</v>
      </c>
      <c r="BG287" s="140">
        <f>IF(N287="zákl. přenesená",J287,0)</f>
        <v>0</v>
      </c>
      <c r="BH287" s="140">
        <f>IF(N287="sníž. přenesená",J287,0)</f>
        <v>0</v>
      </c>
      <c r="BI287" s="140">
        <f>IF(N287="nulová",J287,0)</f>
        <v>0</v>
      </c>
      <c r="BJ287" s="18" t="s">
        <v>79</v>
      </c>
      <c r="BK287" s="140">
        <f>ROUND(I287*H287,2)</f>
        <v>0</v>
      </c>
      <c r="BL287" s="18" t="s">
        <v>339</v>
      </c>
      <c r="BM287" s="139" t="s">
        <v>1823</v>
      </c>
    </row>
    <row r="288" spans="2:47" s="1" customFormat="1" ht="11.25">
      <c r="B288" s="33"/>
      <c r="D288" s="141" t="s">
        <v>142</v>
      </c>
      <c r="F288" s="142" t="s">
        <v>603</v>
      </c>
      <c r="I288" s="143"/>
      <c r="L288" s="33"/>
      <c r="M288" s="144"/>
      <c r="T288" s="54"/>
      <c r="AT288" s="18" t="s">
        <v>142</v>
      </c>
      <c r="AU288" s="18" t="s">
        <v>81</v>
      </c>
    </row>
    <row r="289" spans="2:63" s="11" customFormat="1" ht="22.9" customHeight="1">
      <c r="B289" s="116"/>
      <c r="D289" s="117" t="s">
        <v>71</v>
      </c>
      <c r="E289" s="126" t="s">
        <v>925</v>
      </c>
      <c r="F289" s="126" t="s">
        <v>926</v>
      </c>
      <c r="I289" s="119"/>
      <c r="J289" s="127">
        <f>BK289</f>
        <v>0</v>
      </c>
      <c r="L289" s="116"/>
      <c r="M289" s="121"/>
      <c r="P289" s="122">
        <f>SUM(P290:P295)</f>
        <v>0</v>
      </c>
      <c r="R289" s="122">
        <f>SUM(R290:R295)</f>
        <v>0.003864</v>
      </c>
      <c r="T289" s="123">
        <f>SUM(T290:T295)</f>
        <v>0</v>
      </c>
      <c r="AR289" s="117" t="s">
        <v>81</v>
      </c>
      <c r="AT289" s="124" t="s">
        <v>71</v>
      </c>
      <c r="AU289" s="124" t="s">
        <v>79</v>
      </c>
      <c r="AY289" s="117" t="s">
        <v>132</v>
      </c>
      <c r="BK289" s="125">
        <f>SUM(BK290:BK295)</f>
        <v>0</v>
      </c>
    </row>
    <row r="290" spans="2:65" s="1" customFormat="1" ht="16.5" customHeight="1">
      <c r="B290" s="33"/>
      <c r="C290" s="128" t="s">
        <v>808</v>
      </c>
      <c r="D290" s="128" t="s">
        <v>135</v>
      </c>
      <c r="E290" s="129" t="s">
        <v>960</v>
      </c>
      <c r="F290" s="130" t="s">
        <v>961</v>
      </c>
      <c r="G290" s="131" t="s">
        <v>205</v>
      </c>
      <c r="H290" s="132">
        <v>8.4</v>
      </c>
      <c r="I290" s="133"/>
      <c r="J290" s="134">
        <f>ROUND(I290*H290,2)</f>
        <v>0</v>
      </c>
      <c r="K290" s="130" t="s">
        <v>139</v>
      </c>
      <c r="L290" s="33"/>
      <c r="M290" s="135" t="s">
        <v>19</v>
      </c>
      <c r="N290" s="136" t="s">
        <v>43</v>
      </c>
      <c r="P290" s="137">
        <f>O290*H290</f>
        <v>0</v>
      </c>
      <c r="Q290" s="137">
        <v>0.0002</v>
      </c>
      <c r="R290" s="137">
        <f>Q290*H290</f>
        <v>0.00168</v>
      </c>
      <c r="S290" s="137">
        <v>0</v>
      </c>
      <c r="T290" s="138">
        <f>S290*H290</f>
        <v>0</v>
      </c>
      <c r="AR290" s="139" t="s">
        <v>339</v>
      </c>
      <c r="AT290" s="139" t="s">
        <v>135</v>
      </c>
      <c r="AU290" s="139" t="s">
        <v>81</v>
      </c>
      <c r="AY290" s="18" t="s">
        <v>132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79</v>
      </c>
      <c r="BK290" s="140">
        <f>ROUND(I290*H290,2)</f>
        <v>0</v>
      </c>
      <c r="BL290" s="18" t="s">
        <v>339</v>
      </c>
      <c r="BM290" s="139" t="s">
        <v>1824</v>
      </c>
    </row>
    <row r="291" spans="2:47" s="1" customFormat="1" ht="11.25">
      <c r="B291" s="33"/>
      <c r="D291" s="141" t="s">
        <v>142</v>
      </c>
      <c r="F291" s="142" t="s">
        <v>963</v>
      </c>
      <c r="I291" s="143"/>
      <c r="L291" s="33"/>
      <c r="M291" s="144"/>
      <c r="T291" s="54"/>
      <c r="AT291" s="18" t="s">
        <v>142</v>
      </c>
      <c r="AU291" s="18" t="s">
        <v>81</v>
      </c>
    </row>
    <row r="292" spans="2:51" s="12" customFormat="1" ht="11.25">
      <c r="B292" s="150"/>
      <c r="D292" s="151" t="s">
        <v>208</v>
      </c>
      <c r="E292" s="152" t="s">
        <v>19</v>
      </c>
      <c r="F292" s="153" t="s">
        <v>1491</v>
      </c>
      <c r="H292" s="152" t="s">
        <v>19</v>
      </c>
      <c r="I292" s="154"/>
      <c r="L292" s="150"/>
      <c r="M292" s="155"/>
      <c r="T292" s="156"/>
      <c r="AT292" s="152" t="s">
        <v>208</v>
      </c>
      <c r="AU292" s="152" t="s">
        <v>81</v>
      </c>
      <c r="AV292" s="12" t="s">
        <v>79</v>
      </c>
      <c r="AW292" s="12" t="s">
        <v>33</v>
      </c>
      <c r="AX292" s="12" t="s">
        <v>72</v>
      </c>
      <c r="AY292" s="152" t="s">
        <v>132</v>
      </c>
    </row>
    <row r="293" spans="2:51" s="13" customFormat="1" ht="11.25">
      <c r="B293" s="157"/>
      <c r="D293" s="151" t="s">
        <v>208</v>
      </c>
      <c r="E293" s="158" t="s">
        <v>19</v>
      </c>
      <c r="F293" s="159" t="s">
        <v>1825</v>
      </c>
      <c r="H293" s="160">
        <v>8.4</v>
      </c>
      <c r="I293" s="161"/>
      <c r="L293" s="157"/>
      <c r="M293" s="162"/>
      <c r="T293" s="163"/>
      <c r="AT293" s="158" t="s">
        <v>208</v>
      </c>
      <c r="AU293" s="158" t="s">
        <v>81</v>
      </c>
      <c r="AV293" s="13" t="s">
        <v>81</v>
      </c>
      <c r="AW293" s="13" t="s">
        <v>33</v>
      </c>
      <c r="AX293" s="13" t="s">
        <v>79</v>
      </c>
      <c r="AY293" s="158" t="s">
        <v>132</v>
      </c>
    </row>
    <row r="294" spans="2:65" s="1" customFormat="1" ht="24.2" customHeight="1">
      <c r="B294" s="33"/>
      <c r="C294" s="128" t="s">
        <v>813</v>
      </c>
      <c r="D294" s="128" t="s">
        <v>135</v>
      </c>
      <c r="E294" s="129" t="s">
        <v>970</v>
      </c>
      <c r="F294" s="130" t="s">
        <v>971</v>
      </c>
      <c r="G294" s="131" t="s">
        <v>205</v>
      </c>
      <c r="H294" s="132">
        <v>8.4</v>
      </c>
      <c r="I294" s="133"/>
      <c r="J294" s="134">
        <f>ROUND(I294*H294,2)</f>
        <v>0</v>
      </c>
      <c r="K294" s="130" t="s">
        <v>139</v>
      </c>
      <c r="L294" s="33"/>
      <c r="M294" s="135" t="s">
        <v>19</v>
      </c>
      <c r="N294" s="136" t="s">
        <v>43</v>
      </c>
      <c r="P294" s="137">
        <f>O294*H294</f>
        <v>0</v>
      </c>
      <c r="Q294" s="137">
        <v>0.00026</v>
      </c>
      <c r="R294" s="137">
        <f>Q294*H294</f>
        <v>0.0021839999999999997</v>
      </c>
      <c r="S294" s="137">
        <v>0</v>
      </c>
      <c r="T294" s="138">
        <f>S294*H294</f>
        <v>0</v>
      </c>
      <c r="AR294" s="139" t="s">
        <v>339</v>
      </c>
      <c r="AT294" s="139" t="s">
        <v>135</v>
      </c>
      <c r="AU294" s="139" t="s">
        <v>81</v>
      </c>
      <c r="AY294" s="18" t="s">
        <v>132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8" t="s">
        <v>79</v>
      </c>
      <c r="BK294" s="140">
        <f>ROUND(I294*H294,2)</f>
        <v>0</v>
      </c>
      <c r="BL294" s="18" t="s">
        <v>339</v>
      </c>
      <c r="BM294" s="139" t="s">
        <v>1826</v>
      </c>
    </row>
    <row r="295" spans="2:47" s="1" customFormat="1" ht="11.25">
      <c r="B295" s="33"/>
      <c r="D295" s="141" t="s">
        <v>142</v>
      </c>
      <c r="F295" s="142" t="s">
        <v>973</v>
      </c>
      <c r="I295" s="143"/>
      <c r="L295" s="33"/>
      <c r="M295" s="190"/>
      <c r="N295" s="147"/>
      <c r="O295" s="147"/>
      <c r="P295" s="147"/>
      <c r="Q295" s="147"/>
      <c r="R295" s="147"/>
      <c r="S295" s="147"/>
      <c r="T295" s="191"/>
      <c r="AT295" s="18" t="s">
        <v>142</v>
      </c>
      <c r="AU295" s="18" t="s">
        <v>81</v>
      </c>
    </row>
    <row r="296" spans="2:12" s="1" customFormat="1" ht="6.95" customHeight="1"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33"/>
    </row>
  </sheetData>
  <sheetProtection algorithmName="SHA-512" hashValue="CJp4Cr2AtmCDOaRgyjcuF2KG4sdmzLHKQ+Vl2RZYM1tYRfmx3p1NkisBFZCkb5U991ee95cO1ocptxNZgBEdiA==" saltValue="HE/eOtHP4YwjHR3EKcoYAcVv8J48ASmYUQr0MgGOYYkWVAzHWGMd9CvLa2MCEBFutcGbvELX5Uj8iB7nO7TLoQ==" spinCount="100000" sheet="1" objects="1" scenarios="1" formatColumns="0" formatRows="0" autoFilter="0"/>
  <autoFilter ref="C90:K29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2/619991001"/>
    <hyperlink ref="F100" r:id="rId2" display="https://podminky.urs.cz/item/CS_URS_2023_02/949101111"/>
    <hyperlink ref="F104" r:id="rId3" display="https://podminky.urs.cz/item/CS_URS_2023_02/952901111"/>
    <hyperlink ref="F109" r:id="rId4" display="https://podminky.urs.cz/item/CS_URS_2023_02/997002611"/>
    <hyperlink ref="F111" r:id="rId5" display="https://podminky.urs.cz/item/CS_URS_2023_02/997013212"/>
    <hyperlink ref="F113" r:id="rId6" display="https://podminky.urs.cz/item/CS_URS_2023_02/997013501"/>
    <hyperlink ref="F115" r:id="rId7" display="https://podminky.urs.cz/item/CS_URS_2023_02/997013509"/>
    <hyperlink ref="F118" r:id="rId8" display="https://podminky.urs.cz/item/CS_URS_2023_02/997013631"/>
    <hyperlink ref="F121" r:id="rId9" display="https://podminky.urs.cz/item/CS_URS_2023_02/998018002"/>
    <hyperlink ref="F125" r:id="rId10" display="https://podminky.urs.cz/item/CS_URS_2023_02/721140802"/>
    <hyperlink ref="F127" r:id="rId11" display="https://podminky.urs.cz/item/CS_URS_2023_02/721174025"/>
    <hyperlink ref="F129" r:id="rId12" display="https://podminky.urs.cz/item/CS_URS_2023_02/721174043"/>
    <hyperlink ref="F131" r:id="rId13" display="https://podminky.urs.cz/item/CS_URS_2023_02/721174044"/>
    <hyperlink ref="F133" r:id="rId14" display="https://podminky.urs.cz/item/CS_URS_2023_02/721174045"/>
    <hyperlink ref="F135" r:id="rId15" display="https://podminky.urs.cz/item/CS_URS_2023_02/721194105"/>
    <hyperlink ref="F137" r:id="rId16" display="https://podminky.urs.cz/item/CS_URS_2023_02/721194109"/>
    <hyperlink ref="F139" r:id="rId17" display="https://podminky.urs.cz/item/CS_URS_2023_02/721210813"/>
    <hyperlink ref="F141" r:id="rId18" display="https://podminky.urs.cz/item/CS_URS_2023_02/721212123"/>
    <hyperlink ref="F144" r:id="rId19" display="https://podminky.urs.cz/item/CS_URS_2023_02/721212125"/>
    <hyperlink ref="F147" r:id="rId20" display="https://podminky.urs.cz/item/CS_URS_2023_02/721290111"/>
    <hyperlink ref="F153" r:id="rId21" display="https://podminky.urs.cz/item/CS_URS_2023_02/998721202"/>
    <hyperlink ref="F155" r:id="rId22" display="https://podminky.urs.cz/item/CS_URS_2023_02/998721292"/>
    <hyperlink ref="F158" r:id="rId23" display="https://podminky.urs.cz/item/CS_URS_2023_02/722174022"/>
    <hyperlink ref="F160" r:id="rId24" display="https://podminky.urs.cz/item/CS_URS_2023_02/722174023"/>
    <hyperlink ref="F162" r:id="rId25" display="https://podminky.urs.cz/item/CS_URS_2023_02/722174024"/>
    <hyperlink ref="F164" r:id="rId26" display="https://podminky.urs.cz/item/CS_URS_2023_02/722181241"/>
    <hyperlink ref="F166" r:id="rId27" display="https://podminky.urs.cz/item/CS_URS_2023_02/722181242"/>
    <hyperlink ref="F168" r:id="rId28" display="https://podminky.urs.cz/item/CS_URS_2023_02/722220152"/>
    <hyperlink ref="F170" r:id="rId29" display="https://podminky.urs.cz/item/CS_URS_2023_02/722220161"/>
    <hyperlink ref="F172" r:id="rId30" display="https://podminky.urs.cz/item/CS_URS_2023_02/722290234"/>
    <hyperlink ref="F174" r:id="rId31" display="https://podminky.urs.cz/item/CS_URS_2023_02/722290246"/>
    <hyperlink ref="F181" r:id="rId32" display="https://podminky.urs.cz/item/CS_URS_2023_02/998722202"/>
    <hyperlink ref="F183" r:id="rId33" display="https://podminky.urs.cz/item/CS_URS_2023_02/998722292"/>
    <hyperlink ref="F186" r:id="rId34" display="https://podminky.urs.cz/item/CS_URS_2023_02/725110814"/>
    <hyperlink ref="F188" r:id="rId35" display="https://podminky.urs.cz/item/CS_URS_2023_02/725122817"/>
    <hyperlink ref="F190" r:id="rId36" display="https://podminky.urs.cz/item/CS_URS_2023_02/725210821"/>
    <hyperlink ref="F192" r:id="rId37" display="https://podminky.urs.cz/item/CS_URS_2023_02/725230811"/>
    <hyperlink ref="F194" r:id="rId38" display="https://podminky.urs.cz/item/CS_URS_2023_02/725240811"/>
    <hyperlink ref="F196" r:id="rId39" display="https://podminky.urs.cz/item/CS_URS_2023_02/725310823"/>
    <hyperlink ref="F198" r:id="rId40" display="https://podminky.urs.cz/item/CS_URS_2023_02/725330820"/>
    <hyperlink ref="F200" r:id="rId41" display="https://podminky.urs.cz/item/CS_URS_2023_02/725820801"/>
    <hyperlink ref="F202" r:id="rId42" display="https://podminky.urs.cz/item/CS_URS_2023_02/725820802"/>
    <hyperlink ref="F204" r:id="rId43" display="https://podminky.urs.cz/item/CS_URS_2023_02/725860811"/>
    <hyperlink ref="F206" r:id="rId44" display="https://podminky.urs.cz/item/CS_URS_2023_02/725112022"/>
    <hyperlink ref="F209" r:id="rId45" display="https://podminky.urs.cz/item/CS_URS_2023_02/725231203"/>
    <hyperlink ref="F212" r:id="rId46" display="https://podminky.urs.cz/item/CS_URS_2023_02/725823111"/>
    <hyperlink ref="F217" r:id="rId47" display="https://podminky.urs.cz/item/CS_URS_2023_02/725821311"/>
    <hyperlink ref="F220" r:id="rId48" display="https://podminky.urs.cz/item/CS_URS_2023_02/725121523/R"/>
    <hyperlink ref="F223" r:id="rId49" display="https://podminky.urs.cz/item/CS_URS_2023_02/725211603"/>
    <hyperlink ref="F226" r:id="rId50" display="https://podminky.urs.cz/item/CS_URS_2023_02/725822642"/>
    <hyperlink ref="F229" r:id="rId51" display="https://podminky.urs.cz/item/CS_URS_2023_02/725861102"/>
    <hyperlink ref="F231" r:id="rId52" display="https://podminky.urs.cz/item/CS_URS_2023_02/725241223"/>
    <hyperlink ref="F240" r:id="rId53" display="https://podminky.urs.cz/item/CS_URS_2023_02/725244214"/>
    <hyperlink ref="F243" r:id="rId54" display="https://podminky.urs.cz/item/CS_URS_2023_02/725841312/R"/>
    <hyperlink ref="F248" r:id="rId55" display="https://podminky.urs.cz/item/CS_URS_2023_02/725841333/R"/>
    <hyperlink ref="F251" r:id="rId56" display="https://podminky.urs.cz/item/CS_URS_2023_02/725865311"/>
    <hyperlink ref="F255" r:id="rId57" display="https://podminky.urs.cz/item/CS_URS_2023_02/725862103"/>
    <hyperlink ref="F257" r:id="rId58" display="https://podminky.urs.cz/item/CS_URS_2023_02/725291621"/>
    <hyperlink ref="F259" r:id="rId59" display="https://podminky.urs.cz/item/CS_URS_2023_02/725291511"/>
    <hyperlink ref="F261" r:id="rId60" display="https://podminky.urs.cz/item/CS_URS_2023_02/725291631"/>
    <hyperlink ref="F266" r:id="rId61" display="https://podminky.urs.cz/item/CS_URS_2023_02/998725202"/>
    <hyperlink ref="F268" r:id="rId62" display="https://podminky.urs.cz/item/CS_URS_2023_02/998725292"/>
    <hyperlink ref="F271" r:id="rId63" display="https://podminky.urs.cz/item/CS_URS_2023_02/726131011"/>
    <hyperlink ref="F273" r:id="rId64" display="https://podminky.urs.cz/item/CS_URS_2023_02/726131041"/>
    <hyperlink ref="F275" r:id="rId65" display="https://podminky.urs.cz/item/CS_URS_2023_02/726191001"/>
    <hyperlink ref="F277" r:id="rId66" display="https://podminky.urs.cz/item/CS_URS_2023_02/998726212"/>
    <hyperlink ref="F279" r:id="rId67" display="https://podminky.urs.cz/item/CS_URS_2023_02/998726292"/>
    <hyperlink ref="F282" r:id="rId68" display="https://podminky.urs.cz/item/CS_URS_2023_02/763164541"/>
    <hyperlink ref="F286" r:id="rId69" display="https://podminky.urs.cz/item/CS_URS_2023_02/998763402"/>
    <hyperlink ref="F288" r:id="rId70" display="https://podminky.urs.cz/item/CS_URS_2023_02/998763491"/>
    <hyperlink ref="F291" r:id="rId71" display="https://podminky.urs.cz/item/CS_URS_2023_02/784181121"/>
    <hyperlink ref="F295" r:id="rId72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103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Stavební úpravy sociálního zázemí Domova mládeže K. H. Borovského 1267, Sokolov</v>
      </c>
      <c r="F7" s="315"/>
      <c r="G7" s="315"/>
      <c r="H7" s="315"/>
      <c r="L7" s="21"/>
    </row>
    <row r="8" spans="2:12" s="1" customFormat="1" ht="12" customHeight="1">
      <c r="B8" s="33"/>
      <c r="D8" s="28" t="s">
        <v>104</v>
      </c>
      <c r="L8" s="33"/>
    </row>
    <row r="9" spans="2:12" s="1" customFormat="1" ht="16.5" customHeight="1">
      <c r="B9" s="33"/>
      <c r="E9" s="277" t="s">
        <v>1827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5. 12. 2023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3" t="s">
        <v>19</v>
      </c>
      <c r="F27" s="303"/>
      <c r="G27" s="303"/>
      <c r="H27" s="303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ROUND(J84,2)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ROUND((SUM(BE84:BE123)),2)</f>
        <v>0</v>
      </c>
      <c r="I33" s="90">
        <v>0.21</v>
      </c>
      <c r="J33" s="89">
        <f>ROUND(((SUM(BE84:BE123))*I33),2)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ROUND((SUM(BF84:BF123)),2)</f>
        <v>0</v>
      </c>
      <c r="I34" s="90">
        <v>0.15</v>
      </c>
      <c r="J34" s="89">
        <f>ROUND(((SUM(BF84:BF123))*I34),2)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ROUND((SUM(BG84:BG123)),2)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ROUND((SUM(BH84:BH123)),2)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ROUND((SUM(BI84:BI123)),2)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Stavební úpravy sociálního zázemí Domova mládeže K. H. Borovského 1267, Sokolov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104</v>
      </c>
      <c r="L49" s="33"/>
    </row>
    <row r="50" spans="2:12" s="1" customFormat="1" ht="16.5" customHeight="1">
      <c r="B50" s="33"/>
      <c r="E50" s="277" t="str">
        <f>E9</f>
        <v>05 - Vytápění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K. H. Borovského 1267</v>
      </c>
      <c r="I52" s="28" t="s">
        <v>23</v>
      </c>
      <c r="J52" s="50" t="str">
        <f>IF(J12="","",J12)</f>
        <v>5. 12. 2023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Střední škola živnostenská Sokolov, p.o.</v>
      </c>
      <c r="I54" s="28" t="s">
        <v>31</v>
      </c>
      <c r="J54" s="31" t="str">
        <f>E21</f>
        <v>CENTRA STAV s.r.o.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107</v>
      </c>
      <c r="D57" s="91"/>
      <c r="E57" s="91"/>
      <c r="F57" s="91"/>
      <c r="G57" s="91"/>
      <c r="H57" s="91"/>
      <c r="I57" s="91"/>
      <c r="J57" s="98" t="s">
        <v>108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J84</f>
        <v>0</v>
      </c>
      <c r="L59" s="33"/>
      <c r="AU59" s="18" t="s">
        <v>109</v>
      </c>
    </row>
    <row r="60" spans="2:12" s="8" customFormat="1" ht="24.95" customHeight="1">
      <c r="B60" s="100"/>
      <c r="D60" s="101" t="s">
        <v>193</v>
      </c>
      <c r="E60" s="102"/>
      <c r="F60" s="102"/>
      <c r="G60" s="102"/>
      <c r="H60" s="102"/>
      <c r="I60" s="102"/>
      <c r="J60" s="103">
        <f>J85</f>
        <v>0</v>
      </c>
      <c r="L60" s="100"/>
    </row>
    <row r="61" spans="2:12" s="9" customFormat="1" ht="19.9" customHeight="1">
      <c r="B61" s="104"/>
      <c r="D61" s="105" t="s">
        <v>1828</v>
      </c>
      <c r="E61" s="106"/>
      <c r="F61" s="106"/>
      <c r="G61" s="106"/>
      <c r="H61" s="106"/>
      <c r="I61" s="106"/>
      <c r="J61" s="107">
        <f>J86</f>
        <v>0</v>
      </c>
      <c r="L61" s="104"/>
    </row>
    <row r="62" spans="2:12" s="9" customFormat="1" ht="19.9" customHeight="1">
      <c r="B62" s="104"/>
      <c r="D62" s="105" t="s">
        <v>1829</v>
      </c>
      <c r="E62" s="106"/>
      <c r="F62" s="106"/>
      <c r="G62" s="106"/>
      <c r="H62" s="106"/>
      <c r="I62" s="106"/>
      <c r="J62" s="107">
        <f>J93</f>
        <v>0</v>
      </c>
      <c r="L62" s="104"/>
    </row>
    <row r="63" spans="2:12" s="9" customFormat="1" ht="19.9" customHeight="1">
      <c r="B63" s="104"/>
      <c r="D63" s="105" t="s">
        <v>1830</v>
      </c>
      <c r="E63" s="106"/>
      <c r="F63" s="106"/>
      <c r="G63" s="106"/>
      <c r="H63" s="106"/>
      <c r="I63" s="106"/>
      <c r="J63" s="107">
        <f>J102</f>
        <v>0</v>
      </c>
      <c r="L63" s="104"/>
    </row>
    <row r="64" spans="2:12" s="9" customFormat="1" ht="19.9" customHeight="1">
      <c r="B64" s="104"/>
      <c r="D64" s="105" t="s">
        <v>1831</v>
      </c>
      <c r="E64" s="106"/>
      <c r="F64" s="106"/>
      <c r="G64" s="106"/>
      <c r="H64" s="106"/>
      <c r="I64" s="106"/>
      <c r="J64" s="107">
        <f>J111</f>
        <v>0</v>
      </c>
      <c r="L64" s="104"/>
    </row>
    <row r="65" spans="2:12" s="1" customFormat="1" ht="21.75" customHeight="1">
      <c r="B65" s="33"/>
      <c r="L65" s="33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3"/>
    </row>
    <row r="70" spans="2:12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33"/>
    </row>
    <row r="71" spans="2:12" s="1" customFormat="1" ht="24.95" customHeight="1">
      <c r="B71" s="33"/>
      <c r="C71" s="22" t="s">
        <v>117</v>
      </c>
      <c r="L71" s="33"/>
    </row>
    <row r="72" spans="2:12" s="1" customFormat="1" ht="6.95" customHeight="1">
      <c r="B72" s="33"/>
      <c r="L72" s="33"/>
    </row>
    <row r="73" spans="2:12" s="1" customFormat="1" ht="12" customHeight="1">
      <c r="B73" s="33"/>
      <c r="C73" s="28" t="s">
        <v>16</v>
      </c>
      <c r="L73" s="33"/>
    </row>
    <row r="74" spans="2:12" s="1" customFormat="1" ht="16.5" customHeight="1">
      <c r="B74" s="33"/>
      <c r="E74" s="314" t="str">
        <f>E7</f>
        <v>Stavební úpravy sociálního zázemí Domova mládeže K. H. Borovského 1267, Sokolov</v>
      </c>
      <c r="F74" s="315"/>
      <c r="G74" s="315"/>
      <c r="H74" s="315"/>
      <c r="L74" s="33"/>
    </row>
    <row r="75" spans="2:12" s="1" customFormat="1" ht="12" customHeight="1">
      <c r="B75" s="33"/>
      <c r="C75" s="28" t="s">
        <v>104</v>
      </c>
      <c r="L75" s="33"/>
    </row>
    <row r="76" spans="2:12" s="1" customFormat="1" ht="16.5" customHeight="1">
      <c r="B76" s="33"/>
      <c r="E76" s="277" t="str">
        <f>E9</f>
        <v>05 - Vytápění</v>
      </c>
      <c r="F76" s="316"/>
      <c r="G76" s="316"/>
      <c r="H76" s="316"/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21</v>
      </c>
      <c r="F78" s="26" t="str">
        <f>F12</f>
        <v>Sokolov, K. H. Borovského 1267</v>
      </c>
      <c r="I78" s="28" t="s">
        <v>23</v>
      </c>
      <c r="J78" s="50" t="str">
        <f>IF(J12="","",J12)</f>
        <v>5. 12. 2023</v>
      </c>
      <c r="L78" s="33"/>
    </row>
    <row r="79" spans="2:12" s="1" customFormat="1" ht="6.95" customHeight="1">
      <c r="B79" s="33"/>
      <c r="L79" s="33"/>
    </row>
    <row r="80" spans="2:12" s="1" customFormat="1" ht="15.2" customHeight="1">
      <c r="B80" s="33"/>
      <c r="C80" s="28" t="s">
        <v>25</v>
      </c>
      <c r="F80" s="26" t="str">
        <f>E15</f>
        <v>Střední škola živnostenská Sokolov, p.o.</v>
      </c>
      <c r="I80" s="28" t="s">
        <v>31</v>
      </c>
      <c r="J80" s="31" t="str">
        <f>E21</f>
        <v>CENTRA STAV s.r.o.</v>
      </c>
      <c r="L80" s="33"/>
    </row>
    <row r="81" spans="2:12" s="1" customFormat="1" ht="15.2" customHeight="1">
      <c r="B81" s="33"/>
      <c r="C81" s="28" t="s">
        <v>29</v>
      </c>
      <c r="F81" s="26" t="str">
        <f>IF(E18="","",E18)</f>
        <v>Vyplň údaj</v>
      </c>
      <c r="I81" s="28" t="s">
        <v>34</v>
      </c>
      <c r="J81" s="31" t="str">
        <f>E24</f>
        <v>Michal Kubelka</v>
      </c>
      <c r="L81" s="33"/>
    </row>
    <row r="82" spans="2:12" s="1" customFormat="1" ht="10.35" customHeight="1">
      <c r="B82" s="33"/>
      <c r="L82" s="33"/>
    </row>
    <row r="83" spans="2:20" s="10" customFormat="1" ht="29.25" customHeight="1">
      <c r="B83" s="108"/>
      <c r="C83" s="109" t="s">
        <v>118</v>
      </c>
      <c r="D83" s="110" t="s">
        <v>57</v>
      </c>
      <c r="E83" s="110" t="s">
        <v>53</v>
      </c>
      <c r="F83" s="110" t="s">
        <v>54</v>
      </c>
      <c r="G83" s="110" t="s">
        <v>119</v>
      </c>
      <c r="H83" s="110" t="s">
        <v>120</v>
      </c>
      <c r="I83" s="110" t="s">
        <v>121</v>
      </c>
      <c r="J83" s="110" t="s">
        <v>108</v>
      </c>
      <c r="K83" s="111" t="s">
        <v>122</v>
      </c>
      <c r="L83" s="108"/>
      <c r="M83" s="57" t="s">
        <v>19</v>
      </c>
      <c r="N83" s="58" t="s">
        <v>42</v>
      </c>
      <c r="O83" s="58" t="s">
        <v>123</v>
      </c>
      <c r="P83" s="58" t="s">
        <v>124</v>
      </c>
      <c r="Q83" s="58" t="s">
        <v>125</v>
      </c>
      <c r="R83" s="58" t="s">
        <v>126</v>
      </c>
      <c r="S83" s="58" t="s">
        <v>127</v>
      </c>
      <c r="T83" s="59" t="s">
        <v>128</v>
      </c>
    </row>
    <row r="84" spans="2:63" s="1" customFormat="1" ht="22.9" customHeight="1">
      <c r="B84" s="33"/>
      <c r="C84" s="62" t="s">
        <v>129</v>
      </c>
      <c r="J84" s="112">
        <f>BK84</f>
        <v>0</v>
      </c>
      <c r="L84" s="33"/>
      <c r="M84" s="60"/>
      <c r="N84" s="51"/>
      <c r="O84" s="51"/>
      <c r="P84" s="113">
        <f>P85</f>
        <v>0</v>
      </c>
      <c r="Q84" s="51"/>
      <c r="R84" s="113">
        <f>R85</f>
        <v>0.25769</v>
      </c>
      <c r="S84" s="51"/>
      <c r="T84" s="114">
        <f>T85</f>
        <v>0.1778</v>
      </c>
      <c r="AT84" s="18" t="s">
        <v>71</v>
      </c>
      <c r="AU84" s="18" t="s">
        <v>109</v>
      </c>
      <c r="BK84" s="115">
        <f>BK85</f>
        <v>0</v>
      </c>
    </row>
    <row r="85" spans="2:63" s="11" customFormat="1" ht="25.9" customHeight="1">
      <c r="B85" s="116"/>
      <c r="D85" s="117" t="s">
        <v>71</v>
      </c>
      <c r="E85" s="118" t="s">
        <v>561</v>
      </c>
      <c r="F85" s="118" t="s">
        <v>562</v>
      </c>
      <c r="I85" s="119"/>
      <c r="J85" s="120">
        <f>BK85</f>
        <v>0</v>
      </c>
      <c r="L85" s="116"/>
      <c r="M85" s="121"/>
      <c r="P85" s="122">
        <f>P86+P93+P102+P111</f>
        <v>0</v>
      </c>
      <c r="R85" s="122">
        <f>R86+R93+R102+R111</f>
        <v>0.25769</v>
      </c>
      <c r="T85" s="123">
        <f>T86+T93+T102+T111</f>
        <v>0.1778</v>
      </c>
      <c r="AR85" s="117" t="s">
        <v>81</v>
      </c>
      <c r="AT85" s="124" t="s">
        <v>71</v>
      </c>
      <c r="AU85" s="124" t="s">
        <v>72</v>
      </c>
      <c r="AY85" s="117" t="s">
        <v>132</v>
      </c>
      <c r="BK85" s="125">
        <f>BK86+BK93+BK102+BK111</f>
        <v>0</v>
      </c>
    </row>
    <row r="86" spans="2:63" s="11" customFormat="1" ht="22.9" customHeight="1">
      <c r="B86" s="116"/>
      <c r="D86" s="117" t="s">
        <v>71</v>
      </c>
      <c r="E86" s="126" t="s">
        <v>1832</v>
      </c>
      <c r="F86" s="126" t="s">
        <v>1833</v>
      </c>
      <c r="I86" s="119"/>
      <c r="J86" s="127">
        <f>BK86</f>
        <v>0</v>
      </c>
      <c r="L86" s="116"/>
      <c r="M86" s="121"/>
      <c r="P86" s="122">
        <f>SUM(P87:P92)</f>
        <v>0</v>
      </c>
      <c r="R86" s="122">
        <f>SUM(R87:R92)</f>
        <v>0</v>
      </c>
      <c r="T86" s="123">
        <f>SUM(T87:T92)</f>
        <v>0</v>
      </c>
      <c r="AR86" s="117" t="s">
        <v>81</v>
      </c>
      <c r="AT86" s="124" t="s">
        <v>71</v>
      </c>
      <c r="AU86" s="124" t="s">
        <v>79</v>
      </c>
      <c r="AY86" s="117" t="s">
        <v>132</v>
      </c>
      <c r="BK86" s="125">
        <f>SUM(BK87:BK92)</f>
        <v>0</v>
      </c>
    </row>
    <row r="87" spans="2:65" s="1" customFormat="1" ht="16.5" customHeight="1">
      <c r="B87" s="33"/>
      <c r="C87" s="128" t="s">
        <v>79</v>
      </c>
      <c r="D87" s="128" t="s">
        <v>135</v>
      </c>
      <c r="E87" s="129" t="s">
        <v>1834</v>
      </c>
      <c r="F87" s="130" t="s">
        <v>1835</v>
      </c>
      <c r="G87" s="131" t="s">
        <v>138</v>
      </c>
      <c r="H87" s="132">
        <v>1</v>
      </c>
      <c r="I87" s="133"/>
      <c r="J87" s="134">
        <f>ROUND(I87*H87,2)</f>
        <v>0</v>
      </c>
      <c r="K87" s="130" t="s">
        <v>19</v>
      </c>
      <c r="L87" s="33"/>
      <c r="M87" s="135" t="s">
        <v>19</v>
      </c>
      <c r="N87" s="136" t="s">
        <v>43</v>
      </c>
      <c r="P87" s="137">
        <f>O87*H87</f>
        <v>0</v>
      </c>
      <c r="Q87" s="137">
        <v>0</v>
      </c>
      <c r="R87" s="137">
        <f>Q87*H87</f>
        <v>0</v>
      </c>
      <c r="S87" s="137">
        <v>0</v>
      </c>
      <c r="T87" s="138">
        <f>S87*H87</f>
        <v>0</v>
      </c>
      <c r="AR87" s="139" t="s">
        <v>339</v>
      </c>
      <c r="AT87" s="139" t="s">
        <v>135</v>
      </c>
      <c r="AU87" s="139" t="s">
        <v>81</v>
      </c>
      <c r="AY87" s="18" t="s">
        <v>132</v>
      </c>
      <c r="BE87" s="140">
        <f>IF(N87="základní",J87,0)</f>
        <v>0</v>
      </c>
      <c r="BF87" s="140">
        <f>IF(N87="snížená",J87,0)</f>
        <v>0</v>
      </c>
      <c r="BG87" s="140">
        <f>IF(N87="zákl. přenesená",J87,0)</f>
        <v>0</v>
      </c>
      <c r="BH87" s="140">
        <f>IF(N87="sníž. přenesená",J87,0)</f>
        <v>0</v>
      </c>
      <c r="BI87" s="140">
        <f>IF(N87="nulová",J87,0)</f>
        <v>0</v>
      </c>
      <c r="BJ87" s="18" t="s">
        <v>79</v>
      </c>
      <c r="BK87" s="140">
        <f>ROUND(I87*H87,2)</f>
        <v>0</v>
      </c>
      <c r="BL87" s="18" t="s">
        <v>339</v>
      </c>
      <c r="BM87" s="139" t="s">
        <v>1836</v>
      </c>
    </row>
    <row r="88" spans="2:65" s="1" customFormat="1" ht="16.5" customHeight="1">
      <c r="B88" s="33"/>
      <c r="C88" s="128" t="s">
        <v>81</v>
      </c>
      <c r="D88" s="128" t="s">
        <v>135</v>
      </c>
      <c r="E88" s="129" t="s">
        <v>1837</v>
      </c>
      <c r="F88" s="130" t="s">
        <v>1838</v>
      </c>
      <c r="G88" s="131" t="s">
        <v>138</v>
      </c>
      <c r="H88" s="132">
        <v>1</v>
      </c>
      <c r="I88" s="133"/>
      <c r="J88" s="134">
        <f>ROUND(I88*H88,2)</f>
        <v>0</v>
      </c>
      <c r="K88" s="130" t="s">
        <v>19</v>
      </c>
      <c r="L88" s="33"/>
      <c r="M88" s="135" t="s">
        <v>19</v>
      </c>
      <c r="N88" s="136" t="s">
        <v>43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339</v>
      </c>
      <c r="AT88" s="139" t="s">
        <v>135</v>
      </c>
      <c r="AU88" s="139" t="s">
        <v>81</v>
      </c>
      <c r="AY88" s="18" t="s">
        <v>132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8" t="s">
        <v>79</v>
      </c>
      <c r="BK88" s="140">
        <f>ROUND(I88*H88,2)</f>
        <v>0</v>
      </c>
      <c r="BL88" s="18" t="s">
        <v>339</v>
      </c>
      <c r="BM88" s="139" t="s">
        <v>1839</v>
      </c>
    </row>
    <row r="89" spans="2:65" s="1" customFormat="1" ht="24.2" customHeight="1">
      <c r="B89" s="33"/>
      <c r="C89" s="128" t="s">
        <v>149</v>
      </c>
      <c r="D89" s="128" t="s">
        <v>135</v>
      </c>
      <c r="E89" s="129" t="s">
        <v>1840</v>
      </c>
      <c r="F89" s="130" t="s">
        <v>1841</v>
      </c>
      <c r="G89" s="131" t="s">
        <v>596</v>
      </c>
      <c r="H89" s="188"/>
      <c r="I89" s="133"/>
      <c r="J89" s="134">
        <f>ROUND(I89*H89,2)</f>
        <v>0</v>
      </c>
      <c r="K89" s="130" t="s">
        <v>139</v>
      </c>
      <c r="L89" s="33"/>
      <c r="M89" s="135" t="s">
        <v>19</v>
      </c>
      <c r="N89" s="136" t="s">
        <v>43</v>
      </c>
      <c r="P89" s="137">
        <f>O89*H89</f>
        <v>0</v>
      </c>
      <c r="Q89" s="137">
        <v>0</v>
      </c>
      <c r="R89" s="137">
        <f>Q89*H89</f>
        <v>0</v>
      </c>
      <c r="S89" s="137">
        <v>0</v>
      </c>
      <c r="T89" s="138">
        <f>S89*H89</f>
        <v>0</v>
      </c>
      <c r="AR89" s="139" t="s">
        <v>339</v>
      </c>
      <c r="AT89" s="139" t="s">
        <v>135</v>
      </c>
      <c r="AU89" s="139" t="s">
        <v>81</v>
      </c>
      <c r="AY89" s="18" t="s">
        <v>132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8" t="s">
        <v>79</v>
      </c>
      <c r="BK89" s="140">
        <f>ROUND(I89*H89,2)</f>
        <v>0</v>
      </c>
      <c r="BL89" s="18" t="s">
        <v>339</v>
      </c>
      <c r="BM89" s="139" t="s">
        <v>1842</v>
      </c>
    </row>
    <row r="90" spans="2:47" s="1" customFormat="1" ht="11.25">
      <c r="B90" s="33"/>
      <c r="D90" s="141" t="s">
        <v>142</v>
      </c>
      <c r="F90" s="142" t="s">
        <v>1843</v>
      </c>
      <c r="I90" s="143"/>
      <c r="L90" s="33"/>
      <c r="M90" s="144"/>
      <c r="T90" s="54"/>
      <c r="AT90" s="18" t="s">
        <v>142</v>
      </c>
      <c r="AU90" s="18" t="s">
        <v>81</v>
      </c>
    </row>
    <row r="91" spans="2:65" s="1" customFormat="1" ht="24.2" customHeight="1">
      <c r="B91" s="33"/>
      <c r="C91" s="128" t="s">
        <v>155</v>
      </c>
      <c r="D91" s="128" t="s">
        <v>135</v>
      </c>
      <c r="E91" s="129" t="s">
        <v>1844</v>
      </c>
      <c r="F91" s="130" t="s">
        <v>1845</v>
      </c>
      <c r="G91" s="131" t="s">
        <v>596</v>
      </c>
      <c r="H91" s="188"/>
      <c r="I91" s="133"/>
      <c r="J91" s="134">
        <f>ROUND(I91*H91,2)</f>
        <v>0</v>
      </c>
      <c r="K91" s="130" t="s">
        <v>139</v>
      </c>
      <c r="L91" s="33"/>
      <c r="M91" s="135" t="s">
        <v>19</v>
      </c>
      <c r="N91" s="136" t="s">
        <v>43</v>
      </c>
      <c r="P91" s="137">
        <f>O91*H91</f>
        <v>0</v>
      </c>
      <c r="Q91" s="137">
        <v>0</v>
      </c>
      <c r="R91" s="137">
        <f>Q91*H91</f>
        <v>0</v>
      </c>
      <c r="S91" s="137">
        <v>0</v>
      </c>
      <c r="T91" s="138">
        <f>S91*H91</f>
        <v>0</v>
      </c>
      <c r="AR91" s="139" t="s">
        <v>339</v>
      </c>
      <c r="AT91" s="139" t="s">
        <v>135</v>
      </c>
      <c r="AU91" s="139" t="s">
        <v>81</v>
      </c>
      <c r="AY91" s="18" t="s">
        <v>132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79</v>
      </c>
      <c r="BK91" s="140">
        <f>ROUND(I91*H91,2)</f>
        <v>0</v>
      </c>
      <c r="BL91" s="18" t="s">
        <v>339</v>
      </c>
      <c r="BM91" s="139" t="s">
        <v>1846</v>
      </c>
    </row>
    <row r="92" spans="2:47" s="1" customFormat="1" ht="11.25">
      <c r="B92" s="33"/>
      <c r="D92" s="141" t="s">
        <v>142</v>
      </c>
      <c r="F92" s="142" t="s">
        <v>1847</v>
      </c>
      <c r="I92" s="143"/>
      <c r="L92" s="33"/>
      <c r="M92" s="144"/>
      <c r="T92" s="54"/>
      <c r="AT92" s="18" t="s">
        <v>142</v>
      </c>
      <c r="AU92" s="18" t="s">
        <v>81</v>
      </c>
    </row>
    <row r="93" spans="2:63" s="11" customFormat="1" ht="22.9" customHeight="1">
      <c r="B93" s="116"/>
      <c r="D93" s="117" t="s">
        <v>71</v>
      </c>
      <c r="E93" s="126" t="s">
        <v>1848</v>
      </c>
      <c r="F93" s="126" t="s">
        <v>1849</v>
      </c>
      <c r="I93" s="119"/>
      <c r="J93" s="127">
        <f>BK93</f>
        <v>0</v>
      </c>
      <c r="L93" s="116"/>
      <c r="M93" s="121"/>
      <c r="P93" s="122">
        <f>SUM(P94:P101)</f>
        <v>0</v>
      </c>
      <c r="R93" s="122">
        <f>SUM(R94:R101)</f>
        <v>0.035</v>
      </c>
      <c r="T93" s="123">
        <f>SUM(T94:T101)</f>
        <v>0.1778</v>
      </c>
      <c r="AR93" s="117" t="s">
        <v>81</v>
      </c>
      <c r="AT93" s="124" t="s">
        <v>71</v>
      </c>
      <c r="AU93" s="124" t="s">
        <v>79</v>
      </c>
      <c r="AY93" s="117" t="s">
        <v>132</v>
      </c>
      <c r="BK93" s="125">
        <f>SUM(BK94:BK101)</f>
        <v>0</v>
      </c>
    </row>
    <row r="94" spans="2:65" s="1" customFormat="1" ht="16.5" customHeight="1">
      <c r="B94" s="33"/>
      <c r="C94" s="128" t="s">
        <v>131</v>
      </c>
      <c r="D94" s="128" t="s">
        <v>135</v>
      </c>
      <c r="E94" s="129" t="s">
        <v>1850</v>
      </c>
      <c r="F94" s="130" t="s">
        <v>1851</v>
      </c>
      <c r="G94" s="131" t="s">
        <v>228</v>
      </c>
      <c r="H94" s="132">
        <v>70</v>
      </c>
      <c r="I94" s="133"/>
      <c r="J94" s="134">
        <f>ROUND(I94*H94,2)</f>
        <v>0</v>
      </c>
      <c r="K94" s="130" t="s">
        <v>139</v>
      </c>
      <c r="L94" s="33"/>
      <c r="M94" s="135" t="s">
        <v>19</v>
      </c>
      <c r="N94" s="136" t="s">
        <v>43</v>
      </c>
      <c r="P94" s="137">
        <f>O94*H94</f>
        <v>0</v>
      </c>
      <c r="Q94" s="137">
        <v>4E-05</v>
      </c>
      <c r="R94" s="137">
        <f>Q94*H94</f>
        <v>0.0028000000000000004</v>
      </c>
      <c r="S94" s="137">
        <v>0.00254</v>
      </c>
      <c r="T94" s="138">
        <f>S94*H94</f>
        <v>0.1778</v>
      </c>
      <c r="AR94" s="139" t="s">
        <v>339</v>
      </c>
      <c r="AT94" s="139" t="s">
        <v>135</v>
      </c>
      <c r="AU94" s="139" t="s">
        <v>81</v>
      </c>
      <c r="AY94" s="18" t="s">
        <v>132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79</v>
      </c>
      <c r="BK94" s="140">
        <f>ROUND(I94*H94,2)</f>
        <v>0</v>
      </c>
      <c r="BL94" s="18" t="s">
        <v>339</v>
      </c>
      <c r="BM94" s="139" t="s">
        <v>1852</v>
      </c>
    </row>
    <row r="95" spans="2:47" s="1" customFormat="1" ht="11.25">
      <c r="B95" s="33"/>
      <c r="D95" s="141" t="s">
        <v>142</v>
      </c>
      <c r="F95" s="142" t="s">
        <v>1853</v>
      </c>
      <c r="I95" s="143"/>
      <c r="L95" s="33"/>
      <c r="M95" s="144"/>
      <c r="T95" s="54"/>
      <c r="AT95" s="18" t="s">
        <v>142</v>
      </c>
      <c r="AU95" s="18" t="s">
        <v>81</v>
      </c>
    </row>
    <row r="96" spans="2:65" s="1" customFormat="1" ht="16.5" customHeight="1">
      <c r="B96" s="33"/>
      <c r="C96" s="128" t="s">
        <v>164</v>
      </c>
      <c r="D96" s="128" t="s">
        <v>135</v>
      </c>
      <c r="E96" s="129" t="s">
        <v>1854</v>
      </c>
      <c r="F96" s="130" t="s">
        <v>1855</v>
      </c>
      <c r="G96" s="131" t="s">
        <v>228</v>
      </c>
      <c r="H96" s="132">
        <v>70</v>
      </c>
      <c r="I96" s="133"/>
      <c r="J96" s="134">
        <f>ROUND(I96*H96,2)</f>
        <v>0</v>
      </c>
      <c r="K96" s="130" t="s">
        <v>139</v>
      </c>
      <c r="L96" s="33"/>
      <c r="M96" s="135" t="s">
        <v>19</v>
      </c>
      <c r="N96" s="136" t="s">
        <v>43</v>
      </c>
      <c r="P96" s="137">
        <f>O96*H96</f>
        <v>0</v>
      </c>
      <c r="Q96" s="137">
        <v>0.00046</v>
      </c>
      <c r="R96" s="137">
        <f>Q96*H96</f>
        <v>0.0322</v>
      </c>
      <c r="S96" s="137">
        <v>0</v>
      </c>
      <c r="T96" s="138">
        <f>S96*H96</f>
        <v>0</v>
      </c>
      <c r="AR96" s="139" t="s">
        <v>339</v>
      </c>
      <c r="AT96" s="139" t="s">
        <v>135</v>
      </c>
      <c r="AU96" s="139" t="s">
        <v>81</v>
      </c>
      <c r="AY96" s="18" t="s">
        <v>132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8" t="s">
        <v>79</v>
      </c>
      <c r="BK96" s="140">
        <f>ROUND(I96*H96,2)</f>
        <v>0</v>
      </c>
      <c r="BL96" s="18" t="s">
        <v>339</v>
      </c>
      <c r="BM96" s="139" t="s">
        <v>1856</v>
      </c>
    </row>
    <row r="97" spans="2:47" s="1" customFormat="1" ht="11.25">
      <c r="B97" s="33"/>
      <c r="D97" s="141" t="s">
        <v>142</v>
      </c>
      <c r="F97" s="142" t="s">
        <v>1857</v>
      </c>
      <c r="I97" s="143"/>
      <c r="L97" s="33"/>
      <c r="M97" s="144"/>
      <c r="T97" s="54"/>
      <c r="AT97" s="18" t="s">
        <v>142</v>
      </c>
      <c r="AU97" s="18" t="s">
        <v>81</v>
      </c>
    </row>
    <row r="98" spans="2:65" s="1" customFormat="1" ht="24.2" customHeight="1">
      <c r="B98" s="33"/>
      <c r="C98" s="128" t="s">
        <v>168</v>
      </c>
      <c r="D98" s="128" t="s">
        <v>135</v>
      </c>
      <c r="E98" s="129" t="s">
        <v>1858</v>
      </c>
      <c r="F98" s="130" t="s">
        <v>1859</v>
      </c>
      <c r="G98" s="131" t="s">
        <v>596</v>
      </c>
      <c r="H98" s="188"/>
      <c r="I98" s="133"/>
      <c r="J98" s="134">
        <f>ROUND(I98*H98,2)</f>
        <v>0</v>
      </c>
      <c r="K98" s="130" t="s">
        <v>139</v>
      </c>
      <c r="L98" s="33"/>
      <c r="M98" s="135" t="s">
        <v>19</v>
      </c>
      <c r="N98" s="136" t="s">
        <v>43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339</v>
      </c>
      <c r="AT98" s="139" t="s">
        <v>135</v>
      </c>
      <c r="AU98" s="139" t="s">
        <v>81</v>
      </c>
      <c r="AY98" s="18" t="s">
        <v>132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79</v>
      </c>
      <c r="BK98" s="140">
        <f>ROUND(I98*H98,2)</f>
        <v>0</v>
      </c>
      <c r="BL98" s="18" t="s">
        <v>339</v>
      </c>
      <c r="BM98" s="139" t="s">
        <v>1860</v>
      </c>
    </row>
    <row r="99" spans="2:47" s="1" customFormat="1" ht="11.25">
      <c r="B99" s="33"/>
      <c r="D99" s="141" t="s">
        <v>142</v>
      </c>
      <c r="F99" s="142" t="s">
        <v>1861</v>
      </c>
      <c r="I99" s="143"/>
      <c r="L99" s="33"/>
      <c r="M99" s="144"/>
      <c r="T99" s="54"/>
      <c r="AT99" s="18" t="s">
        <v>142</v>
      </c>
      <c r="AU99" s="18" t="s">
        <v>81</v>
      </c>
    </row>
    <row r="100" spans="2:65" s="1" customFormat="1" ht="24.2" customHeight="1">
      <c r="B100" s="33"/>
      <c r="C100" s="128" t="s">
        <v>175</v>
      </c>
      <c r="D100" s="128" t="s">
        <v>135</v>
      </c>
      <c r="E100" s="129" t="s">
        <v>1862</v>
      </c>
      <c r="F100" s="130" t="s">
        <v>1863</v>
      </c>
      <c r="G100" s="131" t="s">
        <v>596</v>
      </c>
      <c r="H100" s="188"/>
      <c r="I100" s="133"/>
      <c r="J100" s="134">
        <f>ROUND(I100*H100,2)</f>
        <v>0</v>
      </c>
      <c r="K100" s="130" t="s">
        <v>139</v>
      </c>
      <c r="L100" s="33"/>
      <c r="M100" s="135" t="s">
        <v>19</v>
      </c>
      <c r="N100" s="136" t="s">
        <v>43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339</v>
      </c>
      <c r="AT100" s="139" t="s">
        <v>135</v>
      </c>
      <c r="AU100" s="139" t="s">
        <v>81</v>
      </c>
      <c r="AY100" s="18" t="s">
        <v>132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8" t="s">
        <v>79</v>
      </c>
      <c r="BK100" s="140">
        <f>ROUND(I100*H100,2)</f>
        <v>0</v>
      </c>
      <c r="BL100" s="18" t="s">
        <v>339</v>
      </c>
      <c r="BM100" s="139" t="s">
        <v>1864</v>
      </c>
    </row>
    <row r="101" spans="2:47" s="1" customFormat="1" ht="11.25">
      <c r="B101" s="33"/>
      <c r="D101" s="141" t="s">
        <v>142</v>
      </c>
      <c r="F101" s="142" t="s">
        <v>1865</v>
      </c>
      <c r="I101" s="143"/>
      <c r="L101" s="33"/>
      <c r="M101" s="144"/>
      <c r="T101" s="54"/>
      <c r="AT101" s="18" t="s">
        <v>142</v>
      </c>
      <c r="AU101" s="18" t="s">
        <v>81</v>
      </c>
    </row>
    <row r="102" spans="2:63" s="11" customFormat="1" ht="22.9" customHeight="1">
      <c r="B102" s="116"/>
      <c r="D102" s="117" t="s">
        <v>71</v>
      </c>
      <c r="E102" s="126" t="s">
        <v>1866</v>
      </c>
      <c r="F102" s="126" t="s">
        <v>1867</v>
      </c>
      <c r="I102" s="119"/>
      <c r="J102" s="127">
        <f>BK102</f>
        <v>0</v>
      </c>
      <c r="L102" s="116"/>
      <c r="M102" s="121"/>
      <c r="P102" s="122">
        <f>SUM(P103:P110)</f>
        <v>0</v>
      </c>
      <c r="R102" s="122">
        <f>SUM(R103:R110)</f>
        <v>0.011</v>
      </c>
      <c r="T102" s="123">
        <f>SUM(T103:T110)</f>
        <v>0</v>
      </c>
      <c r="AR102" s="117" t="s">
        <v>81</v>
      </c>
      <c r="AT102" s="124" t="s">
        <v>71</v>
      </c>
      <c r="AU102" s="124" t="s">
        <v>79</v>
      </c>
      <c r="AY102" s="117" t="s">
        <v>132</v>
      </c>
      <c r="BK102" s="125">
        <f>SUM(BK103:BK110)</f>
        <v>0</v>
      </c>
    </row>
    <row r="103" spans="2:65" s="1" customFormat="1" ht="24.2" customHeight="1">
      <c r="B103" s="33"/>
      <c r="C103" s="128" t="s">
        <v>182</v>
      </c>
      <c r="D103" s="128" t="s">
        <v>135</v>
      </c>
      <c r="E103" s="129" t="s">
        <v>1868</v>
      </c>
      <c r="F103" s="130" t="s">
        <v>1869</v>
      </c>
      <c r="G103" s="131" t="s">
        <v>234</v>
      </c>
      <c r="H103" s="132">
        <v>11</v>
      </c>
      <c r="I103" s="133"/>
      <c r="J103" s="134">
        <f>ROUND(I103*H103,2)</f>
        <v>0</v>
      </c>
      <c r="K103" s="130" t="s">
        <v>139</v>
      </c>
      <c r="L103" s="33"/>
      <c r="M103" s="135" t="s">
        <v>19</v>
      </c>
      <c r="N103" s="136" t="s">
        <v>43</v>
      </c>
      <c r="P103" s="137">
        <f>O103*H103</f>
        <v>0</v>
      </c>
      <c r="Q103" s="137">
        <v>0.00014</v>
      </c>
      <c r="R103" s="137">
        <f>Q103*H103</f>
        <v>0.00154</v>
      </c>
      <c r="S103" s="137">
        <v>0</v>
      </c>
      <c r="T103" s="138">
        <f>S103*H103</f>
        <v>0</v>
      </c>
      <c r="AR103" s="139" t="s">
        <v>339</v>
      </c>
      <c r="AT103" s="139" t="s">
        <v>135</v>
      </c>
      <c r="AU103" s="139" t="s">
        <v>81</v>
      </c>
      <c r="AY103" s="18" t="s">
        <v>132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79</v>
      </c>
      <c r="BK103" s="140">
        <f>ROUND(I103*H103,2)</f>
        <v>0</v>
      </c>
      <c r="BL103" s="18" t="s">
        <v>339</v>
      </c>
      <c r="BM103" s="139" t="s">
        <v>1870</v>
      </c>
    </row>
    <row r="104" spans="2:47" s="1" customFormat="1" ht="11.25">
      <c r="B104" s="33"/>
      <c r="D104" s="141" t="s">
        <v>142</v>
      </c>
      <c r="F104" s="142" t="s">
        <v>1871</v>
      </c>
      <c r="I104" s="143"/>
      <c r="L104" s="33"/>
      <c r="M104" s="144"/>
      <c r="T104" s="54"/>
      <c r="AT104" s="18" t="s">
        <v>142</v>
      </c>
      <c r="AU104" s="18" t="s">
        <v>81</v>
      </c>
    </row>
    <row r="105" spans="2:65" s="1" customFormat="1" ht="21.75" customHeight="1">
      <c r="B105" s="33"/>
      <c r="C105" s="128" t="s">
        <v>276</v>
      </c>
      <c r="D105" s="128" t="s">
        <v>135</v>
      </c>
      <c r="E105" s="129" t="s">
        <v>1872</v>
      </c>
      <c r="F105" s="130" t="s">
        <v>1873</v>
      </c>
      <c r="G105" s="131" t="s">
        <v>234</v>
      </c>
      <c r="H105" s="132">
        <v>11</v>
      </c>
      <c r="I105" s="133"/>
      <c r="J105" s="134">
        <f>ROUND(I105*H105,2)</f>
        <v>0</v>
      </c>
      <c r="K105" s="130" t="s">
        <v>139</v>
      </c>
      <c r="L105" s="33"/>
      <c r="M105" s="135" t="s">
        <v>19</v>
      </c>
      <c r="N105" s="136" t="s">
        <v>43</v>
      </c>
      <c r="P105" s="137">
        <f>O105*H105</f>
        <v>0</v>
      </c>
      <c r="Q105" s="137">
        <v>0.00086</v>
      </c>
      <c r="R105" s="137">
        <f>Q105*H105</f>
        <v>0.00946</v>
      </c>
      <c r="S105" s="137">
        <v>0</v>
      </c>
      <c r="T105" s="138">
        <f>S105*H105</f>
        <v>0</v>
      </c>
      <c r="AR105" s="139" t="s">
        <v>339</v>
      </c>
      <c r="AT105" s="139" t="s">
        <v>135</v>
      </c>
      <c r="AU105" s="139" t="s">
        <v>81</v>
      </c>
      <c r="AY105" s="18" t="s">
        <v>132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79</v>
      </c>
      <c r="BK105" s="140">
        <f>ROUND(I105*H105,2)</f>
        <v>0</v>
      </c>
      <c r="BL105" s="18" t="s">
        <v>339</v>
      </c>
      <c r="BM105" s="139" t="s">
        <v>1874</v>
      </c>
    </row>
    <row r="106" spans="2:47" s="1" customFormat="1" ht="11.25">
      <c r="B106" s="33"/>
      <c r="D106" s="141" t="s">
        <v>142</v>
      </c>
      <c r="F106" s="142" t="s">
        <v>1875</v>
      </c>
      <c r="I106" s="143"/>
      <c r="L106" s="33"/>
      <c r="M106" s="144"/>
      <c r="T106" s="54"/>
      <c r="AT106" s="18" t="s">
        <v>142</v>
      </c>
      <c r="AU106" s="18" t="s">
        <v>81</v>
      </c>
    </row>
    <row r="107" spans="2:65" s="1" customFormat="1" ht="24.2" customHeight="1">
      <c r="B107" s="33"/>
      <c r="C107" s="128" t="s">
        <v>286</v>
      </c>
      <c r="D107" s="128" t="s">
        <v>135</v>
      </c>
      <c r="E107" s="129" t="s">
        <v>1876</v>
      </c>
      <c r="F107" s="130" t="s">
        <v>1877</v>
      </c>
      <c r="G107" s="131" t="s">
        <v>596</v>
      </c>
      <c r="H107" s="188"/>
      <c r="I107" s="133"/>
      <c r="J107" s="134">
        <f>ROUND(I107*H107,2)</f>
        <v>0</v>
      </c>
      <c r="K107" s="130" t="s">
        <v>139</v>
      </c>
      <c r="L107" s="33"/>
      <c r="M107" s="135" t="s">
        <v>19</v>
      </c>
      <c r="N107" s="136" t="s">
        <v>43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339</v>
      </c>
      <c r="AT107" s="139" t="s">
        <v>135</v>
      </c>
      <c r="AU107" s="139" t="s">
        <v>81</v>
      </c>
      <c r="AY107" s="18" t="s">
        <v>132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79</v>
      </c>
      <c r="BK107" s="140">
        <f>ROUND(I107*H107,2)</f>
        <v>0</v>
      </c>
      <c r="BL107" s="18" t="s">
        <v>339</v>
      </c>
      <c r="BM107" s="139" t="s">
        <v>1878</v>
      </c>
    </row>
    <row r="108" spans="2:47" s="1" customFormat="1" ht="11.25">
      <c r="B108" s="33"/>
      <c r="D108" s="141" t="s">
        <v>142</v>
      </c>
      <c r="F108" s="142" t="s">
        <v>1879</v>
      </c>
      <c r="I108" s="143"/>
      <c r="L108" s="33"/>
      <c r="M108" s="144"/>
      <c r="T108" s="54"/>
      <c r="AT108" s="18" t="s">
        <v>142</v>
      </c>
      <c r="AU108" s="18" t="s">
        <v>81</v>
      </c>
    </row>
    <row r="109" spans="2:65" s="1" customFormat="1" ht="24.2" customHeight="1">
      <c r="B109" s="33"/>
      <c r="C109" s="128" t="s">
        <v>302</v>
      </c>
      <c r="D109" s="128" t="s">
        <v>135</v>
      </c>
      <c r="E109" s="129" t="s">
        <v>1880</v>
      </c>
      <c r="F109" s="130" t="s">
        <v>1881</v>
      </c>
      <c r="G109" s="131" t="s">
        <v>596</v>
      </c>
      <c r="H109" s="188"/>
      <c r="I109" s="133"/>
      <c r="J109" s="134">
        <f>ROUND(I109*H109,2)</f>
        <v>0</v>
      </c>
      <c r="K109" s="130" t="s">
        <v>139</v>
      </c>
      <c r="L109" s="33"/>
      <c r="M109" s="135" t="s">
        <v>19</v>
      </c>
      <c r="N109" s="136" t="s">
        <v>43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339</v>
      </c>
      <c r="AT109" s="139" t="s">
        <v>135</v>
      </c>
      <c r="AU109" s="139" t="s">
        <v>81</v>
      </c>
      <c r="AY109" s="18" t="s">
        <v>132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79</v>
      </c>
      <c r="BK109" s="140">
        <f>ROUND(I109*H109,2)</f>
        <v>0</v>
      </c>
      <c r="BL109" s="18" t="s">
        <v>339</v>
      </c>
      <c r="BM109" s="139" t="s">
        <v>1882</v>
      </c>
    </row>
    <row r="110" spans="2:47" s="1" customFormat="1" ht="11.25">
      <c r="B110" s="33"/>
      <c r="D110" s="141" t="s">
        <v>142</v>
      </c>
      <c r="F110" s="142" t="s">
        <v>1883</v>
      </c>
      <c r="I110" s="143"/>
      <c r="L110" s="33"/>
      <c r="M110" s="144"/>
      <c r="T110" s="54"/>
      <c r="AT110" s="18" t="s">
        <v>142</v>
      </c>
      <c r="AU110" s="18" t="s">
        <v>81</v>
      </c>
    </row>
    <row r="111" spans="2:63" s="11" customFormat="1" ht="22.9" customHeight="1">
      <c r="B111" s="116"/>
      <c r="D111" s="117" t="s">
        <v>71</v>
      </c>
      <c r="E111" s="126" t="s">
        <v>1884</v>
      </c>
      <c r="F111" s="126" t="s">
        <v>1885</v>
      </c>
      <c r="I111" s="119"/>
      <c r="J111" s="127">
        <f>BK111</f>
        <v>0</v>
      </c>
      <c r="L111" s="116"/>
      <c r="M111" s="121"/>
      <c r="P111" s="122">
        <f>SUM(P112:P123)</f>
        <v>0</v>
      </c>
      <c r="R111" s="122">
        <f>SUM(R112:R123)</f>
        <v>0.21168999999999996</v>
      </c>
      <c r="T111" s="123">
        <f>SUM(T112:T123)</f>
        <v>0</v>
      </c>
      <c r="AR111" s="117" t="s">
        <v>81</v>
      </c>
      <c r="AT111" s="124" t="s">
        <v>71</v>
      </c>
      <c r="AU111" s="124" t="s">
        <v>79</v>
      </c>
      <c r="AY111" s="117" t="s">
        <v>132</v>
      </c>
      <c r="BK111" s="125">
        <f>SUM(BK112:BK123)</f>
        <v>0</v>
      </c>
    </row>
    <row r="112" spans="2:65" s="1" customFormat="1" ht="24.2" customHeight="1">
      <c r="B112" s="33"/>
      <c r="C112" s="128" t="s">
        <v>307</v>
      </c>
      <c r="D112" s="128" t="s">
        <v>135</v>
      </c>
      <c r="E112" s="129" t="s">
        <v>1886</v>
      </c>
      <c r="F112" s="130" t="s">
        <v>1887</v>
      </c>
      <c r="G112" s="131" t="s">
        <v>234</v>
      </c>
      <c r="H112" s="132">
        <v>1</v>
      </c>
      <c r="I112" s="133"/>
      <c r="J112" s="134">
        <f>ROUND(I112*H112,2)</f>
        <v>0</v>
      </c>
      <c r="K112" s="130" t="s">
        <v>139</v>
      </c>
      <c r="L112" s="33"/>
      <c r="M112" s="135" t="s">
        <v>19</v>
      </c>
      <c r="N112" s="136" t="s">
        <v>43</v>
      </c>
      <c r="P112" s="137">
        <f>O112*H112</f>
        <v>0</v>
      </c>
      <c r="Q112" s="137">
        <v>0.0062</v>
      </c>
      <c r="R112" s="137">
        <f>Q112*H112</f>
        <v>0.0062</v>
      </c>
      <c r="S112" s="137">
        <v>0</v>
      </c>
      <c r="T112" s="138">
        <f>S112*H112</f>
        <v>0</v>
      </c>
      <c r="AR112" s="139" t="s">
        <v>339</v>
      </c>
      <c r="AT112" s="139" t="s">
        <v>135</v>
      </c>
      <c r="AU112" s="139" t="s">
        <v>81</v>
      </c>
      <c r="AY112" s="18" t="s">
        <v>132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79</v>
      </c>
      <c r="BK112" s="140">
        <f>ROUND(I112*H112,2)</f>
        <v>0</v>
      </c>
      <c r="BL112" s="18" t="s">
        <v>339</v>
      </c>
      <c r="BM112" s="139" t="s">
        <v>1888</v>
      </c>
    </row>
    <row r="113" spans="2:47" s="1" customFormat="1" ht="11.25">
      <c r="B113" s="33"/>
      <c r="D113" s="141" t="s">
        <v>142</v>
      </c>
      <c r="F113" s="142" t="s">
        <v>1889</v>
      </c>
      <c r="I113" s="143"/>
      <c r="L113" s="33"/>
      <c r="M113" s="144"/>
      <c r="T113" s="54"/>
      <c r="AT113" s="18" t="s">
        <v>142</v>
      </c>
      <c r="AU113" s="18" t="s">
        <v>81</v>
      </c>
    </row>
    <row r="114" spans="2:65" s="1" customFormat="1" ht="24.2" customHeight="1">
      <c r="B114" s="33"/>
      <c r="C114" s="128" t="s">
        <v>313</v>
      </c>
      <c r="D114" s="128" t="s">
        <v>135</v>
      </c>
      <c r="E114" s="129" t="s">
        <v>1890</v>
      </c>
      <c r="F114" s="130" t="s">
        <v>1891</v>
      </c>
      <c r="G114" s="131" t="s">
        <v>234</v>
      </c>
      <c r="H114" s="132">
        <v>3</v>
      </c>
      <c r="I114" s="133"/>
      <c r="J114" s="134">
        <f>ROUND(I114*H114,2)</f>
        <v>0</v>
      </c>
      <c r="K114" s="130" t="s">
        <v>139</v>
      </c>
      <c r="L114" s="33"/>
      <c r="M114" s="135" t="s">
        <v>19</v>
      </c>
      <c r="N114" s="136" t="s">
        <v>43</v>
      </c>
      <c r="P114" s="137">
        <f>O114*H114</f>
        <v>0</v>
      </c>
      <c r="Q114" s="137">
        <v>0.01075</v>
      </c>
      <c r="R114" s="137">
        <f>Q114*H114</f>
        <v>0.03225</v>
      </c>
      <c r="S114" s="137">
        <v>0</v>
      </c>
      <c r="T114" s="138">
        <f>S114*H114</f>
        <v>0</v>
      </c>
      <c r="AR114" s="139" t="s">
        <v>339</v>
      </c>
      <c r="AT114" s="139" t="s">
        <v>135</v>
      </c>
      <c r="AU114" s="139" t="s">
        <v>81</v>
      </c>
      <c r="AY114" s="18" t="s">
        <v>132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79</v>
      </c>
      <c r="BK114" s="140">
        <f>ROUND(I114*H114,2)</f>
        <v>0</v>
      </c>
      <c r="BL114" s="18" t="s">
        <v>339</v>
      </c>
      <c r="BM114" s="139" t="s">
        <v>1892</v>
      </c>
    </row>
    <row r="115" spans="2:47" s="1" customFormat="1" ht="11.25">
      <c r="B115" s="33"/>
      <c r="D115" s="141" t="s">
        <v>142</v>
      </c>
      <c r="F115" s="142" t="s">
        <v>1893</v>
      </c>
      <c r="I115" s="143"/>
      <c r="L115" s="33"/>
      <c r="M115" s="144"/>
      <c r="T115" s="54"/>
      <c r="AT115" s="18" t="s">
        <v>142</v>
      </c>
      <c r="AU115" s="18" t="s">
        <v>81</v>
      </c>
    </row>
    <row r="116" spans="2:65" s="1" customFormat="1" ht="24.2" customHeight="1">
      <c r="B116" s="33"/>
      <c r="C116" s="128" t="s">
        <v>8</v>
      </c>
      <c r="D116" s="128" t="s">
        <v>135</v>
      </c>
      <c r="E116" s="129" t="s">
        <v>1894</v>
      </c>
      <c r="F116" s="130" t="s">
        <v>1895</v>
      </c>
      <c r="G116" s="131" t="s">
        <v>234</v>
      </c>
      <c r="H116" s="132">
        <v>6</v>
      </c>
      <c r="I116" s="133"/>
      <c r="J116" s="134">
        <f>ROUND(I116*H116,2)</f>
        <v>0</v>
      </c>
      <c r="K116" s="130" t="s">
        <v>139</v>
      </c>
      <c r="L116" s="33"/>
      <c r="M116" s="135" t="s">
        <v>19</v>
      </c>
      <c r="N116" s="136" t="s">
        <v>43</v>
      </c>
      <c r="P116" s="137">
        <f>O116*H116</f>
        <v>0</v>
      </c>
      <c r="Q116" s="137">
        <v>0.02132</v>
      </c>
      <c r="R116" s="137">
        <f>Q116*H116</f>
        <v>0.12791999999999998</v>
      </c>
      <c r="S116" s="137">
        <v>0</v>
      </c>
      <c r="T116" s="138">
        <f>S116*H116</f>
        <v>0</v>
      </c>
      <c r="AR116" s="139" t="s">
        <v>339</v>
      </c>
      <c r="AT116" s="139" t="s">
        <v>135</v>
      </c>
      <c r="AU116" s="139" t="s">
        <v>81</v>
      </c>
      <c r="AY116" s="18" t="s">
        <v>132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79</v>
      </c>
      <c r="BK116" s="140">
        <f>ROUND(I116*H116,2)</f>
        <v>0</v>
      </c>
      <c r="BL116" s="18" t="s">
        <v>339</v>
      </c>
      <c r="BM116" s="139" t="s">
        <v>1896</v>
      </c>
    </row>
    <row r="117" spans="2:47" s="1" customFormat="1" ht="11.25">
      <c r="B117" s="33"/>
      <c r="D117" s="141" t="s">
        <v>142</v>
      </c>
      <c r="F117" s="142" t="s">
        <v>1897</v>
      </c>
      <c r="I117" s="143"/>
      <c r="L117" s="33"/>
      <c r="M117" s="144"/>
      <c r="T117" s="54"/>
      <c r="AT117" s="18" t="s">
        <v>142</v>
      </c>
      <c r="AU117" s="18" t="s">
        <v>81</v>
      </c>
    </row>
    <row r="118" spans="2:65" s="1" customFormat="1" ht="24.2" customHeight="1">
      <c r="B118" s="33"/>
      <c r="C118" s="128" t="s">
        <v>339</v>
      </c>
      <c r="D118" s="128" t="s">
        <v>135</v>
      </c>
      <c r="E118" s="129" t="s">
        <v>1898</v>
      </c>
      <c r="F118" s="130" t="s">
        <v>1899</v>
      </c>
      <c r="G118" s="131" t="s">
        <v>234</v>
      </c>
      <c r="H118" s="132">
        <v>1</v>
      </c>
      <c r="I118" s="133"/>
      <c r="J118" s="134">
        <f>ROUND(I118*H118,2)</f>
        <v>0</v>
      </c>
      <c r="K118" s="130" t="s">
        <v>19</v>
      </c>
      <c r="L118" s="33"/>
      <c r="M118" s="135" t="s">
        <v>19</v>
      </c>
      <c r="N118" s="136" t="s">
        <v>43</v>
      </c>
      <c r="P118" s="137">
        <f>O118*H118</f>
        <v>0</v>
      </c>
      <c r="Q118" s="137">
        <v>0.04532</v>
      </c>
      <c r="R118" s="137">
        <f>Q118*H118</f>
        <v>0.04532</v>
      </c>
      <c r="S118" s="137">
        <v>0</v>
      </c>
      <c r="T118" s="138">
        <f>S118*H118</f>
        <v>0</v>
      </c>
      <c r="AR118" s="139" t="s">
        <v>339</v>
      </c>
      <c r="AT118" s="139" t="s">
        <v>135</v>
      </c>
      <c r="AU118" s="139" t="s">
        <v>81</v>
      </c>
      <c r="AY118" s="18" t="s">
        <v>132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79</v>
      </c>
      <c r="BK118" s="140">
        <f>ROUND(I118*H118,2)</f>
        <v>0</v>
      </c>
      <c r="BL118" s="18" t="s">
        <v>339</v>
      </c>
      <c r="BM118" s="139" t="s">
        <v>1900</v>
      </c>
    </row>
    <row r="119" spans="2:65" s="1" customFormat="1" ht="16.5" customHeight="1">
      <c r="B119" s="33"/>
      <c r="C119" s="128" t="s">
        <v>345</v>
      </c>
      <c r="D119" s="128" t="s">
        <v>135</v>
      </c>
      <c r="E119" s="129" t="s">
        <v>1901</v>
      </c>
      <c r="F119" s="130" t="s">
        <v>1902</v>
      </c>
      <c r="G119" s="131" t="s">
        <v>234</v>
      </c>
      <c r="H119" s="132">
        <v>16</v>
      </c>
      <c r="I119" s="133"/>
      <c r="J119" s="134">
        <f>ROUND(I119*H119,2)</f>
        <v>0</v>
      </c>
      <c r="K119" s="130" t="s">
        <v>19</v>
      </c>
      <c r="L119" s="33"/>
      <c r="M119" s="135" t="s">
        <v>19</v>
      </c>
      <c r="N119" s="136" t="s">
        <v>43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339</v>
      </c>
      <c r="AT119" s="139" t="s">
        <v>135</v>
      </c>
      <c r="AU119" s="139" t="s">
        <v>81</v>
      </c>
      <c r="AY119" s="18" t="s">
        <v>132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79</v>
      </c>
      <c r="BK119" s="140">
        <f>ROUND(I119*H119,2)</f>
        <v>0</v>
      </c>
      <c r="BL119" s="18" t="s">
        <v>339</v>
      </c>
      <c r="BM119" s="139" t="s">
        <v>1903</v>
      </c>
    </row>
    <row r="120" spans="2:65" s="1" customFormat="1" ht="24.2" customHeight="1">
      <c r="B120" s="33"/>
      <c r="C120" s="128" t="s">
        <v>351</v>
      </c>
      <c r="D120" s="128" t="s">
        <v>135</v>
      </c>
      <c r="E120" s="129" t="s">
        <v>1904</v>
      </c>
      <c r="F120" s="130" t="s">
        <v>1905</v>
      </c>
      <c r="G120" s="131" t="s">
        <v>596</v>
      </c>
      <c r="H120" s="188"/>
      <c r="I120" s="133"/>
      <c r="J120" s="134">
        <f>ROUND(I120*H120,2)</f>
        <v>0</v>
      </c>
      <c r="K120" s="130" t="s">
        <v>139</v>
      </c>
      <c r="L120" s="33"/>
      <c r="M120" s="135" t="s">
        <v>19</v>
      </c>
      <c r="N120" s="136" t="s">
        <v>43</v>
      </c>
      <c r="P120" s="137">
        <f>O120*H120</f>
        <v>0</v>
      </c>
      <c r="Q120" s="137">
        <v>0</v>
      </c>
      <c r="R120" s="137">
        <f>Q120*H120</f>
        <v>0</v>
      </c>
      <c r="S120" s="137">
        <v>0</v>
      </c>
      <c r="T120" s="138">
        <f>S120*H120</f>
        <v>0</v>
      </c>
      <c r="AR120" s="139" t="s">
        <v>339</v>
      </c>
      <c r="AT120" s="139" t="s">
        <v>135</v>
      </c>
      <c r="AU120" s="139" t="s">
        <v>81</v>
      </c>
      <c r="AY120" s="18" t="s">
        <v>132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79</v>
      </c>
      <c r="BK120" s="140">
        <f>ROUND(I120*H120,2)</f>
        <v>0</v>
      </c>
      <c r="BL120" s="18" t="s">
        <v>339</v>
      </c>
      <c r="BM120" s="139" t="s">
        <v>1906</v>
      </c>
    </row>
    <row r="121" spans="2:47" s="1" customFormat="1" ht="11.25">
      <c r="B121" s="33"/>
      <c r="D121" s="141" t="s">
        <v>142</v>
      </c>
      <c r="F121" s="142" t="s">
        <v>1907</v>
      </c>
      <c r="I121" s="143"/>
      <c r="L121" s="33"/>
      <c r="M121" s="144"/>
      <c r="T121" s="54"/>
      <c r="AT121" s="18" t="s">
        <v>142</v>
      </c>
      <c r="AU121" s="18" t="s">
        <v>81</v>
      </c>
    </row>
    <row r="122" spans="2:65" s="1" customFormat="1" ht="24.2" customHeight="1">
      <c r="B122" s="33"/>
      <c r="C122" s="128" t="s">
        <v>356</v>
      </c>
      <c r="D122" s="128" t="s">
        <v>135</v>
      </c>
      <c r="E122" s="129" t="s">
        <v>1908</v>
      </c>
      <c r="F122" s="130" t="s">
        <v>1909</v>
      </c>
      <c r="G122" s="131" t="s">
        <v>596</v>
      </c>
      <c r="H122" s="188"/>
      <c r="I122" s="133"/>
      <c r="J122" s="134">
        <f>ROUND(I122*H122,2)</f>
        <v>0</v>
      </c>
      <c r="K122" s="130" t="s">
        <v>139</v>
      </c>
      <c r="L122" s="33"/>
      <c r="M122" s="135" t="s">
        <v>19</v>
      </c>
      <c r="N122" s="136" t="s">
        <v>43</v>
      </c>
      <c r="P122" s="137">
        <f>O122*H122</f>
        <v>0</v>
      </c>
      <c r="Q122" s="137">
        <v>0</v>
      </c>
      <c r="R122" s="137">
        <f>Q122*H122</f>
        <v>0</v>
      </c>
      <c r="S122" s="137">
        <v>0</v>
      </c>
      <c r="T122" s="138">
        <f>S122*H122</f>
        <v>0</v>
      </c>
      <c r="AR122" s="139" t="s">
        <v>339</v>
      </c>
      <c r="AT122" s="139" t="s">
        <v>135</v>
      </c>
      <c r="AU122" s="139" t="s">
        <v>81</v>
      </c>
      <c r="AY122" s="18" t="s">
        <v>132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79</v>
      </c>
      <c r="BK122" s="140">
        <f>ROUND(I122*H122,2)</f>
        <v>0</v>
      </c>
      <c r="BL122" s="18" t="s">
        <v>339</v>
      </c>
      <c r="BM122" s="139" t="s">
        <v>1910</v>
      </c>
    </row>
    <row r="123" spans="2:47" s="1" customFormat="1" ht="11.25">
      <c r="B123" s="33"/>
      <c r="D123" s="141" t="s">
        <v>142</v>
      </c>
      <c r="F123" s="142" t="s">
        <v>1911</v>
      </c>
      <c r="I123" s="143"/>
      <c r="L123" s="33"/>
      <c r="M123" s="190"/>
      <c r="N123" s="147"/>
      <c r="O123" s="147"/>
      <c r="P123" s="147"/>
      <c r="Q123" s="147"/>
      <c r="R123" s="147"/>
      <c r="S123" s="147"/>
      <c r="T123" s="191"/>
      <c r="AT123" s="18" t="s">
        <v>142</v>
      </c>
      <c r="AU123" s="18" t="s">
        <v>81</v>
      </c>
    </row>
    <row r="124" spans="2:12" s="1" customFormat="1" ht="6.95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33"/>
    </row>
  </sheetData>
  <sheetProtection algorithmName="SHA-512" hashValue="dcBkqLSczsFucDoHcZIUdOKr325z8mo1gjITcVm0hNE09YTN7eSH7f4jkBvZRUDYIcdl96O1otxHrptfmq9a6g==" saltValue="8EBQajoq1UL5kR9uowVhyTqSLCnyklaj3DvbL6WzgTJ+a3UgtRahOTNDLrKLgwM8Vuyfu5AXi27NRZ2iq+XZkg==" spinCount="100000" sheet="1" objects="1" scenarios="1" formatColumns="0" formatRows="0" autoFilter="0"/>
  <autoFilter ref="C83:K12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998731202"/>
    <hyperlink ref="F92" r:id="rId2" display="https://podminky.urs.cz/item/CS_URS_2023_02/998731293"/>
    <hyperlink ref="F95" r:id="rId3" display="https://podminky.urs.cz/item/CS_URS_2023_02/733120815"/>
    <hyperlink ref="F97" r:id="rId4" display="https://podminky.urs.cz/item/CS_URS_2023_02/733222302"/>
    <hyperlink ref="F99" r:id="rId5" display="https://podminky.urs.cz/item/CS_URS_2023_02/998733202"/>
    <hyperlink ref="F101" r:id="rId6" display="https://podminky.urs.cz/item/CS_URS_2023_02/998733293"/>
    <hyperlink ref="F104" r:id="rId7" display="https://podminky.urs.cz/item/CS_URS_2023_02/734221682"/>
    <hyperlink ref="F106" r:id="rId8" display="https://podminky.urs.cz/item/CS_URS_2023_02/734261406"/>
    <hyperlink ref="F108" r:id="rId9" display="https://podminky.urs.cz/item/CS_URS_2023_02/998734202"/>
    <hyperlink ref="F110" r:id="rId10" display="https://podminky.urs.cz/item/CS_URS_2023_02/998734293"/>
    <hyperlink ref="F113" r:id="rId11" display="https://podminky.urs.cz/item/CS_URS_2023_02/735151132"/>
    <hyperlink ref="F115" r:id="rId12" display="https://podminky.urs.cz/item/CS_URS_2023_02/735151252"/>
    <hyperlink ref="F117" r:id="rId13" display="https://podminky.urs.cz/item/CS_URS_2023_02/735151455"/>
    <hyperlink ref="F121" r:id="rId14" display="https://podminky.urs.cz/item/CS_URS_2023_02/998735202"/>
    <hyperlink ref="F123" r:id="rId15" display="https://podminky.urs.cz/item/CS_URS_2023_02/9987352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103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4" t="str">
        <f>'Rekapitulace stavby'!K6</f>
        <v>Stavební úpravy sociálního zázemí Domova mládeže K. H. Borovského 1267, Sokolov</v>
      </c>
      <c r="F7" s="315"/>
      <c r="G7" s="315"/>
      <c r="H7" s="315"/>
      <c r="L7" s="21"/>
    </row>
    <row r="8" spans="2:12" s="1" customFormat="1" ht="12" customHeight="1">
      <c r="B8" s="33"/>
      <c r="D8" s="28" t="s">
        <v>104</v>
      </c>
      <c r="L8" s="33"/>
    </row>
    <row r="9" spans="2:12" s="1" customFormat="1" ht="16.5" customHeight="1">
      <c r="B9" s="33"/>
      <c r="E9" s="277" t="s">
        <v>1912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5. 12. 2023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3" t="s">
        <v>19</v>
      </c>
      <c r="F27" s="303"/>
      <c r="G27" s="303"/>
      <c r="H27" s="303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ROUND((SUM(BE81:BE95)),2)</f>
        <v>0</v>
      </c>
      <c r="I33" s="90">
        <v>0.21</v>
      </c>
      <c r="J33" s="89">
        <f>ROUND(((SUM(BE81:BE95))*I33),2)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ROUND((SUM(BF81:BF95)),2)</f>
        <v>0</v>
      </c>
      <c r="I34" s="90">
        <v>0.15</v>
      </c>
      <c r="J34" s="89">
        <f>ROUND(((SUM(BF81:BF95))*I34),2)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ROUND((SUM(BG81:BG95)),2)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ROUND((SUM(BH81:BH95)),2)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ROUND((SUM(BI81:BI95)),2)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106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4" t="str">
        <f>E7</f>
        <v>Stavební úpravy sociálního zázemí Domova mládeže K. H. Borovského 1267, Sokolov</v>
      </c>
      <c r="F48" s="315"/>
      <c r="G48" s="315"/>
      <c r="H48" s="315"/>
      <c r="L48" s="33"/>
    </row>
    <row r="49" spans="2:12" s="1" customFormat="1" ht="12" customHeight="1">
      <c r="B49" s="33"/>
      <c r="C49" s="28" t="s">
        <v>104</v>
      </c>
      <c r="L49" s="33"/>
    </row>
    <row r="50" spans="2:12" s="1" customFormat="1" ht="16.5" customHeight="1">
      <c r="B50" s="33"/>
      <c r="E50" s="277" t="str">
        <f>E9</f>
        <v>06 - Vzduchotechnika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K. H. Borovského 1267</v>
      </c>
      <c r="I52" s="28" t="s">
        <v>23</v>
      </c>
      <c r="J52" s="50" t="str">
        <f>IF(J12="","",J12)</f>
        <v>5. 12. 2023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Střední škola živnostenská Sokolov, p.o.</v>
      </c>
      <c r="I54" s="28" t="s">
        <v>31</v>
      </c>
      <c r="J54" s="31" t="str">
        <f>E21</f>
        <v>CENTRA STAV s.r.o.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107</v>
      </c>
      <c r="D57" s="91"/>
      <c r="E57" s="91"/>
      <c r="F57" s="91"/>
      <c r="G57" s="91"/>
      <c r="H57" s="91"/>
      <c r="I57" s="91"/>
      <c r="J57" s="98" t="s">
        <v>108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J81</f>
        <v>0</v>
      </c>
      <c r="L59" s="33"/>
      <c r="AU59" s="18" t="s">
        <v>109</v>
      </c>
    </row>
    <row r="60" spans="2:12" s="8" customFormat="1" ht="24.95" customHeight="1">
      <c r="B60" s="100"/>
      <c r="D60" s="101" t="s">
        <v>193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" customHeight="1">
      <c r="B61" s="104"/>
      <c r="D61" s="105" t="s">
        <v>1913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5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5" customHeight="1">
      <c r="B68" s="33"/>
      <c r="C68" s="22" t="s">
        <v>117</v>
      </c>
      <c r="L68" s="33"/>
    </row>
    <row r="69" spans="2:12" s="1" customFormat="1" ht="6.95" customHeight="1">
      <c r="B69" s="33"/>
      <c r="L69" s="33"/>
    </row>
    <row r="70" spans="2:12" s="1" customFormat="1" ht="12" customHeight="1">
      <c r="B70" s="33"/>
      <c r="C70" s="28" t="s">
        <v>16</v>
      </c>
      <c r="L70" s="33"/>
    </row>
    <row r="71" spans="2:12" s="1" customFormat="1" ht="16.5" customHeight="1">
      <c r="B71" s="33"/>
      <c r="E71" s="314" t="str">
        <f>E7</f>
        <v>Stavební úpravy sociálního zázemí Domova mládeže K. H. Borovského 1267, Sokolov</v>
      </c>
      <c r="F71" s="315"/>
      <c r="G71" s="315"/>
      <c r="H71" s="315"/>
      <c r="L71" s="33"/>
    </row>
    <row r="72" spans="2:12" s="1" customFormat="1" ht="12" customHeight="1">
      <c r="B72" s="33"/>
      <c r="C72" s="28" t="s">
        <v>104</v>
      </c>
      <c r="L72" s="33"/>
    </row>
    <row r="73" spans="2:12" s="1" customFormat="1" ht="16.5" customHeight="1">
      <c r="B73" s="33"/>
      <c r="E73" s="277" t="str">
        <f>E9</f>
        <v>06 - Vzduchotechnika</v>
      </c>
      <c r="F73" s="316"/>
      <c r="G73" s="316"/>
      <c r="H73" s="316"/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21</v>
      </c>
      <c r="F75" s="26" t="str">
        <f>F12</f>
        <v>Sokolov, K. H. Borovského 1267</v>
      </c>
      <c r="I75" s="28" t="s">
        <v>23</v>
      </c>
      <c r="J75" s="50" t="str">
        <f>IF(J12="","",J12)</f>
        <v>5. 12. 2023</v>
      </c>
      <c r="L75" s="33"/>
    </row>
    <row r="76" spans="2:12" s="1" customFormat="1" ht="6.95" customHeight="1">
      <c r="B76" s="33"/>
      <c r="L76" s="33"/>
    </row>
    <row r="77" spans="2:12" s="1" customFormat="1" ht="15.2" customHeight="1">
      <c r="B77" s="33"/>
      <c r="C77" s="28" t="s">
        <v>25</v>
      </c>
      <c r="F77" s="26" t="str">
        <f>E15</f>
        <v>Střední škola živnostenská Sokolov, p.o.</v>
      </c>
      <c r="I77" s="28" t="s">
        <v>31</v>
      </c>
      <c r="J77" s="31" t="str">
        <f>E21</f>
        <v>CENTRA STAV s.r.o.</v>
      </c>
      <c r="L77" s="33"/>
    </row>
    <row r="78" spans="2:12" s="1" customFormat="1" ht="15.2" customHeight="1">
      <c r="B78" s="33"/>
      <c r="C78" s="28" t="s">
        <v>29</v>
      </c>
      <c r="F78" s="26" t="str">
        <f>IF(E18="","",E18)</f>
        <v>Vyplň údaj</v>
      </c>
      <c r="I78" s="28" t="s">
        <v>34</v>
      </c>
      <c r="J78" s="31" t="str">
        <f>E24</f>
        <v>Michal Kubelka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118</v>
      </c>
      <c r="D80" s="110" t="s">
        <v>57</v>
      </c>
      <c r="E80" s="110" t="s">
        <v>53</v>
      </c>
      <c r="F80" s="110" t="s">
        <v>54</v>
      </c>
      <c r="G80" s="110" t="s">
        <v>119</v>
      </c>
      <c r="H80" s="110" t="s">
        <v>120</v>
      </c>
      <c r="I80" s="110" t="s">
        <v>121</v>
      </c>
      <c r="J80" s="110" t="s">
        <v>108</v>
      </c>
      <c r="K80" s="111" t="s">
        <v>122</v>
      </c>
      <c r="L80" s="108"/>
      <c r="M80" s="57" t="s">
        <v>19</v>
      </c>
      <c r="N80" s="58" t="s">
        <v>42</v>
      </c>
      <c r="O80" s="58" t="s">
        <v>123</v>
      </c>
      <c r="P80" s="58" t="s">
        <v>124</v>
      </c>
      <c r="Q80" s="58" t="s">
        <v>125</v>
      </c>
      <c r="R80" s="58" t="s">
        <v>126</v>
      </c>
      <c r="S80" s="58" t="s">
        <v>127</v>
      </c>
      <c r="T80" s="59" t="s">
        <v>128</v>
      </c>
    </row>
    <row r="81" spans="2:63" s="1" customFormat="1" ht="22.9" customHeight="1">
      <c r="B81" s="33"/>
      <c r="C81" s="62" t="s">
        <v>129</v>
      </c>
      <c r="J81" s="112">
        <f>BK81</f>
        <v>0</v>
      </c>
      <c r="L81" s="33"/>
      <c r="M81" s="60"/>
      <c r="N81" s="51"/>
      <c r="O81" s="51"/>
      <c r="P81" s="113">
        <f>P82</f>
        <v>0</v>
      </c>
      <c r="Q81" s="51"/>
      <c r="R81" s="113">
        <f>R82</f>
        <v>0</v>
      </c>
      <c r="S81" s="51"/>
      <c r="T81" s="114">
        <f>T82</f>
        <v>0</v>
      </c>
      <c r="AT81" s="18" t="s">
        <v>71</v>
      </c>
      <c r="AU81" s="18" t="s">
        <v>109</v>
      </c>
      <c r="BK81" s="115">
        <f>BK82</f>
        <v>0</v>
      </c>
    </row>
    <row r="82" spans="2:63" s="11" customFormat="1" ht="25.9" customHeight="1">
      <c r="B82" s="116"/>
      <c r="D82" s="117" t="s">
        <v>71</v>
      </c>
      <c r="E82" s="118" t="s">
        <v>561</v>
      </c>
      <c r="F82" s="118" t="s">
        <v>562</v>
      </c>
      <c r="I82" s="119"/>
      <c r="J82" s="120">
        <f>BK82</f>
        <v>0</v>
      </c>
      <c r="L82" s="116"/>
      <c r="M82" s="121"/>
      <c r="P82" s="122">
        <f>P83</f>
        <v>0</v>
      </c>
      <c r="R82" s="122">
        <f>R83</f>
        <v>0</v>
      </c>
      <c r="T82" s="123">
        <f>T83</f>
        <v>0</v>
      </c>
      <c r="AR82" s="117" t="s">
        <v>81</v>
      </c>
      <c r="AT82" s="124" t="s">
        <v>71</v>
      </c>
      <c r="AU82" s="124" t="s">
        <v>72</v>
      </c>
      <c r="AY82" s="117" t="s">
        <v>132</v>
      </c>
      <c r="BK82" s="125">
        <f>BK83</f>
        <v>0</v>
      </c>
    </row>
    <row r="83" spans="2:63" s="11" customFormat="1" ht="22.9" customHeight="1">
      <c r="B83" s="116"/>
      <c r="D83" s="117" t="s">
        <v>71</v>
      </c>
      <c r="E83" s="126" t="s">
        <v>1914</v>
      </c>
      <c r="F83" s="126" t="s">
        <v>98</v>
      </c>
      <c r="I83" s="119"/>
      <c r="J83" s="127">
        <f>BK83</f>
        <v>0</v>
      </c>
      <c r="L83" s="116"/>
      <c r="M83" s="121"/>
      <c r="P83" s="122">
        <f>SUM(P84:P95)</f>
        <v>0</v>
      </c>
      <c r="R83" s="122">
        <f>SUM(R84:R95)</f>
        <v>0</v>
      </c>
      <c r="T83" s="123">
        <f>SUM(T84:T95)</f>
        <v>0</v>
      </c>
      <c r="AR83" s="117" t="s">
        <v>81</v>
      </c>
      <c r="AT83" s="124" t="s">
        <v>71</v>
      </c>
      <c r="AU83" s="124" t="s">
        <v>79</v>
      </c>
      <c r="AY83" s="117" t="s">
        <v>132</v>
      </c>
      <c r="BK83" s="125">
        <f>SUM(BK84:BK95)</f>
        <v>0</v>
      </c>
    </row>
    <row r="84" spans="2:65" s="1" customFormat="1" ht="16.5" customHeight="1">
      <c r="B84" s="33"/>
      <c r="C84" s="128" t="s">
        <v>79</v>
      </c>
      <c r="D84" s="128" t="s">
        <v>135</v>
      </c>
      <c r="E84" s="129" t="s">
        <v>1915</v>
      </c>
      <c r="F84" s="130" t="s">
        <v>1916</v>
      </c>
      <c r="G84" s="131" t="s">
        <v>138</v>
      </c>
      <c r="H84" s="132">
        <v>1</v>
      </c>
      <c r="I84" s="133"/>
      <c r="J84" s="134">
        <f aca="true" t="shared" si="0" ref="J84:J92">ROUND(I84*H84,2)</f>
        <v>0</v>
      </c>
      <c r="K84" s="130" t="s">
        <v>19</v>
      </c>
      <c r="L84" s="33"/>
      <c r="M84" s="135" t="s">
        <v>19</v>
      </c>
      <c r="N84" s="136" t="s">
        <v>43</v>
      </c>
      <c r="P84" s="137">
        <f aca="true" t="shared" si="1" ref="P84:P92">O84*H84</f>
        <v>0</v>
      </c>
      <c r="Q84" s="137">
        <v>0</v>
      </c>
      <c r="R84" s="137">
        <f aca="true" t="shared" si="2" ref="R84:R92">Q84*H84</f>
        <v>0</v>
      </c>
      <c r="S84" s="137">
        <v>0</v>
      </c>
      <c r="T84" s="138">
        <f aca="true" t="shared" si="3" ref="T84:T92">S84*H84</f>
        <v>0</v>
      </c>
      <c r="AR84" s="139" t="s">
        <v>339</v>
      </c>
      <c r="AT84" s="139" t="s">
        <v>135</v>
      </c>
      <c r="AU84" s="139" t="s">
        <v>81</v>
      </c>
      <c r="AY84" s="18" t="s">
        <v>132</v>
      </c>
      <c r="BE84" s="140">
        <f aca="true" t="shared" si="4" ref="BE84:BE92">IF(N84="základní",J84,0)</f>
        <v>0</v>
      </c>
      <c r="BF84" s="140">
        <f aca="true" t="shared" si="5" ref="BF84:BF92">IF(N84="snížená",J84,0)</f>
        <v>0</v>
      </c>
      <c r="BG84" s="140">
        <f aca="true" t="shared" si="6" ref="BG84:BG92">IF(N84="zákl. přenesená",J84,0)</f>
        <v>0</v>
      </c>
      <c r="BH84" s="140">
        <f aca="true" t="shared" si="7" ref="BH84:BH92">IF(N84="sníž. přenesená",J84,0)</f>
        <v>0</v>
      </c>
      <c r="BI84" s="140">
        <f aca="true" t="shared" si="8" ref="BI84:BI92">IF(N84="nulová",J84,0)</f>
        <v>0</v>
      </c>
      <c r="BJ84" s="18" t="s">
        <v>79</v>
      </c>
      <c r="BK84" s="140">
        <f aca="true" t="shared" si="9" ref="BK84:BK92">ROUND(I84*H84,2)</f>
        <v>0</v>
      </c>
      <c r="BL84" s="18" t="s">
        <v>339</v>
      </c>
      <c r="BM84" s="139" t="s">
        <v>1917</v>
      </c>
    </row>
    <row r="85" spans="2:65" s="1" customFormat="1" ht="16.5" customHeight="1">
      <c r="B85" s="33"/>
      <c r="C85" s="128" t="s">
        <v>81</v>
      </c>
      <c r="D85" s="128" t="s">
        <v>135</v>
      </c>
      <c r="E85" s="129" t="s">
        <v>1918</v>
      </c>
      <c r="F85" s="130" t="s">
        <v>1919</v>
      </c>
      <c r="G85" s="131" t="s">
        <v>138</v>
      </c>
      <c r="H85" s="132">
        <v>1</v>
      </c>
      <c r="I85" s="133"/>
      <c r="J85" s="134">
        <f t="shared" si="0"/>
        <v>0</v>
      </c>
      <c r="K85" s="130" t="s">
        <v>19</v>
      </c>
      <c r="L85" s="33"/>
      <c r="M85" s="135" t="s">
        <v>19</v>
      </c>
      <c r="N85" s="136" t="s">
        <v>43</v>
      </c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9" t="s">
        <v>339</v>
      </c>
      <c r="AT85" s="139" t="s">
        <v>135</v>
      </c>
      <c r="AU85" s="139" t="s">
        <v>81</v>
      </c>
      <c r="AY85" s="18" t="s">
        <v>132</v>
      </c>
      <c r="BE85" s="140">
        <f t="shared" si="4"/>
        <v>0</v>
      </c>
      <c r="BF85" s="140">
        <f t="shared" si="5"/>
        <v>0</v>
      </c>
      <c r="BG85" s="140">
        <f t="shared" si="6"/>
        <v>0</v>
      </c>
      <c r="BH85" s="140">
        <f t="shared" si="7"/>
        <v>0</v>
      </c>
      <c r="BI85" s="140">
        <f t="shared" si="8"/>
        <v>0</v>
      </c>
      <c r="BJ85" s="18" t="s">
        <v>79</v>
      </c>
      <c r="BK85" s="140">
        <f t="shared" si="9"/>
        <v>0</v>
      </c>
      <c r="BL85" s="18" t="s">
        <v>339</v>
      </c>
      <c r="BM85" s="139" t="s">
        <v>1920</v>
      </c>
    </row>
    <row r="86" spans="2:65" s="1" customFormat="1" ht="16.5" customHeight="1">
      <c r="B86" s="33"/>
      <c r="C86" s="128" t="s">
        <v>149</v>
      </c>
      <c r="D86" s="128" t="s">
        <v>135</v>
      </c>
      <c r="E86" s="129" t="s">
        <v>1921</v>
      </c>
      <c r="F86" s="130" t="s">
        <v>1922</v>
      </c>
      <c r="G86" s="131" t="s">
        <v>138</v>
      </c>
      <c r="H86" s="132">
        <v>1</v>
      </c>
      <c r="I86" s="133"/>
      <c r="J86" s="134">
        <f t="shared" si="0"/>
        <v>0</v>
      </c>
      <c r="K86" s="130" t="s">
        <v>19</v>
      </c>
      <c r="L86" s="33"/>
      <c r="M86" s="135" t="s">
        <v>19</v>
      </c>
      <c r="N86" s="136" t="s">
        <v>43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339</v>
      </c>
      <c r="AT86" s="139" t="s">
        <v>135</v>
      </c>
      <c r="AU86" s="139" t="s">
        <v>81</v>
      </c>
      <c r="AY86" s="18" t="s">
        <v>132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8" t="s">
        <v>79</v>
      </c>
      <c r="BK86" s="140">
        <f t="shared" si="9"/>
        <v>0</v>
      </c>
      <c r="BL86" s="18" t="s">
        <v>339</v>
      </c>
      <c r="BM86" s="139" t="s">
        <v>1923</v>
      </c>
    </row>
    <row r="87" spans="2:65" s="1" customFormat="1" ht="16.5" customHeight="1">
      <c r="B87" s="33"/>
      <c r="C87" s="128" t="s">
        <v>155</v>
      </c>
      <c r="D87" s="128" t="s">
        <v>135</v>
      </c>
      <c r="E87" s="129" t="s">
        <v>1924</v>
      </c>
      <c r="F87" s="130" t="s">
        <v>1925</v>
      </c>
      <c r="G87" s="131" t="s">
        <v>138</v>
      </c>
      <c r="H87" s="132">
        <v>1</v>
      </c>
      <c r="I87" s="133"/>
      <c r="J87" s="134">
        <f t="shared" si="0"/>
        <v>0</v>
      </c>
      <c r="K87" s="130" t="s">
        <v>19</v>
      </c>
      <c r="L87" s="33"/>
      <c r="M87" s="135" t="s">
        <v>19</v>
      </c>
      <c r="N87" s="136" t="s">
        <v>43</v>
      </c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9" t="s">
        <v>339</v>
      </c>
      <c r="AT87" s="139" t="s">
        <v>135</v>
      </c>
      <c r="AU87" s="139" t="s">
        <v>81</v>
      </c>
      <c r="AY87" s="18" t="s">
        <v>132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8" t="s">
        <v>79</v>
      </c>
      <c r="BK87" s="140">
        <f t="shared" si="9"/>
        <v>0</v>
      </c>
      <c r="BL87" s="18" t="s">
        <v>339</v>
      </c>
      <c r="BM87" s="139" t="s">
        <v>1926</v>
      </c>
    </row>
    <row r="88" spans="2:65" s="1" customFormat="1" ht="16.5" customHeight="1">
      <c r="B88" s="33"/>
      <c r="C88" s="128" t="s">
        <v>131</v>
      </c>
      <c r="D88" s="128" t="s">
        <v>135</v>
      </c>
      <c r="E88" s="129" t="s">
        <v>1927</v>
      </c>
      <c r="F88" s="130" t="s">
        <v>1928</v>
      </c>
      <c r="G88" s="131" t="s">
        <v>138</v>
      </c>
      <c r="H88" s="132">
        <v>1</v>
      </c>
      <c r="I88" s="133"/>
      <c r="J88" s="134">
        <f t="shared" si="0"/>
        <v>0</v>
      </c>
      <c r="K88" s="130" t="s">
        <v>19</v>
      </c>
      <c r="L88" s="33"/>
      <c r="M88" s="135" t="s">
        <v>19</v>
      </c>
      <c r="N88" s="136" t="s">
        <v>43</v>
      </c>
      <c r="P88" s="137">
        <f t="shared" si="1"/>
        <v>0</v>
      </c>
      <c r="Q88" s="137">
        <v>0</v>
      </c>
      <c r="R88" s="137">
        <f t="shared" si="2"/>
        <v>0</v>
      </c>
      <c r="S88" s="137">
        <v>0</v>
      </c>
      <c r="T88" s="138">
        <f t="shared" si="3"/>
        <v>0</v>
      </c>
      <c r="AR88" s="139" t="s">
        <v>339</v>
      </c>
      <c r="AT88" s="139" t="s">
        <v>135</v>
      </c>
      <c r="AU88" s="139" t="s">
        <v>81</v>
      </c>
      <c r="AY88" s="18" t="s">
        <v>132</v>
      </c>
      <c r="BE88" s="140">
        <f t="shared" si="4"/>
        <v>0</v>
      </c>
      <c r="BF88" s="140">
        <f t="shared" si="5"/>
        <v>0</v>
      </c>
      <c r="BG88" s="140">
        <f t="shared" si="6"/>
        <v>0</v>
      </c>
      <c r="BH88" s="140">
        <f t="shared" si="7"/>
        <v>0</v>
      </c>
      <c r="BI88" s="140">
        <f t="shared" si="8"/>
        <v>0</v>
      </c>
      <c r="BJ88" s="18" t="s">
        <v>79</v>
      </c>
      <c r="BK88" s="140">
        <f t="shared" si="9"/>
        <v>0</v>
      </c>
      <c r="BL88" s="18" t="s">
        <v>339</v>
      </c>
      <c r="BM88" s="139" t="s">
        <v>1929</v>
      </c>
    </row>
    <row r="89" spans="2:65" s="1" customFormat="1" ht="16.5" customHeight="1">
      <c r="B89" s="33"/>
      <c r="C89" s="128" t="s">
        <v>164</v>
      </c>
      <c r="D89" s="128" t="s">
        <v>135</v>
      </c>
      <c r="E89" s="129" t="s">
        <v>1930</v>
      </c>
      <c r="F89" s="130" t="s">
        <v>1931</v>
      </c>
      <c r="G89" s="131" t="s">
        <v>138</v>
      </c>
      <c r="H89" s="132">
        <v>1</v>
      </c>
      <c r="I89" s="133"/>
      <c r="J89" s="134">
        <f t="shared" si="0"/>
        <v>0</v>
      </c>
      <c r="K89" s="130" t="s">
        <v>19</v>
      </c>
      <c r="L89" s="33"/>
      <c r="M89" s="135" t="s">
        <v>19</v>
      </c>
      <c r="N89" s="136" t="s">
        <v>43</v>
      </c>
      <c r="P89" s="137">
        <f t="shared" si="1"/>
        <v>0</v>
      </c>
      <c r="Q89" s="137">
        <v>0</v>
      </c>
      <c r="R89" s="137">
        <f t="shared" si="2"/>
        <v>0</v>
      </c>
      <c r="S89" s="137">
        <v>0</v>
      </c>
      <c r="T89" s="138">
        <f t="shared" si="3"/>
        <v>0</v>
      </c>
      <c r="AR89" s="139" t="s">
        <v>339</v>
      </c>
      <c r="AT89" s="139" t="s">
        <v>135</v>
      </c>
      <c r="AU89" s="139" t="s">
        <v>81</v>
      </c>
      <c r="AY89" s="18" t="s">
        <v>132</v>
      </c>
      <c r="BE89" s="140">
        <f t="shared" si="4"/>
        <v>0</v>
      </c>
      <c r="BF89" s="140">
        <f t="shared" si="5"/>
        <v>0</v>
      </c>
      <c r="BG89" s="140">
        <f t="shared" si="6"/>
        <v>0</v>
      </c>
      <c r="BH89" s="140">
        <f t="shared" si="7"/>
        <v>0</v>
      </c>
      <c r="BI89" s="140">
        <f t="shared" si="8"/>
        <v>0</v>
      </c>
      <c r="BJ89" s="18" t="s">
        <v>79</v>
      </c>
      <c r="BK89" s="140">
        <f t="shared" si="9"/>
        <v>0</v>
      </c>
      <c r="BL89" s="18" t="s">
        <v>339</v>
      </c>
      <c r="BM89" s="139" t="s">
        <v>1932</v>
      </c>
    </row>
    <row r="90" spans="2:65" s="1" customFormat="1" ht="16.5" customHeight="1">
      <c r="B90" s="33"/>
      <c r="C90" s="128" t="s">
        <v>168</v>
      </c>
      <c r="D90" s="128" t="s">
        <v>135</v>
      </c>
      <c r="E90" s="129" t="s">
        <v>1933</v>
      </c>
      <c r="F90" s="130" t="s">
        <v>1934</v>
      </c>
      <c r="G90" s="131" t="s">
        <v>138</v>
      </c>
      <c r="H90" s="132">
        <v>1</v>
      </c>
      <c r="I90" s="133"/>
      <c r="J90" s="134">
        <f t="shared" si="0"/>
        <v>0</v>
      </c>
      <c r="K90" s="130" t="s">
        <v>19</v>
      </c>
      <c r="L90" s="33"/>
      <c r="M90" s="135" t="s">
        <v>19</v>
      </c>
      <c r="N90" s="136" t="s">
        <v>43</v>
      </c>
      <c r="P90" s="137">
        <f t="shared" si="1"/>
        <v>0</v>
      </c>
      <c r="Q90" s="137">
        <v>0</v>
      </c>
      <c r="R90" s="137">
        <f t="shared" si="2"/>
        <v>0</v>
      </c>
      <c r="S90" s="137">
        <v>0</v>
      </c>
      <c r="T90" s="138">
        <f t="shared" si="3"/>
        <v>0</v>
      </c>
      <c r="AR90" s="139" t="s">
        <v>339</v>
      </c>
      <c r="AT90" s="139" t="s">
        <v>135</v>
      </c>
      <c r="AU90" s="139" t="s">
        <v>81</v>
      </c>
      <c r="AY90" s="18" t="s">
        <v>132</v>
      </c>
      <c r="BE90" s="140">
        <f t="shared" si="4"/>
        <v>0</v>
      </c>
      <c r="BF90" s="140">
        <f t="shared" si="5"/>
        <v>0</v>
      </c>
      <c r="BG90" s="140">
        <f t="shared" si="6"/>
        <v>0</v>
      </c>
      <c r="BH90" s="140">
        <f t="shared" si="7"/>
        <v>0</v>
      </c>
      <c r="BI90" s="140">
        <f t="shared" si="8"/>
        <v>0</v>
      </c>
      <c r="BJ90" s="18" t="s">
        <v>79</v>
      </c>
      <c r="BK90" s="140">
        <f t="shared" si="9"/>
        <v>0</v>
      </c>
      <c r="BL90" s="18" t="s">
        <v>339</v>
      </c>
      <c r="BM90" s="139" t="s">
        <v>1935</v>
      </c>
    </row>
    <row r="91" spans="2:65" s="1" customFormat="1" ht="16.5" customHeight="1">
      <c r="B91" s="33"/>
      <c r="C91" s="128" t="s">
        <v>175</v>
      </c>
      <c r="D91" s="128" t="s">
        <v>135</v>
      </c>
      <c r="E91" s="129" t="s">
        <v>1936</v>
      </c>
      <c r="F91" s="130" t="s">
        <v>1937</v>
      </c>
      <c r="G91" s="131" t="s">
        <v>138</v>
      </c>
      <c r="H91" s="132">
        <v>1</v>
      </c>
      <c r="I91" s="133"/>
      <c r="J91" s="134">
        <f t="shared" si="0"/>
        <v>0</v>
      </c>
      <c r="K91" s="130" t="s">
        <v>19</v>
      </c>
      <c r="L91" s="33"/>
      <c r="M91" s="135" t="s">
        <v>19</v>
      </c>
      <c r="N91" s="136" t="s">
        <v>43</v>
      </c>
      <c r="P91" s="137">
        <f t="shared" si="1"/>
        <v>0</v>
      </c>
      <c r="Q91" s="137">
        <v>0</v>
      </c>
      <c r="R91" s="137">
        <f t="shared" si="2"/>
        <v>0</v>
      </c>
      <c r="S91" s="137">
        <v>0</v>
      </c>
      <c r="T91" s="138">
        <f t="shared" si="3"/>
        <v>0</v>
      </c>
      <c r="AR91" s="139" t="s">
        <v>339</v>
      </c>
      <c r="AT91" s="139" t="s">
        <v>135</v>
      </c>
      <c r="AU91" s="139" t="s">
        <v>81</v>
      </c>
      <c r="AY91" s="18" t="s">
        <v>132</v>
      </c>
      <c r="BE91" s="140">
        <f t="shared" si="4"/>
        <v>0</v>
      </c>
      <c r="BF91" s="140">
        <f t="shared" si="5"/>
        <v>0</v>
      </c>
      <c r="BG91" s="140">
        <f t="shared" si="6"/>
        <v>0</v>
      </c>
      <c r="BH91" s="140">
        <f t="shared" si="7"/>
        <v>0</v>
      </c>
      <c r="BI91" s="140">
        <f t="shared" si="8"/>
        <v>0</v>
      </c>
      <c r="BJ91" s="18" t="s">
        <v>79</v>
      </c>
      <c r="BK91" s="140">
        <f t="shared" si="9"/>
        <v>0</v>
      </c>
      <c r="BL91" s="18" t="s">
        <v>339</v>
      </c>
      <c r="BM91" s="139" t="s">
        <v>1938</v>
      </c>
    </row>
    <row r="92" spans="2:65" s="1" customFormat="1" ht="24.2" customHeight="1">
      <c r="B92" s="33"/>
      <c r="C92" s="128" t="s">
        <v>182</v>
      </c>
      <c r="D92" s="128" t="s">
        <v>135</v>
      </c>
      <c r="E92" s="129" t="s">
        <v>1939</v>
      </c>
      <c r="F92" s="130" t="s">
        <v>1940</v>
      </c>
      <c r="G92" s="131" t="s">
        <v>596</v>
      </c>
      <c r="H92" s="188"/>
      <c r="I92" s="133"/>
      <c r="J92" s="134">
        <f t="shared" si="0"/>
        <v>0</v>
      </c>
      <c r="K92" s="130" t="s">
        <v>139</v>
      </c>
      <c r="L92" s="33"/>
      <c r="M92" s="135" t="s">
        <v>19</v>
      </c>
      <c r="N92" s="136" t="s">
        <v>43</v>
      </c>
      <c r="P92" s="137">
        <f t="shared" si="1"/>
        <v>0</v>
      </c>
      <c r="Q92" s="137">
        <v>0</v>
      </c>
      <c r="R92" s="137">
        <f t="shared" si="2"/>
        <v>0</v>
      </c>
      <c r="S92" s="137">
        <v>0</v>
      </c>
      <c r="T92" s="138">
        <f t="shared" si="3"/>
        <v>0</v>
      </c>
      <c r="AR92" s="139" t="s">
        <v>339</v>
      </c>
      <c r="AT92" s="139" t="s">
        <v>135</v>
      </c>
      <c r="AU92" s="139" t="s">
        <v>81</v>
      </c>
      <c r="AY92" s="18" t="s">
        <v>132</v>
      </c>
      <c r="BE92" s="140">
        <f t="shared" si="4"/>
        <v>0</v>
      </c>
      <c r="BF92" s="140">
        <f t="shared" si="5"/>
        <v>0</v>
      </c>
      <c r="BG92" s="140">
        <f t="shared" si="6"/>
        <v>0</v>
      </c>
      <c r="BH92" s="140">
        <f t="shared" si="7"/>
        <v>0</v>
      </c>
      <c r="BI92" s="140">
        <f t="shared" si="8"/>
        <v>0</v>
      </c>
      <c r="BJ92" s="18" t="s">
        <v>79</v>
      </c>
      <c r="BK92" s="140">
        <f t="shared" si="9"/>
        <v>0</v>
      </c>
      <c r="BL92" s="18" t="s">
        <v>339</v>
      </c>
      <c r="BM92" s="139" t="s">
        <v>1941</v>
      </c>
    </row>
    <row r="93" spans="2:47" s="1" customFormat="1" ht="11.25">
      <c r="B93" s="33"/>
      <c r="D93" s="141" t="s">
        <v>142</v>
      </c>
      <c r="F93" s="142" t="s">
        <v>1942</v>
      </c>
      <c r="I93" s="143"/>
      <c r="L93" s="33"/>
      <c r="M93" s="144"/>
      <c r="T93" s="54"/>
      <c r="AT93" s="18" t="s">
        <v>142</v>
      </c>
      <c r="AU93" s="18" t="s">
        <v>81</v>
      </c>
    </row>
    <row r="94" spans="2:65" s="1" customFormat="1" ht="24.2" customHeight="1">
      <c r="B94" s="33"/>
      <c r="C94" s="128" t="s">
        <v>276</v>
      </c>
      <c r="D94" s="128" t="s">
        <v>135</v>
      </c>
      <c r="E94" s="129" t="s">
        <v>1943</v>
      </c>
      <c r="F94" s="130" t="s">
        <v>1944</v>
      </c>
      <c r="G94" s="131" t="s">
        <v>596</v>
      </c>
      <c r="H94" s="188"/>
      <c r="I94" s="133"/>
      <c r="J94" s="134">
        <f>ROUND(I94*H94,2)</f>
        <v>0</v>
      </c>
      <c r="K94" s="130" t="s">
        <v>139</v>
      </c>
      <c r="L94" s="33"/>
      <c r="M94" s="135" t="s">
        <v>19</v>
      </c>
      <c r="N94" s="136" t="s">
        <v>43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339</v>
      </c>
      <c r="AT94" s="139" t="s">
        <v>135</v>
      </c>
      <c r="AU94" s="139" t="s">
        <v>81</v>
      </c>
      <c r="AY94" s="18" t="s">
        <v>132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79</v>
      </c>
      <c r="BK94" s="140">
        <f>ROUND(I94*H94,2)</f>
        <v>0</v>
      </c>
      <c r="BL94" s="18" t="s">
        <v>339</v>
      </c>
      <c r="BM94" s="139" t="s">
        <v>1945</v>
      </c>
    </row>
    <row r="95" spans="2:47" s="1" customFormat="1" ht="11.25">
      <c r="B95" s="33"/>
      <c r="D95" s="141" t="s">
        <v>142</v>
      </c>
      <c r="F95" s="142" t="s">
        <v>1946</v>
      </c>
      <c r="I95" s="143"/>
      <c r="L95" s="33"/>
      <c r="M95" s="190"/>
      <c r="N95" s="147"/>
      <c r="O95" s="147"/>
      <c r="P95" s="147"/>
      <c r="Q95" s="147"/>
      <c r="R95" s="147"/>
      <c r="S95" s="147"/>
      <c r="T95" s="191"/>
      <c r="AT95" s="18" t="s">
        <v>142</v>
      </c>
      <c r="AU95" s="18" t="s">
        <v>81</v>
      </c>
    </row>
    <row r="96" spans="2:12" s="1" customFormat="1" ht="6.95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33"/>
    </row>
  </sheetData>
  <sheetProtection algorithmName="SHA-512" hashValue="z+6ofFzAwSYoclh+RNEogElOIg69U6MRgCyrOuHUDTCYiYFvNErktHSsDHDqCleY59Y/0VxWbMauI1Pgb+4Vjg==" saltValue="tXV44c0PW+rvN9sUX0fQSHiKzAnfwqTTEATaqh6suQbXuu38tsoK+PRMo53acNJIzL8eTCDGXryKpWYcNRJsUg==" spinCount="100000" sheet="1" objects="1" scenarios="1" formatColumns="0" formatRows="0" autoFilter="0"/>
  <autoFilter ref="C80:K9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3_02/998751201"/>
    <hyperlink ref="F95" r:id="rId2" display="https://podminky.urs.cz/item/CS_URS_2023_02/9987512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69D5-EA17-41C6-B883-D15FF8F231A5}">
  <dimension ref="A3:H35"/>
  <sheetViews>
    <sheetView workbookViewId="0" topLeftCell="A16">
      <selection activeCell="K32" sqref="K32"/>
    </sheetView>
  </sheetViews>
  <sheetFormatPr defaultColWidth="9.140625" defaultRowHeight="12"/>
  <cols>
    <col min="1" max="1" width="5.421875" style="326" customWidth="1"/>
    <col min="2" max="2" width="12.421875" style="326" customWidth="1"/>
    <col min="3" max="3" width="24.140625" style="326" customWidth="1"/>
    <col min="4" max="4" width="13.7109375" style="329" customWidth="1"/>
    <col min="5" max="5" width="17.140625" style="328" customWidth="1"/>
    <col min="6" max="6" width="19.421875" style="327" customWidth="1"/>
    <col min="7" max="8" width="9.140625" style="326" hidden="1" customWidth="1"/>
    <col min="9" max="16384" width="9.28125" style="326" customWidth="1"/>
  </cols>
  <sheetData>
    <row r="3" spans="1:3" ht="12">
      <c r="A3" s="367"/>
      <c r="B3" s="366" t="s">
        <v>19</v>
      </c>
      <c r="C3" s="366"/>
    </row>
    <row r="4" spans="1:3" ht="12">
      <c r="A4" s="367"/>
      <c r="B4" s="366" t="s">
        <v>2162</v>
      </c>
      <c r="C4" s="366"/>
    </row>
    <row r="5" spans="1:3" ht="12">
      <c r="A5" s="367"/>
      <c r="B5" s="366" t="s">
        <v>2161</v>
      </c>
      <c r="C5" s="366"/>
    </row>
    <row r="6" spans="1:3" ht="15.75" thickBot="1">
      <c r="A6" s="367"/>
      <c r="B6" s="366"/>
      <c r="C6" s="366"/>
    </row>
    <row r="7" spans="1:6" s="360" customFormat="1" ht="33.95" customHeight="1" thickBot="1">
      <c r="A7" s="365" t="s">
        <v>2160</v>
      </c>
      <c r="B7" s="364"/>
      <c r="C7" s="364"/>
      <c r="D7" s="363"/>
      <c r="E7" s="362"/>
      <c r="F7" s="361"/>
    </row>
    <row r="8" spans="1:6" ht="15.75" thickBot="1">
      <c r="A8" s="359" t="s">
        <v>2159</v>
      </c>
      <c r="B8" s="358"/>
      <c r="C8" s="358"/>
      <c r="D8" s="357" t="s">
        <v>596</v>
      </c>
      <c r="E8" s="356" t="s">
        <v>2158</v>
      </c>
      <c r="F8" s="355" t="s">
        <v>2157</v>
      </c>
    </row>
    <row r="9" spans="1:8" ht="12">
      <c r="A9" s="349">
        <v>1</v>
      </c>
      <c r="B9" s="348" t="s">
        <v>2156</v>
      </c>
      <c r="C9" s="348"/>
      <c r="D9" s="347"/>
      <c r="E9" s="346"/>
      <c r="F9" s="345">
        <f>'07.2 - Pol Elektroinstalace'!G16</f>
        <v>0</v>
      </c>
      <c r="H9" s="326">
        <v>9</v>
      </c>
    </row>
    <row r="10" spans="1:8" ht="12">
      <c r="A10" s="349">
        <v>2</v>
      </c>
      <c r="B10" s="348" t="s">
        <v>2155</v>
      </c>
      <c r="C10" s="348"/>
      <c r="D10" s="347">
        <v>3.6</v>
      </c>
      <c r="E10" s="346">
        <f>SUM(F9:F9)</f>
        <v>0</v>
      </c>
      <c r="F10" s="345">
        <f>D10*E10/100</f>
        <v>0</v>
      </c>
      <c r="H10" s="326">
        <v>10</v>
      </c>
    </row>
    <row r="11" spans="1:8" ht="12">
      <c r="A11" s="349">
        <v>3</v>
      </c>
      <c r="B11" s="348" t="s">
        <v>2154</v>
      </c>
      <c r="C11" s="348"/>
      <c r="D11" s="347">
        <v>1</v>
      </c>
      <c r="E11" s="346">
        <f>SUM(F9:F9)</f>
        <v>0</v>
      </c>
      <c r="F11" s="345">
        <f>D11*E11/100</f>
        <v>0</v>
      </c>
      <c r="H11" s="326">
        <v>12</v>
      </c>
    </row>
    <row r="12" spans="1:8" ht="12">
      <c r="A12" s="349">
        <v>4</v>
      </c>
      <c r="B12" s="348" t="s">
        <v>2153</v>
      </c>
      <c r="C12" s="348"/>
      <c r="D12" s="347"/>
      <c r="E12" s="346"/>
      <c r="F12" s="345">
        <f>'07.2 - Pol Elektroinstalace'!G54</f>
        <v>0</v>
      </c>
      <c r="H12" s="326">
        <v>13</v>
      </c>
    </row>
    <row r="13" spans="1:8" ht="12">
      <c r="A13" s="349">
        <v>5</v>
      </c>
      <c r="B13" s="348" t="s">
        <v>2152</v>
      </c>
      <c r="C13" s="348"/>
      <c r="D13" s="347">
        <v>5</v>
      </c>
      <c r="E13" s="346">
        <v>0</v>
      </c>
      <c r="F13" s="345">
        <f>D13*E13/100</f>
        <v>0</v>
      </c>
      <c r="H13" s="326">
        <v>14</v>
      </c>
    </row>
    <row r="14" spans="1:8" ht="12">
      <c r="A14" s="349">
        <v>6</v>
      </c>
      <c r="B14" s="348" t="s">
        <v>2151</v>
      </c>
      <c r="C14" s="348"/>
      <c r="D14" s="347">
        <v>3</v>
      </c>
      <c r="E14" s="346">
        <f>SUM(F12:F12)</f>
        <v>0</v>
      </c>
      <c r="F14" s="345">
        <f>D14*E14/100</f>
        <v>0</v>
      </c>
      <c r="H14" s="326">
        <v>15</v>
      </c>
    </row>
    <row r="15" spans="1:8" ht="12">
      <c r="A15" s="349">
        <v>7</v>
      </c>
      <c r="B15" s="348" t="s">
        <v>2150</v>
      </c>
      <c r="C15" s="348"/>
      <c r="D15" s="347"/>
      <c r="E15" s="346"/>
      <c r="F15" s="345">
        <f>'07.2 - Pol Elektroinstalace'!G87</f>
        <v>0</v>
      </c>
      <c r="G15" s="327">
        <f>SUM(F12:F14)</f>
        <v>0</v>
      </c>
      <c r="H15" s="326">
        <v>18</v>
      </c>
    </row>
    <row r="16" spans="1:8" ht="12">
      <c r="A16" s="349">
        <v>8</v>
      </c>
      <c r="B16" s="348" t="s">
        <v>2149</v>
      </c>
      <c r="C16" s="348"/>
      <c r="D16" s="347"/>
      <c r="E16" s="346"/>
      <c r="F16" s="345">
        <f>'07.2 - Pol Elektroinstalace'!G90</f>
        <v>0</v>
      </c>
      <c r="H16" s="326">
        <v>19</v>
      </c>
    </row>
    <row r="17" spans="1:8" ht="15.75" thickBot="1">
      <c r="A17" s="349">
        <v>9</v>
      </c>
      <c r="B17" s="348" t="s">
        <v>2148</v>
      </c>
      <c r="C17" s="348"/>
      <c r="D17" s="347">
        <v>6</v>
      </c>
      <c r="E17" s="346">
        <f>SUM(F15:G15)</f>
        <v>0</v>
      </c>
      <c r="F17" s="345">
        <f>D17*E17/100</f>
        <v>0</v>
      </c>
      <c r="H17" s="326">
        <v>22</v>
      </c>
    </row>
    <row r="18" spans="1:8" ht="12">
      <c r="A18" s="354">
        <v>10</v>
      </c>
      <c r="B18" s="353" t="s">
        <v>2147</v>
      </c>
      <c r="C18" s="353"/>
      <c r="D18" s="352"/>
      <c r="E18" s="351"/>
      <c r="F18" s="350">
        <f>SUM(F9:F10)</f>
        <v>0</v>
      </c>
      <c r="H18" s="326">
        <v>25</v>
      </c>
    </row>
    <row r="19" spans="1:8" ht="12">
      <c r="A19" s="349">
        <v>11</v>
      </c>
      <c r="B19" s="348" t="s">
        <v>2146</v>
      </c>
      <c r="C19" s="348"/>
      <c r="D19" s="347"/>
      <c r="E19" s="346"/>
      <c r="F19" s="345">
        <f>SUM(F11:F17)</f>
        <v>0</v>
      </c>
      <c r="H19" s="326">
        <v>26</v>
      </c>
    </row>
    <row r="20" spans="1:8" ht="15.75" thickBot="1">
      <c r="A20" s="349">
        <v>12</v>
      </c>
      <c r="B20" s="348" t="s">
        <v>2145</v>
      </c>
      <c r="C20" s="348"/>
      <c r="D20" s="347"/>
      <c r="E20" s="346"/>
      <c r="F20" s="345">
        <f>'07.2 - Pol Elektroinstalace'!G99</f>
        <v>0</v>
      </c>
      <c r="H20" s="326">
        <v>27</v>
      </c>
    </row>
    <row r="21" spans="1:8" ht="12">
      <c r="A21" s="344">
        <v>13</v>
      </c>
      <c r="B21" s="343" t="s">
        <v>2144</v>
      </c>
      <c r="C21" s="343"/>
      <c r="D21" s="342"/>
      <c r="E21" s="341"/>
      <c r="F21" s="340">
        <f>SUM(F18:F20)</f>
        <v>0</v>
      </c>
      <c r="G21" s="327">
        <f>SUM(F21:F21)</f>
        <v>0</v>
      </c>
      <c r="H21" s="326">
        <v>28</v>
      </c>
    </row>
    <row r="22" spans="1:6" ht="12">
      <c r="A22" s="339"/>
      <c r="B22" s="338"/>
      <c r="C22" s="338"/>
      <c r="D22" s="337"/>
      <c r="E22" s="336"/>
      <c r="F22" s="335"/>
    </row>
    <row r="23" spans="1:8" ht="12">
      <c r="A23" s="349">
        <v>14</v>
      </c>
      <c r="B23" s="348" t="s">
        <v>2143</v>
      </c>
      <c r="C23" s="348"/>
      <c r="D23" s="347">
        <v>3.25</v>
      </c>
      <c r="E23" s="346">
        <f>SUM(F19:F19)</f>
        <v>0</v>
      </c>
      <c r="F23" s="345">
        <f>D23*E23/100</f>
        <v>0</v>
      </c>
      <c r="H23" s="326">
        <v>30</v>
      </c>
    </row>
    <row r="24" spans="1:8" ht="15.75" thickBot="1">
      <c r="A24" s="349">
        <v>15</v>
      </c>
      <c r="B24" s="348" t="s">
        <v>2142</v>
      </c>
      <c r="C24" s="348"/>
      <c r="D24" s="347">
        <v>0.8</v>
      </c>
      <c r="E24" s="346">
        <f>SUM(F19:F19)</f>
        <v>0</v>
      </c>
      <c r="F24" s="345">
        <f>D24*E24/100</f>
        <v>0</v>
      </c>
      <c r="H24" s="326">
        <v>31</v>
      </c>
    </row>
    <row r="25" spans="1:8" ht="12">
      <c r="A25" s="344">
        <v>16</v>
      </c>
      <c r="B25" s="343" t="s">
        <v>2141</v>
      </c>
      <c r="C25" s="343"/>
      <c r="D25" s="342"/>
      <c r="E25" s="341"/>
      <c r="F25" s="340">
        <f>SUM(F23:F24)</f>
        <v>0</v>
      </c>
      <c r="G25" s="327">
        <f>SUM(F25:F25)</f>
        <v>0</v>
      </c>
      <c r="H25" s="326">
        <v>33</v>
      </c>
    </row>
    <row r="26" spans="1:6" ht="12">
      <c r="A26" s="339"/>
      <c r="B26" s="338"/>
      <c r="C26" s="338"/>
      <c r="D26" s="337"/>
      <c r="E26" s="336"/>
      <c r="F26" s="335"/>
    </row>
    <row r="27" spans="1:8" ht="12">
      <c r="A27" s="349">
        <v>17</v>
      </c>
      <c r="B27" s="348" t="s">
        <v>2140</v>
      </c>
      <c r="C27" s="348"/>
      <c r="D27" s="347"/>
      <c r="E27" s="346"/>
      <c r="F27" s="345">
        <v>0</v>
      </c>
      <c r="H27" s="326">
        <v>35</v>
      </c>
    </row>
    <row r="28" spans="1:8" ht="12">
      <c r="A28" s="349">
        <v>18</v>
      </c>
      <c r="B28" s="348" t="s">
        <v>2139</v>
      </c>
      <c r="C28" s="348"/>
      <c r="D28" s="347"/>
      <c r="E28" s="346"/>
      <c r="F28" s="345">
        <v>0</v>
      </c>
      <c r="H28" s="326">
        <v>36</v>
      </c>
    </row>
    <row r="29" spans="1:8" ht="15.75" thickBot="1">
      <c r="A29" s="349">
        <v>19</v>
      </c>
      <c r="B29" s="348" t="s">
        <v>2138</v>
      </c>
      <c r="C29" s="348"/>
      <c r="D29" s="347"/>
      <c r="E29" s="346"/>
      <c r="F29" s="345">
        <v>0</v>
      </c>
      <c r="H29" s="326">
        <v>39</v>
      </c>
    </row>
    <row r="30" spans="1:8" ht="12">
      <c r="A30" s="344">
        <v>20</v>
      </c>
      <c r="B30" s="343" t="s">
        <v>2137</v>
      </c>
      <c r="C30" s="343"/>
      <c r="D30" s="342"/>
      <c r="E30" s="341"/>
      <c r="F30" s="340">
        <f>SUM(F27:F29)</f>
        <v>0</v>
      </c>
      <c r="G30" s="327">
        <f>SUM(F30:F30)</f>
        <v>0</v>
      </c>
      <c r="H30" s="326">
        <v>41</v>
      </c>
    </row>
    <row r="31" spans="1:6" ht="12">
      <c r="A31" s="339"/>
      <c r="B31" s="338"/>
      <c r="C31" s="338"/>
      <c r="D31" s="337"/>
      <c r="E31" s="336"/>
      <c r="F31" s="335"/>
    </row>
    <row r="32" spans="1:8" ht="15.75" thickBot="1">
      <c r="A32" s="349">
        <v>21</v>
      </c>
      <c r="B32" s="348" t="s">
        <v>2136</v>
      </c>
      <c r="C32" s="348"/>
      <c r="D32" s="347"/>
      <c r="E32" s="346"/>
      <c r="F32" s="345">
        <v>0</v>
      </c>
      <c r="H32" s="326">
        <v>6</v>
      </c>
    </row>
    <row r="33" spans="1:8" ht="12">
      <c r="A33" s="344">
        <v>22</v>
      </c>
      <c r="B33" s="343" t="s">
        <v>2135</v>
      </c>
      <c r="C33" s="343"/>
      <c r="D33" s="342"/>
      <c r="E33" s="341"/>
      <c r="F33" s="340">
        <f>SUM(F32:F32)</f>
        <v>0</v>
      </c>
      <c r="G33" s="327">
        <f>SUM(F33:F33)</f>
        <v>0</v>
      </c>
      <c r="H33" s="326">
        <v>7</v>
      </c>
    </row>
    <row r="34" spans="1:6" ht="15.75" thickBot="1">
      <c r="A34" s="339"/>
      <c r="B34" s="338"/>
      <c r="C34" s="338"/>
      <c r="D34" s="337"/>
      <c r="E34" s="336"/>
      <c r="F34" s="335"/>
    </row>
    <row r="35" spans="1:8" ht="16.5" thickBot="1" thickTop="1">
      <c r="A35" s="334">
        <v>23</v>
      </c>
      <c r="B35" s="333" t="s">
        <v>2134</v>
      </c>
      <c r="C35" s="333"/>
      <c r="D35" s="332"/>
      <c r="E35" s="331"/>
      <c r="F35" s="330">
        <f>SUM(G18:G34)</f>
        <v>0</v>
      </c>
      <c r="H35" s="326">
        <v>44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Michal</cp:lastModifiedBy>
  <dcterms:created xsi:type="dcterms:W3CDTF">2024-04-15T13:41:43Z</dcterms:created>
  <dcterms:modified xsi:type="dcterms:W3CDTF">2024-04-15T13:44:22Z</dcterms:modified>
  <cp:category/>
  <cp:version/>
  <cp:contentType/>
  <cp:contentStatus/>
</cp:coreProperties>
</file>