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/>
  <bookViews>
    <workbookView xWindow="0" yWindow="0" windowWidth="28800" windowHeight="12225" activeTab="0"/>
  </bookViews>
  <sheets>
    <sheet name="Rekapitulace stavby" sheetId="1" r:id="rId1"/>
    <sheet name="01 - Silnoproudé a slabop..." sheetId="2" r:id="rId2"/>
    <sheet name="02 - IT technologie" sheetId="3" r:id="rId3"/>
    <sheet name="03 - Vedlejší a ostatní n..." sheetId="4" r:id="rId4"/>
    <sheet name="Pokyny pro vyplnění" sheetId="5" r:id="rId5"/>
  </sheets>
  <definedNames>
    <definedName name="_xlnm._FilterDatabase" localSheetId="1" hidden="1">'01 - Silnoproudé a slabop...'!$C$87:$K$321</definedName>
    <definedName name="_xlnm._FilterDatabase" localSheetId="2" hidden="1">'02 - IT technologie'!$C$79:$K$111</definedName>
    <definedName name="_xlnm._FilterDatabase" localSheetId="3" hidden="1">'03 - Vedlejší a ostatní n...'!$C$81:$K$94</definedName>
    <definedName name="_xlnm.Print_Area" localSheetId="1">'01 - Silnoproudé a slabop...'!$C$4:$J$39,'01 - Silnoproudé a slabop...'!$C$45:$J$69,'01 - Silnoproudé a slabop...'!$C$75:$K$321</definedName>
    <definedName name="_xlnm.Print_Area" localSheetId="2">'02 - IT technologie'!$C$4:$J$39,'02 - IT technologie'!$C$45:$J$61,'02 - IT technologie'!$C$67:$K$111</definedName>
    <definedName name="_xlnm.Print_Area" localSheetId="3">'03 - Vedlejší a ostatní n...'!$C$4:$J$39,'03 - Vedlejší a ostatní n...'!$C$45:$J$63,'03 - Vedlejší a ostatní n...'!$C$69:$K$94</definedName>
    <definedName name="_xlnm.Print_Area" localSheetId="4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'01 - Silnoproudé a slabop...'!$87:$87</definedName>
    <definedName name="_xlnm.Print_Titles" localSheetId="2">'02 - IT technologie'!$79:$79</definedName>
    <definedName name="_xlnm.Print_Titles" localSheetId="3">'03 - Vedlejší a ostatní n...'!$81:$81</definedName>
  </definedNames>
  <calcPr calcId="191029"/>
</workbook>
</file>

<file path=xl/sharedStrings.xml><?xml version="1.0" encoding="utf-8"?>
<sst xmlns="http://schemas.openxmlformats.org/spreadsheetml/2006/main" count="3229" uniqueCount="801">
  <si>
    <t>Export Komplet</t>
  </si>
  <si>
    <t>VZ</t>
  </si>
  <si>
    <t>2.0</t>
  </si>
  <si>
    <t>ZAMOK</t>
  </si>
  <si>
    <t>False</t>
  </si>
  <si>
    <t>{e3b13ff4-c354-4b65-8d12-115069442479}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</si>
  <si>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</si>
  <si>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</si>
  <si>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</si>
  <si>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</si>
  <si>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</si>
  <si>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</si>
  <si>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</si>
  <si>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</si>
  <si>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20240404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</si>
  <si>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</si>
  <si>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</si>
  <si>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Zajištění vnitřní konektivity na SPgS KV</t>
  </si>
  <si>
    <t>KSO:</t>
  </si>
  <si>
    <t/>
  </si>
  <si>
    <t>CC-CZ:</t>
  </si>
  <si>
    <t>Místo:</t>
  </si>
  <si>
    <t>Lidická 455/40 - Drahovice, 360 01 Karlovy Vary</t>
  </si>
  <si>
    <t>Datum:</t>
  </si>
  <si>
    <t>4. 4. 2024</t>
  </si>
  <si>
    <t>Zadavatel:</t>
  </si>
  <si>
    <t>IČ:</t>
  </si>
  <si>
    <t>Stř.ped.škola,gymnázium a vyšší odb.škola KV,p.o.</t>
  </si>
  <si>
    <t>DIČ:</t>
  </si>
  <si>
    <t>Uchazeč:</t>
  </si>
  <si>
    <t>Vyplň údaj</t>
  </si>
  <si>
    <t>Projektant:</t>
  </si>
  <si>
    <t>Ing. Roman Gajdoš</t>
  </si>
  <si>
    <t>True</t>
  </si>
  <si>
    <t>Zpracovatel:</t>
  </si>
  <si>
    <t>Bc. Martin Frous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</si>
  <si>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</si>
  <si>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</si>
  <si>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</si>
  <si>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</si>
  <si>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</si>
  <si>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</si>
  <si>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</si>
  <si>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</si>
  <si>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</si>
  <si>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</si>
  <si>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</si>
  <si>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</si>
  <si>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</si>
  <si>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</si>
  <si>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</si>
  <si>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</si>
  <si>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</si>
  <si>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</si>
  <si>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</si>
  <si>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</si>
  <si>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</si>
  <si>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</si>
  <si>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</si>
  <si>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</si>
  <si>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</si>
  <si>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</si>
  <si>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</si>
  <si>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</si>
  <si>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</si>
  <si>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</si>
  <si>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</si>
  <si>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</si>
  <si>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</si>
  <si>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</si>
  <si>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</si>
  <si>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</si>
  <si>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</si>
  <si>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</si>
  <si>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</si>
  <si>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</si>
  <si>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</si>
  <si>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</si>
  <si>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Silnoproudé a slaboproudé elektroinstalace</t>
  </si>
  <si>
    <t>STA</t>
  </si>
  <si>
    <t>1</t>
  </si>
  <si>
    <t>{f3aceb3c-875f-48f7-8c6e-24e2dba7e086}</t>
  </si>
  <si>
    <t>2</t>
  </si>
  <si>
    <t>02</t>
  </si>
  <si>
    <t>IT technologie</t>
  </si>
  <si>
    <t>{e54cd080-71f2-4cea-9550-297d50623174}</t>
  </si>
  <si>
    <t>03</t>
  </si>
  <si>
    <t>Vedlejší a ostatní náklady</t>
  </si>
  <si>
    <t>{90279717-32e4-4820-b04e-1aa1ec469deb}</t>
  </si>
  <si>
    <t>KRYCÍ LIST SOUPISU PRACÍ</t>
  </si>
  <si>
    <t>Objekt:</t>
  </si>
  <si>
    <t>01 - Silnoproudé a slaboproudé elektroinstalace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</si>
  <si>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</si>
  <si>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</si>
  <si>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</si>
  <si>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</si>
  <si>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</si>
  <si>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</si>
  <si>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</si>
  <si>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</si>
  <si>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</si>
  <si>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</si>
  <si>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</si>
  <si>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742 - Elektroinstalace - slaboproud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</si>
  <si>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</si>
  <si>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</si>
  <si>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</si>
  <si>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</si>
  <si>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</si>
  <si>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</si>
  <si>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</si>
  <si>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</si>
  <si>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</si>
  <si>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</si>
  <si>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</si>
  <si>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</si>
  <si>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</si>
  <si>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</si>
  <si>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</si>
  <si>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</si>
  <si>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</si>
  <si>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</si>
  <si>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</si>
  <si>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</si>
  <si>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612315121</t>
  </si>
  <si>
    <t>Vápenná štuková omítka rýh ve stěnách š do 150 mm</t>
  </si>
  <si>
    <t>m2</t>
  </si>
  <si>
    <t>CS ÚRS 2024 01</t>
  </si>
  <si>
    <t>4</t>
  </si>
  <si>
    <t>1751680601</t>
  </si>
  <si>
    <t>PP</t>
  </si>
  <si>
    <t>Vápenná omítka rýh štuková ve stěnách, šířky rýhy do 150 mm</t>
  </si>
  <si>
    <t>Online PSC</t>
  </si>
  <si>
    <t>https://podminky.urs.cz/item/CS_URS_2024_01/612315121</t>
  </si>
  <si>
    <t>9</t>
  </si>
  <si>
    <t>Ostatní konstrukce a práce, bourání</t>
  </si>
  <si>
    <t>974031122</t>
  </si>
  <si>
    <t>Vysekání rýh ve zdivu cihelném hl do 30 mm š do 70 mm</t>
  </si>
  <si>
    <t>m</t>
  </si>
  <si>
    <t>200893381</t>
  </si>
  <si>
    <t>Vysekání rýh ve zdivu cihelném na maltu vápennou nebo vápenocementovou do hl. 30 mm a šířky do 70 mm</t>
  </si>
  <si>
    <t>https://podminky.urs.cz/item/CS_URS_2024_01/974031122</t>
  </si>
  <si>
    <t>3</t>
  </si>
  <si>
    <t>977131110</t>
  </si>
  <si>
    <t>Vrty příklepovými vrtáky D do 16 mm do cihelného zdiva nebo prostého betonu</t>
  </si>
  <si>
    <t>-30705620</t>
  </si>
  <si>
    <t>Vrty příklepovými vrtáky do cihelného zdiva nebo prostého betonu průměru do 16 mm</t>
  </si>
  <si>
    <t>https://podminky.urs.cz/item/CS_URS_2024_01/977131110</t>
  </si>
  <si>
    <t>997</t>
  </si>
  <si>
    <t>Přesun sutě</t>
  </si>
  <si>
    <t>997013214</t>
  </si>
  <si>
    <t>Vnitrostaveništní doprava suti a vybouraných hmot pro budovy v přes 12 do 15 m ručně</t>
  </si>
  <si>
    <t>t</t>
  </si>
  <si>
    <t>-758651442</t>
  </si>
  <si>
    <t>Vnitrostaveništní doprava suti a vybouraných hmot vodorovně do 50 m s naložením ručně pro budovy a haly výšky přes 12 do 15 m</t>
  </si>
  <si>
    <t>https://podminky.urs.cz/item/CS_URS_2024_01/997013214</t>
  </si>
  <si>
    <t>5</t>
  </si>
  <si>
    <t>997013219</t>
  </si>
  <si>
    <t>Příplatek k vnitrostaveništní dopravě suti a vybouraných hmot za zvětšenou dopravu suti ZKD 10 m</t>
  </si>
  <si>
    <t>272905243</t>
  </si>
  <si>
    <t>Vnitrostaveništní doprava suti a vybouraných hmot vodorovně do 50 m s naložením Příplatek k cenám -3111 až -3217 za zvětšenou vodorovnou dopravu přes vymezenou dopravní vzdálenost za každých dalších započatých 10 m</t>
  </si>
  <si>
    <t>https://podminky.urs.cz/item/CS_URS_2024_01/997013219</t>
  </si>
  <si>
    <t>997013501</t>
  </si>
  <si>
    <t>Odvoz suti a vybouraných hmot na skládku nebo meziskládku do 1 km se složením</t>
  </si>
  <si>
    <t>-2097694721</t>
  </si>
  <si>
    <t>Odvoz suti a vybouraných hmot na skládku nebo meziskládku se složením, na vzdálenost do 1 km</t>
  </si>
  <si>
    <t>https://podminky.urs.cz/item/CS_URS_2024_01/997013501</t>
  </si>
  <si>
    <t>7</t>
  </si>
  <si>
    <t>997013509</t>
  </si>
  <si>
    <t>Příplatek k odvozu suti a vybouraných hmot na skládku ZKD 1 km přes 1 km</t>
  </si>
  <si>
    <t>194557358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</si>
  <si>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</si>
  <si>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</si>
  <si>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VV</t>
  </si>
  <si>
    <t>2,482*19</t>
  </si>
  <si>
    <t>8</t>
  </si>
  <si>
    <t>997013631</t>
  </si>
  <si>
    <t>Poplatek za uložení na skládce (skládkovné) stavebního odpadu směsného kód odpadu 17 09 04</t>
  </si>
  <si>
    <t>540190740</t>
  </si>
  <si>
    <t>Poplatek za uložení stavebního odpadu na skládce (skládkovné) směsného stavebního a demoličního zatříděného do Katalogu odpadů pod kódem 17 09 04</t>
  </si>
  <si>
    <t>https://podminky.urs.cz/item/CS_URS_2024_01/997013631</t>
  </si>
  <si>
    <t>998</t>
  </si>
  <si>
    <t>Přesun hmot</t>
  </si>
  <si>
    <t>998018003</t>
  </si>
  <si>
    <t>Přesun hmot pro budovy ruční pro budovy v přes 12 do 24 m</t>
  </si>
  <si>
    <t>758136849</t>
  </si>
  <si>
    <t>Přesun hmot pro budovy občanské výstavby, bydlení, výrobu a služby ruční (bez užití mechanizace) vodorovná dopravní vzdálenost do 100 m pro budovy s jakoukoliv nosnou konstrukcí výšky přes 12 do 24 m</t>
  </si>
  <si>
    <t>https://podminky.urs.cz/item/CS_URS_2024_01/998018003</t>
  </si>
  <si>
    <t>PSV</t>
  </si>
  <si>
    <t>Práce a dodávky PSV</t>
  </si>
  <si>
    <t>741</t>
  </si>
  <si>
    <t>Elektroinstalace - silnoproud</t>
  </si>
  <si>
    <t>10</t>
  </si>
  <si>
    <t>741110041</t>
  </si>
  <si>
    <t>Montáž trubka plastová ohebná D přes 11 do 23 mm uložená pevně</t>
  </si>
  <si>
    <t>16</t>
  </si>
  <si>
    <t>326357138</t>
  </si>
  <si>
    <t>Montáž trubek elektroinstalačních s nasunutím nebo našroubováním do krabic plastových ohebných, uložených pevně, vnější Ø přes 11 do 23 mm</t>
  </si>
  <si>
    <t>https://podminky.urs.cz/item/CS_URS_2024_01/741110041</t>
  </si>
  <si>
    <t>11</t>
  </si>
  <si>
    <t>M</t>
  </si>
  <si>
    <t>34571152</t>
  </si>
  <si>
    <t>trubka elektroinstalační ohebná z PH, D 12/20mm</t>
  </si>
  <si>
    <t>32</t>
  </si>
  <si>
    <t>1136764710</t>
  </si>
  <si>
    <t>200</t>
  </si>
  <si>
    <t>200*1,05 'Přepočtené koeficientem množství</t>
  </si>
  <si>
    <t>741110063</t>
  </si>
  <si>
    <t>Montáž trubka plastová ohebná D přes 35 mm uložená pod omítku</t>
  </si>
  <si>
    <t>-2049951673</t>
  </si>
  <si>
    <t>Montáž trubek elektroinstalačních s nasunutím nebo našroubováním do krabic plastových ohebných, uložených pod omítku, vnější Ø přes 35 mm</t>
  </si>
  <si>
    <t>https://podminky.urs.cz/item/CS_URS_2024_01/741110063</t>
  </si>
  <si>
    <t>vedena v podlaze</t>
  </si>
  <si>
    <t>30</t>
  </si>
  <si>
    <t>13</t>
  </si>
  <si>
    <t>34571158</t>
  </si>
  <si>
    <t>trubka elektroinstalační ohebná z PH, D 48mm</t>
  </si>
  <si>
    <t>-1810441911</t>
  </si>
  <si>
    <t>30*1,05 'Přepočtené koeficientem množství</t>
  </si>
  <si>
    <t>14</t>
  </si>
  <si>
    <t>741110511</t>
  </si>
  <si>
    <t>Montáž lišta a kanálek vkládací šířky do 60 mm s víčkem</t>
  </si>
  <si>
    <t>-653215519</t>
  </si>
  <si>
    <t>Montáž lišt a kanálků elektroinstalačních se spojkami, ohyby a rohy a s nasunutím do krabic vkládacích s víčkem, šířky do 60 mm</t>
  </si>
  <si>
    <t>https://podminky.urs.cz/item/CS_URS_2024_01/741110511</t>
  </si>
  <si>
    <t>15</t>
  </si>
  <si>
    <t>34571008</t>
  </si>
  <si>
    <t>lišta elektroinstalační hranatá PVC 40x40mm</t>
  </si>
  <si>
    <t>1078788776</t>
  </si>
  <si>
    <t>80</t>
  </si>
  <si>
    <t>80*1,05 'Přepočtené koeficientem množství</t>
  </si>
  <si>
    <t>741110514</t>
  </si>
  <si>
    <t>Montáž lišta a kanálek vkládací šířky přes 180 do 250 mm s víčkem</t>
  </si>
  <si>
    <t>1632572745</t>
  </si>
  <si>
    <t>Montáž lišt a kanálků elektroinstalačních se spojkami, ohyby a rohy a s nasunutím do krabic vkládacích s víčkem, šířky do přes 180 do 250 mm</t>
  </si>
  <si>
    <t>https://podminky.urs.cz/item/CS_URS_2024_01/741110514</t>
  </si>
  <si>
    <t>17</t>
  </si>
  <si>
    <t>11740560R</t>
  </si>
  <si>
    <t>parapetní kanál 210x70mm D HD (2m)</t>
  </si>
  <si>
    <t>R-položka</t>
  </si>
  <si>
    <t>99970862</t>
  </si>
  <si>
    <t>676</t>
  </si>
  <si>
    <t>676*1,05 'Přepočtené koeficientem množství</t>
  </si>
  <si>
    <t>18</t>
  </si>
  <si>
    <t>741120101</t>
  </si>
  <si>
    <t>Montáž vodič Cu izolovaný plný a laněný s PVC pláštěm žíla 0,15-16 mm2 zatažený (např. CY, CHAH-V)</t>
  </si>
  <si>
    <t>-861612080</t>
  </si>
  <si>
    <t>Montáž vodičů izolovaných měděných bez ukončení uložených v trubkách nebo lištách zatažených plných a laněných s PVC pláštěm, bezhalogenových, ohniodolných (např. CY, CHAH-V) průřezu žíly 0,15 až 16 mm2</t>
  </si>
  <si>
    <t>https://podminky.urs.cz/item/CS_URS_2024_01/741120101</t>
  </si>
  <si>
    <t>19</t>
  </si>
  <si>
    <t>34141027</t>
  </si>
  <si>
    <t>vodič propojovací flexibilní jádro Cu lanované izolace PVC 450/750V (H07V-K) 1x6mm2</t>
  </si>
  <si>
    <t>-871482314</t>
  </si>
  <si>
    <t>125</t>
  </si>
  <si>
    <t>125*1,15 'Přepočtené koeficientem množství</t>
  </si>
  <si>
    <t>20</t>
  </si>
  <si>
    <t>741122211</t>
  </si>
  <si>
    <t>Montáž kabel Cu plný kulatý žíla 3x1,5 až 6 mm2 uložený volně (např. CYKY)</t>
  </si>
  <si>
    <t>1563610791</t>
  </si>
  <si>
    <t>Montáž kabelů měděných bez ukončení uložených volně nebo v liště plných kulatých (např. CYKY) počtu a průřezu žil 3x1,5 až 6 mm2</t>
  </si>
  <si>
    <t>https://podminky.urs.cz/item/CS_URS_2024_01/741122211</t>
  </si>
  <si>
    <t>34111036</t>
  </si>
  <si>
    <t>kabel instalační jádro Cu plné izolace PVC plášť PVC 450/750V (CYKY) 3x2,5mm2</t>
  </si>
  <si>
    <t>-1185507146</t>
  </si>
  <si>
    <t>265</t>
  </si>
  <si>
    <t>265*1,15 'Přepočtené koeficientem množství</t>
  </si>
  <si>
    <t>22</t>
  </si>
  <si>
    <t>741122851</t>
  </si>
  <si>
    <t>Demontáž kabel Cu plný kulatý žíla 2x1,5 až 6 mm2, 3x1,5 až 10 mm2, 4x1,5 až 10 mm2, 5x1,5 až 6 mm2, 7x1,5 až 4 mm2, 12x1,5 mm2 uložený volně</t>
  </si>
  <si>
    <t>896189422</t>
  </si>
  <si>
    <t>Demontáž kabelů měděných uložených volně nebo v liště plných kulatých počtu a průřezu žil 2x1,5 až 6 mm2, 3x1,5 až 10 mm2, 4x1,5 až 10 mm2, 5x1,5 až 6 mm2, 7x1,5 až 4 mm2, 12x1,5 mm2</t>
  </si>
  <si>
    <t>https://podminky.urs.cz/item/CS_URS_2024_01/741122851</t>
  </si>
  <si>
    <t>23</t>
  </si>
  <si>
    <t>741130001</t>
  </si>
  <si>
    <t>Ukončení vodič izolovaný do 2,5 mm2 v rozváděči nebo na přístroji</t>
  </si>
  <si>
    <t>kus</t>
  </si>
  <si>
    <t>916767359</t>
  </si>
  <si>
    <t>Ukončení vodičů izolovaných s označením a zapojením v rozváděči nebo na přístroji, průřezu žíly do 2,5 mm2</t>
  </si>
  <si>
    <t>https://podminky.urs.cz/item/CS_URS_2024_01/741130001</t>
  </si>
  <si>
    <t>24</t>
  </si>
  <si>
    <t>741130004</t>
  </si>
  <si>
    <t>Ukončení vodič izolovaný do 6 mm2 v rozváděči nebo na přístroji</t>
  </si>
  <si>
    <t>397186873</t>
  </si>
  <si>
    <t>Ukončení vodičů izolovaných s označením a zapojením v rozváděči nebo na přístroji, průřezu žíly do 6 mm2</t>
  </si>
  <si>
    <t>https://podminky.urs.cz/item/CS_URS_2024_01/741130004</t>
  </si>
  <si>
    <t>25</t>
  </si>
  <si>
    <t>741313072</t>
  </si>
  <si>
    <t>Montáž zásuvka chráněná v krabici šroubové připojení 2P+PE prostředí základní, vlhké se zapojením vodičů</t>
  </si>
  <si>
    <t>-1071043462</t>
  </si>
  <si>
    <t>Montáž zásuvek domovních se zapojením vodičů šroubové připojení chráněných v krabici 10/16 A, pro prostředí normální, provedení 2P + PE</t>
  </si>
  <si>
    <t>https://podminky.urs.cz/item/CS_URS_2024_01/741313072</t>
  </si>
  <si>
    <t>26</t>
  </si>
  <si>
    <t>34555229</t>
  </si>
  <si>
    <t>zásuvka nástěnná jednonásobná s víčkem, IP44, šroubové svorky</t>
  </si>
  <si>
    <t>-439593649</t>
  </si>
  <si>
    <t>27</t>
  </si>
  <si>
    <t>741320105</t>
  </si>
  <si>
    <t>Montáž jističů jednopólových nn do 25 A ve skříni se zapojením vodičů</t>
  </si>
  <si>
    <t>-229847460</t>
  </si>
  <si>
    <t>Montáž jističů se zapojením vodičů jednopólových nn do 25 A ve skříni</t>
  </si>
  <si>
    <t>https://podminky.urs.cz/item/CS_URS_2024_01/741320105</t>
  </si>
  <si>
    <t>28</t>
  </si>
  <si>
    <t>35822111</t>
  </si>
  <si>
    <t>jistič 1-pólový 16 A vypínací charakteristika B vypínací schopnost 10 kA</t>
  </si>
  <si>
    <t>-1376560501</t>
  </si>
  <si>
    <t>29</t>
  </si>
  <si>
    <t>741810003</t>
  </si>
  <si>
    <t>Celková prohlídka elektrického rozvodu a zařízení přes 0,5 do 1 milionu Kč</t>
  </si>
  <si>
    <t>-1759037227</t>
  </si>
  <si>
    <t>Zkoušky a prohlídky elektrických rozvodů a zařízení celková prohlídka a vyhotovení revizní zprávy pro objem montážních prací přes 500 do 1000 tis. Kč</t>
  </si>
  <si>
    <t>https://podminky.urs.cz/item/CS_URS_2024_01/741810003</t>
  </si>
  <si>
    <t>741810011</t>
  </si>
  <si>
    <t>Příplatek k celkové prohlídce za každých dalších 500 000,- Kč</t>
  </si>
  <si>
    <t>1423668174</t>
  </si>
  <si>
    <t>Zkoušky a prohlídky elektrických rozvodů a zařízení celková prohlídka a vyhotovení revizní zprávy pro objem montážních prací Příplatek k ceně 0003 za každých dalších i započatých 500 tis. Kč přes 1000 tis. Kč</t>
  </si>
  <si>
    <t>https://podminky.urs.cz/item/CS_URS_2024_01/741810011</t>
  </si>
  <si>
    <t>31</t>
  </si>
  <si>
    <t>998741123</t>
  </si>
  <si>
    <t>Přesun hmot tonážní pro silnoproud ruční v objektech v přes 12 do 24 m</t>
  </si>
  <si>
    <t>100069671</t>
  </si>
  <si>
    <t>Přesun hmot pro silnoproud stanovený z hmotnosti přesunovaného materiálu vodorovná dopravní vzdálenost do 50 m ruční (bez užití mechanizace) v objektech výšky přes 12 do 24 m</t>
  </si>
  <si>
    <t>https://podminky.urs.cz/item/CS_URS_2024_01/998741123</t>
  </si>
  <si>
    <t>998741129</t>
  </si>
  <si>
    <t>Příplatek k ručnímu přesunu hmot tonážnímu pro silnoproud za zvětšený přesun ZKD 50 m</t>
  </si>
  <si>
    <t>772203079</t>
  </si>
  <si>
    <t>Přesun hmot pro silnoproud stanovený z hmotnosti přesunovaného materiálu vodorovná dopravní vzdálenost do 50 m Příplatek k cenám za ruční zvětšený přesun přes vymezenou vodorovnou dopravní vzdálenost za každých dalších započatých 50 m</t>
  </si>
  <si>
    <t>https://podminky.urs.cz/item/CS_URS_2024_01/998741129</t>
  </si>
  <si>
    <t>742</t>
  </si>
  <si>
    <t>Elektroinstalace - slaboproud</t>
  </si>
  <si>
    <t>33</t>
  </si>
  <si>
    <t>742121001</t>
  </si>
  <si>
    <t>Montáž kabelů sdělovacích pro vnitřní rozvody do 15 žil</t>
  </si>
  <si>
    <t>382214674</t>
  </si>
  <si>
    <t>Montáž kabelů sdělovacích pro vnitřní rozvody počtu žil do 15</t>
  </si>
  <si>
    <t>https://podminky.urs.cz/item/CS_URS_2024_01/742121001</t>
  </si>
  <si>
    <t>5830+520</t>
  </si>
  <si>
    <t>Součet</t>
  </si>
  <si>
    <t>34</t>
  </si>
  <si>
    <t>34121340</t>
  </si>
  <si>
    <t>kabel datový se stíněnými páry Al fólií třída reakce na oheň Dcas1d2a1 jádro Cu plné (U/FTP) kategorie 6a</t>
  </si>
  <si>
    <t>-1804952458</t>
  </si>
  <si>
    <t>5830</t>
  </si>
  <si>
    <t>5830*1,2 'Přepočtené koeficientem množství</t>
  </si>
  <si>
    <t>35</t>
  </si>
  <si>
    <t>17054880R</t>
  </si>
  <si>
    <t>optický kabel SM OS DROP 8 vláken 9/125 LSOH</t>
  </si>
  <si>
    <t>1482713471</t>
  </si>
  <si>
    <t>520</t>
  </si>
  <si>
    <t>520*1,2 'Přepočtené koeficientem množství</t>
  </si>
  <si>
    <t>36</t>
  </si>
  <si>
    <t>742121002</t>
  </si>
  <si>
    <t>Montáž kabelů sdělovacích pro vnitřní rozvody přes 15 žil</t>
  </si>
  <si>
    <t>-1220024877</t>
  </si>
  <si>
    <t>Montáž kabelů sdělovacích pro vnitřní rozvody počtu žil přes 15</t>
  </si>
  <si>
    <t>https://podminky.urs.cz/item/CS_URS_2024_01/742121002</t>
  </si>
  <si>
    <t>37</t>
  </si>
  <si>
    <t>12574130R</t>
  </si>
  <si>
    <t>kabel SYKFY 10x2x0,5, kruh 200m</t>
  </si>
  <si>
    <t>-69315022</t>
  </si>
  <si>
    <t>280</t>
  </si>
  <si>
    <t>280*1,2 'Přepočtené koeficientem množství</t>
  </si>
  <si>
    <t>38</t>
  </si>
  <si>
    <t>742124005</t>
  </si>
  <si>
    <t>Montáž kabelů datových FTP, UTP, STP ukončení kabelu konektorem</t>
  </si>
  <si>
    <t>-721790262</t>
  </si>
  <si>
    <t>https://podminky.urs.cz/item/CS_URS_2024_01/742124005</t>
  </si>
  <si>
    <t>47+9</t>
  </si>
  <si>
    <t>39</t>
  </si>
  <si>
    <t>37452020</t>
  </si>
  <si>
    <t>prvek ukončovací datového rozvodu keystone 1xRJ45 UTP Cat6 protiprachová krytka</t>
  </si>
  <si>
    <t>1202179783</t>
  </si>
  <si>
    <t>40</t>
  </si>
  <si>
    <t>742124007</t>
  </si>
  <si>
    <t>Montáž kabelů datových FTP, UTP, STP ukončení kabelu na svorkovnici</t>
  </si>
  <si>
    <t>-419536673</t>
  </si>
  <si>
    <t>https://podminky.urs.cz/item/CS_URS_2024_01/742124007</t>
  </si>
  <si>
    <t>41</t>
  </si>
  <si>
    <t>74212400R</t>
  </si>
  <si>
    <t>Montáž kabelů datových FTP, UTP, STP ukončení kabelu na zásuvce</t>
  </si>
  <si>
    <t>-1363575313</t>
  </si>
  <si>
    <t>42</t>
  </si>
  <si>
    <t>742124013</t>
  </si>
  <si>
    <t>Montáž kabelů datových optických pro vnitřní rozvody ukončení vlákna optického kabelu pigtailem včetně svaru optického vlákna</t>
  </si>
  <si>
    <t>1402538196</t>
  </si>
  <si>
    <t>Montáž kabelů datových optických pro vnitřní rozvody ukončení vlákna optického kabelu pigtailem včetně svaru</t>
  </si>
  <si>
    <t>https://podminky.urs.cz/item/CS_URS_2024_01/742124013</t>
  </si>
  <si>
    <t>43</t>
  </si>
  <si>
    <t>37459140R</t>
  </si>
  <si>
    <t>pigtail optický SC OS 9/125 délka 1,5m</t>
  </si>
  <si>
    <t>805676298</t>
  </si>
  <si>
    <t>44</t>
  </si>
  <si>
    <t>742190001</t>
  </si>
  <si>
    <t>Vyhledání vývodu nebo krabice pro slaboproud</t>
  </si>
  <si>
    <t>696260090</t>
  </si>
  <si>
    <t>Ostatní práce pro trasy vyhledání vývodu nebo krabice</t>
  </si>
  <si>
    <t>https://podminky.urs.cz/item/CS_URS_2024_01/742190001</t>
  </si>
  <si>
    <t>45</t>
  </si>
  <si>
    <t>742190002</t>
  </si>
  <si>
    <t>Značení trasy vedení pro slaboproud</t>
  </si>
  <si>
    <t>-316297812</t>
  </si>
  <si>
    <t>Ostatní práce pro trasy značení trasy vedení</t>
  </si>
  <si>
    <t>https://podminky.urs.cz/item/CS_URS_2024_01/742190002</t>
  </si>
  <si>
    <t>46</t>
  </si>
  <si>
    <t>74219000R</t>
  </si>
  <si>
    <t>Osazení WIFI - pouze montáž</t>
  </si>
  <si>
    <t>985510694</t>
  </si>
  <si>
    <t>47</t>
  </si>
  <si>
    <t>742330001</t>
  </si>
  <si>
    <t>Montáž rozvaděče nástěnného</t>
  </si>
  <si>
    <t>1279719009</t>
  </si>
  <si>
    <t>Montáž strukturované kabeláže rozvaděče nástěnného</t>
  </si>
  <si>
    <t>https://podminky.urs.cz/item/CS_URS_2024_01/742330001</t>
  </si>
  <si>
    <t>48</t>
  </si>
  <si>
    <t>35712009R</t>
  </si>
  <si>
    <t>rozvaděč nástěnný jednodílný 19" celoskleněné dveře 12U/600x600mm</t>
  </si>
  <si>
    <t>1671666263</t>
  </si>
  <si>
    <t>49</t>
  </si>
  <si>
    <t>742330005</t>
  </si>
  <si>
    <t>Montáž rozvaděče stojanového přes 30U</t>
  </si>
  <si>
    <t>1822616197</t>
  </si>
  <si>
    <t>Montáž strukturované kabeláže rozvaděče stojanového přes 30U</t>
  </si>
  <si>
    <t>https://podminky.urs.cz/item/CS_URS_2024_01/742330005</t>
  </si>
  <si>
    <t>50</t>
  </si>
  <si>
    <t>35712054</t>
  </si>
  <si>
    <t>rozvaděč stojanový 19" celoskleněné dveře 42U/800x800mm</t>
  </si>
  <si>
    <t>-1570161636</t>
  </si>
  <si>
    <t>přední, zadní dveře perforované</t>
  </si>
  <si>
    <t>51</t>
  </si>
  <si>
    <t>742330021</t>
  </si>
  <si>
    <t>Montáž police do rozvaděče</t>
  </si>
  <si>
    <t>2146219372</t>
  </si>
  <si>
    <t>Montáž strukturované kabeláže příslušenství a ostatní práce k rozvaděčům police</t>
  </si>
  <si>
    <t>https://podminky.urs.cz/item/CS_URS_2024_01/742330021</t>
  </si>
  <si>
    <t>5+5+8</t>
  </si>
  <si>
    <t>52</t>
  </si>
  <si>
    <t>35712064</t>
  </si>
  <si>
    <t>police rozvaděče 19" perforovaná 1U/150mm nosnost 15kg</t>
  </si>
  <si>
    <t>-1203581534</t>
  </si>
  <si>
    <t>53</t>
  </si>
  <si>
    <t>742330022</t>
  </si>
  <si>
    <t>Montáž napájecího panelu do rozvaděče</t>
  </si>
  <si>
    <t>1813841287</t>
  </si>
  <si>
    <t>Montáž strukturované kabeláže příslušenství a ostatní práce k rozvaděčům napájecího panelu</t>
  </si>
  <si>
    <t>https://podminky.urs.cz/item/CS_URS_2024_01/742330022</t>
  </si>
  <si>
    <t>5+4</t>
  </si>
  <si>
    <t>54</t>
  </si>
  <si>
    <t>35712106R</t>
  </si>
  <si>
    <t>panel napájecí 230V/9 zásuvek s přepěťovou ochrannou, 9x CEE 7/5, 3m PN</t>
  </si>
  <si>
    <t>-1401426831</t>
  </si>
  <si>
    <t>55</t>
  </si>
  <si>
    <t>742330023</t>
  </si>
  <si>
    <t>Montáž vyvazovacího panelu 1U</t>
  </si>
  <si>
    <t>-1225950612</t>
  </si>
  <si>
    <t>Montáž strukturované kabeláže příslušenství a ostatní práce k rozvaděčům vyvazovacíhoho panelu 1U</t>
  </si>
  <si>
    <t>https://podminky.urs.cz/item/CS_URS_2024_01/742330023</t>
  </si>
  <si>
    <t>5+20</t>
  </si>
  <si>
    <t>56</t>
  </si>
  <si>
    <t>37451145</t>
  </si>
  <si>
    <t>panel vyvazovací 5x plastové oko s průchody 1U 19"</t>
  </si>
  <si>
    <t>1555247382</t>
  </si>
  <si>
    <t>57</t>
  </si>
  <si>
    <t>742330024</t>
  </si>
  <si>
    <t>Montáž patch panelu 24 portů</t>
  </si>
  <si>
    <t>-2004325450</t>
  </si>
  <si>
    <t>Montáž strukturované kabeláže příslušenství a ostatní práce k rozvaděčům patch panelu 24 portů</t>
  </si>
  <si>
    <t>https://podminky.urs.cz/item/CS_URS_2024_01/742330024</t>
  </si>
  <si>
    <t>5+8</t>
  </si>
  <si>
    <t>58</t>
  </si>
  <si>
    <t>37451110</t>
  </si>
  <si>
    <t>patch panel Cat6 PCB 1U 24 portů 19" UTP</t>
  </si>
  <si>
    <t>1873230104</t>
  </si>
  <si>
    <t>59</t>
  </si>
  <si>
    <t>742330036</t>
  </si>
  <si>
    <t>Montáž optické vany - sestavení</t>
  </si>
  <si>
    <t>1868054330</t>
  </si>
  <si>
    <t>Montáž strukturované kabeláže příslušenství a ostatní práce k rozvaděčům sestavení optické vany</t>
  </si>
  <si>
    <t>https://podminky.urs.cz/item/CS_URS_2024_01/742330036</t>
  </si>
  <si>
    <t>60</t>
  </si>
  <si>
    <t>35759000</t>
  </si>
  <si>
    <t>vana optická neosazená výsuvná 1U 1xkazeta pro 24 svárů 24xSC simplex</t>
  </si>
  <si>
    <t>1830085639</t>
  </si>
  <si>
    <t>61</t>
  </si>
  <si>
    <t>742330037</t>
  </si>
  <si>
    <t>Montáž jednotky ventilační do stropu či podlahy stojanového rozvaděče</t>
  </si>
  <si>
    <t>-1489174101</t>
  </si>
  <si>
    <t>Montáž strukturované kabeláže příslušenství a ostatní práce k rozvaděčům jednotky ventilační do stropu či podlahy stojanového rozvaděče</t>
  </si>
  <si>
    <t>https://podminky.urs.cz/item/CS_URS_2024_01/742330037</t>
  </si>
  <si>
    <t>62</t>
  </si>
  <si>
    <t>42914000</t>
  </si>
  <si>
    <t>jednotka ventilační rozvaděče univerzální se 2 ventilátory do stropu nebo podlahy</t>
  </si>
  <si>
    <t>-31581952</t>
  </si>
  <si>
    <t>63</t>
  </si>
  <si>
    <t>742330045</t>
  </si>
  <si>
    <t>Montáž datové zásuvky 1 až 6 pozic přisazené na omítku</t>
  </si>
  <si>
    <t>-57237855</t>
  </si>
  <si>
    <t>Montáž strukturované kabeláže zásuvek datových přisazené na omítku 1 až 6 pozic</t>
  </si>
  <si>
    <t>https://podminky.urs.cz/item/CS_URS_2024_01/742330045</t>
  </si>
  <si>
    <t>64</t>
  </si>
  <si>
    <t>37451200R</t>
  </si>
  <si>
    <t>datová zásuvka 2xRJ45, modular jack RJ45-6 cat., komponentová, na omítku, kompletní</t>
  </si>
  <si>
    <t>-605747625</t>
  </si>
  <si>
    <t>65</t>
  </si>
  <si>
    <t>742330101</t>
  </si>
  <si>
    <t>Měření metalického segmentu s vyhotovením protokolu</t>
  </si>
  <si>
    <t>-730943339</t>
  </si>
  <si>
    <t>Montáž strukturované kabeláže měření segmentu metalického s vyhotovením protokolu</t>
  </si>
  <si>
    <t>https://podminky.urs.cz/item/CS_URS_2024_01/742330101</t>
  </si>
  <si>
    <t>66</t>
  </si>
  <si>
    <t>742330102</t>
  </si>
  <si>
    <t>Měření optického segmentu, měření útlumu, 2 okna</t>
  </si>
  <si>
    <t>1420625441</t>
  </si>
  <si>
    <t>Montáž strukturované kabeláže měření segmentu optického, měření útlumu, 2 okna</t>
  </si>
  <si>
    <t>https://podminky.urs.cz/item/CS_URS_2024_01/742330102</t>
  </si>
  <si>
    <t>67</t>
  </si>
  <si>
    <t>742330801</t>
  </si>
  <si>
    <t>Demontáž rozvaděče</t>
  </si>
  <si>
    <t>-1395752648</t>
  </si>
  <si>
    <t>Demontáž strukturované kabeláže rozvaděče</t>
  </si>
  <si>
    <t>https://podminky.urs.cz/item/CS_URS_2024_01/742330801</t>
  </si>
  <si>
    <t>68</t>
  </si>
  <si>
    <t>998742123</t>
  </si>
  <si>
    <t>Přesun hmot tonážní pro slaboproud ruční v objektech v do 24 m</t>
  </si>
  <si>
    <t>1683923706</t>
  </si>
  <si>
    <t>Přesun hmot pro slaboproud stanovený z hmotnosti přesunovaného materiálu vodorovná dopravní vzdálenost do 50 m ruční (bez užití mechanizace) v objektech výšky přes 12 do 24 m</t>
  </si>
  <si>
    <t>https://podminky.urs.cz/item/CS_URS_2024_01/998742123</t>
  </si>
  <si>
    <t>69</t>
  </si>
  <si>
    <t>998742129</t>
  </si>
  <si>
    <t>Příplatek k ručnímu přesunu hmot tonážnímu pro slaboproud za zvětšený přesun ZKD 50 m</t>
  </si>
  <si>
    <t>-931264317</t>
  </si>
  <si>
    <t>Přesun hmot pro slaboproud stanovený z hmotnosti přesunovaného materiálu vodorovná dopravní vzdálenost do 50 m Příplatek k cenám za ruční zvětšený přesun přes vymezenou vodorovnou dopravní vzdálenost za každých dalších započatých 50 m</t>
  </si>
  <si>
    <t>https://podminky.urs.cz/item/CS_URS_2024_01/998742129</t>
  </si>
  <si>
    <t>HZS</t>
  </si>
  <si>
    <t>Hodinové zúčtovací sazby</t>
  </si>
  <si>
    <t>70</t>
  </si>
  <si>
    <t>HZS2231</t>
  </si>
  <si>
    <t>Hodinová zúčtovací sazba elektrikář</t>
  </si>
  <si>
    <t>hod</t>
  </si>
  <si>
    <t>512</t>
  </si>
  <si>
    <t>-513876796</t>
  </si>
  <si>
    <t>Hodinové zúčtovací sazby profesí PSV provádění stavebních instalací elektrikář</t>
  </si>
  <si>
    <t>https://podminky.urs.cz/item/CS_URS_2024_01/HZS2231</t>
  </si>
  <si>
    <t>úpravy v rozvaděči, demontáže apod.</t>
  </si>
  <si>
    <t>64+48</t>
  </si>
  <si>
    <t>02 - IT technologie</t>
  </si>
  <si>
    <t>OST - Ostatní</t>
  </si>
  <si>
    <t>OST</t>
  </si>
  <si>
    <t>Ostatní</t>
  </si>
  <si>
    <t>10000001R</t>
  </si>
  <si>
    <t>Server - rackové provedení o velikosti max. 2U včetně výsuvných kolejnic a montážního materiálu do racku včetně záručního servisu - viz Příloha č.2 Technická specifikace</t>
  </si>
  <si>
    <t>1572902909</t>
  </si>
  <si>
    <t>10000002R</t>
  </si>
  <si>
    <t>Licence SW pro virtualizační platformu ve zvýhodněné cenové kategorii pro školství, umožňující běh neomezené množství virtuálních strojů včetně prodloužené záruky - viz Příloha č.2 Technická specifikace</t>
  </si>
  <si>
    <t>-1165924128</t>
  </si>
  <si>
    <t>10000003R</t>
  </si>
  <si>
    <t>Záložní zdroj UPS napájení min 3000 VA, provedení do datového rozvaděče 19", výška max 4U, LAN monitoring včetně prodloužené záruky - viz příloha č.2 Technická specifikace</t>
  </si>
  <si>
    <t>-2078668479</t>
  </si>
  <si>
    <t>10000004R</t>
  </si>
  <si>
    <t>Licence 64-bitového serverového operačního systému v poslední (nejnovější) verzi kompatibilní se stávajícím vybavením Zadavatele - viz Příloha č.2 Technická specifikace</t>
  </si>
  <si>
    <t>-1418795321</t>
  </si>
  <si>
    <t>10000005R</t>
  </si>
  <si>
    <t>Klientské licence pro nabízené operační systémy umožňující využívat těchto systémů uživatelům na zařízeních - viz Příloha č.2 Technická specifikace</t>
  </si>
  <si>
    <t>1288337228</t>
  </si>
  <si>
    <t>10000006R</t>
  </si>
  <si>
    <t>Perimetrový firewall typu „Next Generation Firewall“ včetně prodloužené záruky a záručního servisu - viz Příloha č.2 Technická specifikace</t>
  </si>
  <si>
    <t>-74692591</t>
  </si>
  <si>
    <t>10000007R</t>
  </si>
  <si>
    <t>HW pro sběr a správu logů (log management) - systém pro sběr, ukládání a správu provozních a bezpečnostních informací a událostí ze sledovaných systémů včetně prodoužené záruky - viz Příloha č.2 Technická specifikace</t>
  </si>
  <si>
    <t>-1856038640</t>
  </si>
  <si>
    <t>10000008R</t>
  </si>
  <si>
    <t>Wildcard certifikát - hvězdičkový certifikát veřejné certifikační autority pro zabezpečení služeb publikovaných do internetu na 60 měsíců - viz Příloha č.2 Technická specifikace</t>
  </si>
  <si>
    <t>1357469793</t>
  </si>
  <si>
    <t>10000009R</t>
  </si>
  <si>
    <t>NAS (síťové úložiště) pro ukládání záloh - samostatně stojící NAS s možností osazení min. 6x 3,5“ HDD včetně prodloužené záruky - viz Příloha č.2 Technická specifikace</t>
  </si>
  <si>
    <t>581747860</t>
  </si>
  <si>
    <t>10000010R</t>
  </si>
  <si>
    <t>SW licence zálohovací software - licence pro zálohování min. 8 virtuálních serverů bez omezení objemu dat včetně prodloužené záruky - viz Příloha č.2 Technická specifikace</t>
  </si>
  <si>
    <t>-1708718583</t>
  </si>
  <si>
    <t>10000011R</t>
  </si>
  <si>
    <t>Centrální přepínač včetně příslušenství a prodloužené záruky - L2/L3 přepínač v rackovém provedení, min. 20x SFP+ 10Gbit, 2x 40Gbit QSFP+, podpora MLAG, RADIUS a podpora stohováni pro jednotný management - viz Příloha č.2 Technická specifikace</t>
  </si>
  <si>
    <t>341338448</t>
  </si>
  <si>
    <t>10000012R</t>
  </si>
  <si>
    <t>Přístupový přepínač 48p stohovatelný včetně příslušenství a prodloužené záruky - L2 přepínač v rackovém provedení, min. 48x 1Gbit RJ45, 2x 10Gbit SFP+, výkon PoE min 740W - viz Příloha č.2 Technická specifikace</t>
  </si>
  <si>
    <t>-1834148077</t>
  </si>
  <si>
    <t>10000013R</t>
  </si>
  <si>
    <t>Přístupový přepínač 24p stohovatelný včetně příslušenství a prodloužené záruky - L2 přepínač v rackovém provedení, min. 24x 1Gbit RJ45, 2x 10Gbit SFP+, výkon PoE min 740W - viz Příloha č.2 Technická specifikace</t>
  </si>
  <si>
    <t>1716787855</t>
  </si>
  <si>
    <t>10000014R</t>
  </si>
  <si>
    <t>Přístupový bod WiFi včetně montážního materiálu na stěnu / strop a prodloužené záruky - viz Příloha č.2 Technická specifikace</t>
  </si>
  <si>
    <t>-413854176</t>
  </si>
  <si>
    <t>10000015R</t>
  </si>
  <si>
    <t>Systém 802.1x - systém založený na protokolu RADIUS, integrovaný s Active Directory - viz Příloha č.2 Technická specifikace</t>
  </si>
  <si>
    <t>-1892039693</t>
  </si>
  <si>
    <t>03 - Vedlejší a ostatní náklady</t>
  </si>
  <si>
    <t>VRN - Vedlejší rozpočtové náklady</t>
  </si>
  <si>
    <t xml:space="preserve">    VRN1 - Průzkumné, geodetické a projektové práce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</si>
  <si>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</si>
  <si>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</si>
  <si>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</si>
  <si>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</si>
  <si>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</si>
  <si>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</si>
  <si>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</si>
  <si>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</si>
  <si>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</si>
  <si>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-1535490851</t>
  </si>
  <si>
    <t>https://podminky.urs.cz/item/CS_URS_2024_01/013254000</t>
  </si>
  <si>
    <t>VRN4</t>
  </si>
  <si>
    <t>Inženýrská činnost</t>
  </si>
  <si>
    <t>045203000</t>
  </si>
  <si>
    <t>Kompletační činnost</t>
  </si>
  <si>
    <t>-2110981755</t>
  </si>
  <si>
    <t>https://podminky.urs.cz/item/CS_URS_2024_01/045203000</t>
  </si>
  <si>
    <t>045303000</t>
  </si>
  <si>
    <t>Koordinační činnost</t>
  </si>
  <si>
    <t>2042844253</t>
  </si>
  <si>
    <t>https://podminky.urs.cz/item/CS_URS_2024_01/045303000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</si>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</sst>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315121" TargetMode="External" /><Relationship Id="rId2" Type="http://schemas.openxmlformats.org/officeDocument/2006/relationships/hyperlink" Target="https://podminky.urs.cz/item/CS_URS_2024_01/974031122" TargetMode="External" /><Relationship Id="rId3" Type="http://schemas.openxmlformats.org/officeDocument/2006/relationships/hyperlink" Target="https://podminky.urs.cz/item/CS_URS_2024_01/977131110" TargetMode="External" /><Relationship Id="rId4" Type="http://schemas.openxmlformats.org/officeDocument/2006/relationships/hyperlink" Target="https://podminky.urs.cz/item/CS_URS_2024_01/997013214" TargetMode="External" /><Relationship Id="rId5" Type="http://schemas.openxmlformats.org/officeDocument/2006/relationships/hyperlink" Target="https://podminky.urs.cz/item/CS_URS_2024_01/997013219" TargetMode="External" /><Relationship Id="rId6" Type="http://schemas.openxmlformats.org/officeDocument/2006/relationships/hyperlink" Target="https://podminky.urs.cz/item/CS_URS_2024_01/997013501" TargetMode="External" /><Relationship Id="rId7" Type="http://schemas.openxmlformats.org/officeDocument/2006/relationships/hyperlink" Target="https://podminky.urs.cz/item/CS_URS_2024_01/997013509" TargetMode="External" /><Relationship Id="rId8" Type="http://schemas.openxmlformats.org/officeDocument/2006/relationships/hyperlink" Target="https://podminky.urs.cz/item/CS_URS_2024_01/997013631" TargetMode="External" /><Relationship Id="rId9" Type="http://schemas.openxmlformats.org/officeDocument/2006/relationships/hyperlink" Target="https://podminky.urs.cz/item/CS_URS_2024_01/998018003" TargetMode="External" /><Relationship Id="rId10" Type="http://schemas.openxmlformats.org/officeDocument/2006/relationships/hyperlink" Target="https://podminky.urs.cz/item/CS_URS_2024_01/741110041" TargetMode="External" /><Relationship Id="rId11" Type="http://schemas.openxmlformats.org/officeDocument/2006/relationships/hyperlink" Target="https://podminky.urs.cz/item/CS_URS_2024_01/741110063" TargetMode="External" /><Relationship Id="rId12" Type="http://schemas.openxmlformats.org/officeDocument/2006/relationships/hyperlink" Target="https://podminky.urs.cz/item/CS_URS_2024_01/741110511" TargetMode="External" /><Relationship Id="rId13" Type="http://schemas.openxmlformats.org/officeDocument/2006/relationships/hyperlink" Target="https://podminky.urs.cz/item/CS_URS_2024_01/741110514" TargetMode="External" /><Relationship Id="rId14" Type="http://schemas.openxmlformats.org/officeDocument/2006/relationships/hyperlink" Target="https://podminky.urs.cz/item/CS_URS_2024_01/741120101" TargetMode="External" /><Relationship Id="rId15" Type="http://schemas.openxmlformats.org/officeDocument/2006/relationships/hyperlink" Target="https://podminky.urs.cz/item/CS_URS_2024_01/741122211" TargetMode="External" /><Relationship Id="rId16" Type="http://schemas.openxmlformats.org/officeDocument/2006/relationships/hyperlink" Target="https://podminky.urs.cz/item/CS_URS_2024_01/741122851" TargetMode="External" /><Relationship Id="rId17" Type="http://schemas.openxmlformats.org/officeDocument/2006/relationships/hyperlink" Target="https://podminky.urs.cz/item/CS_URS_2024_01/741130001" TargetMode="External" /><Relationship Id="rId18" Type="http://schemas.openxmlformats.org/officeDocument/2006/relationships/hyperlink" Target="https://podminky.urs.cz/item/CS_URS_2024_01/741130004" TargetMode="External" /><Relationship Id="rId19" Type="http://schemas.openxmlformats.org/officeDocument/2006/relationships/hyperlink" Target="https://podminky.urs.cz/item/CS_URS_2024_01/741313072" TargetMode="External" /><Relationship Id="rId20" Type="http://schemas.openxmlformats.org/officeDocument/2006/relationships/hyperlink" Target="https://podminky.urs.cz/item/CS_URS_2024_01/741320105" TargetMode="External" /><Relationship Id="rId21" Type="http://schemas.openxmlformats.org/officeDocument/2006/relationships/hyperlink" Target="https://podminky.urs.cz/item/CS_URS_2024_01/741810003" TargetMode="External" /><Relationship Id="rId22" Type="http://schemas.openxmlformats.org/officeDocument/2006/relationships/hyperlink" Target="https://podminky.urs.cz/item/CS_URS_2024_01/741810011" TargetMode="External" /><Relationship Id="rId23" Type="http://schemas.openxmlformats.org/officeDocument/2006/relationships/hyperlink" Target="https://podminky.urs.cz/item/CS_URS_2024_01/998741123" TargetMode="External" /><Relationship Id="rId24" Type="http://schemas.openxmlformats.org/officeDocument/2006/relationships/hyperlink" Target="https://podminky.urs.cz/item/CS_URS_2024_01/998741129" TargetMode="External" /><Relationship Id="rId25" Type="http://schemas.openxmlformats.org/officeDocument/2006/relationships/hyperlink" Target="https://podminky.urs.cz/item/CS_URS_2024_01/742121001" TargetMode="External" /><Relationship Id="rId26" Type="http://schemas.openxmlformats.org/officeDocument/2006/relationships/hyperlink" Target="https://podminky.urs.cz/item/CS_URS_2024_01/742121002" TargetMode="External" /><Relationship Id="rId27" Type="http://schemas.openxmlformats.org/officeDocument/2006/relationships/hyperlink" Target="https://podminky.urs.cz/item/CS_URS_2024_01/742124005" TargetMode="External" /><Relationship Id="rId28" Type="http://schemas.openxmlformats.org/officeDocument/2006/relationships/hyperlink" Target="https://podminky.urs.cz/item/CS_URS_2024_01/742124007" TargetMode="External" /><Relationship Id="rId29" Type="http://schemas.openxmlformats.org/officeDocument/2006/relationships/hyperlink" Target="https://podminky.urs.cz/item/CS_URS_2024_01/742124013" TargetMode="External" /><Relationship Id="rId30" Type="http://schemas.openxmlformats.org/officeDocument/2006/relationships/hyperlink" Target="https://podminky.urs.cz/item/CS_URS_2024_01/742190001" TargetMode="External" /><Relationship Id="rId31" Type="http://schemas.openxmlformats.org/officeDocument/2006/relationships/hyperlink" Target="https://podminky.urs.cz/item/CS_URS_2024_01/742190002" TargetMode="External" /><Relationship Id="rId32" Type="http://schemas.openxmlformats.org/officeDocument/2006/relationships/hyperlink" Target="https://podminky.urs.cz/item/CS_URS_2024_01/742330001" TargetMode="External" /><Relationship Id="rId33" Type="http://schemas.openxmlformats.org/officeDocument/2006/relationships/hyperlink" Target="https://podminky.urs.cz/item/CS_URS_2024_01/742330005" TargetMode="External" /><Relationship Id="rId34" Type="http://schemas.openxmlformats.org/officeDocument/2006/relationships/hyperlink" Target="https://podminky.urs.cz/item/CS_URS_2024_01/742330021" TargetMode="External" /><Relationship Id="rId35" Type="http://schemas.openxmlformats.org/officeDocument/2006/relationships/hyperlink" Target="https://podminky.urs.cz/item/CS_URS_2024_01/742330022" TargetMode="External" /><Relationship Id="rId36" Type="http://schemas.openxmlformats.org/officeDocument/2006/relationships/hyperlink" Target="https://podminky.urs.cz/item/CS_URS_2024_01/742330023" TargetMode="External" /><Relationship Id="rId37" Type="http://schemas.openxmlformats.org/officeDocument/2006/relationships/hyperlink" Target="https://podminky.urs.cz/item/CS_URS_2024_01/742330024" TargetMode="External" /><Relationship Id="rId38" Type="http://schemas.openxmlformats.org/officeDocument/2006/relationships/hyperlink" Target="https://podminky.urs.cz/item/CS_URS_2024_01/742330036" TargetMode="External" /><Relationship Id="rId39" Type="http://schemas.openxmlformats.org/officeDocument/2006/relationships/hyperlink" Target="https://podminky.urs.cz/item/CS_URS_2024_01/742330037" TargetMode="External" /><Relationship Id="rId40" Type="http://schemas.openxmlformats.org/officeDocument/2006/relationships/hyperlink" Target="https://podminky.urs.cz/item/CS_URS_2024_01/742330045" TargetMode="External" /><Relationship Id="rId41" Type="http://schemas.openxmlformats.org/officeDocument/2006/relationships/hyperlink" Target="https://podminky.urs.cz/item/CS_URS_2024_01/742330101" TargetMode="External" /><Relationship Id="rId42" Type="http://schemas.openxmlformats.org/officeDocument/2006/relationships/hyperlink" Target="https://podminky.urs.cz/item/CS_URS_2024_01/742330102" TargetMode="External" /><Relationship Id="rId43" Type="http://schemas.openxmlformats.org/officeDocument/2006/relationships/hyperlink" Target="https://podminky.urs.cz/item/CS_URS_2024_01/742330801" TargetMode="External" /><Relationship Id="rId44" Type="http://schemas.openxmlformats.org/officeDocument/2006/relationships/hyperlink" Target="https://podminky.urs.cz/item/CS_URS_2024_01/998742123" TargetMode="External" /><Relationship Id="rId45" Type="http://schemas.openxmlformats.org/officeDocument/2006/relationships/hyperlink" Target="https://podminky.urs.cz/item/CS_URS_2024_01/998742129" TargetMode="External" /><Relationship Id="rId46" Type="http://schemas.openxmlformats.org/officeDocument/2006/relationships/hyperlink" Target="https://podminky.urs.cz/item/CS_URS_2024_01/HZS2231" TargetMode="External" /><Relationship Id="rId4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3254000" TargetMode="External" /><Relationship Id="rId2" Type="http://schemas.openxmlformats.org/officeDocument/2006/relationships/hyperlink" Target="https://podminky.urs.cz/item/CS_URS_2024_01/045203000" TargetMode="External" /><Relationship Id="rId3" Type="http://schemas.openxmlformats.org/officeDocument/2006/relationships/hyperlink" Target="https://podminky.urs.cz/item/CS_URS_2024_01/045303000" TargetMode="Externa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34" t="s">
        <v>14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4"/>
      <c r="AQ5" s="24"/>
      <c r="AR5" s="22"/>
      <c r="BE5" s="331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36" t="s">
        <v>17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4"/>
      <c r="AQ6" s="24"/>
      <c r="AR6" s="22"/>
      <c r="BE6" s="332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32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32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2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2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2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2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32"/>
      <c r="BS13" s="19" t="s">
        <v>6</v>
      </c>
    </row>
    <row r="14" spans="2:71" ht="12.75">
      <c r="B14" s="23"/>
      <c r="C14" s="24"/>
      <c r="D14" s="24"/>
      <c r="E14" s="337" t="s">
        <v>30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32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2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2"/>
      <c r="BS16" s="19" t="s">
        <v>4</v>
      </c>
    </row>
    <row r="17" spans="2:71" s="1" customFormat="1" ht="18.4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2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2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2"/>
      <c r="BS19" s="19" t="s">
        <v>6</v>
      </c>
    </row>
    <row r="20" spans="2:71" s="1" customFormat="1" ht="18.4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2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2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2"/>
    </row>
    <row r="23" spans="2:57" s="1" customFormat="1" ht="47.25" customHeight="1">
      <c r="B23" s="23"/>
      <c r="C23" s="24"/>
      <c r="D23" s="24"/>
      <c r="E23" s="339" t="s">
        <v>37</v>
      </c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24"/>
      <c r="AP23" s="24"/>
      <c r="AQ23" s="24"/>
      <c r="AR23" s="22"/>
      <c r="BE23" s="332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2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2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0">
        <f>ROUND(AG54,2)</f>
        <v>0</v>
      </c>
      <c r="AL26" s="341"/>
      <c r="AM26" s="341"/>
      <c r="AN26" s="341"/>
      <c r="AO26" s="341"/>
      <c r="AP26" s="38"/>
      <c r="AQ26" s="38"/>
      <c r="AR26" s="41"/>
      <c r="BE26" s="332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2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2" t="s">
        <v>39</v>
      </c>
      <c r="M28" s="342"/>
      <c r="N28" s="342"/>
      <c r="O28" s="342"/>
      <c r="P28" s="342"/>
      <c r="Q28" s="38"/>
      <c r="R28" s="38"/>
      <c r="S28" s="38"/>
      <c r="T28" s="38"/>
      <c r="U28" s="38"/>
      <c r="V28" s="38"/>
      <c r="W28" s="342" t="s">
        <v>40</v>
      </c>
      <c r="X28" s="342"/>
      <c r="Y28" s="342"/>
      <c r="Z28" s="342"/>
      <c r="AA28" s="342"/>
      <c r="AB28" s="342"/>
      <c r="AC28" s="342"/>
      <c r="AD28" s="342"/>
      <c r="AE28" s="342"/>
      <c r="AF28" s="38"/>
      <c r="AG28" s="38"/>
      <c r="AH28" s="38"/>
      <c r="AI28" s="38"/>
      <c r="AJ28" s="38"/>
      <c r="AK28" s="342" t="s">
        <v>41</v>
      </c>
      <c r="AL28" s="342"/>
      <c r="AM28" s="342"/>
      <c r="AN28" s="342"/>
      <c r="AO28" s="342"/>
      <c r="AP28" s="38"/>
      <c r="AQ28" s="38"/>
      <c r="AR28" s="41"/>
      <c r="BE28" s="332"/>
    </row>
    <row r="29" spans="2:57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45">
        <v>0.21</v>
      </c>
      <c r="M29" s="344"/>
      <c r="N29" s="344"/>
      <c r="O29" s="344"/>
      <c r="P29" s="344"/>
      <c r="Q29" s="43"/>
      <c r="R29" s="43"/>
      <c r="S29" s="43"/>
      <c r="T29" s="43"/>
      <c r="U29" s="43"/>
      <c r="V29" s="43"/>
      <c r="W29" s="343">
        <f>ROUND(AZ54,2)</f>
        <v>0</v>
      </c>
      <c r="X29" s="344"/>
      <c r="Y29" s="344"/>
      <c r="Z29" s="344"/>
      <c r="AA29" s="344"/>
      <c r="AB29" s="344"/>
      <c r="AC29" s="344"/>
      <c r="AD29" s="344"/>
      <c r="AE29" s="344"/>
      <c r="AF29" s="43"/>
      <c r="AG29" s="43"/>
      <c r="AH29" s="43"/>
      <c r="AI29" s="43"/>
      <c r="AJ29" s="43"/>
      <c r="AK29" s="343">
        <f>ROUND(AV54,2)</f>
        <v>0</v>
      </c>
      <c r="AL29" s="344"/>
      <c r="AM29" s="344"/>
      <c r="AN29" s="344"/>
      <c r="AO29" s="344"/>
      <c r="AP29" s="43"/>
      <c r="AQ29" s="43"/>
      <c r="AR29" s="44"/>
      <c r="BE29" s="333"/>
    </row>
    <row r="30" spans="2:57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45">
        <v>0.12</v>
      </c>
      <c r="M30" s="344"/>
      <c r="N30" s="344"/>
      <c r="O30" s="344"/>
      <c r="P30" s="344"/>
      <c r="Q30" s="43"/>
      <c r="R30" s="43"/>
      <c r="S30" s="43"/>
      <c r="T30" s="43"/>
      <c r="U30" s="43"/>
      <c r="V30" s="43"/>
      <c r="W30" s="343">
        <f>ROUND(BA54,2)</f>
        <v>0</v>
      </c>
      <c r="X30" s="344"/>
      <c r="Y30" s="344"/>
      <c r="Z30" s="344"/>
      <c r="AA30" s="344"/>
      <c r="AB30" s="344"/>
      <c r="AC30" s="344"/>
      <c r="AD30" s="344"/>
      <c r="AE30" s="344"/>
      <c r="AF30" s="43"/>
      <c r="AG30" s="43"/>
      <c r="AH30" s="43"/>
      <c r="AI30" s="43"/>
      <c r="AJ30" s="43"/>
      <c r="AK30" s="343">
        <f>ROUND(AW54,2)</f>
        <v>0</v>
      </c>
      <c r="AL30" s="344"/>
      <c r="AM30" s="344"/>
      <c r="AN30" s="344"/>
      <c r="AO30" s="344"/>
      <c r="AP30" s="43"/>
      <c r="AQ30" s="43"/>
      <c r="AR30" s="44"/>
      <c r="BE30" s="333"/>
    </row>
    <row r="31" spans="2:57" s="3" customFormat="1" ht="14.45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45">
        <v>0.21</v>
      </c>
      <c r="M31" s="344"/>
      <c r="N31" s="344"/>
      <c r="O31" s="344"/>
      <c r="P31" s="344"/>
      <c r="Q31" s="43"/>
      <c r="R31" s="43"/>
      <c r="S31" s="43"/>
      <c r="T31" s="43"/>
      <c r="U31" s="43"/>
      <c r="V31" s="43"/>
      <c r="W31" s="343">
        <f>ROUND(BB54,2)</f>
        <v>0</v>
      </c>
      <c r="X31" s="344"/>
      <c r="Y31" s="344"/>
      <c r="Z31" s="344"/>
      <c r="AA31" s="344"/>
      <c r="AB31" s="344"/>
      <c r="AC31" s="344"/>
      <c r="AD31" s="344"/>
      <c r="AE31" s="344"/>
      <c r="AF31" s="43"/>
      <c r="AG31" s="43"/>
      <c r="AH31" s="43"/>
      <c r="AI31" s="43"/>
      <c r="AJ31" s="43"/>
      <c r="AK31" s="343">
        <v>0</v>
      </c>
      <c r="AL31" s="344"/>
      <c r="AM31" s="344"/>
      <c r="AN31" s="344"/>
      <c r="AO31" s="344"/>
      <c r="AP31" s="43"/>
      <c r="AQ31" s="43"/>
      <c r="AR31" s="44"/>
      <c r="BE31" s="333"/>
    </row>
    <row r="32" spans="2:57" s="3" customFormat="1" ht="14.45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45">
        <v>0.12</v>
      </c>
      <c r="M32" s="344"/>
      <c r="N32" s="344"/>
      <c r="O32" s="344"/>
      <c r="P32" s="344"/>
      <c r="Q32" s="43"/>
      <c r="R32" s="43"/>
      <c r="S32" s="43"/>
      <c r="T32" s="43"/>
      <c r="U32" s="43"/>
      <c r="V32" s="43"/>
      <c r="W32" s="343">
        <f>ROUND(BC54,2)</f>
        <v>0</v>
      </c>
      <c r="X32" s="344"/>
      <c r="Y32" s="344"/>
      <c r="Z32" s="344"/>
      <c r="AA32" s="344"/>
      <c r="AB32" s="344"/>
      <c r="AC32" s="344"/>
      <c r="AD32" s="344"/>
      <c r="AE32" s="344"/>
      <c r="AF32" s="43"/>
      <c r="AG32" s="43"/>
      <c r="AH32" s="43"/>
      <c r="AI32" s="43"/>
      <c r="AJ32" s="43"/>
      <c r="AK32" s="343">
        <v>0</v>
      </c>
      <c r="AL32" s="344"/>
      <c r="AM32" s="344"/>
      <c r="AN32" s="344"/>
      <c r="AO32" s="344"/>
      <c r="AP32" s="43"/>
      <c r="AQ32" s="43"/>
      <c r="AR32" s="44"/>
      <c r="BE32" s="333"/>
    </row>
    <row r="33" spans="2:44" s="3" customFormat="1" ht="14.45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45">
        <v>0</v>
      </c>
      <c r="M33" s="344"/>
      <c r="N33" s="344"/>
      <c r="O33" s="344"/>
      <c r="P33" s="344"/>
      <c r="Q33" s="43"/>
      <c r="R33" s="43"/>
      <c r="S33" s="43"/>
      <c r="T33" s="43"/>
      <c r="U33" s="43"/>
      <c r="V33" s="43"/>
      <c r="W33" s="343">
        <f>ROUND(BD54,2)</f>
        <v>0</v>
      </c>
      <c r="X33" s="344"/>
      <c r="Y33" s="344"/>
      <c r="Z33" s="344"/>
      <c r="AA33" s="344"/>
      <c r="AB33" s="344"/>
      <c r="AC33" s="344"/>
      <c r="AD33" s="344"/>
      <c r="AE33" s="344"/>
      <c r="AF33" s="43"/>
      <c r="AG33" s="43"/>
      <c r="AH33" s="43"/>
      <c r="AI33" s="43"/>
      <c r="AJ33" s="43"/>
      <c r="AK33" s="343">
        <v>0</v>
      </c>
      <c r="AL33" s="344"/>
      <c r="AM33" s="344"/>
      <c r="AN33" s="344"/>
      <c r="AO33" s="344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46" t="s">
        <v>50</v>
      </c>
      <c r="Y35" s="347"/>
      <c r="Z35" s="347"/>
      <c r="AA35" s="347"/>
      <c r="AB35" s="347"/>
      <c r="AC35" s="47"/>
      <c r="AD35" s="47"/>
      <c r="AE35" s="47"/>
      <c r="AF35" s="47"/>
      <c r="AG35" s="47"/>
      <c r="AH35" s="47"/>
      <c r="AI35" s="47"/>
      <c r="AJ35" s="47"/>
      <c r="AK35" s="348">
        <f>SUM(AK26:AK33)</f>
        <v>0</v>
      </c>
      <c r="AL35" s="347"/>
      <c r="AM35" s="347"/>
      <c r="AN35" s="347"/>
      <c r="AO35" s="349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20240404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0" t="str">
        <f>K6</f>
        <v>Zajištění vnitřní konektivity na SPgS KV</v>
      </c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Lidická 455/40 - Drahovice, 360 01 Karlovy Vary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52" t="str">
        <f>IF(AN8="","",AN8)</f>
        <v>4. 4. 2024</v>
      </c>
      <c r="AN47" s="352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Stř.ped.škola,gymnázium a vyšší odb.škola KV,p.o.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53" t="str">
        <f>IF(E17="","",E17)</f>
        <v>Ing. Roman Gajdoš</v>
      </c>
      <c r="AN49" s="354"/>
      <c r="AO49" s="354"/>
      <c r="AP49" s="354"/>
      <c r="AQ49" s="38"/>
      <c r="AR49" s="41"/>
      <c r="AS49" s="355" t="s">
        <v>52</v>
      </c>
      <c r="AT49" s="35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53" t="str">
        <f>IF(E20="","",E20)</f>
        <v>Bc. Martin Frous</v>
      </c>
      <c r="AN50" s="354"/>
      <c r="AO50" s="354"/>
      <c r="AP50" s="354"/>
      <c r="AQ50" s="38"/>
      <c r="AR50" s="41"/>
      <c r="AS50" s="357"/>
      <c r="AT50" s="35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9"/>
      <c r="AT51" s="36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61" t="s">
        <v>53</v>
      </c>
      <c r="D52" s="362"/>
      <c r="E52" s="362"/>
      <c r="F52" s="362"/>
      <c r="G52" s="362"/>
      <c r="H52" s="68"/>
      <c r="I52" s="363" t="s">
        <v>54</v>
      </c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4" t="s">
        <v>55</v>
      </c>
      <c r="AH52" s="362"/>
      <c r="AI52" s="362"/>
      <c r="AJ52" s="362"/>
      <c r="AK52" s="362"/>
      <c r="AL52" s="362"/>
      <c r="AM52" s="362"/>
      <c r="AN52" s="363" t="s">
        <v>56</v>
      </c>
      <c r="AO52" s="362"/>
      <c r="AP52" s="362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8">
        <f>ROUND(SUM(AG55:AG57),2)</f>
        <v>0</v>
      </c>
      <c r="AH54" s="368"/>
      <c r="AI54" s="368"/>
      <c r="AJ54" s="368"/>
      <c r="AK54" s="368"/>
      <c r="AL54" s="368"/>
      <c r="AM54" s="368"/>
      <c r="AN54" s="369">
        <f>SUM(AG54,AT54)</f>
        <v>0</v>
      </c>
      <c r="AO54" s="369"/>
      <c r="AP54" s="369"/>
      <c r="AQ54" s="80" t="s">
        <v>19</v>
      </c>
      <c r="AR54" s="81"/>
      <c r="AS54" s="82">
        <f>ROUND(SUM(AS55:AS57),2)</f>
        <v>0</v>
      </c>
      <c r="AT54" s="83">
        <f>ROUND(SUM(AV54:AW54),2)</f>
        <v>0</v>
      </c>
      <c r="AU54" s="84">
        <f>ROUND(SUM(AU55:AU57),5)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ROUND(SUM(AZ55:AZ57),2)</f>
        <v>0</v>
      </c>
      <c r="BA54" s="83">
        <f>ROUND(SUM(BA55:BA57),2)</f>
        <v>0</v>
      </c>
      <c r="BB54" s="83">
        <f>ROUND(SUM(BB55:BB57),2)</f>
        <v>0</v>
      </c>
      <c r="BC54" s="83">
        <f>ROUND(SUM(BC55:BC57),2)</f>
        <v>0</v>
      </c>
      <c r="BD54" s="85">
        <f>ROUND(SUM(BD55:BD57),2)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24.75" customHeight="1">
      <c r="A55" s="88" t="s">
        <v>76</v>
      </c>
      <c r="B55" s="89"/>
      <c r="C55" s="90"/>
      <c r="D55" s="367" t="s">
        <v>77</v>
      </c>
      <c r="E55" s="367"/>
      <c r="F55" s="367"/>
      <c r="G55" s="367"/>
      <c r="H55" s="367"/>
      <c r="I55" s="91"/>
      <c r="J55" s="367" t="s">
        <v>78</v>
      </c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5">
        <f>'01 - Silnoproudé a slabop...'!J30</f>
        <v>0</v>
      </c>
      <c r="AH55" s="366"/>
      <c r="AI55" s="366"/>
      <c r="AJ55" s="366"/>
      <c r="AK55" s="366"/>
      <c r="AL55" s="366"/>
      <c r="AM55" s="366"/>
      <c r="AN55" s="365">
        <f>SUM(AG55,AT55)</f>
        <v>0</v>
      </c>
      <c r="AO55" s="366"/>
      <c r="AP55" s="366"/>
      <c r="AQ55" s="92" t="s">
        <v>79</v>
      </c>
      <c r="AR55" s="93"/>
      <c r="AS55" s="94">
        <v>0</v>
      </c>
      <c r="AT55" s="95">
        <f>ROUND(SUM(AV55:AW55),2)</f>
        <v>0</v>
      </c>
      <c r="AU55" s="96">
        <f>'01 - Silnoproudé a slabop...'!P88</f>
        <v>0</v>
      </c>
      <c r="AV55" s="95">
        <f>'01 - Silnoproudé a slabop...'!J33</f>
        <v>0</v>
      </c>
      <c r="AW55" s="95">
        <f>'01 - Silnoproudé a slabop...'!J34</f>
        <v>0</v>
      </c>
      <c r="AX55" s="95">
        <f>'01 - Silnoproudé a slabop...'!J35</f>
        <v>0</v>
      </c>
      <c r="AY55" s="95">
        <f>'01 - Silnoproudé a slabop...'!J36</f>
        <v>0</v>
      </c>
      <c r="AZ55" s="95">
        <f>'01 - Silnoproudé a slabop...'!F33</f>
        <v>0</v>
      </c>
      <c r="BA55" s="95">
        <f>'01 - Silnoproudé a slabop...'!F34</f>
        <v>0</v>
      </c>
      <c r="BB55" s="95">
        <f>'01 - Silnoproudé a slabop...'!F35</f>
        <v>0</v>
      </c>
      <c r="BC55" s="95">
        <f>'01 - Silnoproudé a slabop...'!F36</f>
        <v>0</v>
      </c>
      <c r="BD55" s="97">
        <f>'01 - Silnoproudé a slabop...'!F37</f>
        <v>0</v>
      </c>
      <c r="BT55" s="98" t="s">
        <v>80</v>
      </c>
      <c r="BV55" s="98" t="s">
        <v>74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1:91" s="7" customFormat="1" ht="16.5" customHeight="1">
      <c r="A56" s="88" t="s">
        <v>76</v>
      </c>
      <c r="B56" s="89"/>
      <c r="C56" s="90"/>
      <c r="D56" s="367" t="s">
        <v>83</v>
      </c>
      <c r="E56" s="367"/>
      <c r="F56" s="367"/>
      <c r="G56" s="367"/>
      <c r="H56" s="367"/>
      <c r="I56" s="91"/>
      <c r="J56" s="367" t="s">
        <v>84</v>
      </c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5">
        <f>'02 - IT technologie'!J30</f>
        <v>0</v>
      </c>
      <c r="AH56" s="366"/>
      <c r="AI56" s="366"/>
      <c r="AJ56" s="366"/>
      <c r="AK56" s="366"/>
      <c r="AL56" s="366"/>
      <c r="AM56" s="366"/>
      <c r="AN56" s="365">
        <f>SUM(AG56,AT56)</f>
        <v>0</v>
      </c>
      <c r="AO56" s="366"/>
      <c r="AP56" s="366"/>
      <c r="AQ56" s="92" t="s">
        <v>79</v>
      </c>
      <c r="AR56" s="93"/>
      <c r="AS56" s="94">
        <v>0</v>
      </c>
      <c r="AT56" s="95">
        <f>ROUND(SUM(AV56:AW56),2)</f>
        <v>0</v>
      </c>
      <c r="AU56" s="96">
        <f>'02 - IT technologie'!P80</f>
        <v>0</v>
      </c>
      <c r="AV56" s="95">
        <f>'02 - IT technologie'!J33</f>
        <v>0</v>
      </c>
      <c r="AW56" s="95">
        <f>'02 - IT technologie'!J34</f>
        <v>0</v>
      </c>
      <c r="AX56" s="95">
        <f>'02 - IT technologie'!J35</f>
        <v>0</v>
      </c>
      <c r="AY56" s="95">
        <f>'02 - IT technologie'!J36</f>
        <v>0</v>
      </c>
      <c r="AZ56" s="95">
        <f>'02 - IT technologie'!F33</f>
        <v>0</v>
      </c>
      <c r="BA56" s="95">
        <f>'02 - IT technologie'!F34</f>
        <v>0</v>
      </c>
      <c r="BB56" s="95">
        <f>'02 - IT technologie'!F35</f>
        <v>0</v>
      </c>
      <c r="BC56" s="95">
        <f>'02 - IT technologie'!F36</f>
        <v>0</v>
      </c>
      <c r="BD56" s="97">
        <f>'02 - IT technologie'!F37</f>
        <v>0</v>
      </c>
      <c r="BT56" s="98" t="s">
        <v>80</v>
      </c>
      <c r="BV56" s="98" t="s">
        <v>74</v>
      </c>
      <c r="BW56" s="98" t="s">
        <v>85</v>
      </c>
      <c r="BX56" s="98" t="s">
        <v>5</v>
      </c>
      <c r="CL56" s="98" t="s">
        <v>19</v>
      </c>
      <c r="CM56" s="98" t="s">
        <v>82</v>
      </c>
    </row>
    <row r="57" spans="1:91" s="7" customFormat="1" ht="16.5" customHeight="1">
      <c r="A57" s="88" t="s">
        <v>76</v>
      </c>
      <c r="B57" s="89"/>
      <c r="C57" s="90"/>
      <c r="D57" s="367" t="s">
        <v>86</v>
      </c>
      <c r="E57" s="367"/>
      <c r="F57" s="367"/>
      <c r="G57" s="367"/>
      <c r="H57" s="367"/>
      <c r="I57" s="91"/>
      <c r="J57" s="367" t="s">
        <v>87</v>
      </c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5">
        <f>'03 - Vedlejší a ostatní n...'!J30</f>
        <v>0</v>
      </c>
      <c r="AH57" s="366"/>
      <c r="AI57" s="366"/>
      <c r="AJ57" s="366"/>
      <c r="AK57" s="366"/>
      <c r="AL57" s="366"/>
      <c r="AM57" s="366"/>
      <c r="AN57" s="365">
        <f>SUM(AG57,AT57)</f>
        <v>0</v>
      </c>
      <c r="AO57" s="366"/>
      <c r="AP57" s="366"/>
      <c r="AQ57" s="92" t="s">
        <v>79</v>
      </c>
      <c r="AR57" s="93"/>
      <c r="AS57" s="99">
        <v>0</v>
      </c>
      <c r="AT57" s="100">
        <f>ROUND(SUM(AV57:AW57),2)</f>
        <v>0</v>
      </c>
      <c r="AU57" s="101">
        <f>'03 - Vedlejší a ostatní n...'!P82</f>
        <v>0</v>
      </c>
      <c r="AV57" s="100">
        <f>'03 - Vedlejší a ostatní n...'!J33</f>
        <v>0</v>
      </c>
      <c r="AW57" s="100">
        <f>'03 - Vedlejší a ostatní n...'!J34</f>
        <v>0</v>
      </c>
      <c r="AX57" s="100">
        <f>'03 - Vedlejší a ostatní n...'!J35</f>
        <v>0</v>
      </c>
      <c r="AY57" s="100">
        <f>'03 - Vedlejší a ostatní n...'!J36</f>
        <v>0</v>
      </c>
      <c r="AZ57" s="100">
        <f>'03 - Vedlejší a ostatní n...'!F33</f>
        <v>0</v>
      </c>
      <c r="BA57" s="100">
        <f>'03 - Vedlejší a ostatní n...'!F34</f>
        <v>0</v>
      </c>
      <c r="BB57" s="100">
        <f>'03 - Vedlejší a ostatní n...'!F35</f>
        <v>0</v>
      </c>
      <c r="BC57" s="100">
        <f>'03 - Vedlejší a ostatní n...'!F36</f>
        <v>0</v>
      </c>
      <c r="BD57" s="102">
        <f>'03 - Vedlejší a ostatní n...'!F37</f>
        <v>0</v>
      </c>
      <c r="BT57" s="98" t="s">
        <v>80</v>
      </c>
      <c r="BV57" s="98" t="s">
        <v>74</v>
      </c>
      <c r="BW57" s="98" t="s">
        <v>88</v>
      </c>
      <c r="BX57" s="98" t="s">
        <v>5</v>
      </c>
      <c r="CL57" s="98" t="s">
        <v>19</v>
      </c>
      <c r="CM57" s="98" t="s">
        <v>82</v>
      </c>
    </row>
    <row r="58" spans="1:57" s="2" customFormat="1" ht="30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s="2" customFormat="1" ht="6.95" customHeight="1">
      <c r="A59" s="36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</sheetData>
  <sheetProtection algorithmName="SHA-512" hashValue="qgU9d/GZyLSjFNUyqeDpHXP1oX8C8o2WIqULzY+i/EEldOVOZ8JRJIBzMCBrRhYGyeF9KIPlGBl0V5S7pnuL/A==" saltValue="gERq3M7E9xlsWyKGKcEmxr+z9Fpvsdv8G+JN/3MBLSDY5K/wqEjYc4WjbblMUYB1lTQ02F2ukslw1VC6u+x5+g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Silnoproudé a slabop...'!C2" display="/"/>
    <hyperlink ref="A56" location="'02 - IT technologie'!C2" display="/"/>
    <hyperlink ref="A57" location="'03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81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89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1" t="str">
        <f>'Rekapitulace stavby'!K6</f>
        <v>Zajištění vnitřní konektivity na SPgS KV</v>
      </c>
      <c r="F7" s="372"/>
      <c r="G7" s="372"/>
      <c r="H7" s="372"/>
      <c r="L7" s="22"/>
    </row>
    <row r="8" spans="1:31" s="2" customFormat="1" ht="12" customHeight="1">
      <c r="A8" s="36"/>
      <c r="B8" s="41"/>
      <c r="C8" s="36"/>
      <c r="D8" s="107" t="s">
        <v>90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3" t="s">
        <v>91</v>
      </c>
      <c r="F9" s="374"/>
      <c r="G9" s="374"/>
      <c r="H9" s="374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4. 4. 2024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5" t="str">
        <f>'Rekapitulace stavby'!E14</f>
        <v>Vyplň údaj</v>
      </c>
      <c r="F18" s="376"/>
      <c r="G18" s="376"/>
      <c r="H18" s="376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7" t="s">
        <v>19</v>
      </c>
      <c r="F27" s="377"/>
      <c r="G27" s="377"/>
      <c r="H27" s="377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ROUND((SUM(BE88:BE321)),2)</f>
        <v>0</v>
      </c>
      <c r="G33" s="36"/>
      <c r="H33" s="36"/>
      <c r="I33" s="120">
        <v>0.21</v>
      </c>
      <c r="J33" s="119">
        <f>ROUND(((SUM(BE88:BE321))*I33),2)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ROUND((SUM(BF88:BF321)),2)</f>
        <v>0</v>
      </c>
      <c r="G34" s="36"/>
      <c r="H34" s="36"/>
      <c r="I34" s="120">
        <v>0.12</v>
      </c>
      <c r="J34" s="119">
        <f>ROUND(((SUM(BF88:BF321))*I34),2)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ROUND((SUM(BG88:BG321)),2)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ROUND((SUM(BH88:BH321)),2)</f>
        <v>0</v>
      </c>
      <c r="G36" s="36"/>
      <c r="H36" s="36"/>
      <c r="I36" s="120">
        <v>0.12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ROUND((SUM(BI88:BI321)),2)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8" t="str">
        <f>E7</f>
        <v>Zajištění vnitřní konektivity na SPgS KV</v>
      </c>
      <c r="F48" s="379"/>
      <c r="G48" s="379"/>
      <c r="H48" s="379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0" t="str">
        <f>E9</f>
        <v>01 - Silnoproudé a slaboproudé elektroinstalace</v>
      </c>
      <c r="F50" s="380"/>
      <c r="G50" s="380"/>
      <c r="H50" s="38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Lidická 455/40 - Drahovice, 360 01 Karlovy Vary</v>
      </c>
      <c r="G52" s="38"/>
      <c r="H52" s="38"/>
      <c r="I52" s="31" t="s">
        <v>23</v>
      </c>
      <c r="J52" s="61" t="str">
        <f>IF(J12="","",J12)</f>
        <v>4. 4. 2024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Stř.ped.škola,gymnázium a vyšší odb.škola KV,p.o.</v>
      </c>
      <c r="G54" s="38"/>
      <c r="H54" s="38"/>
      <c r="I54" s="31" t="s">
        <v>31</v>
      </c>
      <c r="J54" s="34" t="str">
        <f>E21</f>
        <v>Ing. Roman Gajdoš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Bc. Martin Frous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5" customHeight="1">
      <c r="B60" s="136"/>
      <c r="C60" s="137"/>
      <c r="D60" s="138" t="s">
        <v>96</v>
      </c>
      <c r="E60" s="139"/>
      <c r="F60" s="139"/>
      <c r="G60" s="139"/>
      <c r="H60" s="139"/>
      <c r="I60" s="139"/>
      <c r="J60" s="140">
        <f>J89</f>
        <v>0</v>
      </c>
      <c r="K60" s="137"/>
      <c r="L60" s="141"/>
    </row>
    <row r="61" spans="2:12" s="10" customFormat="1" ht="19.9" customHeight="1">
      <c r="B61" s="142"/>
      <c r="C61" s="143"/>
      <c r="D61" s="144" t="s">
        <v>97</v>
      </c>
      <c r="E61" s="145"/>
      <c r="F61" s="145"/>
      <c r="G61" s="145"/>
      <c r="H61" s="145"/>
      <c r="I61" s="145"/>
      <c r="J61" s="146">
        <f>J90</f>
        <v>0</v>
      </c>
      <c r="K61" s="143"/>
      <c r="L61" s="147"/>
    </row>
    <row r="62" spans="2:12" s="10" customFormat="1" ht="19.9" customHeight="1">
      <c r="B62" s="142"/>
      <c r="C62" s="143"/>
      <c r="D62" s="144" t="s">
        <v>98</v>
      </c>
      <c r="E62" s="145"/>
      <c r="F62" s="145"/>
      <c r="G62" s="145"/>
      <c r="H62" s="145"/>
      <c r="I62" s="145"/>
      <c r="J62" s="146">
        <f>J94</f>
        <v>0</v>
      </c>
      <c r="K62" s="143"/>
      <c r="L62" s="147"/>
    </row>
    <row r="63" spans="2:12" s="10" customFormat="1" ht="19.9" customHeight="1">
      <c r="B63" s="142"/>
      <c r="C63" s="143"/>
      <c r="D63" s="144" t="s">
        <v>99</v>
      </c>
      <c r="E63" s="145"/>
      <c r="F63" s="145"/>
      <c r="G63" s="145"/>
      <c r="H63" s="145"/>
      <c r="I63" s="145"/>
      <c r="J63" s="146">
        <f>J101</f>
        <v>0</v>
      </c>
      <c r="K63" s="143"/>
      <c r="L63" s="147"/>
    </row>
    <row r="64" spans="2:12" s="10" customFormat="1" ht="19.9" customHeight="1">
      <c r="B64" s="142"/>
      <c r="C64" s="143"/>
      <c r="D64" s="144" t="s">
        <v>100</v>
      </c>
      <c r="E64" s="145"/>
      <c r="F64" s="145"/>
      <c r="G64" s="145"/>
      <c r="H64" s="145"/>
      <c r="I64" s="145"/>
      <c r="J64" s="146">
        <f>J118</f>
        <v>0</v>
      </c>
      <c r="K64" s="143"/>
      <c r="L64" s="147"/>
    </row>
    <row r="65" spans="2:12" s="9" customFormat="1" ht="24.95" customHeight="1">
      <c r="B65" s="136"/>
      <c r="C65" s="137"/>
      <c r="D65" s="138" t="s">
        <v>101</v>
      </c>
      <c r="E65" s="139"/>
      <c r="F65" s="139"/>
      <c r="G65" s="139"/>
      <c r="H65" s="139"/>
      <c r="I65" s="139"/>
      <c r="J65" s="140">
        <f>J122</f>
        <v>0</v>
      </c>
      <c r="K65" s="137"/>
      <c r="L65" s="141"/>
    </row>
    <row r="66" spans="2:12" s="10" customFormat="1" ht="19.9" customHeight="1">
      <c r="B66" s="142"/>
      <c r="C66" s="143"/>
      <c r="D66" s="144" t="s">
        <v>102</v>
      </c>
      <c r="E66" s="145"/>
      <c r="F66" s="145"/>
      <c r="G66" s="145"/>
      <c r="H66" s="145"/>
      <c r="I66" s="145"/>
      <c r="J66" s="146">
        <f>J123</f>
        <v>0</v>
      </c>
      <c r="K66" s="143"/>
      <c r="L66" s="147"/>
    </row>
    <row r="67" spans="2:12" s="10" customFormat="1" ht="19.9" customHeight="1">
      <c r="B67" s="142"/>
      <c r="C67" s="143"/>
      <c r="D67" s="144" t="s">
        <v>103</v>
      </c>
      <c r="E67" s="145"/>
      <c r="F67" s="145"/>
      <c r="G67" s="145"/>
      <c r="H67" s="145"/>
      <c r="I67" s="145"/>
      <c r="J67" s="146">
        <f>J199</f>
        <v>0</v>
      </c>
      <c r="K67" s="143"/>
      <c r="L67" s="147"/>
    </row>
    <row r="68" spans="2:12" s="9" customFormat="1" ht="24.95" customHeight="1">
      <c r="B68" s="136"/>
      <c r="C68" s="137"/>
      <c r="D68" s="138" t="s">
        <v>104</v>
      </c>
      <c r="E68" s="139"/>
      <c r="F68" s="139"/>
      <c r="G68" s="139"/>
      <c r="H68" s="139"/>
      <c r="I68" s="139"/>
      <c r="J68" s="140">
        <f>J315</f>
        <v>0</v>
      </c>
      <c r="K68" s="137"/>
      <c r="L68" s="141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105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78" t="str">
        <f>E7</f>
        <v>Zajištění vnitřní konektivity na SPgS KV</v>
      </c>
      <c r="F78" s="379"/>
      <c r="G78" s="379"/>
      <c r="H78" s="379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90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50" t="str">
        <f>E9</f>
        <v>01 - Silnoproudé a slaboproudé elektroinstalace</v>
      </c>
      <c r="F80" s="380"/>
      <c r="G80" s="380"/>
      <c r="H80" s="380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F12</f>
        <v>Lidická 455/40 - Drahovice, 360 01 Karlovy Vary</v>
      </c>
      <c r="G82" s="38"/>
      <c r="H82" s="38"/>
      <c r="I82" s="31" t="s">
        <v>23</v>
      </c>
      <c r="J82" s="61" t="str">
        <f>IF(J12="","",J12)</f>
        <v>4. 4. 2024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25</v>
      </c>
      <c r="D84" s="38"/>
      <c r="E84" s="38"/>
      <c r="F84" s="29" t="str">
        <f>E15</f>
        <v>Stř.ped.škola,gymnázium a vyšší odb.škola KV,p.o.</v>
      </c>
      <c r="G84" s="38"/>
      <c r="H84" s="38"/>
      <c r="I84" s="31" t="s">
        <v>31</v>
      </c>
      <c r="J84" s="34" t="str">
        <f>E21</f>
        <v>Ing. Roman Gajdoš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29</v>
      </c>
      <c r="D85" s="38"/>
      <c r="E85" s="38"/>
      <c r="F85" s="29" t="str">
        <f>IF(E18="","",E18)</f>
        <v>Vyplň údaj</v>
      </c>
      <c r="G85" s="38"/>
      <c r="H85" s="38"/>
      <c r="I85" s="31" t="s">
        <v>34</v>
      </c>
      <c r="J85" s="34" t="str">
        <f>E24</f>
        <v>Bc. Martin Frous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48"/>
      <c r="B87" s="149"/>
      <c r="C87" s="150" t="s">
        <v>106</v>
      </c>
      <c r="D87" s="151" t="s">
        <v>57</v>
      </c>
      <c r="E87" s="151" t="s">
        <v>53</v>
      </c>
      <c r="F87" s="151" t="s">
        <v>54</v>
      </c>
      <c r="G87" s="151" t="s">
        <v>107</v>
      </c>
      <c r="H87" s="151" t="s">
        <v>108</v>
      </c>
      <c r="I87" s="151" t="s">
        <v>109</v>
      </c>
      <c r="J87" s="151" t="s">
        <v>94</v>
      </c>
      <c r="K87" s="152" t="s">
        <v>110</v>
      </c>
      <c r="L87" s="153"/>
      <c r="M87" s="70" t="s">
        <v>19</v>
      </c>
      <c r="N87" s="71" t="s">
        <v>42</v>
      </c>
      <c r="O87" s="71" t="s">
        <v>111</v>
      </c>
      <c r="P87" s="71" t="s">
        <v>112</v>
      </c>
      <c r="Q87" s="71" t="s">
        <v>113</v>
      </c>
      <c r="R87" s="71" t="s">
        <v>114</v>
      </c>
      <c r="S87" s="71" t="s">
        <v>115</v>
      </c>
      <c r="T87" s="72" t="s">
        <v>116</v>
      </c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</row>
    <row r="88" spans="1:63" s="2" customFormat="1" ht="22.9" customHeight="1">
      <c r="A88" s="36"/>
      <c r="B88" s="37"/>
      <c r="C88" s="77" t="s">
        <v>117</v>
      </c>
      <c r="D88" s="38"/>
      <c r="E88" s="38"/>
      <c r="F88" s="38"/>
      <c r="G88" s="38"/>
      <c r="H88" s="38"/>
      <c r="I88" s="38"/>
      <c r="J88" s="154">
        <f>BK88</f>
        <v>0</v>
      </c>
      <c r="K88" s="38"/>
      <c r="L88" s="41"/>
      <c r="M88" s="73"/>
      <c r="N88" s="155"/>
      <c r="O88" s="74"/>
      <c r="P88" s="156">
        <f>P89+P122+P315</f>
        <v>0</v>
      </c>
      <c r="Q88" s="74"/>
      <c r="R88" s="156">
        <f>R89+R122+R315</f>
        <v>2.750419</v>
      </c>
      <c r="S88" s="74"/>
      <c r="T88" s="157">
        <f>T89+T122+T315</f>
        <v>2.482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71</v>
      </c>
      <c r="AU88" s="19" t="s">
        <v>95</v>
      </c>
      <c r="BK88" s="158">
        <f>BK89+BK122+BK315</f>
        <v>0</v>
      </c>
    </row>
    <row r="89" spans="2:63" s="12" customFormat="1" ht="25.9" customHeight="1">
      <c r="B89" s="159"/>
      <c r="C89" s="160"/>
      <c r="D89" s="161" t="s">
        <v>71</v>
      </c>
      <c r="E89" s="162" t="s">
        <v>118</v>
      </c>
      <c r="F89" s="162" t="s">
        <v>119</v>
      </c>
      <c r="G89" s="160"/>
      <c r="H89" s="160"/>
      <c r="I89" s="163"/>
      <c r="J89" s="164">
        <f>BK89</f>
        <v>0</v>
      </c>
      <c r="K89" s="160"/>
      <c r="L89" s="165"/>
      <c r="M89" s="166"/>
      <c r="N89" s="167"/>
      <c r="O89" s="167"/>
      <c r="P89" s="168">
        <f>P90+P94+P101+P118</f>
        <v>0</v>
      </c>
      <c r="Q89" s="167"/>
      <c r="R89" s="168">
        <f>R90+R94+R101+R118</f>
        <v>0.12272999999999999</v>
      </c>
      <c r="S89" s="167"/>
      <c r="T89" s="169">
        <f>T90+T94+T101+T118</f>
        <v>0.13</v>
      </c>
      <c r="AR89" s="170" t="s">
        <v>80</v>
      </c>
      <c r="AT89" s="171" t="s">
        <v>71</v>
      </c>
      <c r="AU89" s="171" t="s">
        <v>72</v>
      </c>
      <c r="AY89" s="170" t="s">
        <v>120</v>
      </c>
      <c r="BK89" s="172">
        <f>BK90+BK94+BK101+BK118</f>
        <v>0</v>
      </c>
    </row>
    <row r="90" spans="2:63" s="12" customFormat="1" ht="22.9" customHeight="1">
      <c r="B90" s="159"/>
      <c r="C90" s="160"/>
      <c r="D90" s="161" t="s">
        <v>71</v>
      </c>
      <c r="E90" s="173" t="s">
        <v>121</v>
      </c>
      <c r="F90" s="173" t="s">
        <v>122</v>
      </c>
      <c r="G90" s="160"/>
      <c r="H90" s="160"/>
      <c r="I90" s="163"/>
      <c r="J90" s="174">
        <f>BK90</f>
        <v>0</v>
      </c>
      <c r="K90" s="160"/>
      <c r="L90" s="165"/>
      <c r="M90" s="166"/>
      <c r="N90" s="167"/>
      <c r="O90" s="167"/>
      <c r="P90" s="168">
        <f>SUM(P91:P93)</f>
        <v>0</v>
      </c>
      <c r="Q90" s="167"/>
      <c r="R90" s="168">
        <f>SUM(R91:R93)</f>
        <v>0.12189</v>
      </c>
      <c r="S90" s="167"/>
      <c r="T90" s="169">
        <f>SUM(T91:T93)</f>
        <v>0</v>
      </c>
      <c r="AR90" s="170" t="s">
        <v>80</v>
      </c>
      <c r="AT90" s="171" t="s">
        <v>71</v>
      </c>
      <c r="AU90" s="171" t="s">
        <v>80</v>
      </c>
      <c r="AY90" s="170" t="s">
        <v>120</v>
      </c>
      <c r="BK90" s="172">
        <f>SUM(BK91:BK93)</f>
        <v>0</v>
      </c>
    </row>
    <row r="91" spans="1:65" s="2" customFormat="1" ht="21.75" customHeight="1">
      <c r="A91" s="36"/>
      <c r="B91" s="37"/>
      <c r="C91" s="175" t="s">
        <v>80</v>
      </c>
      <c r="D91" s="175" t="s">
        <v>123</v>
      </c>
      <c r="E91" s="176" t="s">
        <v>124</v>
      </c>
      <c r="F91" s="177" t="s">
        <v>125</v>
      </c>
      <c r="G91" s="178" t="s">
        <v>126</v>
      </c>
      <c r="H91" s="179">
        <v>3</v>
      </c>
      <c r="I91" s="180"/>
      <c r="J91" s="181">
        <f>ROUND(I91*H91,2)</f>
        <v>0</v>
      </c>
      <c r="K91" s="177" t="s">
        <v>127</v>
      </c>
      <c r="L91" s="41"/>
      <c r="M91" s="182" t="s">
        <v>19</v>
      </c>
      <c r="N91" s="183" t="s">
        <v>43</v>
      </c>
      <c r="O91" s="66"/>
      <c r="P91" s="184">
        <f>O91*H91</f>
        <v>0</v>
      </c>
      <c r="Q91" s="184">
        <v>0.04063</v>
      </c>
      <c r="R91" s="184">
        <f>Q91*H91</f>
        <v>0.12189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128</v>
      </c>
      <c r="AT91" s="186" t="s">
        <v>123</v>
      </c>
      <c r="AU91" s="186" t="s">
        <v>82</v>
      </c>
      <c r="AY91" s="19" t="s">
        <v>120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80</v>
      </c>
      <c r="BK91" s="187">
        <f>ROUND(I91*H91,2)</f>
        <v>0</v>
      </c>
      <c r="BL91" s="19" t="s">
        <v>128</v>
      </c>
      <c r="BM91" s="186" t="s">
        <v>129</v>
      </c>
    </row>
    <row r="92" spans="1:47" s="2" customFormat="1" ht="11.25">
      <c r="A92" s="36"/>
      <c r="B92" s="37"/>
      <c r="C92" s="38"/>
      <c r="D92" s="188" t="s">
        <v>130</v>
      </c>
      <c r="E92" s="38"/>
      <c r="F92" s="189" t="s">
        <v>131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130</v>
      </c>
      <c r="AU92" s="19" t="s">
        <v>82</v>
      </c>
    </row>
    <row r="93" spans="1:47" s="2" customFormat="1" ht="11.25">
      <c r="A93" s="36"/>
      <c r="B93" s="37"/>
      <c r="C93" s="38"/>
      <c r="D93" s="193" t="s">
        <v>132</v>
      </c>
      <c r="E93" s="38"/>
      <c r="F93" s="194" t="s">
        <v>133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132</v>
      </c>
      <c r="AU93" s="19" t="s">
        <v>82</v>
      </c>
    </row>
    <row r="94" spans="2:63" s="12" customFormat="1" ht="22.9" customHeight="1">
      <c r="B94" s="159"/>
      <c r="C94" s="160"/>
      <c r="D94" s="161" t="s">
        <v>71</v>
      </c>
      <c r="E94" s="173" t="s">
        <v>134</v>
      </c>
      <c r="F94" s="173" t="s">
        <v>135</v>
      </c>
      <c r="G94" s="160"/>
      <c r="H94" s="160"/>
      <c r="I94" s="163"/>
      <c r="J94" s="174">
        <f>BK94</f>
        <v>0</v>
      </c>
      <c r="K94" s="160"/>
      <c r="L94" s="165"/>
      <c r="M94" s="166"/>
      <c r="N94" s="167"/>
      <c r="O94" s="167"/>
      <c r="P94" s="168">
        <f>SUM(P95:P100)</f>
        <v>0</v>
      </c>
      <c r="Q94" s="167"/>
      <c r="R94" s="168">
        <f>SUM(R95:R100)</f>
        <v>0.00084</v>
      </c>
      <c r="S94" s="167"/>
      <c r="T94" s="169">
        <f>SUM(T95:T100)</f>
        <v>0.13</v>
      </c>
      <c r="AR94" s="170" t="s">
        <v>80</v>
      </c>
      <c r="AT94" s="171" t="s">
        <v>71</v>
      </c>
      <c r="AU94" s="171" t="s">
        <v>80</v>
      </c>
      <c r="AY94" s="170" t="s">
        <v>120</v>
      </c>
      <c r="BK94" s="172">
        <f>SUM(BK95:BK100)</f>
        <v>0</v>
      </c>
    </row>
    <row r="95" spans="1:65" s="2" customFormat="1" ht="24.2" customHeight="1">
      <c r="A95" s="36"/>
      <c r="B95" s="37"/>
      <c r="C95" s="175" t="s">
        <v>82</v>
      </c>
      <c r="D95" s="175" t="s">
        <v>123</v>
      </c>
      <c r="E95" s="176" t="s">
        <v>136</v>
      </c>
      <c r="F95" s="177" t="s">
        <v>137</v>
      </c>
      <c r="G95" s="178" t="s">
        <v>138</v>
      </c>
      <c r="H95" s="179">
        <v>22</v>
      </c>
      <c r="I95" s="180"/>
      <c r="J95" s="181">
        <f>ROUND(I95*H95,2)</f>
        <v>0</v>
      </c>
      <c r="K95" s="177" t="s">
        <v>127</v>
      </c>
      <c r="L95" s="41"/>
      <c r="M95" s="182" t="s">
        <v>19</v>
      </c>
      <c r="N95" s="183" t="s">
        <v>43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0.004</v>
      </c>
      <c r="T95" s="185">
        <f>S95*H95</f>
        <v>0.088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128</v>
      </c>
      <c r="AT95" s="186" t="s">
        <v>123</v>
      </c>
      <c r="AU95" s="186" t="s">
        <v>82</v>
      </c>
      <c r="AY95" s="19" t="s">
        <v>120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80</v>
      </c>
      <c r="BK95" s="187">
        <f>ROUND(I95*H95,2)</f>
        <v>0</v>
      </c>
      <c r="BL95" s="19" t="s">
        <v>128</v>
      </c>
      <c r="BM95" s="186" t="s">
        <v>139</v>
      </c>
    </row>
    <row r="96" spans="1:47" s="2" customFormat="1" ht="19.5">
      <c r="A96" s="36"/>
      <c r="B96" s="37"/>
      <c r="C96" s="38"/>
      <c r="D96" s="188" t="s">
        <v>130</v>
      </c>
      <c r="E96" s="38"/>
      <c r="F96" s="189" t="s">
        <v>140</v>
      </c>
      <c r="G96" s="38"/>
      <c r="H96" s="38"/>
      <c r="I96" s="190"/>
      <c r="J96" s="38"/>
      <c r="K96" s="38"/>
      <c r="L96" s="41"/>
      <c r="M96" s="191"/>
      <c r="N96" s="19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130</v>
      </c>
      <c r="AU96" s="19" t="s">
        <v>82</v>
      </c>
    </row>
    <row r="97" spans="1:47" s="2" customFormat="1" ht="11.25">
      <c r="A97" s="36"/>
      <c r="B97" s="37"/>
      <c r="C97" s="38"/>
      <c r="D97" s="193" t="s">
        <v>132</v>
      </c>
      <c r="E97" s="38"/>
      <c r="F97" s="194" t="s">
        <v>141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132</v>
      </c>
      <c r="AU97" s="19" t="s">
        <v>82</v>
      </c>
    </row>
    <row r="98" spans="1:65" s="2" customFormat="1" ht="24.2" customHeight="1">
      <c r="A98" s="36"/>
      <c r="B98" s="37"/>
      <c r="C98" s="175" t="s">
        <v>142</v>
      </c>
      <c r="D98" s="175" t="s">
        <v>123</v>
      </c>
      <c r="E98" s="176" t="s">
        <v>143</v>
      </c>
      <c r="F98" s="177" t="s">
        <v>144</v>
      </c>
      <c r="G98" s="178" t="s">
        <v>138</v>
      </c>
      <c r="H98" s="179">
        <v>42</v>
      </c>
      <c r="I98" s="180"/>
      <c r="J98" s="181">
        <f>ROUND(I98*H98,2)</f>
        <v>0</v>
      </c>
      <c r="K98" s="177" t="s">
        <v>127</v>
      </c>
      <c r="L98" s="41"/>
      <c r="M98" s="182" t="s">
        <v>19</v>
      </c>
      <c r="N98" s="183" t="s">
        <v>43</v>
      </c>
      <c r="O98" s="66"/>
      <c r="P98" s="184">
        <f>O98*H98</f>
        <v>0</v>
      </c>
      <c r="Q98" s="184">
        <v>2E-05</v>
      </c>
      <c r="R98" s="184">
        <f>Q98*H98</f>
        <v>0.00084</v>
      </c>
      <c r="S98" s="184">
        <v>0.001</v>
      </c>
      <c r="T98" s="185">
        <f>S98*H98</f>
        <v>0.042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128</v>
      </c>
      <c r="AT98" s="186" t="s">
        <v>123</v>
      </c>
      <c r="AU98" s="186" t="s">
        <v>82</v>
      </c>
      <c r="AY98" s="19" t="s">
        <v>120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80</v>
      </c>
      <c r="BK98" s="187">
        <f>ROUND(I98*H98,2)</f>
        <v>0</v>
      </c>
      <c r="BL98" s="19" t="s">
        <v>128</v>
      </c>
      <c r="BM98" s="186" t="s">
        <v>145</v>
      </c>
    </row>
    <row r="99" spans="1:47" s="2" customFormat="1" ht="19.5">
      <c r="A99" s="36"/>
      <c r="B99" s="37"/>
      <c r="C99" s="38"/>
      <c r="D99" s="188" t="s">
        <v>130</v>
      </c>
      <c r="E99" s="38"/>
      <c r="F99" s="189" t="s">
        <v>146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130</v>
      </c>
      <c r="AU99" s="19" t="s">
        <v>82</v>
      </c>
    </row>
    <row r="100" spans="1:47" s="2" customFormat="1" ht="11.25">
      <c r="A100" s="36"/>
      <c r="B100" s="37"/>
      <c r="C100" s="38"/>
      <c r="D100" s="193" t="s">
        <v>132</v>
      </c>
      <c r="E100" s="38"/>
      <c r="F100" s="194" t="s">
        <v>147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132</v>
      </c>
      <c r="AU100" s="19" t="s">
        <v>82</v>
      </c>
    </row>
    <row r="101" spans="2:63" s="12" customFormat="1" ht="22.9" customHeight="1">
      <c r="B101" s="159"/>
      <c r="C101" s="160"/>
      <c r="D101" s="161" t="s">
        <v>71</v>
      </c>
      <c r="E101" s="173" t="s">
        <v>148</v>
      </c>
      <c r="F101" s="173" t="s">
        <v>149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SUM(P102:P117)</f>
        <v>0</v>
      </c>
      <c r="Q101" s="167"/>
      <c r="R101" s="168">
        <f>SUM(R102:R117)</f>
        <v>0</v>
      </c>
      <c r="S101" s="167"/>
      <c r="T101" s="169">
        <f>SUM(T102:T117)</f>
        <v>0</v>
      </c>
      <c r="AR101" s="170" t="s">
        <v>80</v>
      </c>
      <c r="AT101" s="171" t="s">
        <v>71</v>
      </c>
      <c r="AU101" s="171" t="s">
        <v>80</v>
      </c>
      <c r="AY101" s="170" t="s">
        <v>120</v>
      </c>
      <c r="BK101" s="172">
        <f>SUM(BK102:BK117)</f>
        <v>0</v>
      </c>
    </row>
    <row r="102" spans="1:65" s="2" customFormat="1" ht="24.2" customHeight="1">
      <c r="A102" s="36"/>
      <c r="B102" s="37"/>
      <c r="C102" s="175" t="s">
        <v>128</v>
      </c>
      <c r="D102" s="175" t="s">
        <v>123</v>
      </c>
      <c r="E102" s="176" t="s">
        <v>150</v>
      </c>
      <c r="F102" s="177" t="s">
        <v>151</v>
      </c>
      <c r="G102" s="178" t="s">
        <v>152</v>
      </c>
      <c r="H102" s="179">
        <v>2.482</v>
      </c>
      <c r="I102" s="180"/>
      <c r="J102" s="181">
        <f>ROUND(I102*H102,2)</f>
        <v>0</v>
      </c>
      <c r="K102" s="177" t="s">
        <v>127</v>
      </c>
      <c r="L102" s="41"/>
      <c r="M102" s="182" t="s">
        <v>19</v>
      </c>
      <c r="N102" s="183" t="s">
        <v>43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128</v>
      </c>
      <c r="AT102" s="186" t="s">
        <v>123</v>
      </c>
      <c r="AU102" s="186" t="s">
        <v>82</v>
      </c>
      <c r="AY102" s="19" t="s">
        <v>120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80</v>
      </c>
      <c r="BK102" s="187">
        <f>ROUND(I102*H102,2)</f>
        <v>0</v>
      </c>
      <c r="BL102" s="19" t="s">
        <v>128</v>
      </c>
      <c r="BM102" s="186" t="s">
        <v>153</v>
      </c>
    </row>
    <row r="103" spans="1:47" s="2" customFormat="1" ht="19.5">
      <c r="A103" s="36"/>
      <c r="B103" s="37"/>
      <c r="C103" s="38"/>
      <c r="D103" s="188" t="s">
        <v>130</v>
      </c>
      <c r="E103" s="38"/>
      <c r="F103" s="189" t="s">
        <v>154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130</v>
      </c>
      <c r="AU103" s="19" t="s">
        <v>82</v>
      </c>
    </row>
    <row r="104" spans="1:47" s="2" customFormat="1" ht="11.25">
      <c r="A104" s="36"/>
      <c r="B104" s="37"/>
      <c r="C104" s="38"/>
      <c r="D104" s="193" t="s">
        <v>132</v>
      </c>
      <c r="E104" s="38"/>
      <c r="F104" s="194" t="s">
        <v>155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132</v>
      </c>
      <c r="AU104" s="19" t="s">
        <v>82</v>
      </c>
    </row>
    <row r="105" spans="1:65" s="2" customFormat="1" ht="33" customHeight="1">
      <c r="A105" s="36"/>
      <c r="B105" s="37"/>
      <c r="C105" s="175" t="s">
        <v>156</v>
      </c>
      <c r="D105" s="175" t="s">
        <v>123</v>
      </c>
      <c r="E105" s="176" t="s">
        <v>157</v>
      </c>
      <c r="F105" s="177" t="s">
        <v>158</v>
      </c>
      <c r="G105" s="178" t="s">
        <v>152</v>
      </c>
      <c r="H105" s="179">
        <v>2.482</v>
      </c>
      <c r="I105" s="180"/>
      <c r="J105" s="181">
        <f>ROUND(I105*H105,2)</f>
        <v>0</v>
      </c>
      <c r="K105" s="177" t="s">
        <v>127</v>
      </c>
      <c r="L105" s="41"/>
      <c r="M105" s="182" t="s">
        <v>19</v>
      </c>
      <c r="N105" s="183" t="s">
        <v>43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128</v>
      </c>
      <c r="AT105" s="186" t="s">
        <v>123</v>
      </c>
      <c r="AU105" s="186" t="s">
        <v>82</v>
      </c>
      <c r="AY105" s="19" t="s">
        <v>120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80</v>
      </c>
      <c r="BK105" s="187">
        <f>ROUND(I105*H105,2)</f>
        <v>0</v>
      </c>
      <c r="BL105" s="19" t="s">
        <v>128</v>
      </c>
      <c r="BM105" s="186" t="s">
        <v>159</v>
      </c>
    </row>
    <row r="106" spans="1:47" s="2" customFormat="1" ht="39">
      <c r="A106" s="36"/>
      <c r="B106" s="37"/>
      <c r="C106" s="38"/>
      <c r="D106" s="188" t="s">
        <v>130</v>
      </c>
      <c r="E106" s="38"/>
      <c r="F106" s="189" t="s">
        <v>160</v>
      </c>
      <c r="G106" s="38"/>
      <c r="H106" s="38"/>
      <c r="I106" s="190"/>
      <c r="J106" s="38"/>
      <c r="K106" s="38"/>
      <c r="L106" s="41"/>
      <c r="M106" s="191"/>
      <c r="N106" s="19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130</v>
      </c>
      <c r="AU106" s="19" t="s">
        <v>82</v>
      </c>
    </row>
    <row r="107" spans="1:47" s="2" customFormat="1" ht="11.25">
      <c r="A107" s="36"/>
      <c r="B107" s="37"/>
      <c r="C107" s="38"/>
      <c r="D107" s="193" t="s">
        <v>132</v>
      </c>
      <c r="E107" s="38"/>
      <c r="F107" s="194" t="s">
        <v>161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132</v>
      </c>
      <c r="AU107" s="19" t="s">
        <v>82</v>
      </c>
    </row>
    <row r="108" spans="1:65" s="2" customFormat="1" ht="24.2" customHeight="1">
      <c r="A108" s="36"/>
      <c r="B108" s="37"/>
      <c r="C108" s="175" t="s">
        <v>121</v>
      </c>
      <c r="D108" s="175" t="s">
        <v>123</v>
      </c>
      <c r="E108" s="176" t="s">
        <v>162</v>
      </c>
      <c r="F108" s="177" t="s">
        <v>163</v>
      </c>
      <c r="G108" s="178" t="s">
        <v>152</v>
      </c>
      <c r="H108" s="179">
        <v>2.482</v>
      </c>
      <c r="I108" s="180"/>
      <c r="J108" s="181">
        <f>ROUND(I108*H108,2)</f>
        <v>0</v>
      </c>
      <c r="K108" s="177" t="s">
        <v>127</v>
      </c>
      <c r="L108" s="41"/>
      <c r="M108" s="182" t="s">
        <v>19</v>
      </c>
      <c r="N108" s="183" t="s">
        <v>43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128</v>
      </c>
      <c r="AT108" s="186" t="s">
        <v>123</v>
      </c>
      <c r="AU108" s="186" t="s">
        <v>82</v>
      </c>
      <c r="AY108" s="19" t="s">
        <v>120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80</v>
      </c>
      <c r="BK108" s="187">
        <f>ROUND(I108*H108,2)</f>
        <v>0</v>
      </c>
      <c r="BL108" s="19" t="s">
        <v>128</v>
      </c>
      <c r="BM108" s="186" t="s">
        <v>164</v>
      </c>
    </row>
    <row r="109" spans="1:47" s="2" customFormat="1" ht="19.5">
      <c r="A109" s="36"/>
      <c r="B109" s="37"/>
      <c r="C109" s="38"/>
      <c r="D109" s="188" t="s">
        <v>130</v>
      </c>
      <c r="E109" s="38"/>
      <c r="F109" s="189" t="s">
        <v>165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130</v>
      </c>
      <c r="AU109" s="19" t="s">
        <v>82</v>
      </c>
    </row>
    <row r="110" spans="1:47" s="2" customFormat="1" ht="11.25">
      <c r="A110" s="36"/>
      <c r="B110" s="37"/>
      <c r="C110" s="38"/>
      <c r="D110" s="193" t="s">
        <v>132</v>
      </c>
      <c r="E110" s="38"/>
      <c r="F110" s="194" t="s">
        <v>166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132</v>
      </c>
      <c r="AU110" s="19" t="s">
        <v>82</v>
      </c>
    </row>
    <row r="111" spans="1:65" s="2" customFormat="1" ht="24.2" customHeight="1">
      <c r="A111" s="36"/>
      <c r="B111" s="37"/>
      <c r="C111" s="175" t="s">
        <v>167</v>
      </c>
      <c r="D111" s="175" t="s">
        <v>123</v>
      </c>
      <c r="E111" s="176" t="s">
        <v>168</v>
      </c>
      <c r="F111" s="177" t="s">
        <v>169</v>
      </c>
      <c r="G111" s="178" t="s">
        <v>152</v>
      </c>
      <c r="H111" s="179">
        <v>47.158</v>
      </c>
      <c r="I111" s="180"/>
      <c r="J111" s="181">
        <f>ROUND(I111*H111,2)</f>
        <v>0</v>
      </c>
      <c r="K111" s="177" t="s">
        <v>127</v>
      </c>
      <c r="L111" s="41"/>
      <c r="M111" s="182" t="s">
        <v>19</v>
      </c>
      <c r="N111" s="183" t="s">
        <v>43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128</v>
      </c>
      <c r="AT111" s="186" t="s">
        <v>123</v>
      </c>
      <c r="AU111" s="186" t="s">
        <v>82</v>
      </c>
      <c r="AY111" s="19" t="s">
        <v>120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80</v>
      </c>
      <c r="BK111" s="187">
        <f>ROUND(I111*H111,2)</f>
        <v>0</v>
      </c>
      <c r="BL111" s="19" t="s">
        <v>128</v>
      </c>
      <c r="BM111" s="186" t="s">
        <v>170</v>
      </c>
    </row>
    <row r="112" spans="1:47" s="2" customFormat="1" ht="29.25">
      <c r="A112" s="36"/>
      <c r="B112" s="37"/>
      <c r="C112" s="38"/>
      <c r="D112" s="188" t="s">
        <v>130</v>
      </c>
      <c r="E112" s="38"/>
      <c r="F112" s="189" t="s">
        <v>171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130</v>
      </c>
      <c r="AU112" s="19" t="s">
        <v>82</v>
      </c>
    </row>
    <row r="113" spans="1:47" s="2" customFormat="1" ht="11.25">
      <c r="A113" s="36"/>
      <c r="B113" s="37"/>
      <c r="C113" s="38"/>
      <c r="D113" s="193" t="s">
        <v>132</v>
      </c>
      <c r="E113" s="38"/>
      <c r="F113" s="194" t="s">
        <v>172</v>
      </c>
      <c r="G113" s="38"/>
      <c r="H113" s="38"/>
      <c r="I113" s="190"/>
      <c r="J113" s="38"/>
      <c r="K113" s="38"/>
      <c r="L113" s="41"/>
      <c r="M113" s="191"/>
      <c r="N113" s="19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132</v>
      </c>
      <c r="AU113" s="19" t="s">
        <v>82</v>
      </c>
    </row>
    <row r="114" spans="2:51" s="13" customFormat="1" ht="11.25">
      <c r="B114" s="195"/>
      <c r="C114" s="196"/>
      <c r="D114" s="188" t="s">
        <v>173</v>
      </c>
      <c r="E114" s="197" t="s">
        <v>19</v>
      </c>
      <c r="F114" s="198" t="s">
        <v>174</v>
      </c>
      <c r="G114" s="196"/>
      <c r="H114" s="199">
        <v>47.158</v>
      </c>
      <c r="I114" s="200"/>
      <c r="J114" s="196"/>
      <c r="K114" s="196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173</v>
      </c>
      <c r="AU114" s="205" t="s">
        <v>82</v>
      </c>
      <c r="AV114" s="13" t="s">
        <v>82</v>
      </c>
      <c r="AW114" s="13" t="s">
        <v>33</v>
      </c>
      <c r="AX114" s="13" t="s">
        <v>80</v>
      </c>
      <c r="AY114" s="205" t="s">
        <v>120</v>
      </c>
    </row>
    <row r="115" spans="1:65" s="2" customFormat="1" ht="33" customHeight="1">
      <c r="A115" s="36"/>
      <c r="B115" s="37"/>
      <c r="C115" s="175" t="s">
        <v>175</v>
      </c>
      <c r="D115" s="175" t="s">
        <v>123</v>
      </c>
      <c r="E115" s="176" t="s">
        <v>176</v>
      </c>
      <c r="F115" s="177" t="s">
        <v>177</v>
      </c>
      <c r="G115" s="178" t="s">
        <v>152</v>
      </c>
      <c r="H115" s="179">
        <v>2.482</v>
      </c>
      <c r="I115" s="180"/>
      <c r="J115" s="181">
        <f>ROUND(I115*H115,2)</f>
        <v>0</v>
      </c>
      <c r="K115" s="177" t="s">
        <v>127</v>
      </c>
      <c r="L115" s="41"/>
      <c r="M115" s="182" t="s">
        <v>19</v>
      </c>
      <c r="N115" s="183" t="s">
        <v>43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128</v>
      </c>
      <c r="AT115" s="186" t="s">
        <v>123</v>
      </c>
      <c r="AU115" s="186" t="s">
        <v>82</v>
      </c>
      <c r="AY115" s="19" t="s">
        <v>120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80</v>
      </c>
      <c r="BK115" s="187">
        <f>ROUND(I115*H115,2)</f>
        <v>0</v>
      </c>
      <c r="BL115" s="19" t="s">
        <v>128</v>
      </c>
      <c r="BM115" s="186" t="s">
        <v>178</v>
      </c>
    </row>
    <row r="116" spans="1:47" s="2" customFormat="1" ht="29.25">
      <c r="A116" s="36"/>
      <c r="B116" s="37"/>
      <c r="C116" s="38"/>
      <c r="D116" s="188" t="s">
        <v>130</v>
      </c>
      <c r="E116" s="38"/>
      <c r="F116" s="189" t="s">
        <v>179</v>
      </c>
      <c r="G116" s="38"/>
      <c r="H116" s="38"/>
      <c r="I116" s="190"/>
      <c r="J116" s="38"/>
      <c r="K116" s="38"/>
      <c r="L116" s="41"/>
      <c r="M116" s="191"/>
      <c r="N116" s="19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130</v>
      </c>
      <c r="AU116" s="19" t="s">
        <v>82</v>
      </c>
    </row>
    <row r="117" spans="1:47" s="2" customFormat="1" ht="11.25">
      <c r="A117" s="36"/>
      <c r="B117" s="37"/>
      <c r="C117" s="38"/>
      <c r="D117" s="193" t="s">
        <v>132</v>
      </c>
      <c r="E117" s="38"/>
      <c r="F117" s="194" t="s">
        <v>180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132</v>
      </c>
      <c r="AU117" s="19" t="s">
        <v>82</v>
      </c>
    </row>
    <row r="118" spans="2:63" s="12" customFormat="1" ht="22.9" customHeight="1">
      <c r="B118" s="159"/>
      <c r="C118" s="160"/>
      <c r="D118" s="161" t="s">
        <v>71</v>
      </c>
      <c r="E118" s="173" t="s">
        <v>181</v>
      </c>
      <c r="F118" s="173" t="s">
        <v>182</v>
      </c>
      <c r="G118" s="160"/>
      <c r="H118" s="160"/>
      <c r="I118" s="163"/>
      <c r="J118" s="174">
        <f>BK118</f>
        <v>0</v>
      </c>
      <c r="K118" s="160"/>
      <c r="L118" s="165"/>
      <c r="M118" s="166"/>
      <c r="N118" s="167"/>
      <c r="O118" s="167"/>
      <c r="P118" s="168">
        <f>SUM(P119:P121)</f>
        <v>0</v>
      </c>
      <c r="Q118" s="167"/>
      <c r="R118" s="168">
        <f>SUM(R119:R121)</f>
        <v>0</v>
      </c>
      <c r="S118" s="167"/>
      <c r="T118" s="169">
        <f>SUM(T119:T121)</f>
        <v>0</v>
      </c>
      <c r="AR118" s="170" t="s">
        <v>80</v>
      </c>
      <c r="AT118" s="171" t="s">
        <v>71</v>
      </c>
      <c r="AU118" s="171" t="s">
        <v>80</v>
      </c>
      <c r="AY118" s="170" t="s">
        <v>120</v>
      </c>
      <c r="BK118" s="172">
        <f>SUM(BK119:BK121)</f>
        <v>0</v>
      </c>
    </row>
    <row r="119" spans="1:65" s="2" customFormat="1" ht="24.2" customHeight="1">
      <c r="A119" s="36"/>
      <c r="B119" s="37"/>
      <c r="C119" s="175" t="s">
        <v>134</v>
      </c>
      <c r="D119" s="175" t="s">
        <v>123</v>
      </c>
      <c r="E119" s="176" t="s">
        <v>183</v>
      </c>
      <c r="F119" s="177" t="s">
        <v>184</v>
      </c>
      <c r="G119" s="178" t="s">
        <v>152</v>
      </c>
      <c r="H119" s="179">
        <v>0.123</v>
      </c>
      <c r="I119" s="180"/>
      <c r="J119" s="181">
        <f>ROUND(I119*H119,2)</f>
        <v>0</v>
      </c>
      <c r="K119" s="177" t="s">
        <v>127</v>
      </c>
      <c r="L119" s="41"/>
      <c r="M119" s="182" t="s">
        <v>19</v>
      </c>
      <c r="N119" s="183" t="s">
        <v>43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128</v>
      </c>
      <c r="AT119" s="186" t="s">
        <v>123</v>
      </c>
      <c r="AU119" s="186" t="s">
        <v>82</v>
      </c>
      <c r="AY119" s="19" t="s">
        <v>120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80</v>
      </c>
      <c r="BK119" s="187">
        <f>ROUND(I119*H119,2)</f>
        <v>0</v>
      </c>
      <c r="BL119" s="19" t="s">
        <v>128</v>
      </c>
      <c r="BM119" s="186" t="s">
        <v>185</v>
      </c>
    </row>
    <row r="120" spans="1:47" s="2" customFormat="1" ht="39">
      <c r="A120" s="36"/>
      <c r="B120" s="37"/>
      <c r="C120" s="38"/>
      <c r="D120" s="188" t="s">
        <v>130</v>
      </c>
      <c r="E120" s="38"/>
      <c r="F120" s="189" t="s">
        <v>186</v>
      </c>
      <c r="G120" s="38"/>
      <c r="H120" s="38"/>
      <c r="I120" s="190"/>
      <c r="J120" s="38"/>
      <c r="K120" s="38"/>
      <c r="L120" s="41"/>
      <c r="M120" s="191"/>
      <c r="N120" s="19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130</v>
      </c>
      <c r="AU120" s="19" t="s">
        <v>82</v>
      </c>
    </row>
    <row r="121" spans="1:47" s="2" customFormat="1" ht="11.25">
      <c r="A121" s="36"/>
      <c r="B121" s="37"/>
      <c r="C121" s="38"/>
      <c r="D121" s="193" t="s">
        <v>132</v>
      </c>
      <c r="E121" s="38"/>
      <c r="F121" s="194" t="s">
        <v>187</v>
      </c>
      <c r="G121" s="38"/>
      <c r="H121" s="38"/>
      <c r="I121" s="190"/>
      <c r="J121" s="38"/>
      <c r="K121" s="38"/>
      <c r="L121" s="41"/>
      <c r="M121" s="191"/>
      <c r="N121" s="19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132</v>
      </c>
      <c r="AU121" s="19" t="s">
        <v>82</v>
      </c>
    </row>
    <row r="122" spans="2:63" s="12" customFormat="1" ht="25.9" customHeight="1">
      <c r="B122" s="159"/>
      <c r="C122" s="160"/>
      <c r="D122" s="161" t="s">
        <v>71</v>
      </c>
      <c r="E122" s="162" t="s">
        <v>188</v>
      </c>
      <c r="F122" s="162" t="s">
        <v>189</v>
      </c>
      <c r="G122" s="160"/>
      <c r="H122" s="160"/>
      <c r="I122" s="163"/>
      <c r="J122" s="164">
        <f>BK122</f>
        <v>0</v>
      </c>
      <c r="K122" s="160"/>
      <c r="L122" s="165"/>
      <c r="M122" s="166"/>
      <c r="N122" s="167"/>
      <c r="O122" s="167"/>
      <c r="P122" s="168">
        <f>P123+P199</f>
        <v>0</v>
      </c>
      <c r="Q122" s="167"/>
      <c r="R122" s="168">
        <f>R123+R199</f>
        <v>2.627689</v>
      </c>
      <c r="S122" s="167"/>
      <c r="T122" s="169">
        <f>T123+T199</f>
        <v>2.3520000000000003</v>
      </c>
      <c r="AR122" s="170" t="s">
        <v>82</v>
      </c>
      <c r="AT122" s="171" t="s">
        <v>71</v>
      </c>
      <c r="AU122" s="171" t="s">
        <v>72</v>
      </c>
      <c r="AY122" s="170" t="s">
        <v>120</v>
      </c>
      <c r="BK122" s="172">
        <f>BK123+BK199</f>
        <v>0</v>
      </c>
    </row>
    <row r="123" spans="2:63" s="12" customFormat="1" ht="22.9" customHeight="1">
      <c r="B123" s="159"/>
      <c r="C123" s="160"/>
      <c r="D123" s="161" t="s">
        <v>71</v>
      </c>
      <c r="E123" s="173" t="s">
        <v>190</v>
      </c>
      <c r="F123" s="173" t="s">
        <v>191</v>
      </c>
      <c r="G123" s="160"/>
      <c r="H123" s="160"/>
      <c r="I123" s="163"/>
      <c r="J123" s="174">
        <f>BK123</f>
        <v>0</v>
      </c>
      <c r="K123" s="160"/>
      <c r="L123" s="165"/>
      <c r="M123" s="166"/>
      <c r="N123" s="167"/>
      <c r="O123" s="167"/>
      <c r="P123" s="168">
        <f>SUM(P124:P198)</f>
        <v>0</v>
      </c>
      <c r="Q123" s="167"/>
      <c r="R123" s="168">
        <f>SUM(R124:R198)</f>
        <v>1.6023889999999998</v>
      </c>
      <c r="S123" s="167"/>
      <c r="T123" s="169">
        <f>SUM(T124:T198)</f>
        <v>0.14400000000000002</v>
      </c>
      <c r="AR123" s="170" t="s">
        <v>82</v>
      </c>
      <c r="AT123" s="171" t="s">
        <v>71</v>
      </c>
      <c r="AU123" s="171" t="s">
        <v>80</v>
      </c>
      <c r="AY123" s="170" t="s">
        <v>120</v>
      </c>
      <c r="BK123" s="172">
        <f>SUM(BK124:BK198)</f>
        <v>0</v>
      </c>
    </row>
    <row r="124" spans="1:65" s="2" customFormat="1" ht="24.2" customHeight="1">
      <c r="A124" s="36"/>
      <c r="B124" s="37"/>
      <c r="C124" s="175" t="s">
        <v>192</v>
      </c>
      <c r="D124" s="175" t="s">
        <v>123</v>
      </c>
      <c r="E124" s="176" t="s">
        <v>193</v>
      </c>
      <c r="F124" s="177" t="s">
        <v>194</v>
      </c>
      <c r="G124" s="178" t="s">
        <v>138</v>
      </c>
      <c r="H124" s="179">
        <v>200</v>
      </c>
      <c r="I124" s="180"/>
      <c r="J124" s="181">
        <f>ROUND(I124*H124,2)</f>
        <v>0</v>
      </c>
      <c r="K124" s="177" t="s">
        <v>127</v>
      </c>
      <c r="L124" s="41"/>
      <c r="M124" s="182" t="s">
        <v>19</v>
      </c>
      <c r="N124" s="183" t="s">
        <v>43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195</v>
      </c>
      <c r="AT124" s="186" t="s">
        <v>123</v>
      </c>
      <c r="AU124" s="186" t="s">
        <v>82</v>
      </c>
      <c r="AY124" s="19" t="s">
        <v>120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80</v>
      </c>
      <c r="BK124" s="187">
        <f>ROUND(I124*H124,2)</f>
        <v>0</v>
      </c>
      <c r="BL124" s="19" t="s">
        <v>195</v>
      </c>
      <c r="BM124" s="186" t="s">
        <v>196</v>
      </c>
    </row>
    <row r="125" spans="1:47" s="2" customFormat="1" ht="29.25">
      <c r="A125" s="36"/>
      <c r="B125" s="37"/>
      <c r="C125" s="38"/>
      <c r="D125" s="188" t="s">
        <v>130</v>
      </c>
      <c r="E125" s="38"/>
      <c r="F125" s="189" t="s">
        <v>197</v>
      </c>
      <c r="G125" s="38"/>
      <c r="H125" s="38"/>
      <c r="I125" s="190"/>
      <c r="J125" s="38"/>
      <c r="K125" s="38"/>
      <c r="L125" s="41"/>
      <c r="M125" s="191"/>
      <c r="N125" s="19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130</v>
      </c>
      <c r="AU125" s="19" t="s">
        <v>82</v>
      </c>
    </row>
    <row r="126" spans="1:47" s="2" customFormat="1" ht="11.25">
      <c r="A126" s="36"/>
      <c r="B126" s="37"/>
      <c r="C126" s="38"/>
      <c r="D126" s="193" t="s">
        <v>132</v>
      </c>
      <c r="E126" s="38"/>
      <c r="F126" s="194" t="s">
        <v>198</v>
      </c>
      <c r="G126" s="38"/>
      <c r="H126" s="38"/>
      <c r="I126" s="190"/>
      <c r="J126" s="38"/>
      <c r="K126" s="38"/>
      <c r="L126" s="41"/>
      <c r="M126" s="191"/>
      <c r="N126" s="19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132</v>
      </c>
      <c r="AU126" s="19" t="s">
        <v>82</v>
      </c>
    </row>
    <row r="127" spans="1:65" s="2" customFormat="1" ht="21.75" customHeight="1">
      <c r="A127" s="36"/>
      <c r="B127" s="37"/>
      <c r="C127" s="206" t="s">
        <v>199</v>
      </c>
      <c r="D127" s="206" t="s">
        <v>200</v>
      </c>
      <c r="E127" s="207" t="s">
        <v>201</v>
      </c>
      <c r="F127" s="208" t="s">
        <v>202</v>
      </c>
      <c r="G127" s="209" t="s">
        <v>138</v>
      </c>
      <c r="H127" s="210">
        <v>210</v>
      </c>
      <c r="I127" s="211"/>
      <c r="J127" s="212">
        <f>ROUND(I127*H127,2)</f>
        <v>0</v>
      </c>
      <c r="K127" s="208" t="s">
        <v>127</v>
      </c>
      <c r="L127" s="213"/>
      <c r="M127" s="214" t="s">
        <v>19</v>
      </c>
      <c r="N127" s="215" t="s">
        <v>43</v>
      </c>
      <c r="O127" s="66"/>
      <c r="P127" s="184">
        <f>O127*H127</f>
        <v>0</v>
      </c>
      <c r="Q127" s="184">
        <v>0.0001</v>
      </c>
      <c r="R127" s="184">
        <f>Q127*H127</f>
        <v>0.021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203</v>
      </c>
      <c r="AT127" s="186" t="s">
        <v>200</v>
      </c>
      <c r="AU127" s="186" t="s">
        <v>82</v>
      </c>
      <c r="AY127" s="19" t="s">
        <v>120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80</v>
      </c>
      <c r="BK127" s="187">
        <f>ROUND(I127*H127,2)</f>
        <v>0</v>
      </c>
      <c r="BL127" s="19" t="s">
        <v>195</v>
      </c>
      <c r="BM127" s="186" t="s">
        <v>204</v>
      </c>
    </row>
    <row r="128" spans="1:47" s="2" customFormat="1" ht="11.25">
      <c r="A128" s="36"/>
      <c r="B128" s="37"/>
      <c r="C128" s="38"/>
      <c r="D128" s="188" t="s">
        <v>130</v>
      </c>
      <c r="E128" s="38"/>
      <c r="F128" s="189" t="s">
        <v>202</v>
      </c>
      <c r="G128" s="38"/>
      <c r="H128" s="38"/>
      <c r="I128" s="190"/>
      <c r="J128" s="38"/>
      <c r="K128" s="38"/>
      <c r="L128" s="41"/>
      <c r="M128" s="191"/>
      <c r="N128" s="19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130</v>
      </c>
      <c r="AU128" s="19" t="s">
        <v>82</v>
      </c>
    </row>
    <row r="129" spans="2:51" s="13" customFormat="1" ht="11.25">
      <c r="B129" s="195"/>
      <c r="C129" s="196"/>
      <c r="D129" s="188" t="s">
        <v>173</v>
      </c>
      <c r="E129" s="197" t="s">
        <v>19</v>
      </c>
      <c r="F129" s="198" t="s">
        <v>205</v>
      </c>
      <c r="G129" s="196"/>
      <c r="H129" s="199">
        <v>200</v>
      </c>
      <c r="I129" s="200"/>
      <c r="J129" s="196"/>
      <c r="K129" s="196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173</v>
      </c>
      <c r="AU129" s="205" t="s">
        <v>82</v>
      </c>
      <c r="AV129" s="13" t="s">
        <v>82</v>
      </c>
      <c r="AW129" s="13" t="s">
        <v>33</v>
      </c>
      <c r="AX129" s="13" t="s">
        <v>80</v>
      </c>
      <c r="AY129" s="205" t="s">
        <v>120</v>
      </c>
    </row>
    <row r="130" spans="2:51" s="13" customFormat="1" ht="11.25">
      <c r="B130" s="195"/>
      <c r="C130" s="196"/>
      <c r="D130" s="188" t="s">
        <v>173</v>
      </c>
      <c r="E130" s="196"/>
      <c r="F130" s="198" t="s">
        <v>206</v>
      </c>
      <c r="G130" s="196"/>
      <c r="H130" s="199">
        <v>210</v>
      </c>
      <c r="I130" s="200"/>
      <c r="J130" s="196"/>
      <c r="K130" s="196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173</v>
      </c>
      <c r="AU130" s="205" t="s">
        <v>82</v>
      </c>
      <c r="AV130" s="13" t="s">
        <v>82</v>
      </c>
      <c r="AW130" s="13" t="s">
        <v>4</v>
      </c>
      <c r="AX130" s="13" t="s">
        <v>80</v>
      </c>
      <c r="AY130" s="205" t="s">
        <v>120</v>
      </c>
    </row>
    <row r="131" spans="1:65" s="2" customFormat="1" ht="24.2" customHeight="1">
      <c r="A131" s="36"/>
      <c r="B131" s="37"/>
      <c r="C131" s="175" t="s">
        <v>8</v>
      </c>
      <c r="D131" s="175" t="s">
        <v>123</v>
      </c>
      <c r="E131" s="176" t="s">
        <v>207</v>
      </c>
      <c r="F131" s="177" t="s">
        <v>208</v>
      </c>
      <c r="G131" s="178" t="s">
        <v>138</v>
      </c>
      <c r="H131" s="179">
        <v>30</v>
      </c>
      <c r="I131" s="180"/>
      <c r="J131" s="181">
        <f>ROUND(I131*H131,2)</f>
        <v>0</v>
      </c>
      <c r="K131" s="177" t="s">
        <v>127</v>
      </c>
      <c r="L131" s="41"/>
      <c r="M131" s="182" t="s">
        <v>19</v>
      </c>
      <c r="N131" s="183" t="s">
        <v>43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195</v>
      </c>
      <c r="AT131" s="186" t="s">
        <v>123</v>
      </c>
      <c r="AU131" s="186" t="s">
        <v>82</v>
      </c>
      <c r="AY131" s="19" t="s">
        <v>120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80</v>
      </c>
      <c r="BK131" s="187">
        <f>ROUND(I131*H131,2)</f>
        <v>0</v>
      </c>
      <c r="BL131" s="19" t="s">
        <v>195</v>
      </c>
      <c r="BM131" s="186" t="s">
        <v>209</v>
      </c>
    </row>
    <row r="132" spans="1:47" s="2" customFormat="1" ht="29.25">
      <c r="A132" s="36"/>
      <c r="B132" s="37"/>
      <c r="C132" s="38"/>
      <c r="D132" s="188" t="s">
        <v>130</v>
      </c>
      <c r="E132" s="38"/>
      <c r="F132" s="189" t="s">
        <v>210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130</v>
      </c>
      <c r="AU132" s="19" t="s">
        <v>82</v>
      </c>
    </row>
    <row r="133" spans="1:47" s="2" customFormat="1" ht="11.25">
      <c r="A133" s="36"/>
      <c r="B133" s="37"/>
      <c r="C133" s="38"/>
      <c r="D133" s="193" t="s">
        <v>132</v>
      </c>
      <c r="E133" s="38"/>
      <c r="F133" s="194" t="s">
        <v>211</v>
      </c>
      <c r="G133" s="38"/>
      <c r="H133" s="38"/>
      <c r="I133" s="190"/>
      <c r="J133" s="38"/>
      <c r="K133" s="38"/>
      <c r="L133" s="41"/>
      <c r="M133" s="191"/>
      <c r="N133" s="192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132</v>
      </c>
      <c r="AU133" s="19" t="s">
        <v>82</v>
      </c>
    </row>
    <row r="134" spans="2:51" s="14" customFormat="1" ht="11.25">
      <c r="B134" s="216"/>
      <c r="C134" s="217"/>
      <c r="D134" s="188" t="s">
        <v>173</v>
      </c>
      <c r="E134" s="218" t="s">
        <v>19</v>
      </c>
      <c r="F134" s="219" t="s">
        <v>212</v>
      </c>
      <c r="G134" s="217"/>
      <c r="H134" s="218" t="s">
        <v>19</v>
      </c>
      <c r="I134" s="220"/>
      <c r="J134" s="217"/>
      <c r="K134" s="217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173</v>
      </c>
      <c r="AU134" s="225" t="s">
        <v>82</v>
      </c>
      <c r="AV134" s="14" t="s">
        <v>80</v>
      </c>
      <c r="AW134" s="14" t="s">
        <v>33</v>
      </c>
      <c r="AX134" s="14" t="s">
        <v>72</v>
      </c>
      <c r="AY134" s="225" t="s">
        <v>120</v>
      </c>
    </row>
    <row r="135" spans="2:51" s="13" customFormat="1" ht="11.25">
      <c r="B135" s="195"/>
      <c r="C135" s="196"/>
      <c r="D135" s="188" t="s">
        <v>173</v>
      </c>
      <c r="E135" s="197" t="s">
        <v>19</v>
      </c>
      <c r="F135" s="198" t="s">
        <v>213</v>
      </c>
      <c r="G135" s="196"/>
      <c r="H135" s="199">
        <v>30</v>
      </c>
      <c r="I135" s="200"/>
      <c r="J135" s="196"/>
      <c r="K135" s="196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173</v>
      </c>
      <c r="AU135" s="205" t="s">
        <v>82</v>
      </c>
      <c r="AV135" s="13" t="s">
        <v>82</v>
      </c>
      <c r="AW135" s="13" t="s">
        <v>33</v>
      </c>
      <c r="AX135" s="13" t="s">
        <v>80</v>
      </c>
      <c r="AY135" s="205" t="s">
        <v>120</v>
      </c>
    </row>
    <row r="136" spans="1:65" s="2" customFormat="1" ht="16.5" customHeight="1">
      <c r="A136" s="36"/>
      <c r="B136" s="37"/>
      <c r="C136" s="206" t="s">
        <v>214</v>
      </c>
      <c r="D136" s="206" t="s">
        <v>200</v>
      </c>
      <c r="E136" s="207" t="s">
        <v>215</v>
      </c>
      <c r="F136" s="208" t="s">
        <v>216</v>
      </c>
      <c r="G136" s="209" t="s">
        <v>138</v>
      </c>
      <c r="H136" s="210">
        <v>31.5</v>
      </c>
      <c r="I136" s="211"/>
      <c r="J136" s="212">
        <f>ROUND(I136*H136,2)</f>
        <v>0</v>
      </c>
      <c r="K136" s="208" t="s">
        <v>127</v>
      </c>
      <c r="L136" s="213"/>
      <c r="M136" s="214" t="s">
        <v>19</v>
      </c>
      <c r="N136" s="215" t="s">
        <v>43</v>
      </c>
      <c r="O136" s="66"/>
      <c r="P136" s="184">
        <f>O136*H136</f>
        <v>0</v>
      </c>
      <c r="Q136" s="184">
        <v>0.00025</v>
      </c>
      <c r="R136" s="184">
        <f>Q136*H136</f>
        <v>0.007875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203</v>
      </c>
      <c r="AT136" s="186" t="s">
        <v>200</v>
      </c>
      <c r="AU136" s="186" t="s">
        <v>82</v>
      </c>
      <c r="AY136" s="19" t="s">
        <v>120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80</v>
      </c>
      <c r="BK136" s="187">
        <f>ROUND(I136*H136,2)</f>
        <v>0</v>
      </c>
      <c r="BL136" s="19" t="s">
        <v>195</v>
      </c>
      <c r="BM136" s="186" t="s">
        <v>217</v>
      </c>
    </row>
    <row r="137" spans="1:47" s="2" customFormat="1" ht="11.25">
      <c r="A137" s="36"/>
      <c r="B137" s="37"/>
      <c r="C137" s="38"/>
      <c r="D137" s="188" t="s">
        <v>130</v>
      </c>
      <c r="E137" s="38"/>
      <c r="F137" s="189" t="s">
        <v>216</v>
      </c>
      <c r="G137" s="38"/>
      <c r="H137" s="38"/>
      <c r="I137" s="190"/>
      <c r="J137" s="38"/>
      <c r="K137" s="38"/>
      <c r="L137" s="41"/>
      <c r="M137" s="191"/>
      <c r="N137" s="19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130</v>
      </c>
      <c r="AU137" s="19" t="s">
        <v>82</v>
      </c>
    </row>
    <row r="138" spans="2:51" s="13" customFormat="1" ht="11.25">
      <c r="B138" s="195"/>
      <c r="C138" s="196"/>
      <c r="D138" s="188" t="s">
        <v>173</v>
      </c>
      <c r="E138" s="197" t="s">
        <v>19</v>
      </c>
      <c r="F138" s="198" t="s">
        <v>213</v>
      </c>
      <c r="G138" s="196"/>
      <c r="H138" s="199">
        <v>30</v>
      </c>
      <c r="I138" s="200"/>
      <c r="J138" s="196"/>
      <c r="K138" s="196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173</v>
      </c>
      <c r="AU138" s="205" t="s">
        <v>82</v>
      </c>
      <c r="AV138" s="13" t="s">
        <v>82</v>
      </c>
      <c r="AW138" s="13" t="s">
        <v>33</v>
      </c>
      <c r="AX138" s="13" t="s">
        <v>80</v>
      </c>
      <c r="AY138" s="205" t="s">
        <v>120</v>
      </c>
    </row>
    <row r="139" spans="2:51" s="13" customFormat="1" ht="11.25">
      <c r="B139" s="195"/>
      <c r="C139" s="196"/>
      <c r="D139" s="188" t="s">
        <v>173</v>
      </c>
      <c r="E139" s="196"/>
      <c r="F139" s="198" t="s">
        <v>218</v>
      </c>
      <c r="G139" s="196"/>
      <c r="H139" s="199">
        <v>31.5</v>
      </c>
      <c r="I139" s="200"/>
      <c r="J139" s="196"/>
      <c r="K139" s="196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173</v>
      </c>
      <c r="AU139" s="205" t="s">
        <v>82</v>
      </c>
      <c r="AV139" s="13" t="s">
        <v>82</v>
      </c>
      <c r="AW139" s="13" t="s">
        <v>4</v>
      </c>
      <c r="AX139" s="13" t="s">
        <v>80</v>
      </c>
      <c r="AY139" s="205" t="s">
        <v>120</v>
      </c>
    </row>
    <row r="140" spans="1:65" s="2" customFormat="1" ht="24.2" customHeight="1">
      <c r="A140" s="36"/>
      <c r="B140" s="37"/>
      <c r="C140" s="175" t="s">
        <v>219</v>
      </c>
      <c r="D140" s="175" t="s">
        <v>123</v>
      </c>
      <c r="E140" s="176" t="s">
        <v>220</v>
      </c>
      <c r="F140" s="177" t="s">
        <v>221</v>
      </c>
      <c r="G140" s="178" t="s">
        <v>138</v>
      </c>
      <c r="H140" s="179">
        <v>80</v>
      </c>
      <c r="I140" s="180"/>
      <c r="J140" s="181">
        <f>ROUND(I140*H140,2)</f>
        <v>0</v>
      </c>
      <c r="K140" s="177" t="s">
        <v>127</v>
      </c>
      <c r="L140" s="41"/>
      <c r="M140" s="182" t="s">
        <v>19</v>
      </c>
      <c r="N140" s="183" t="s">
        <v>43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195</v>
      </c>
      <c r="AT140" s="186" t="s">
        <v>123</v>
      </c>
      <c r="AU140" s="186" t="s">
        <v>82</v>
      </c>
      <c r="AY140" s="19" t="s">
        <v>120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80</v>
      </c>
      <c r="BK140" s="187">
        <f>ROUND(I140*H140,2)</f>
        <v>0</v>
      </c>
      <c r="BL140" s="19" t="s">
        <v>195</v>
      </c>
      <c r="BM140" s="186" t="s">
        <v>222</v>
      </c>
    </row>
    <row r="141" spans="1:47" s="2" customFormat="1" ht="19.5">
      <c r="A141" s="36"/>
      <c r="B141" s="37"/>
      <c r="C141" s="38"/>
      <c r="D141" s="188" t="s">
        <v>130</v>
      </c>
      <c r="E141" s="38"/>
      <c r="F141" s="189" t="s">
        <v>223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130</v>
      </c>
      <c r="AU141" s="19" t="s">
        <v>82</v>
      </c>
    </row>
    <row r="142" spans="1:47" s="2" customFormat="1" ht="11.25">
      <c r="A142" s="36"/>
      <c r="B142" s="37"/>
      <c r="C142" s="38"/>
      <c r="D142" s="193" t="s">
        <v>132</v>
      </c>
      <c r="E142" s="38"/>
      <c r="F142" s="194" t="s">
        <v>224</v>
      </c>
      <c r="G142" s="38"/>
      <c r="H142" s="38"/>
      <c r="I142" s="190"/>
      <c r="J142" s="38"/>
      <c r="K142" s="38"/>
      <c r="L142" s="41"/>
      <c r="M142" s="191"/>
      <c r="N142" s="19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132</v>
      </c>
      <c r="AU142" s="19" t="s">
        <v>82</v>
      </c>
    </row>
    <row r="143" spans="1:65" s="2" customFormat="1" ht="16.5" customHeight="1">
      <c r="A143" s="36"/>
      <c r="B143" s="37"/>
      <c r="C143" s="206" t="s">
        <v>225</v>
      </c>
      <c r="D143" s="206" t="s">
        <v>200</v>
      </c>
      <c r="E143" s="207" t="s">
        <v>226</v>
      </c>
      <c r="F143" s="208" t="s">
        <v>227</v>
      </c>
      <c r="G143" s="209" t="s">
        <v>138</v>
      </c>
      <c r="H143" s="210">
        <v>84</v>
      </c>
      <c r="I143" s="211"/>
      <c r="J143" s="212">
        <f>ROUND(I143*H143,2)</f>
        <v>0</v>
      </c>
      <c r="K143" s="208" t="s">
        <v>127</v>
      </c>
      <c r="L143" s="213"/>
      <c r="M143" s="214" t="s">
        <v>19</v>
      </c>
      <c r="N143" s="215" t="s">
        <v>43</v>
      </c>
      <c r="O143" s="66"/>
      <c r="P143" s="184">
        <f>O143*H143</f>
        <v>0</v>
      </c>
      <c r="Q143" s="184">
        <v>0.00039</v>
      </c>
      <c r="R143" s="184">
        <f>Q143*H143</f>
        <v>0.03276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203</v>
      </c>
      <c r="AT143" s="186" t="s">
        <v>200</v>
      </c>
      <c r="AU143" s="186" t="s">
        <v>82</v>
      </c>
      <c r="AY143" s="19" t="s">
        <v>120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80</v>
      </c>
      <c r="BK143" s="187">
        <f>ROUND(I143*H143,2)</f>
        <v>0</v>
      </c>
      <c r="BL143" s="19" t="s">
        <v>195</v>
      </c>
      <c r="BM143" s="186" t="s">
        <v>228</v>
      </c>
    </row>
    <row r="144" spans="1:47" s="2" customFormat="1" ht="11.25">
      <c r="A144" s="36"/>
      <c r="B144" s="37"/>
      <c r="C144" s="38"/>
      <c r="D144" s="188" t="s">
        <v>130</v>
      </c>
      <c r="E144" s="38"/>
      <c r="F144" s="189" t="s">
        <v>227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130</v>
      </c>
      <c r="AU144" s="19" t="s">
        <v>82</v>
      </c>
    </row>
    <row r="145" spans="2:51" s="13" customFormat="1" ht="11.25">
      <c r="B145" s="195"/>
      <c r="C145" s="196"/>
      <c r="D145" s="188" t="s">
        <v>173</v>
      </c>
      <c r="E145" s="197" t="s">
        <v>19</v>
      </c>
      <c r="F145" s="198" t="s">
        <v>229</v>
      </c>
      <c r="G145" s="196"/>
      <c r="H145" s="199">
        <v>80</v>
      </c>
      <c r="I145" s="200"/>
      <c r="J145" s="196"/>
      <c r="K145" s="196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173</v>
      </c>
      <c r="AU145" s="205" t="s">
        <v>82</v>
      </c>
      <c r="AV145" s="13" t="s">
        <v>82</v>
      </c>
      <c r="AW145" s="13" t="s">
        <v>33</v>
      </c>
      <c r="AX145" s="13" t="s">
        <v>80</v>
      </c>
      <c r="AY145" s="205" t="s">
        <v>120</v>
      </c>
    </row>
    <row r="146" spans="2:51" s="13" customFormat="1" ht="11.25">
      <c r="B146" s="195"/>
      <c r="C146" s="196"/>
      <c r="D146" s="188" t="s">
        <v>173</v>
      </c>
      <c r="E146" s="196"/>
      <c r="F146" s="198" t="s">
        <v>230</v>
      </c>
      <c r="G146" s="196"/>
      <c r="H146" s="199">
        <v>84</v>
      </c>
      <c r="I146" s="200"/>
      <c r="J146" s="196"/>
      <c r="K146" s="196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173</v>
      </c>
      <c r="AU146" s="205" t="s">
        <v>82</v>
      </c>
      <c r="AV146" s="13" t="s">
        <v>82</v>
      </c>
      <c r="AW146" s="13" t="s">
        <v>4</v>
      </c>
      <c r="AX146" s="13" t="s">
        <v>80</v>
      </c>
      <c r="AY146" s="205" t="s">
        <v>120</v>
      </c>
    </row>
    <row r="147" spans="1:65" s="2" customFormat="1" ht="24.2" customHeight="1">
      <c r="A147" s="36"/>
      <c r="B147" s="37"/>
      <c r="C147" s="175" t="s">
        <v>195</v>
      </c>
      <c r="D147" s="175" t="s">
        <v>123</v>
      </c>
      <c r="E147" s="176" t="s">
        <v>231</v>
      </c>
      <c r="F147" s="177" t="s">
        <v>232</v>
      </c>
      <c r="G147" s="178" t="s">
        <v>138</v>
      </c>
      <c r="H147" s="179">
        <v>676</v>
      </c>
      <c r="I147" s="180"/>
      <c r="J147" s="181">
        <f>ROUND(I147*H147,2)</f>
        <v>0</v>
      </c>
      <c r="K147" s="177" t="s">
        <v>127</v>
      </c>
      <c r="L147" s="41"/>
      <c r="M147" s="182" t="s">
        <v>19</v>
      </c>
      <c r="N147" s="183" t="s">
        <v>43</v>
      </c>
      <c r="O147" s="66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195</v>
      </c>
      <c r="AT147" s="186" t="s">
        <v>123</v>
      </c>
      <c r="AU147" s="186" t="s">
        <v>82</v>
      </c>
      <c r="AY147" s="19" t="s">
        <v>120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80</v>
      </c>
      <c r="BK147" s="187">
        <f>ROUND(I147*H147,2)</f>
        <v>0</v>
      </c>
      <c r="BL147" s="19" t="s">
        <v>195</v>
      </c>
      <c r="BM147" s="186" t="s">
        <v>233</v>
      </c>
    </row>
    <row r="148" spans="1:47" s="2" customFormat="1" ht="29.25">
      <c r="A148" s="36"/>
      <c r="B148" s="37"/>
      <c r="C148" s="38"/>
      <c r="D148" s="188" t="s">
        <v>130</v>
      </c>
      <c r="E148" s="38"/>
      <c r="F148" s="189" t="s">
        <v>234</v>
      </c>
      <c r="G148" s="38"/>
      <c r="H148" s="38"/>
      <c r="I148" s="190"/>
      <c r="J148" s="38"/>
      <c r="K148" s="38"/>
      <c r="L148" s="41"/>
      <c r="M148" s="191"/>
      <c r="N148" s="19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130</v>
      </c>
      <c r="AU148" s="19" t="s">
        <v>82</v>
      </c>
    </row>
    <row r="149" spans="1:47" s="2" customFormat="1" ht="11.25">
      <c r="A149" s="36"/>
      <c r="B149" s="37"/>
      <c r="C149" s="38"/>
      <c r="D149" s="193" t="s">
        <v>132</v>
      </c>
      <c r="E149" s="38"/>
      <c r="F149" s="194" t="s">
        <v>235</v>
      </c>
      <c r="G149" s="38"/>
      <c r="H149" s="38"/>
      <c r="I149" s="190"/>
      <c r="J149" s="38"/>
      <c r="K149" s="38"/>
      <c r="L149" s="41"/>
      <c r="M149" s="191"/>
      <c r="N149" s="192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132</v>
      </c>
      <c r="AU149" s="19" t="s">
        <v>82</v>
      </c>
    </row>
    <row r="150" spans="1:65" s="2" customFormat="1" ht="16.5" customHeight="1">
      <c r="A150" s="36"/>
      <c r="B150" s="37"/>
      <c r="C150" s="206" t="s">
        <v>236</v>
      </c>
      <c r="D150" s="206" t="s">
        <v>200</v>
      </c>
      <c r="E150" s="207" t="s">
        <v>237</v>
      </c>
      <c r="F150" s="208" t="s">
        <v>238</v>
      </c>
      <c r="G150" s="209" t="s">
        <v>138</v>
      </c>
      <c r="H150" s="210">
        <v>709.8</v>
      </c>
      <c r="I150" s="211"/>
      <c r="J150" s="212">
        <f>ROUND(I150*H150,2)</f>
        <v>0</v>
      </c>
      <c r="K150" s="208" t="s">
        <v>239</v>
      </c>
      <c r="L150" s="213"/>
      <c r="M150" s="214" t="s">
        <v>19</v>
      </c>
      <c r="N150" s="215" t="s">
        <v>43</v>
      </c>
      <c r="O150" s="66"/>
      <c r="P150" s="184">
        <f>O150*H150</f>
        <v>0</v>
      </c>
      <c r="Q150" s="184">
        <v>0.00208</v>
      </c>
      <c r="R150" s="184">
        <f>Q150*H150</f>
        <v>1.4763839999999997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203</v>
      </c>
      <c r="AT150" s="186" t="s">
        <v>200</v>
      </c>
      <c r="AU150" s="186" t="s">
        <v>82</v>
      </c>
      <c r="AY150" s="19" t="s">
        <v>120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80</v>
      </c>
      <c r="BK150" s="187">
        <f>ROUND(I150*H150,2)</f>
        <v>0</v>
      </c>
      <c r="BL150" s="19" t="s">
        <v>195</v>
      </c>
      <c r="BM150" s="186" t="s">
        <v>240</v>
      </c>
    </row>
    <row r="151" spans="1:47" s="2" customFormat="1" ht="11.25">
      <c r="A151" s="36"/>
      <c r="B151" s="37"/>
      <c r="C151" s="38"/>
      <c r="D151" s="188" t="s">
        <v>130</v>
      </c>
      <c r="E151" s="38"/>
      <c r="F151" s="189" t="s">
        <v>238</v>
      </c>
      <c r="G151" s="38"/>
      <c r="H151" s="38"/>
      <c r="I151" s="190"/>
      <c r="J151" s="38"/>
      <c r="K151" s="38"/>
      <c r="L151" s="41"/>
      <c r="M151" s="191"/>
      <c r="N151" s="19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130</v>
      </c>
      <c r="AU151" s="19" t="s">
        <v>82</v>
      </c>
    </row>
    <row r="152" spans="2:51" s="13" customFormat="1" ht="11.25">
      <c r="B152" s="195"/>
      <c r="C152" s="196"/>
      <c r="D152" s="188" t="s">
        <v>173</v>
      </c>
      <c r="E152" s="197" t="s">
        <v>19</v>
      </c>
      <c r="F152" s="198" t="s">
        <v>241</v>
      </c>
      <c r="G152" s="196"/>
      <c r="H152" s="199">
        <v>676</v>
      </c>
      <c r="I152" s="200"/>
      <c r="J152" s="196"/>
      <c r="K152" s="196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173</v>
      </c>
      <c r="AU152" s="205" t="s">
        <v>82</v>
      </c>
      <c r="AV152" s="13" t="s">
        <v>82</v>
      </c>
      <c r="AW152" s="13" t="s">
        <v>33</v>
      </c>
      <c r="AX152" s="13" t="s">
        <v>80</v>
      </c>
      <c r="AY152" s="205" t="s">
        <v>120</v>
      </c>
    </row>
    <row r="153" spans="2:51" s="13" customFormat="1" ht="11.25">
      <c r="B153" s="195"/>
      <c r="C153" s="196"/>
      <c r="D153" s="188" t="s">
        <v>173</v>
      </c>
      <c r="E153" s="196"/>
      <c r="F153" s="198" t="s">
        <v>242</v>
      </c>
      <c r="G153" s="196"/>
      <c r="H153" s="199">
        <v>709.8</v>
      </c>
      <c r="I153" s="200"/>
      <c r="J153" s="196"/>
      <c r="K153" s="196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173</v>
      </c>
      <c r="AU153" s="205" t="s">
        <v>82</v>
      </c>
      <c r="AV153" s="13" t="s">
        <v>82</v>
      </c>
      <c r="AW153" s="13" t="s">
        <v>4</v>
      </c>
      <c r="AX153" s="13" t="s">
        <v>80</v>
      </c>
      <c r="AY153" s="205" t="s">
        <v>120</v>
      </c>
    </row>
    <row r="154" spans="1:65" s="2" customFormat="1" ht="33" customHeight="1">
      <c r="A154" s="36"/>
      <c r="B154" s="37"/>
      <c r="C154" s="175" t="s">
        <v>243</v>
      </c>
      <c r="D154" s="175" t="s">
        <v>123</v>
      </c>
      <c r="E154" s="176" t="s">
        <v>244</v>
      </c>
      <c r="F154" s="177" t="s">
        <v>245</v>
      </c>
      <c r="G154" s="178" t="s">
        <v>138</v>
      </c>
      <c r="H154" s="179">
        <v>125</v>
      </c>
      <c r="I154" s="180"/>
      <c r="J154" s="181">
        <f>ROUND(I154*H154,2)</f>
        <v>0</v>
      </c>
      <c r="K154" s="177" t="s">
        <v>127</v>
      </c>
      <c r="L154" s="41"/>
      <c r="M154" s="182" t="s">
        <v>19</v>
      </c>
      <c r="N154" s="183" t="s">
        <v>43</v>
      </c>
      <c r="O154" s="66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195</v>
      </c>
      <c r="AT154" s="186" t="s">
        <v>123</v>
      </c>
      <c r="AU154" s="186" t="s">
        <v>82</v>
      </c>
      <c r="AY154" s="19" t="s">
        <v>120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80</v>
      </c>
      <c r="BK154" s="187">
        <f>ROUND(I154*H154,2)</f>
        <v>0</v>
      </c>
      <c r="BL154" s="19" t="s">
        <v>195</v>
      </c>
      <c r="BM154" s="186" t="s">
        <v>246</v>
      </c>
    </row>
    <row r="155" spans="1:47" s="2" customFormat="1" ht="39">
      <c r="A155" s="36"/>
      <c r="B155" s="37"/>
      <c r="C155" s="38"/>
      <c r="D155" s="188" t="s">
        <v>130</v>
      </c>
      <c r="E155" s="38"/>
      <c r="F155" s="189" t="s">
        <v>247</v>
      </c>
      <c r="G155" s="38"/>
      <c r="H155" s="38"/>
      <c r="I155" s="190"/>
      <c r="J155" s="38"/>
      <c r="K155" s="38"/>
      <c r="L155" s="41"/>
      <c r="M155" s="191"/>
      <c r="N155" s="19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130</v>
      </c>
      <c r="AU155" s="19" t="s">
        <v>82</v>
      </c>
    </row>
    <row r="156" spans="1:47" s="2" customFormat="1" ht="11.25">
      <c r="A156" s="36"/>
      <c r="B156" s="37"/>
      <c r="C156" s="38"/>
      <c r="D156" s="193" t="s">
        <v>132</v>
      </c>
      <c r="E156" s="38"/>
      <c r="F156" s="194" t="s">
        <v>248</v>
      </c>
      <c r="G156" s="38"/>
      <c r="H156" s="38"/>
      <c r="I156" s="190"/>
      <c r="J156" s="38"/>
      <c r="K156" s="38"/>
      <c r="L156" s="41"/>
      <c r="M156" s="191"/>
      <c r="N156" s="192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132</v>
      </c>
      <c r="AU156" s="19" t="s">
        <v>82</v>
      </c>
    </row>
    <row r="157" spans="1:65" s="2" customFormat="1" ht="24.2" customHeight="1">
      <c r="A157" s="36"/>
      <c r="B157" s="37"/>
      <c r="C157" s="206" t="s">
        <v>249</v>
      </c>
      <c r="D157" s="206" t="s">
        <v>200</v>
      </c>
      <c r="E157" s="207" t="s">
        <v>250</v>
      </c>
      <c r="F157" s="208" t="s">
        <v>251</v>
      </c>
      <c r="G157" s="209" t="s">
        <v>138</v>
      </c>
      <c r="H157" s="210">
        <v>143.75</v>
      </c>
      <c r="I157" s="211"/>
      <c r="J157" s="212">
        <f>ROUND(I157*H157,2)</f>
        <v>0</v>
      </c>
      <c r="K157" s="208" t="s">
        <v>127</v>
      </c>
      <c r="L157" s="213"/>
      <c r="M157" s="214" t="s">
        <v>19</v>
      </c>
      <c r="N157" s="215" t="s">
        <v>43</v>
      </c>
      <c r="O157" s="66"/>
      <c r="P157" s="184">
        <f>O157*H157</f>
        <v>0</v>
      </c>
      <c r="Q157" s="184">
        <v>7E-05</v>
      </c>
      <c r="R157" s="184">
        <f>Q157*H157</f>
        <v>0.010062499999999999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203</v>
      </c>
      <c r="AT157" s="186" t="s">
        <v>200</v>
      </c>
      <c r="AU157" s="186" t="s">
        <v>82</v>
      </c>
      <c r="AY157" s="19" t="s">
        <v>120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80</v>
      </c>
      <c r="BK157" s="187">
        <f>ROUND(I157*H157,2)</f>
        <v>0</v>
      </c>
      <c r="BL157" s="19" t="s">
        <v>195</v>
      </c>
      <c r="BM157" s="186" t="s">
        <v>252</v>
      </c>
    </row>
    <row r="158" spans="1:47" s="2" customFormat="1" ht="19.5">
      <c r="A158" s="36"/>
      <c r="B158" s="37"/>
      <c r="C158" s="38"/>
      <c r="D158" s="188" t="s">
        <v>130</v>
      </c>
      <c r="E158" s="38"/>
      <c r="F158" s="189" t="s">
        <v>251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130</v>
      </c>
      <c r="AU158" s="19" t="s">
        <v>82</v>
      </c>
    </row>
    <row r="159" spans="2:51" s="13" customFormat="1" ht="11.25">
      <c r="B159" s="195"/>
      <c r="C159" s="196"/>
      <c r="D159" s="188" t="s">
        <v>173</v>
      </c>
      <c r="E159" s="197" t="s">
        <v>19</v>
      </c>
      <c r="F159" s="198" t="s">
        <v>253</v>
      </c>
      <c r="G159" s="196"/>
      <c r="H159" s="199">
        <v>125</v>
      </c>
      <c r="I159" s="200"/>
      <c r="J159" s="196"/>
      <c r="K159" s="196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173</v>
      </c>
      <c r="AU159" s="205" t="s">
        <v>82</v>
      </c>
      <c r="AV159" s="13" t="s">
        <v>82</v>
      </c>
      <c r="AW159" s="13" t="s">
        <v>33</v>
      </c>
      <c r="AX159" s="13" t="s">
        <v>80</v>
      </c>
      <c r="AY159" s="205" t="s">
        <v>120</v>
      </c>
    </row>
    <row r="160" spans="2:51" s="13" customFormat="1" ht="11.25">
      <c r="B160" s="195"/>
      <c r="C160" s="196"/>
      <c r="D160" s="188" t="s">
        <v>173</v>
      </c>
      <c r="E160" s="196"/>
      <c r="F160" s="198" t="s">
        <v>254</v>
      </c>
      <c r="G160" s="196"/>
      <c r="H160" s="199">
        <v>143.75</v>
      </c>
      <c r="I160" s="200"/>
      <c r="J160" s="196"/>
      <c r="K160" s="196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173</v>
      </c>
      <c r="AU160" s="205" t="s">
        <v>82</v>
      </c>
      <c r="AV160" s="13" t="s">
        <v>82</v>
      </c>
      <c r="AW160" s="13" t="s">
        <v>4</v>
      </c>
      <c r="AX160" s="13" t="s">
        <v>80</v>
      </c>
      <c r="AY160" s="205" t="s">
        <v>120</v>
      </c>
    </row>
    <row r="161" spans="1:65" s="2" customFormat="1" ht="24.2" customHeight="1">
      <c r="A161" s="36"/>
      <c r="B161" s="37"/>
      <c r="C161" s="175" t="s">
        <v>255</v>
      </c>
      <c r="D161" s="175" t="s">
        <v>123</v>
      </c>
      <c r="E161" s="176" t="s">
        <v>256</v>
      </c>
      <c r="F161" s="177" t="s">
        <v>257</v>
      </c>
      <c r="G161" s="178" t="s">
        <v>138</v>
      </c>
      <c r="H161" s="179">
        <v>265</v>
      </c>
      <c r="I161" s="180"/>
      <c r="J161" s="181">
        <f>ROUND(I161*H161,2)</f>
        <v>0</v>
      </c>
      <c r="K161" s="177" t="s">
        <v>127</v>
      </c>
      <c r="L161" s="41"/>
      <c r="M161" s="182" t="s">
        <v>19</v>
      </c>
      <c r="N161" s="183" t="s">
        <v>43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195</v>
      </c>
      <c r="AT161" s="186" t="s">
        <v>123</v>
      </c>
      <c r="AU161" s="186" t="s">
        <v>82</v>
      </c>
      <c r="AY161" s="19" t="s">
        <v>120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80</v>
      </c>
      <c r="BK161" s="187">
        <f>ROUND(I161*H161,2)</f>
        <v>0</v>
      </c>
      <c r="BL161" s="19" t="s">
        <v>195</v>
      </c>
      <c r="BM161" s="186" t="s">
        <v>258</v>
      </c>
    </row>
    <row r="162" spans="1:47" s="2" customFormat="1" ht="19.5">
      <c r="A162" s="36"/>
      <c r="B162" s="37"/>
      <c r="C162" s="38"/>
      <c r="D162" s="188" t="s">
        <v>130</v>
      </c>
      <c r="E162" s="38"/>
      <c r="F162" s="189" t="s">
        <v>259</v>
      </c>
      <c r="G162" s="38"/>
      <c r="H162" s="38"/>
      <c r="I162" s="190"/>
      <c r="J162" s="38"/>
      <c r="K162" s="38"/>
      <c r="L162" s="41"/>
      <c r="M162" s="191"/>
      <c r="N162" s="19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130</v>
      </c>
      <c r="AU162" s="19" t="s">
        <v>82</v>
      </c>
    </row>
    <row r="163" spans="1:47" s="2" customFormat="1" ht="11.25">
      <c r="A163" s="36"/>
      <c r="B163" s="37"/>
      <c r="C163" s="38"/>
      <c r="D163" s="193" t="s">
        <v>132</v>
      </c>
      <c r="E163" s="38"/>
      <c r="F163" s="194" t="s">
        <v>260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132</v>
      </c>
      <c r="AU163" s="19" t="s">
        <v>82</v>
      </c>
    </row>
    <row r="164" spans="1:65" s="2" customFormat="1" ht="24.2" customHeight="1">
      <c r="A164" s="36"/>
      <c r="B164" s="37"/>
      <c r="C164" s="206" t="s">
        <v>7</v>
      </c>
      <c r="D164" s="206" t="s">
        <v>200</v>
      </c>
      <c r="E164" s="207" t="s">
        <v>261</v>
      </c>
      <c r="F164" s="208" t="s">
        <v>262</v>
      </c>
      <c r="G164" s="209" t="s">
        <v>138</v>
      </c>
      <c r="H164" s="210">
        <v>304.75</v>
      </c>
      <c r="I164" s="211"/>
      <c r="J164" s="212">
        <f>ROUND(I164*H164,2)</f>
        <v>0</v>
      </c>
      <c r="K164" s="208" t="s">
        <v>127</v>
      </c>
      <c r="L164" s="213"/>
      <c r="M164" s="214" t="s">
        <v>19</v>
      </c>
      <c r="N164" s="215" t="s">
        <v>43</v>
      </c>
      <c r="O164" s="66"/>
      <c r="P164" s="184">
        <f>O164*H164</f>
        <v>0</v>
      </c>
      <c r="Q164" s="184">
        <v>0.00017</v>
      </c>
      <c r="R164" s="184">
        <f>Q164*H164</f>
        <v>0.051807500000000006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203</v>
      </c>
      <c r="AT164" s="186" t="s">
        <v>200</v>
      </c>
      <c r="AU164" s="186" t="s">
        <v>82</v>
      </c>
      <c r="AY164" s="19" t="s">
        <v>120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80</v>
      </c>
      <c r="BK164" s="187">
        <f>ROUND(I164*H164,2)</f>
        <v>0</v>
      </c>
      <c r="BL164" s="19" t="s">
        <v>195</v>
      </c>
      <c r="BM164" s="186" t="s">
        <v>263</v>
      </c>
    </row>
    <row r="165" spans="1:47" s="2" customFormat="1" ht="19.5">
      <c r="A165" s="36"/>
      <c r="B165" s="37"/>
      <c r="C165" s="38"/>
      <c r="D165" s="188" t="s">
        <v>130</v>
      </c>
      <c r="E165" s="38"/>
      <c r="F165" s="189" t="s">
        <v>262</v>
      </c>
      <c r="G165" s="38"/>
      <c r="H165" s="38"/>
      <c r="I165" s="190"/>
      <c r="J165" s="38"/>
      <c r="K165" s="38"/>
      <c r="L165" s="41"/>
      <c r="M165" s="191"/>
      <c r="N165" s="192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130</v>
      </c>
      <c r="AU165" s="19" t="s">
        <v>82</v>
      </c>
    </row>
    <row r="166" spans="2:51" s="13" customFormat="1" ht="11.25">
      <c r="B166" s="195"/>
      <c r="C166" s="196"/>
      <c r="D166" s="188" t="s">
        <v>173</v>
      </c>
      <c r="E166" s="197" t="s">
        <v>19</v>
      </c>
      <c r="F166" s="198" t="s">
        <v>264</v>
      </c>
      <c r="G166" s="196"/>
      <c r="H166" s="199">
        <v>265</v>
      </c>
      <c r="I166" s="200"/>
      <c r="J166" s="196"/>
      <c r="K166" s="196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173</v>
      </c>
      <c r="AU166" s="205" t="s">
        <v>82</v>
      </c>
      <c r="AV166" s="13" t="s">
        <v>82</v>
      </c>
      <c r="AW166" s="13" t="s">
        <v>33</v>
      </c>
      <c r="AX166" s="13" t="s">
        <v>80</v>
      </c>
      <c r="AY166" s="205" t="s">
        <v>120</v>
      </c>
    </row>
    <row r="167" spans="2:51" s="13" customFormat="1" ht="11.25">
      <c r="B167" s="195"/>
      <c r="C167" s="196"/>
      <c r="D167" s="188" t="s">
        <v>173</v>
      </c>
      <c r="E167" s="196"/>
      <c r="F167" s="198" t="s">
        <v>265</v>
      </c>
      <c r="G167" s="196"/>
      <c r="H167" s="199">
        <v>304.75</v>
      </c>
      <c r="I167" s="200"/>
      <c r="J167" s="196"/>
      <c r="K167" s="196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173</v>
      </c>
      <c r="AU167" s="205" t="s">
        <v>82</v>
      </c>
      <c r="AV167" s="13" t="s">
        <v>82</v>
      </c>
      <c r="AW167" s="13" t="s">
        <v>4</v>
      </c>
      <c r="AX167" s="13" t="s">
        <v>80</v>
      </c>
      <c r="AY167" s="205" t="s">
        <v>120</v>
      </c>
    </row>
    <row r="168" spans="1:65" s="2" customFormat="1" ht="44.25" customHeight="1">
      <c r="A168" s="36"/>
      <c r="B168" s="37"/>
      <c r="C168" s="175" t="s">
        <v>266</v>
      </c>
      <c r="D168" s="175" t="s">
        <v>123</v>
      </c>
      <c r="E168" s="176" t="s">
        <v>267</v>
      </c>
      <c r="F168" s="177" t="s">
        <v>268</v>
      </c>
      <c r="G168" s="178" t="s">
        <v>138</v>
      </c>
      <c r="H168" s="179">
        <v>300</v>
      </c>
      <c r="I168" s="180"/>
      <c r="J168" s="181">
        <f>ROUND(I168*H168,2)</f>
        <v>0</v>
      </c>
      <c r="K168" s="177" t="s">
        <v>127</v>
      </c>
      <c r="L168" s="41"/>
      <c r="M168" s="182" t="s">
        <v>19</v>
      </c>
      <c r="N168" s="183" t="s">
        <v>43</v>
      </c>
      <c r="O168" s="66"/>
      <c r="P168" s="184">
        <f>O168*H168</f>
        <v>0</v>
      </c>
      <c r="Q168" s="184">
        <v>0</v>
      </c>
      <c r="R168" s="184">
        <f>Q168*H168</f>
        <v>0</v>
      </c>
      <c r="S168" s="184">
        <v>0.00048</v>
      </c>
      <c r="T168" s="185">
        <f>S168*H168</f>
        <v>0.14400000000000002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195</v>
      </c>
      <c r="AT168" s="186" t="s">
        <v>123</v>
      </c>
      <c r="AU168" s="186" t="s">
        <v>82</v>
      </c>
      <c r="AY168" s="19" t="s">
        <v>120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80</v>
      </c>
      <c r="BK168" s="187">
        <f>ROUND(I168*H168,2)</f>
        <v>0</v>
      </c>
      <c r="BL168" s="19" t="s">
        <v>195</v>
      </c>
      <c r="BM168" s="186" t="s">
        <v>269</v>
      </c>
    </row>
    <row r="169" spans="1:47" s="2" customFormat="1" ht="29.25">
      <c r="A169" s="36"/>
      <c r="B169" s="37"/>
      <c r="C169" s="38"/>
      <c r="D169" s="188" t="s">
        <v>130</v>
      </c>
      <c r="E169" s="38"/>
      <c r="F169" s="189" t="s">
        <v>270</v>
      </c>
      <c r="G169" s="38"/>
      <c r="H169" s="38"/>
      <c r="I169" s="190"/>
      <c r="J169" s="38"/>
      <c r="K169" s="38"/>
      <c r="L169" s="41"/>
      <c r="M169" s="191"/>
      <c r="N169" s="19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130</v>
      </c>
      <c r="AU169" s="19" t="s">
        <v>82</v>
      </c>
    </row>
    <row r="170" spans="1:47" s="2" customFormat="1" ht="11.25">
      <c r="A170" s="36"/>
      <c r="B170" s="37"/>
      <c r="C170" s="38"/>
      <c r="D170" s="193" t="s">
        <v>132</v>
      </c>
      <c r="E170" s="38"/>
      <c r="F170" s="194" t="s">
        <v>271</v>
      </c>
      <c r="G170" s="38"/>
      <c r="H170" s="38"/>
      <c r="I170" s="190"/>
      <c r="J170" s="38"/>
      <c r="K170" s="38"/>
      <c r="L170" s="41"/>
      <c r="M170" s="191"/>
      <c r="N170" s="192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132</v>
      </c>
      <c r="AU170" s="19" t="s">
        <v>82</v>
      </c>
    </row>
    <row r="171" spans="1:65" s="2" customFormat="1" ht="24.2" customHeight="1">
      <c r="A171" s="36"/>
      <c r="B171" s="37"/>
      <c r="C171" s="175" t="s">
        <v>272</v>
      </c>
      <c r="D171" s="175" t="s">
        <v>123</v>
      </c>
      <c r="E171" s="176" t="s">
        <v>273</v>
      </c>
      <c r="F171" s="177" t="s">
        <v>274</v>
      </c>
      <c r="G171" s="178" t="s">
        <v>275</v>
      </c>
      <c r="H171" s="179">
        <v>5</v>
      </c>
      <c r="I171" s="180"/>
      <c r="J171" s="181">
        <f>ROUND(I171*H171,2)</f>
        <v>0</v>
      </c>
      <c r="K171" s="177" t="s">
        <v>127</v>
      </c>
      <c r="L171" s="41"/>
      <c r="M171" s="182" t="s">
        <v>19</v>
      </c>
      <c r="N171" s="183" t="s">
        <v>43</v>
      </c>
      <c r="O171" s="66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195</v>
      </c>
      <c r="AT171" s="186" t="s">
        <v>123</v>
      </c>
      <c r="AU171" s="186" t="s">
        <v>82</v>
      </c>
      <c r="AY171" s="19" t="s">
        <v>120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80</v>
      </c>
      <c r="BK171" s="187">
        <f>ROUND(I171*H171,2)</f>
        <v>0</v>
      </c>
      <c r="BL171" s="19" t="s">
        <v>195</v>
      </c>
      <c r="BM171" s="186" t="s">
        <v>276</v>
      </c>
    </row>
    <row r="172" spans="1:47" s="2" customFormat="1" ht="19.5">
      <c r="A172" s="36"/>
      <c r="B172" s="37"/>
      <c r="C172" s="38"/>
      <c r="D172" s="188" t="s">
        <v>130</v>
      </c>
      <c r="E172" s="38"/>
      <c r="F172" s="189" t="s">
        <v>277</v>
      </c>
      <c r="G172" s="38"/>
      <c r="H172" s="38"/>
      <c r="I172" s="190"/>
      <c r="J172" s="38"/>
      <c r="K172" s="38"/>
      <c r="L172" s="41"/>
      <c r="M172" s="191"/>
      <c r="N172" s="19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130</v>
      </c>
      <c r="AU172" s="19" t="s">
        <v>82</v>
      </c>
    </row>
    <row r="173" spans="1:47" s="2" customFormat="1" ht="11.25">
      <c r="A173" s="36"/>
      <c r="B173" s="37"/>
      <c r="C173" s="38"/>
      <c r="D173" s="193" t="s">
        <v>132</v>
      </c>
      <c r="E173" s="38"/>
      <c r="F173" s="194" t="s">
        <v>278</v>
      </c>
      <c r="G173" s="38"/>
      <c r="H173" s="38"/>
      <c r="I173" s="190"/>
      <c r="J173" s="38"/>
      <c r="K173" s="38"/>
      <c r="L173" s="41"/>
      <c r="M173" s="191"/>
      <c r="N173" s="19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132</v>
      </c>
      <c r="AU173" s="19" t="s">
        <v>82</v>
      </c>
    </row>
    <row r="174" spans="1:65" s="2" customFormat="1" ht="24.2" customHeight="1">
      <c r="A174" s="36"/>
      <c r="B174" s="37"/>
      <c r="C174" s="175" t="s">
        <v>279</v>
      </c>
      <c r="D174" s="175" t="s">
        <v>123</v>
      </c>
      <c r="E174" s="176" t="s">
        <v>280</v>
      </c>
      <c r="F174" s="177" t="s">
        <v>281</v>
      </c>
      <c r="G174" s="178" t="s">
        <v>275</v>
      </c>
      <c r="H174" s="179">
        <v>5</v>
      </c>
      <c r="I174" s="180"/>
      <c r="J174" s="181">
        <f>ROUND(I174*H174,2)</f>
        <v>0</v>
      </c>
      <c r="K174" s="177" t="s">
        <v>127</v>
      </c>
      <c r="L174" s="41"/>
      <c r="M174" s="182" t="s">
        <v>19</v>
      </c>
      <c r="N174" s="183" t="s">
        <v>43</v>
      </c>
      <c r="O174" s="66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195</v>
      </c>
      <c r="AT174" s="186" t="s">
        <v>123</v>
      </c>
      <c r="AU174" s="186" t="s">
        <v>82</v>
      </c>
      <c r="AY174" s="19" t="s">
        <v>120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9" t="s">
        <v>80</v>
      </c>
      <c r="BK174" s="187">
        <f>ROUND(I174*H174,2)</f>
        <v>0</v>
      </c>
      <c r="BL174" s="19" t="s">
        <v>195</v>
      </c>
      <c r="BM174" s="186" t="s">
        <v>282</v>
      </c>
    </row>
    <row r="175" spans="1:47" s="2" customFormat="1" ht="19.5">
      <c r="A175" s="36"/>
      <c r="B175" s="37"/>
      <c r="C175" s="38"/>
      <c r="D175" s="188" t="s">
        <v>130</v>
      </c>
      <c r="E175" s="38"/>
      <c r="F175" s="189" t="s">
        <v>283</v>
      </c>
      <c r="G175" s="38"/>
      <c r="H175" s="38"/>
      <c r="I175" s="190"/>
      <c r="J175" s="38"/>
      <c r="K175" s="38"/>
      <c r="L175" s="41"/>
      <c r="M175" s="191"/>
      <c r="N175" s="19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130</v>
      </c>
      <c r="AU175" s="19" t="s">
        <v>82</v>
      </c>
    </row>
    <row r="176" spans="1:47" s="2" customFormat="1" ht="11.25">
      <c r="A176" s="36"/>
      <c r="B176" s="37"/>
      <c r="C176" s="38"/>
      <c r="D176" s="193" t="s">
        <v>132</v>
      </c>
      <c r="E176" s="38"/>
      <c r="F176" s="194" t="s">
        <v>284</v>
      </c>
      <c r="G176" s="38"/>
      <c r="H176" s="38"/>
      <c r="I176" s="190"/>
      <c r="J176" s="38"/>
      <c r="K176" s="38"/>
      <c r="L176" s="41"/>
      <c r="M176" s="191"/>
      <c r="N176" s="192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132</v>
      </c>
      <c r="AU176" s="19" t="s">
        <v>82</v>
      </c>
    </row>
    <row r="177" spans="1:65" s="2" customFormat="1" ht="33" customHeight="1">
      <c r="A177" s="36"/>
      <c r="B177" s="37"/>
      <c r="C177" s="175" t="s">
        <v>285</v>
      </c>
      <c r="D177" s="175" t="s">
        <v>123</v>
      </c>
      <c r="E177" s="176" t="s">
        <v>286</v>
      </c>
      <c r="F177" s="177" t="s">
        <v>287</v>
      </c>
      <c r="G177" s="178" t="s">
        <v>275</v>
      </c>
      <c r="H177" s="179">
        <v>5</v>
      </c>
      <c r="I177" s="180"/>
      <c r="J177" s="181">
        <f>ROUND(I177*H177,2)</f>
        <v>0</v>
      </c>
      <c r="K177" s="177" t="s">
        <v>127</v>
      </c>
      <c r="L177" s="41"/>
      <c r="M177" s="182" t="s">
        <v>19</v>
      </c>
      <c r="N177" s="183" t="s">
        <v>43</v>
      </c>
      <c r="O177" s="66"/>
      <c r="P177" s="184">
        <f>O177*H177</f>
        <v>0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195</v>
      </c>
      <c r="AT177" s="186" t="s">
        <v>123</v>
      </c>
      <c r="AU177" s="186" t="s">
        <v>82</v>
      </c>
      <c r="AY177" s="19" t="s">
        <v>120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9" t="s">
        <v>80</v>
      </c>
      <c r="BK177" s="187">
        <f>ROUND(I177*H177,2)</f>
        <v>0</v>
      </c>
      <c r="BL177" s="19" t="s">
        <v>195</v>
      </c>
      <c r="BM177" s="186" t="s">
        <v>288</v>
      </c>
    </row>
    <row r="178" spans="1:47" s="2" customFormat="1" ht="29.25">
      <c r="A178" s="36"/>
      <c r="B178" s="37"/>
      <c r="C178" s="38"/>
      <c r="D178" s="188" t="s">
        <v>130</v>
      </c>
      <c r="E178" s="38"/>
      <c r="F178" s="189" t="s">
        <v>289</v>
      </c>
      <c r="G178" s="38"/>
      <c r="H178" s="38"/>
      <c r="I178" s="190"/>
      <c r="J178" s="38"/>
      <c r="K178" s="38"/>
      <c r="L178" s="41"/>
      <c r="M178" s="191"/>
      <c r="N178" s="19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130</v>
      </c>
      <c r="AU178" s="19" t="s">
        <v>82</v>
      </c>
    </row>
    <row r="179" spans="1:47" s="2" customFormat="1" ht="11.25">
      <c r="A179" s="36"/>
      <c r="B179" s="37"/>
      <c r="C179" s="38"/>
      <c r="D179" s="193" t="s">
        <v>132</v>
      </c>
      <c r="E179" s="38"/>
      <c r="F179" s="194" t="s">
        <v>290</v>
      </c>
      <c r="G179" s="38"/>
      <c r="H179" s="38"/>
      <c r="I179" s="190"/>
      <c r="J179" s="38"/>
      <c r="K179" s="38"/>
      <c r="L179" s="41"/>
      <c r="M179" s="191"/>
      <c r="N179" s="19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132</v>
      </c>
      <c r="AU179" s="19" t="s">
        <v>82</v>
      </c>
    </row>
    <row r="180" spans="1:65" s="2" customFormat="1" ht="24.2" customHeight="1">
      <c r="A180" s="36"/>
      <c r="B180" s="37"/>
      <c r="C180" s="206" t="s">
        <v>291</v>
      </c>
      <c r="D180" s="206" t="s">
        <v>200</v>
      </c>
      <c r="E180" s="207" t="s">
        <v>292</v>
      </c>
      <c r="F180" s="208" t="s">
        <v>293</v>
      </c>
      <c r="G180" s="209" t="s">
        <v>275</v>
      </c>
      <c r="H180" s="210">
        <v>5</v>
      </c>
      <c r="I180" s="211"/>
      <c r="J180" s="212">
        <f>ROUND(I180*H180,2)</f>
        <v>0</v>
      </c>
      <c r="K180" s="208" t="s">
        <v>127</v>
      </c>
      <c r="L180" s="213"/>
      <c r="M180" s="214" t="s">
        <v>19</v>
      </c>
      <c r="N180" s="215" t="s">
        <v>43</v>
      </c>
      <c r="O180" s="66"/>
      <c r="P180" s="184">
        <f>O180*H180</f>
        <v>0</v>
      </c>
      <c r="Q180" s="184">
        <v>0.0001</v>
      </c>
      <c r="R180" s="184">
        <f>Q180*H180</f>
        <v>0.0005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203</v>
      </c>
      <c r="AT180" s="186" t="s">
        <v>200</v>
      </c>
      <c r="AU180" s="186" t="s">
        <v>82</v>
      </c>
      <c r="AY180" s="19" t="s">
        <v>120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80</v>
      </c>
      <c r="BK180" s="187">
        <f>ROUND(I180*H180,2)</f>
        <v>0</v>
      </c>
      <c r="BL180" s="19" t="s">
        <v>195</v>
      </c>
      <c r="BM180" s="186" t="s">
        <v>294</v>
      </c>
    </row>
    <row r="181" spans="1:47" s="2" customFormat="1" ht="11.25">
      <c r="A181" s="36"/>
      <c r="B181" s="37"/>
      <c r="C181" s="38"/>
      <c r="D181" s="188" t="s">
        <v>130</v>
      </c>
      <c r="E181" s="38"/>
      <c r="F181" s="189" t="s">
        <v>293</v>
      </c>
      <c r="G181" s="38"/>
      <c r="H181" s="38"/>
      <c r="I181" s="190"/>
      <c r="J181" s="38"/>
      <c r="K181" s="38"/>
      <c r="L181" s="41"/>
      <c r="M181" s="191"/>
      <c r="N181" s="19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130</v>
      </c>
      <c r="AU181" s="19" t="s">
        <v>82</v>
      </c>
    </row>
    <row r="182" spans="1:65" s="2" customFormat="1" ht="24.2" customHeight="1">
      <c r="A182" s="36"/>
      <c r="B182" s="37"/>
      <c r="C182" s="175" t="s">
        <v>295</v>
      </c>
      <c r="D182" s="175" t="s">
        <v>123</v>
      </c>
      <c r="E182" s="176" t="s">
        <v>296</v>
      </c>
      <c r="F182" s="177" t="s">
        <v>297</v>
      </c>
      <c r="G182" s="178" t="s">
        <v>275</v>
      </c>
      <c r="H182" s="179">
        <v>5</v>
      </c>
      <c r="I182" s="180"/>
      <c r="J182" s="181">
        <f>ROUND(I182*H182,2)</f>
        <v>0</v>
      </c>
      <c r="K182" s="177" t="s">
        <v>127</v>
      </c>
      <c r="L182" s="41"/>
      <c r="M182" s="182" t="s">
        <v>19</v>
      </c>
      <c r="N182" s="183" t="s">
        <v>43</v>
      </c>
      <c r="O182" s="66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195</v>
      </c>
      <c r="AT182" s="186" t="s">
        <v>123</v>
      </c>
      <c r="AU182" s="186" t="s">
        <v>82</v>
      </c>
      <c r="AY182" s="19" t="s">
        <v>120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80</v>
      </c>
      <c r="BK182" s="187">
        <f>ROUND(I182*H182,2)</f>
        <v>0</v>
      </c>
      <c r="BL182" s="19" t="s">
        <v>195</v>
      </c>
      <c r="BM182" s="186" t="s">
        <v>298</v>
      </c>
    </row>
    <row r="183" spans="1:47" s="2" customFormat="1" ht="19.5">
      <c r="A183" s="36"/>
      <c r="B183" s="37"/>
      <c r="C183" s="38"/>
      <c r="D183" s="188" t="s">
        <v>130</v>
      </c>
      <c r="E183" s="38"/>
      <c r="F183" s="189" t="s">
        <v>299</v>
      </c>
      <c r="G183" s="38"/>
      <c r="H183" s="38"/>
      <c r="I183" s="190"/>
      <c r="J183" s="38"/>
      <c r="K183" s="38"/>
      <c r="L183" s="41"/>
      <c r="M183" s="191"/>
      <c r="N183" s="19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130</v>
      </c>
      <c r="AU183" s="19" t="s">
        <v>82</v>
      </c>
    </row>
    <row r="184" spans="1:47" s="2" customFormat="1" ht="11.25">
      <c r="A184" s="36"/>
      <c r="B184" s="37"/>
      <c r="C184" s="38"/>
      <c r="D184" s="193" t="s">
        <v>132</v>
      </c>
      <c r="E184" s="38"/>
      <c r="F184" s="194" t="s">
        <v>300</v>
      </c>
      <c r="G184" s="38"/>
      <c r="H184" s="38"/>
      <c r="I184" s="190"/>
      <c r="J184" s="38"/>
      <c r="K184" s="38"/>
      <c r="L184" s="41"/>
      <c r="M184" s="191"/>
      <c r="N184" s="192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132</v>
      </c>
      <c r="AU184" s="19" t="s">
        <v>82</v>
      </c>
    </row>
    <row r="185" spans="1:65" s="2" customFormat="1" ht="24.2" customHeight="1">
      <c r="A185" s="36"/>
      <c r="B185" s="37"/>
      <c r="C185" s="206" t="s">
        <v>301</v>
      </c>
      <c r="D185" s="206" t="s">
        <v>200</v>
      </c>
      <c r="E185" s="207" t="s">
        <v>302</v>
      </c>
      <c r="F185" s="208" t="s">
        <v>303</v>
      </c>
      <c r="G185" s="209" t="s">
        <v>275</v>
      </c>
      <c r="H185" s="210">
        <v>5</v>
      </c>
      <c r="I185" s="211"/>
      <c r="J185" s="212">
        <f>ROUND(I185*H185,2)</f>
        <v>0</v>
      </c>
      <c r="K185" s="208" t="s">
        <v>127</v>
      </c>
      <c r="L185" s="213"/>
      <c r="M185" s="214" t="s">
        <v>19</v>
      </c>
      <c r="N185" s="215" t="s">
        <v>43</v>
      </c>
      <c r="O185" s="66"/>
      <c r="P185" s="184">
        <f>O185*H185</f>
        <v>0</v>
      </c>
      <c r="Q185" s="184">
        <v>0.0004</v>
      </c>
      <c r="R185" s="184">
        <f>Q185*H185</f>
        <v>0.002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203</v>
      </c>
      <c r="AT185" s="186" t="s">
        <v>200</v>
      </c>
      <c r="AU185" s="186" t="s">
        <v>82</v>
      </c>
      <c r="AY185" s="19" t="s">
        <v>120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80</v>
      </c>
      <c r="BK185" s="187">
        <f>ROUND(I185*H185,2)</f>
        <v>0</v>
      </c>
      <c r="BL185" s="19" t="s">
        <v>195</v>
      </c>
      <c r="BM185" s="186" t="s">
        <v>304</v>
      </c>
    </row>
    <row r="186" spans="1:47" s="2" customFormat="1" ht="19.5">
      <c r="A186" s="36"/>
      <c r="B186" s="37"/>
      <c r="C186" s="38"/>
      <c r="D186" s="188" t="s">
        <v>130</v>
      </c>
      <c r="E186" s="38"/>
      <c r="F186" s="189" t="s">
        <v>303</v>
      </c>
      <c r="G186" s="38"/>
      <c r="H186" s="38"/>
      <c r="I186" s="190"/>
      <c r="J186" s="38"/>
      <c r="K186" s="38"/>
      <c r="L186" s="41"/>
      <c r="M186" s="191"/>
      <c r="N186" s="192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130</v>
      </c>
      <c r="AU186" s="19" t="s">
        <v>82</v>
      </c>
    </row>
    <row r="187" spans="1:65" s="2" customFormat="1" ht="24.2" customHeight="1">
      <c r="A187" s="36"/>
      <c r="B187" s="37"/>
      <c r="C187" s="175" t="s">
        <v>305</v>
      </c>
      <c r="D187" s="175" t="s">
        <v>123</v>
      </c>
      <c r="E187" s="176" t="s">
        <v>306</v>
      </c>
      <c r="F187" s="177" t="s">
        <v>307</v>
      </c>
      <c r="G187" s="178" t="s">
        <v>275</v>
      </c>
      <c r="H187" s="179">
        <v>1</v>
      </c>
      <c r="I187" s="180"/>
      <c r="J187" s="181">
        <f>ROUND(I187*H187,2)</f>
        <v>0</v>
      </c>
      <c r="K187" s="177" t="s">
        <v>127</v>
      </c>
      <c r="L187" s="41"/>
      <c r="M187" s="182" t="s">
        <v>19</v>
      </c>
      <c r="N187" s="183" t="s">
        <v>43</v>
      </c>
      <c r="O187" s="66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195</v>
      </c>
      <c r="AT187" s="186" t="s">
        <v>123</v>
      </c>
      <c r="AU187" s="186" t="s">
        <v>82</v>
      </c>
      <c r="AY187" s="19" t="s">
        <v>120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80</v>
      </c>
      <c r="BK187" s="187">
        <f>ROUND(I187*H187,2)</f>
        <v>0</v>
      </c>
      <c r="BL187" s="19" t="s">
        <v>195</v>
      </c>
      <c r="BM187" s="186" t="s">
        <v>308</v>
      </c>
    </row>
    <row r="188" spans="1:47" s="2" customFormat="1" ht="29.25">
      <c r="A188" s="36"/>
      <c r="B188" s="37"/>
      <c r="C188" s="38"/>
      <c r="D188" s="188" t="s">
        <v>130</v>
      </c>
      <c r="E188" s="38"/>
      <c r="F188" s="189" t="s">
        <v>309</v>
      </c>
      <c r="G188" s="38"/>
      <c r="H188" s="38"/>
      <c r="I188" s="190"/>
      <c r="J188" s="38"/>
      <c r="K188" s="38"/>
      <c r="L188" s="41"/>
      <c r="M188" s="191"/>
      <c r="N188" s="192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130</v>
      </c>
      <c r="AU188" s="19" t="s">
        <v>82</v>
      </c>
    </row>
    <row r="189" spans="1:47" s="2" customFormat="1" ht="11.25">
      <c r="A189" s="36"/>
      <c r="B189" s="37"/>
      <c r="C189" s="38"/>
      <c r="D189" s="193" t="s">
        <v>132</v>
      </c>
      <c r="E189" s="38"/>
      <c r="F189" s="194" t="s">
        <v>310</v>
      </c>
      <c r="G189" s="38"/>
      <c r="H189" s="38"/>
      <c r="I189" s="190"/>
      <c r="J189" s="38"/>
      <c r="K189" s="38"/>
      <c r="L189" s="41"/>
      <c r="M189" s="191"/>
      <c r="N189" s="19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132</v>
      </c>
      <c r="AU189" s="19" t="s">
        <v>82</v>
      </c>
    </row>
    <row r="190" spans="1:65" s="2" customFormat="1" ht="24.2" customHeight="1">
      <c r="A190" s="36"/>
      <c r="B190" s="37"/>
      <c r="C190" s="175" t="s">
        <v>213</v>
      </c>
      <c r="D190" s="175" t="s">
        <v>123</v>
      </c>
      <c r="E190" s="176" t="s">
        <v>311</v>
      </c>
      <c r="F190" s="177" t="s">
        <v>312</v>
      </c>
      <c r="G190" s="178" t="s">
        <v>275</v>
      </c>
      <c r="H190" s="179">
        <v>1</v>
      </c>
      <c r="I190" s="180"/>
      <c r="J190" s="181">
        <f>ROUND(I190*H190,2)</f>
        <v>0</v>
      </c>
      <c r="K190" s="177" t="s">
        <v>127</v>
      </c>
      <c r="L190" s="41"/>
      <c r="M190" s="182" t="s">
        <v>19</v>
      </c>
      <c r="N190" s="183" t="s">
        <v>43</v>
      </c>
      <c r="O190" s="66"/>
      <c r="P190" s="184">
        <f>O190*H190</f>
        <v>0</v>
      </c>
      <c r="Q190" s="184">
        <v>0</v>
      </c>
      <c r="R190" s="184">
        <f>Q190*H190</f>
        <v>0</v>
      </c>
      <c r="S190" s="184">
        <v>0</v>
      </c>
      <c r="T190" s="18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195</v>
      </c>
      <c r="AT190" s="186" t="s">
        <v>123</v>
      </c>
      <c r="AU190" s="186" t="s">
        <v>82</v>
      </c>
      <c r="AY190" s="19" t="s">
        <v>120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80</v>
      </c>
      <c r="BK190" s="187">
        <f>ROUND(I190*H190,2)</f>
        <v>0</v>
      </c>
      <c r="BL190" s="19" t="s">
        <v>195</v>
      </c>
      <c r="BM190" s="186" t="s">
        <v>313</v>
      </c>
    </row>
    <row r="191" spans="1:47" s="2" customFormat="1" ht="39">
      <c r="A191" s="36"/>
      <c r="B191" s="37"/>
      <c r="C191" s="38"/>
      <c r="D191" s="188" t="s">
        <v>130</v>
      </c>
      <c r="E191" s="38"/>
      <c r="F191" s="189" t="s">
        <v>314</v>
      </c>
      <c r="G191" s="38"/>
      <c r="H191" s="38"/>
      <c r="I191" s="190"/>
      <c r="J191" s="38"/>
      <c r="K191" s="38"/>
      <c r="L191" s="41"/>
      <c r="M191" s="191"/>
      <c r="N191" s="192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130</v>
      </c>
      <c r="AU191" s="19" t="s">
        <v>82</v>
      </c>
    </row>
    <row r="192" spans="1:47" s="2" customFormat="1" ht="11.25">
      <c r="A192" s="36"/>
      <c r="B192" s="37"/>
      <c r="C192" s="38"/>
      <c r="D192" s="193" t="s">
        <v>132</v>
      </c>
      <c r="E192" s="38"/>
      <c r="F192" s="194" t="s">
        <v>315</v>
      </c>
      <c r="G192" s="38"/>
      <c r="H192" s="38"/>
      <c r="I192" s="190"/>
      <c r="J192" s="38"/>
      <c r="K192" s="38"/>
      <c r="L192" s="41"/>
      <c r="M192" s="191"/>
      <c r="N192" s="19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132</v>
      </c>
      <c r="AU192" s="19" t="s">
        <v>82</v>
      </c>
    </row>
    <row r="193" spans="1:65" s="2" customFormat="1" ht="24.2" customHeight="1">
      <c r="A193" s="36"/>
      <c r="B193" s="37"/>
      <c r="C193" s="175" t="s">
        <v>316</v>
      </c>
      <c r="D193" s="175" t="s">
        <v>123</v>
      </c>
      <c r="E193" s="176" t="s">
        <v>317</v>
      </c>
      <c r="F193" s="177" t="s">
        <v>318</v>
      </c>
      <c r="G193" s="178" t="s">
        <v>152</v>
      </c>
      <c r="H193" s="179">
        <v>1.602</v>
      </c>
      <c r="I193" s="180"/>
      <c r="J193" s="181">
        <f>ROUND(I193*H193,2)</f>
        <v>0</v>
      </c>
      <c r="K193" s="177" t="s">
        <v>127</v>
      </c>
      <c r="L193" s="41"/>
      <c r="M193" s="182" t="s">
        <v>19</v>
      </c>
      <c r="N193" s="183" t="s">
        <v>43</v>
      </c>
      <c r="O193" s="66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195</v>
      </c>
      <c r="AT193" s="186" t="s">
        <v>123</v>
      </c>
      <c r="AU193" s="186" t="s">
        <v>82</v>
      </c>
      <c r="AY193" s="19" t="s">
        <v>120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80</v>
      </c>
      <c r="BK193" s="187">
        <f>ROUND(I193*H193,2)</f>
        <v>0</v>
      </c>
      <c r="BL193" s="19" t="s">
        <v>195</v>
      </c>
      <c r="BM193" s="186" t="s">
        <v>319</v>
      </c>
    </row>
    <row r="194" spans="1:47" s="2" customFormat="1" ht="29.25">
      <c r="A194" s="36"/>
      <c r="B194" s="37"/>
      <c r="C194" s="38"/>
      <c r="D194" s="188" t="s">
        <v>130</v>
      </c>
      <c r="E194" s="38"/>
      <c r="F194" s="189" t="s">
        <v>320</v>
      </c>
      <c r="G194" s="38"/>
      <c r="H194" s="38"/>
      <c r="I194" s="190"/>
      <c r="J194" s="38"/>
      <c r="K194" s="38"/>
      <c r="L194" s="41"/>
      <c r="M194" s="191"/>
      <c r="N194" s="192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130</v>
      </c>
      <c r="AU194" s="19" t="s">
        <v>82</v>
      </c>
    </row>
    <row r="195" spans="1:47" s="2" customFormat="1" ht="11.25">
      <c r="A195" s="36"/>
      <c r="B195" s="37"/>
      <c r="C195" s="38"/>
      <c r="D195" s="193" t="s">
        <v>132</v>
      </c>
      <c r="E195" s="38"/>
      <c r="F195" s="194" t="s">
        <v>321</v>
      </c>
      <c r="G195" s="38"/>
      <c r="H195" s="38"/>
      <c r="I195" s="190"/>
      <c r="J195" s="38"/>
      <c r="K195" s="38"/>
      <c r="L195" s="41"/>
      <c r="M195" s="191"/>
      <c r="N195" s="19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132</v>
      </c>
      <c r="AU195" s="19" t="s">
        <v>82</v>
      </c>
    </row>
    <row r="196" spans="1:65" s="2" customFormat="1" ht="24.2" customHeight="1">
      <c r="A196" s="36"/>
      <c r="B196" s="37"/>
      <c r="C196" s="175" t="s">
        <v>203</v>
      </c>
      <c r="D196" s="175" t="s">
        <v>123</v>
      </c>
      <c r="E196" s="176" t="s">
        <v>322</v>
      </c>
      <c r="F196" s="177" t="s">
        <v>323</v>
      </c>
      <c r="G196" s="178" t="s">
        <v>152</v>
      </c>
      <c r="H196" s="179">
        <v>1.602</v>
      </c>
      <c r="I196" s="180"/>
      <c r="J196" s="181">
        <f>ROUND(I196*H196,2)</f>
        <v>0</v>
      </c>
      <c r="K196" s="177" t="s">
        <v>127</v>
      </c>
      <c r="L196" s="41"/>
      <c r="M196" s="182" t="s">
        <v>19</v>
      </c>
      <c r="N196" s="183" t="s">
        <v>43</v>
      </c>
      <c r="O196" s="66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195</v>
      </c>
      <c r="AT196" s="186" t="s">
        <v>123</v>
      </c>
      <c r="AU196" s="186" t="s">
        <v>82</v>
      </c>
      <c r="AY196" s="19" t="s">
        <v>120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9" t="s">
        <v>80</v>
      </c>
      <c r="BK196" s="187">
        <f>ROUND(I196*H196,2)</f>
        <v>0</v>
      </c>
      <c r="BL196" s="19" t="s">
        <v>195</v>
      </c>
      <c r="BM196" s="186" t="s">
        <v>324</v>
      </c>
    </row>
    <row r="197" spans="1:47" s="2" customFormat="1" ht="39">
      <c r="A197" s="36"/>
      <c r="B197" s="37"/>
      <c r="C197" s="38"/>
      <c r="D197" s="188" t="s">
        <v>130</v>
      </c>
      <c r="E197" s="38"/>
      <c r="F197" s="189" t="s">
        <v>325</v>
      </c>
      <c r="G197" s="38"/>
      <c r="H197" s="38"/>
      <c r="I197" s="190"/>
      <c r="J197" s="38"/>
      <c r="K197" s="38"/>
      <c r="L197" s="41"/>
      <c r="M197" s="191"/>
      <c r="N197" s="192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130</v>
      </c>
      <c r="AU197" s="19" t="s">
        <v>82</v>
      </c>
    </row>
    <row r="198" spans="1:47" s="2" customFormat="1" ht="11.25">
      <c r="A198" s="36"/>
      <c r="B198" s="37"/>
      <c r="C198" s="38"/>
      <c r="D198" s="193" t="s">
        <v>132</v>
      </c>
      <c r="E198" s="38"/>
      <c r="F198" s="194" t="s">
        <v>326</v>
      </c>
      <c r="G198" s="38"/>
      <c r="H198" s="38"/>
      <c r="I198" s="190"/>
      <c r="J198" s="38"/>
      <c r="K198" s="38"/>
      <c r="L198" s="41"/>
      <c r="M198" s="191"/>
      <c r="N198" s="192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132</v>
      </c>
      <c r="AU198" s="19" t="s">
        <v>82</v>
      </c>
    </row>
    <row r="199" spans="2:63" s="12" customFormat="1" ht="22.9" customHeight="1">
      <c r="B199" s="159"/>
      <c r="C199" s="160"/>
      <c r="D199" s="161" t="s">
        <v>71</v>
      </c>
      <c r="E199" s="173" t="s">
        <v>327</v>
      </c>
      <c r="F199" s="173" t="s">
        <v>328</v>
      </c>
      <c r="G199" s="160"/>
      <c r="H199" s="160"/>
      <c r="I199" s="163"/>
      <c r="J199" s="174">
        <f>BK199</f>
        <v>0</v>
      </c>
      <c r="K199" s="160"/>
      <c r="L199" s="165"/>
      <c r="M199" s="166"/>
      <c r="N199" s="167"/>
      <c r="O199" s="167"/>
      <c r="P199" s="168">
        <f>SUM(P200:P314)</f>
        <v>0</v>
      </c>
      <c r="Q199" s="167"/>
      <c r="R199" s="168">
        <f>SUM(R200:R314)</f>
        <v>1.0253000000000003</v>
      </c>
      <c r="S199" s="167"/>
      <c r="T199" s="169">
        <f>SUM(T200:T314)</f>
        <v>2.208</v>
      </c>
      <c r="AR199" s="170" t="s">
        <v>82</v>
      </c>
      <c r="AT199" s="171" t="s">
        <v>71</v>
      </c>
      <c r="AU199" s="171" t="s">
        <v>80</v>
      </c>
      <c r="AY199" s="170" t="s">
        <v>120</v>
      </c>
      <c r="BK199" s="172">
        <f>SUM(BK200:BK314)</f>
        <v>0</v>
      </c>
    </row>
    <row r="200" spans="1:65" s="2" customFormat="1" ht="21.75" customHeight="1">
      <c r="A200" s="36"/>
      <c r="B200" s="37"/>
      <c r="C200" s="175" t="s">
        <v>329</v>
      </c>
      <c r="D200" s="175" t="s">
        <v>123</v>
      </c>
      <c r="E200" s="176" t="s">
        <v>330</v>
      </c>
      <c r="F200" s="177" t="s">
        <v>331</v>
      </c>
      <c r="G200" s="178" t="s">
        <v>138</v>
      </c>
      <c r="H200" s="179">
        <v>6350</v>
      </c>
      <c r="I200" s="180"/>
      <c r="J200" s="181">
        <f>ROUND(I200*H200,2)</f>
        <v>0</v>
      </c>
      <c r="K200" s="177" t="s">
        <v>127</v>
      </c>
      <c r="L200" s="41"/>
      <c r="M200" s="182" t="s">
        <v>19</v>
      </c>
      <c r="N200" s="183" t="s">
        <v>43</v>
      </c>
      <c r="O200" s="66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195</v>
      </c>
      <c r="AT200" s="186" t="s">
        <v>123</v>
      </c>
      <c r="AU200" s="186" t="s">
        <v>82</v>
      </c>
      <c r="AY200" s="19" t="s">
        <v>120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80</v>
      </c>
      <c r="BK200" s="187">
        <f>ROUND(I200*H200,2)</f>
        <v>0</v>
      </c>
      <c r="BL200" s="19" t="s">
        <v>195</v>
      </c>
      <c r="BM200" s="186" t="s">
        <v>332</v>
      </c>
    </row>
    <row r="201" spans="1:47" s="2" customFormat="1" ht="11.25">
      <c r="A201" s="36"/>
      <c r="B201" s="37"/>
      <c r="C201" s="38"/>
      <c r="D201" s="188" t="s">
        <v>130</v>
      </c>
      <c r="E201" s="38"/>
      <c r="F201" s="189" t="s">
        <v>333</v>
      </c>
      <c r="G201" s="38"/>
      <c r="H201" s="38"/>
      <c r="I201" s="190"/>
      <c r="J201" s="38"/>
      <c r="K201" s="38"/>
      <c r="L201" s="41"/>
      <c r="M201" s="191"/>
      <c r="N201" s="192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130</v>
      </c>
      <c r="AU201" s="19" t="s">
        <v>82</v>
      </c>
    </row>
    <row r="202" spans="1:47" s="2" customFormat="1" ht="11.25">
      <c r="A202" s="36"/>
      <c r="B202" s="37"/>
      <c r="C202" s="38"/>
      <c r="D202" s="193" t="s">
        <v>132</v>
      </c>
      <c r="E202" s="38"/>
      <c r="F202" s="194" t="s">
        <v>334</v>
      </c>
      <c r="G202" s="38"/>
      <c r="H202" s="38"/>
      <c r="I202" s="190"/>
      <c r="J202" s="38"/>
      <c r="K202" s="38"/>
      <c r="L202" s="41"/>
      <c r="M202" s="191"/>
      <c r="N202" s="192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132</v>
      </c>
      <c r="AU202" s="19" t="s">
        <v>82</v>
      </c>
    </row>
    <row r="203" spans="2:51" s="13" customFormat="1" ht="11.25">
      <c r="B203" s="195"/>
      <c r="C203" s="196"/>
      <c r="D203" s="188" t="s">
        <v>173</v>
      </c>
      <c r="E203" s="197" t="s">
        <v>19</v>
      </c>
      <c r="F203" s="198" t="s">
        <v>335</v>
      </c>
      <c r="G203" s="196"/>
      <c r="H203" s="199">
        <v>6350</v>
      </c>
      <c r="I203" s="200"/>
      <c r="J203" s="196"/>
      <c r="K203" s="196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173</v>
      </c>
      <c r="AU203" s="205" t="s">
        <v>82</v>
      </c>
      <c r="AV203" s="13" t="s">
        <v>82</v>
      </c>
      <c r="AW203" s="13" t="s">
        <v>33</v>
      </c>
      <c r="AX203" s="13" t="s">
        <v>72</v>
      </c>
      <c r="AY203" s="205" t="s">
        <v>120</v>
      </c>
    </row>
    <row r="204" spans="2:51" s="15" customFormat="1" ht="11.25">
      <c r="B204" s="226"/>
      <c r="C204" s="227"/>
      <c r="D204" s="188" t="s">
        <v>173</v>
      </c>
      <c r="E204" s="228" t="s">
        <v>19</v>
      </c>
      <c r="F204" s="229" t="s">
        <v>336</v>
      </c>
      <c r="G204" s="227"/>
      <c r="H204" s="230">
        <v>6350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173</v>
      </c>
      <c r="AU204" s="236" t="s">
        <v>82</v>
      </c>
      <c r="AV204" s="15" t="s">
        <v>128</v>
      </c>
      <c r="AW204" s="15" t="s">
        <v>33</v>
      </c>
      <c r="AX204" s="15" t="s">
        <v>80</v>
      </c>
      <c r="AY204" s="236" t="s">
        <v>120</v>
      </c>
    </row>
    <row r="205" spans="1:65" s="2" customFormat="1" ht="33" customHeight="1">
      <c r="A205" s="36"/>
      <c r="B205" s="37"/>
      <c r="C205" s="206" t="s">
        <v>337</v>
      </c>
      <c r="D205" s="206" t="s">
        <v>200</v>
      </c>
      <c r="E205" s="207" t="s">
        <v>338</v>
      </c>
      <c r="F205" s="208" t="s">
        <v>339</v>
      </c>
      <c r="G205" s="209" t="s">
        <v>138</v>
      </c>
      <c r="H205" s="210">
        <v>6996</v>
      </c>
      <c r="I205" s="211"/>
      <c r="J205" s="212">
        <f>ROUND(I205*H205,2)</f>
        <v>0</v>
      </c>
      <c r="K205" s="208" t="s">
        <v>127</v>
      </c>
      <c r="L205" s="213"/>
      <c r="M205" s="214" t="s">
        <v>19</v>
      </c>
      <c r="N205" s="215" t="s">
        <v>43</v>
      </c>
      <c r="O205" s="66"/>
      <c r="P205" s="184">
        <f>O205*H205</f>
        <v>0</v>
      </c>
      <c r="Q205" s="184">
        <v>6E-05</v>
      </c>
      <c r="R205" s="184">
        <f>Q205*H205</f>
        <v>0.41976</v>
      </c>
      <c r="S205" s="184">
        <v>0</v>
      </c>
      <c r="T205" s="18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203</v>
      </c>
      <c r="AT205" s="186" t="s">
        <v>200</v>
      </c>
      <c r="AU205" s="186" t="s">
        <v>82</v>
      </c>
      <c r="AY205" s="19" t="s">
        <v>120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80</v>
      </c>
      <c r="BK205" s="187">
        <f>ROUND(I205*H205,2)</f>
        <v>0</v>
      </c>
      <c r="BL205" s="19" t="s">
        <v>195</v>
      </c>
      <c r="BM205" s="186" t="s">
        <v>340</v>
      </c>
    </row>
    <row r="206" spans="1:47" s="2" customFormat="1" ht="19.5">
      <c r="A206" s="36"/>
      <c r="B206" s="37"/>
      <c r="C206" s="38"/>
      <c r="D206" s="188" t="s">
        <v>130</v>
      </c>
      <c r="E206" s="38"/>
      <c r="F206" s="189" t="s">
        <v>339</v>
      </c>
      <c r="G206" s="38"/>
      <c r="H206" s="38"/>
      <c r="I206" s="190"/>
      <c r="J206" s="38"/>
      <c r="K206" s="38"/>
      <c r="L206" s="41"/>
      <c r="M206" s="191"/>
      <c r="N206" s="192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130</v>
      </c>
      <c r="AU206" s="19" t="s">
        <v>82</v>
      </c>
    </row>
    <row r="207" spans="2:51" s="13" customFormat="1" ht="11.25">
      <c r="B207" s="195"/>
      <c r="C207" s="196"/>
      <c r="D207" s="188" t="s">
        <v>173</v>
      </c>
      <c r="E207" s="197" t="s">
        <v>19</v>
      </c>
      <c r="F207" s="198" t="s">
        <v>341</v>
      </c>
      <c r="G207" s="196"/>
      <c r="H207" s="199">
        <v>5830</v>
      </c>
      <c r="I207" s="200"/>
      <c r="J207" s="196"/>
      <c r="K207" s="196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173</v>
      </c>
      <c r="AU207" s="205" t="s">
        <v>82</v>
      </c>
      <c r="AV207" s="13" t="s">
        <v>82</v>
      </c>
      <c r="AW207" s="13" t="s">
        <v>33</v>
      </c>
      <c r="AX207" s="13" t="s">
        <v>80</v>
      </c>
      <c r="AY207" s="205" t="s">
        <v>120</v>
      </c>
    </row>
    <row r="208" spans="2:51" s="13" customFormat="1" ht="11.25">
      <c r="B208" s="195"/>
      <c r="C208" s="196"/>
      <c r="D208" s="188" t="s">
        <v>173</v>
      </c>
      <c r="E208" s="196"/>
      <c r="F208" s="198" t="s">
        <v>342</v>
      </c>
      <c r="G208" s="196"/>
      <c r="H208" s="199">
        <v>6996</v>
      </c>
      <c r="I208" s="200"/>
      <c r="J208" s="196"/>
      <c r="K208" s="196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173</v>
      </c>
      <c r="AU208" s="205" t="s">
        <v>82</v>
      </c>
      <c r="AV208" s="13" t="s">
        <v>82</v>
      </c>
      <c r="AW208" s="13" t="s">
        <v>4</v>
      </c>
      <c r="AX208" s="13" t="s">
        <v>80</v>
      </c>
      <c r="AY208" s="205" t="s">
        <v>120</v>
      </c>
    </row>
    <row r="209" spans="1:65" s="2" customFormat="1" ht="21.75" customHeight="1">
      <c r="A209" s="36"/>
      <c r="B209" s="37"/>
      <c r="C209" s="206" t="s">
        <v>343</v>
      </c>
      <c r="D209" s="206" t="s">
        <v>200</v>
      </c>
      <c r="E209" s="207" t="s">
        <v>344</v>
      </c>
      <c r="F209" s="208" t="s">
        <v>345</v>
      </c>
      <c r="G209" s="209" t="s">
        <v>138</v>
      </c>
      <c r="H209" s="210">
        <v>624</v>
      </c>
      <c r="I209" s="211"/>
      <c r="J209" s="212">
        <f>ROUND(I209*H209,2)</f>
        <v>0</v>
      </c>
      <c r="K209" s="208" t="s">
        <v>239</v>
      </c>
      <c r="L209" s="213"/>
      <c r="M209" s="214" t="s">
        <v>19</v>
      </c>
      <c r="N209" s="215" t="s">
        <v>43</v>
      </c>
      <c r="O209" s="66"/>
      <c r="P209" s="184">
        <f>O209*H209</f>
        <v>0</v>
      </c>
      <c r="Q209" s="184">
        <v>1E-05</v>
      </c>
      <c r="R209" s="184">
        <f>Q209*H209</f>
        <v>0.006240000000000001</v>
      </c>
      <c r="S209" s="184">
        <v>0</v>
      </c>
      <c r="T209" s="185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203</v>
      </c>
      <c r="AT209" s="186" t="s">
        <v>200</v>
      </c>
      <c r="AU209" s="186" t="s">
        <v>82</v>
      </c>
      <c r="AY209" s="19" t="s">
        <v>120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80</v>
      </c>
      <c r="BK209" s="187">
        <f>ROUND(I209*H209,2)</f>
        <v>0</v>
      </c>
      <c r="BL209" s="19" t="s">
        <v>195</v>
      </c>
      <c r="BM209" s="186" t="s">
        <v>346</v>
      </c>
    </row>
    <row r="210" spans="1:47" s="2" customFormat="1" ht="11.25">
      <c r="A210" s="36"/>
      <c r="B210" s="37"/>
      <c r="C210" s="38"/>
      <c r="D210" s="188" t="s">
        <v>130</v>
      </c>
      <c r="E210" s="38"/>
      <c r="F210" s="189" t="s">
        <v>345</v>
      </c>
      <c r="G210" s="38"/>
      <c r="H210" s="38"/>
      <c r="I210" s="190"/>
      <c r="J210" s="38"/>
      <c r="K210" s="38"/>
      <c r="L210" s="41"/>
      <c r="M210" s="191"/>
      <c r="N210" s="192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130</v>
      </c>
      <c r="AU210" s="19" t="s">
        <v>82</v>
      </c>
    </row>
    <row r="211" spans="2:51" s="13" customFormat="1" ht="11.25">
      <c r="B211" s="195"/>
      <c r="C211" s="196"/>
      <c r="D211" s="188" t="s">
        <v>173</v>
      </c>
      <c r="E211" s="197" t="s">
        <v>19</v>
      </c>
      <c r="F211" s="198" t="s">
        <v>347</v>
      </c>
      <c r="G211" s="196"/>
      <c r="H211" s="199">
        <v>520</v>
      </c>
      <c r="I211" s="200"/>
      <c r="J211" s="196"/>
      <c r="K211" s="196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173</v>
      </c>
      <c r="AU211" s="205" t="s">
        <v>82</v>
      </c>
      <c r="AV211" s="13" t="s">
        <v>82</v>
      </c>
      <c r="AW211" s="13" t="s">
        <v>33</v>
      </c>
      <c r="AX211" s="13" t="s">
        <v>80</v>
      </c>
      <c r="AY211" s="205" t="s">
        <v>120</v>
      </c>
    </row>
    <row r="212" spans="2:51" s="13" customFormat="1" ht="11.25">
      <c r="B212" s="195"/>
      <c r="C212" s="196"/>
      <c r="D212" s="188" t="s">
        <v>173</v>
      </c>
      <c r="E212" s="196"/>
      <c r="F212" s="198" t="s">
        <v>348</v>
      </c>
      <c r="G212" s="196"/>
      <c r="H212" s="199">
        <v>624</v>
      </c>
      <c r="I212" s="200"/>
      <c r="J212" s="196"/>
      <c r="K212" s="196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173</v>
      </c>
      <c r="AU212" s="205" t="s">
        <v>82</v>
      </c>
      <c r="AV212" s="13" t="s">
        <v>82</v>
      </c>
      <c r="AW212" s="13" t="s">
        <v>4</v>
      </c>
      <c r="AX212" s="13" t="s">
        <v>80</v>
      </c>
      <c r="AY212" s="205" t="s">
        <v>120</v>
      </c>
    </row>
    <row r="213" spans="1:65" s="2" customFormat="1" ht="24.2" customHeight="1">
      <c r="A213" s="36"/>
      <c r="B213" s="37"/>
      <c r="C213" s="175" t="s">
        <v>349</v>
      </c>
      <c r="D213" s="175" t="s">
        <v>123</v>
      </c>
      <c r="E213" s="176" t="s">
        <v>350</v>
      </c>
      <c r="F213" s="177" t="s">
        <v>351</v>
      </c>
      <c r="G213" s="178" t="s">
        <v>138</v>
      </c>
      <c r="H213" s="179">
        <v>280</v>
      </c>
      <c r="I213" s="180"/>
      <c r="J213" s="181">
        <f>ROUND(I213*H213,2)</f>
        <v>0</v>
      </c>
      <c r="K213" s="177" t="s">
        <v>127</v>
      </c>
      <c r="L213" s="41"/>
      <c r="M213" s="182" t="s">
        <v>19</v>
      </c>
      <c r="N213" s="183" t="s">
        <v>43</v>
      </c>
      <c r="O213" s="66"/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195</v>
      </c>
      <c r="AT213" s="186" t="s">
        <v>123</v>
      </c>
      <c r="AU213" s="186" t="s">
        <v>82</v>
      </c>
      <c r="AY213" s="19" t="s">
        <v>120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9" t="s">
        <v>80</v>
      </c>
      <c r="BK213" s="187">
        <f>ROUND(I213*H213,2)</f>
        <v>0</v>
      </c>
      <c r="BL213" s="19" t="s">
        <v>195</v>
      </c>
      <c r="BM213" s="186" t="s">
        <v>352</v>
      </c>
    </row>
    <row r="214" spans="1:47" s="2" customFormat="1" ht="11.25">
      <c r="A214" s="36"/>
      <c r="B214" s="37"/>
      <c r="C214" s="38"/>
      <c r="D214" s="188" t="s">
        <v>130</v>
      </c>
      <c r="E214" s="38"/>
      <c r="F214" s="189" t="s">
        <v>353</v>
      </c>
      <c r="G214" s="38"/>
      <c r="H214" s="38"/>
      <c r="I214" s="190"/>
      <c r="J214" s="38"/>
      <c r="K214" s="38"/>
      <c r="L214" s="41"/>
      <c r="M214" s="191"/>
      <c r="N214" s="192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130</v>
      </c>
      <c r="AU214" s="19" t="s">
        <v>82</v>
      </c>
    </row>
    <row r="215" spans="1:47" s="2" customFormat="1" ht="11.25">
      <c r="A215" s="36"/>
      <c r="B215" s="37"/>
      <c r="C215" s="38"/>
      <c r="D215" s="193" t="s">
        <v>132</v>
      </c>
      <c r="E215" s="38"/>
      <c r="F215" s="194" t="s">
        <v>354</v>
      </c>
      <c r="G215" s="38"/>
      <c r="H215" s="38"/>
      <c r="I215" s="190"/>
      <c r="J215" s="38"/>
      <c r="K215" s="38"/>
      <c r="L215" s="41"/>
      <c r="M215" s="191"/>
      <c r="N215" s="192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132</v>
      </c>
      <c r="AU215" s="19" t="s">
        <v>82</v>
      </c>
    </row>
    <row r="216" spans="1:65" s="2" customFormat="1" ht="16.5" customHeight="1">
      <c r="A216" s="36"/>
      <c r="B216" s="37"/>
      <c r="C216" s="206" t="s">
        <v>355</v>
      </c>
      <c r="D216" s="206" t="s">
        <v>200</v>
      </c>
      <c r="E216" s="207" t="s">
        <v>356</v>
      </c>
      <c r="F216" s="208" t="s">
        <v>357</v>
      </c>
      <c r="G216" s="209" t="s">
        <v>138</v>
      </c>
      <c r="H216" s="210">
        <v>336</v>
      </c>
      <c r="I216" s="211"/>
      <c r="J216" s="212">
        <f>ROUND(I216*H216,2)</f>
        <v>0</v>
      </c>
      <c r="K216" s="208" t="s">
        <v>239</v>
      </c>
      <c r="L216" s="213"/>
      <c r="M216" s="214" t="s">
        <v>19</v>
      </c>
      <c r="N216" s="215" t="s">
        <v>43</v>
      </c>
      <c r="O216" s="66"/>
      <c r="P216" s="184">
        <f>O216*H216</f>
        <v>0</v>
      </c>
      <c r="Q216" s="184">
        <v>8E-05</v>
      </c>
      <c r="R216" s="184">
        <f>Q216*H216</f>
        <v>0.02688</v>
      </c>
      <c r="S216" s="184">
        <v>0</v>
      </c>
      <c r="T216" s="185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203</v>
      </c>
      <c r="AT216" s="186" t="s">
        <v>200</v>
      </c>
      <c r="AU216" s="186" t="s">
        <v>82</v>
      </c>
      <c r="AY216" s="19" t="s">
        <v>120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9" t="s">
        <v>80</v>
      </c>
      <c r="BK216" s="187">
        <f>ROUND(I216*H216,2)</f>
        <v>0</v>
      </c>
      <c r="BL216" s="19" t="s">
        <v>195</v>
      </c>
      <c r="BM216" s="186" t="s">
        <v>358</v>
      </c>
    </row>
    <row r="217" spans="1:47" s="2" customFormat="1" ht="11.25">
      <c r="A217" s="36"/>
      <c r="B217" s="37"/>
      <c r="C217" s="38"/>
      <c r="D217" s="188" t="s">
        <v>130</v>
      </c>
      <c r="E217" s="38"/>
      <c r="F217" s="189" t="s">
        <v>357</v>
      </c>
      <c r="G217" s="38"/>
      <c r="H217" s="38"/>
      <c r="I217" s="190"/>
      <c r="J217" s="38"/>
      <c r="K217" s="38"/>
      <c r="L217" s="41"/>
      <c r="M217" s="191"/>
      <c r="N217" s="192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130</v>
      </c>
      <c r="AU217" s="19" t="s">
        <v>82</v>
      </c>
    </row>
    <row r="218" spans="2:51" s="13" customFormat="1" ht="11.25">
      <c r="B218" s="195"/>
      <c r="C218" s="196"/>
      <c r="D218" s="188" t="s">
        <v>173</v>
      </c>
      <c r="E218" s="197" t="s">
        <v>19</v>
      </c>
      <c r="F218" s="198" t="s">
        <v>359</v>
      </c>
      <c r="G218" s="196"/>
      <c r="H218" s="199">
        <v>280</v>
      </c>
      <c r="I218" s="200"/>
      <c r="J218" s="196"/>
      <c r="K218" s="196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173</v>
      </c>
      <c r="AU218" s="205" t="s">
        <v>82</v>
      </c>
      <c r="AV218" s="13" t="s">
        <v>82</v>
      </c>
      <c r="AW218" s="13" t="s">
        <v>33</v>
      </c>
      <c r="AX218" s="13" t="s">
        <v>80</v>
      </c>
      <c r="AY218" s="205" t="s">
        <v>120</v>
      </c>
    </row>
    <row r="219" spans="2:51" s="13" customFormat="1" ht="11.25">
      <c r="B219" s="195"/>
      <c r="C219" s="196"/>
      <c r="D219" s="188" t="s">
        <v>173</v>
      </c>
      <c r="E219" s="196"/>
      <c r="F219" s="198" t="s">
        <v>360</v>
      </c>
      <c r="G219" s="196"/>
      <c r="H219" s="199">
        <v>336</v>
      </c>
      <c r="I219" s="200"/>
      <c r="J219" s="196"/>
      <c r="K219" s="196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173</v>
      </c>
      <c r="AU219" s="205" t="s">
        <v>82</v>
      </c>
      <c r="AV219" s="13" t="s">
        <v>82</v>
      </c>
      <c r="AW219" s="13" t="s">
        <v>4</v>
      </c>
      <c r="AX219" s="13" t="s">
        <v>80</v>
      </c>
      <c r="AY219" s="205" t="s">
        <v>120</v>
      </c>
    </row>
    <row r="220" spans="1:65" s="2" customFormat="1" ht="24.2" customHeight="1">
      <c r="A220" s="36"/>
      <c r="B220" s="37"/>
      <c r="C220" s="175" t="s">
        <v>361</v>
      </c>
      <c r="D220" s="175" t="s">
        <v>123</v>
      </c>
      <c r="E220" s="176" t="s">
        <v>362</v>
      </c>
      <c r="F220" s="177" t="s">
        <v>363</v>
      </c>
      <c r="G220" s="178" t="s">
        <v>275</v>
      </c>
      <c r="H220" s="179">
        <v>56</v>
      </c>
      <c r="I220" s="180"/>
      <c r="J220" s="181">
        <f>ROUND(I220*H220,2)</f>
        <v>0</v>
      </c>
      <c r="K220" s="177" t="s">
        <v>127</v>
      </c>
      <c r="L220" s="41"/>
      <c r="M220" s="182" t="s">
        <v>19</v>
      </c>
      <c r="N220" s="183" t="s">
        <v>43</v>
      </c>
      <c r="O220" s="66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195</v>
      </c>
      <c r="AT220" s="186" t="s">
        <v>123</v>
      </c>
      <c r="AU220" s="186" t="s">
        <v>82</v>
      </c>
      <c r="AY220" s="19" t="s">
        <v>120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9" t="s">
        <v>80</v>
      </c>
      <c r="BK220" s="187">
        <f>ROUND(I220*H220,2)</f>
        <v>0</v>
      </c>
      <c r="BL220" s="19" t="s">
        <v>195</v>
      </c>
      <c r="BM220" s="186" t="s">
        <v>364</v>
      </c>
    </row>
    <row r="221" spans="1:47" s="2" customFormat="1" ht="19.5">
      <c r="A221" s="36"/>
      <c r="B221" s="37"/>
      <c r="C221" s="38"/>
      <c r="D221" s="188" t="s">
        <v>130</v>
      </c>
      <c r="E221" s="38"/>
      <c r="F221" s="189" t="s">
        <v>363</v>
      </c>
      <c r="G221" s="38"/>
      <c r="H221" s="38"/>
      <c r="I221" s="190"/>
      <c r="J221" s="38"/>
      <c r="K221" s="38"/>
      <c r="L221" s="41"/>
      <c r="M221" s="191"/>
      <c r="N221" s="192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130</v>
      </c>
      <c r="AU221" s="19" t="s">
        <v>82</v>
      </c>
    </row>
    <row r="222" spans="1:47" s="2" customFormat="1" ht="11.25">
      <c r="A222" s="36"/>
      <c r="B222" s="37"/>
      <c r="C222" s="38"/>
      <c r="D222" s="193" t="s">
        <v>132</v>
      </c>
      <c r="E222" s="38"/>
      <c r="F222" s="194" t="s">
        <v>365</v>
      </c>
      <c r="G222" s="38"/>
      <c r="H222" s="38"/>
      <c r="I222" s="190"/>
      <c r="J222" s="38"/>
      <c r="K222" s="38"/>
      <c r="L222" s="41"/>
      <c r="M222" s="191"/>
      <c r="N222" s="192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132</v>
      </c>
      <c r="AU222" s="19" t="s">
        <v>82</v>
      </c>
    </row>
    <row r="223" spans="2:51" s="13" customFormat="1" ht="11.25">
      <c r="B223" s="195"/>
      <c r="C223" s="196"/>
      <c r="D223" s="188" t="s">
        <v>173</v>
      </c>
      <c r="E223" s="197" t="s">
        <v>19</v>
      </c>
      <c r="F223" s="198" t="s">
        <v>366</v>
      </c>
      <c r="G223" s="196"/>
      <c r="H223" s="199">
        <v>56</v>
      </c>
      <c r="I223" s="200"/>
      <c r="J223" s="196"/>
      <c r="K223" s="196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173</v>
      </c>
      <c r="AU223" s="205" t="s">
        <v>82</v>
      </c>
      <c r="AV223" s="13" t="s">
        <v>82</v>
      </c>
      <c r="AW223" s="13" t="s">
        <v>33</v>
      </c>
      <c r="AX223" s="13" t="s">
        <v>72</v>
      </c>
      <c r="AY223" s="205" t="s">
        <v>120</v>
      </c>
    </row>
    <row r="224" spans="2:51" s="15" customFormat="1" ht="11.25">
      <c r="B224" s="226"/>
      <c r="C224" s="227"/>
      <c r="D224" s="188" t="s">
        <v>173</v>
      </c>
      <c r="E224" s="228" t="s">
        <v>19</v>
      </c>
      <c r="F224" s="229" t="s">
        <v>336</v>
      </c>
      <c r="G224" s="227"/>
      <c r="H224" s="230">
        <v>56</v>
      </c>
      <c r="I224" s="231"/>
      <c r="J224" s="227"/>
      <c r="K224" s="227"/>
      <c r="L224" s="232"/>
      <c r="M224" s="233"/>
      <c r="N224" s="234"/>
      <c r="O224" s="234"/>
      <c r="P224" s="234"/>
      <c r="Q224" s="234"/>
      <c r="R224" s="234"/>
      <c r="S224" s="234"/>
      <c r="T224" s="235"/>
      <c r="AT224" s="236" t="s">
        <v>173</v>
      </c>
      <c r="AU224" s="236" t="s">
        <v>82</v>
      </c>
      <c r="AV224" s="15" t="s">
        <v>128</v>
      </c>
      <c r="AW224" s="15" t="s">
        <v>33</v>
      </c>
      <c r="AX224" s="15" t="s">
        <v>80</v>
      </c>
      <c r="AY224" s="236" t="s">
        <v>120</v>
      </c>
    </row>
    <row r="225" spans="1:65" s="2" customFormat="1" ht="24.2" customHeight="1">
      <c r="A225" s="36"/>
      <c r="B225" s="37"/>
      <c r="C225" s="206" t="s">
        <v>367</v>
      </c>
      <c r="D225" s="206" t="s">
        <v>200</v>
      </c>
      <c r="E225" s="207" t="s">
        <v>368</v>
      </c>
      <c r="F225" s="208" t="s">
        <v>369</v>
      </c>
      <c r="G225" s="209" t="s">
        <v>275</v>
      </c>
      <c r="H225" s="210">
        <v>56</v>
      </c>
      <c r="I225" s="211"/>
      <c r="J225" s="212">
        <f>ROUND(I225*H225,2)</f>
        <v>0</v>
      </c>
      <c r="K225" s="208" t="s">
        <v>127</v>
      </c>
      <c r="L225" s="213"/>
      <c r="M225" s="214" t="s">
        <v>19</v>
      </c>
      <c r="N225" s="215" t="s">
        <v>43</v>
      </c>
      <c r="O225" s="66"/>
      <c r="P225" s="184">
        <f>O225*H225</f>
        <v>0</v>
      </c>
      <c r="Q225" s="184">
        <v>2E-05</v>
      </c>
      <c r="R225" s="184">
        <f>Q225*H225</f>
        <v>0.0011200000000000001</v>
      </c>
      <c r="S225" s="184">
        <v>0</v>
      </c>
      <c r="T225" s="18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203</v>
      </c>
      <c r="AT225" s="186" t="s">
        <v>200</v>
      </c>
      <c r="AU225" s="186" t="s">
        <v>82</v>
      </c>
      <c r="AY225" s="19" t="s">
        <v>120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9" t="s">
        <v>80</v>
      </c>
      <c r="BK225" s="187">
        <f>ROUND(I225*H225,2)</f>
        <v>0</v>
      </c>
      <c r="BL225" s="19" t="s">
        <v>195</v>
      </c>
      <c r="BM225" s="186" t="s">
        <v>370</v>
      </c>
    </row>
    <row r="226" spans="1:47" s="2" customFormat="1" ht="19.5">
      <c r="A226" s="36"/>
      <c r="B226" s="37"/>
      <c r="C226" s="38"/>
      <c r="D226" s="188" t="s">
        <v>130</v>
      </c>
      <c r="E226" s="38"/>
      <c r="F226" s="189" t="s">
        <v>369</v>
      </c>
      <c r="G226" s="38"/>
      <c r="H226" s="38"/>
      <c r="I226" s="190"/>
      <c r="J226" s="38"/>
      <c r="K226" s="38"/>
      <c r="L226" s="41"/>
      <c r="M226" s="191"/>
      <c r="N226" s="192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130</v>
      </c>
      <c r="AU226" s="19" t="s">
        <v>82</v>
      </c>
    </row>
    <row r="227" spans="1:65" s="2" customFormat="1" ht="24.2" customHeight="1">
      <c r="A227" s="36"/>
      <c r="B227" s="37"/>
      <c r="C227" s="175" t="s">
        <v>371</v>
      </c>
      <c r="D227" s="175" t="s">
        <v>123</v>
      </c>
      <c r="E227" s="176" t="s">
        <v>372</v>
      </c>
      <c r="F227" s="177" t="s">
        <v>373</v>
      </c>
      <c r="G227" s="178" t="s">
        <v>275</v>
      </c>
      <c r="H227" s="179">
        <v>56</v>
      </c>
      <c r="I227" s="180"/>
      <c r="J227" s="181">
        <f>ROUND(I227*H227,2)</f>
        <v>0</v>
      </c>
      <c r="K227" s="177" t="s">
        <v>127</v>
      </c>
      <c r="L227" s="41"/>
      <c r="M227" s="182" t="s">
        <v>19</v>
      </c>
      <c r="N227" s="183" t="s">
        <v>43</v>
      </c>
      <c r="O227" s="66"/>
      <c r="P227" s="184">
        <f>O227*H227</f>
        <v>0</v>
      </c>
      <c r="Q227" s="184">
        <v>0</v>
      </c>
      <c r="R227" s="184">
        <f>Q227*H227</f>
        <v>0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195</v>
      </c>
      <c r="AT227" s="186" t="s">
        <v>123</v>
      </c>
      <c r="AU227" s="186" t="s">
        <v>82</v>
      </c>
      <c r="AY227" s="19" t="s">
        <v>120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80</v>
      </c>
      <c r="BK227" s="187">
        <f>ROUND(I227*H227,2)</f>
        <v>0</v>
      </c>
      <c r="BL227" s="19" t="s">
        <v>195</v>
      </c>
      <c r="BM227" s="186" t="s">
        <v>374</v>
      </c>
    </row>
    <row r="228" spans="1:47" s="2" customFormat="1" ht="19.5">
      <c r="A228" s="36"/>
      <c r="B228" s="37"/>
      <c r="C228" s="38"/>
      <c r="D228" s="188" t="s">
        <v>130</v>
      </c>
      <c r="E228" s="38"/>
      <c r="F228" s="189" t="s">
        <v>373</v>
      </c>
      <c r="G228" s="38"/>
      <c r="H228" s="38"/>
      <c r="I228" s="190"/>
      <c r="J228" s="38"/>
      <c r="K228" s="38"/>
      <c r="L228" s="41"/>
      <c r="M228" s="191"/>
      <c r="N228" s="192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130</v>
      </c>
      <c r="AU228" s="19" t="s">
        <v>82</v>
      </c>
    </row>
    <row r="229" spans="1:47" s="2" customFormat="1" ht="11.25">
      <c r="A229" s="36"/>
      <c r="B229" s="37"/>
      <c r="C229" s="38"/>
      <c r="D229" s="193" t="s">
        <v>132</v>
      </c>
      <c r="E229" s="38"/>
      <c r="F229" s="194" t="s">
        <v>375</v>
      </c>
      <c r="G229" s="38"/>
      <c r="H229" s="38"/>
      <c r="I229" s="190"/>
      <c r="J229" s="38"/>
      <c r="K229" s="38"/>
      <c r="L229" s="41"/>
      <c r="M229" s="191"/>
      <c r="N229" s="192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132</v>
      </c>
      <c r="AU229" s="19" t="s">
        <v>82</v>
      </c>
    </row>
    <row r="230" spans="1:65" s="2" customFormat="1" ht="24.2" customHeight="1">
      <c r="A230" s="36"/>
      <c r="B230" s="37"/>
      <c r="C230" s="175" t="s">
        <v>376</v>
      </c>
      <c r="D230" s="175" t="s">
        <v>123</v>
      </c>
      <c r="E230" s="176" t="s">
        <v>377</v>
      </c>
      <c r="F230" s="177" t="s">
        <v>378</v>
      </c>
      <c r="G230" s="178" t="s">
        <v>275</v>
      </c>
      <c r="H230" s="179">
        <v>56</v>
      </c>
      <c r="I230" s="180"/>
      <c r="J230" s="181">
        <f>ROUND(I230*H230,2)</f>
        <v>0</v>
      </c>
      <c r="K230" s="177" t="s">
        <v>239</v>
      </c>
      <c r="L230" s="41"/>
      <c r="M230" s="182" t="s">
        <v>19</v>
      </c>
      <c r="N230" s="183" t="s">
        <v>43</v>
      </c>
      <c r="O230" s="66"/>
      <c r="P230" s="184">
        <f>O230*H230</f>
        <v>0</v>
      </c>
      <c r="Q230" s="184">
        <v>0</v>
      </c>
      <c r="R230" s="184">
        <f>Q230*H230</f>
        <v>0</v>
      </c>
      <c r="S230" s="184">
        <v>0</v>
      </c>
      <c r="T230" s="185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195</v>
      </c>
      <c r="AT230" s="186" t="s">
        <v>123</v>
      </c>
      <c r="AU230" s="186" t="s">
        <v>82</v>
      </c>
      <c r="AY230" s="19" t="s">
        <v>120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9" t="s">
        <v>80</v>
      </c>
      <c r="BK230" s="187">
        <f>ROUND(I230*H230,2)</f>
        <v>0</v>
      </c>
      <c r="BL230" s="19" t="s">
        <v>195</v>
      </c>
      <c r="BM230" s="186" t="s">
        <v>379</v>
      </c>
    </row>
    <row r="231" spans="1:47" s="2" customFormat="1" ht="19.5">
      <c r="A231" s="36"/>
      <c r="B231" s="37"/>
      <c r="C231" s="38"/>
      <c r="D231" s="188" t="s">
        <v>130</v>
      </c>
      <c r="E231" s="38"/>
      <c r="F231" s="189" t="s">
        <v>378</v>
      </c>
      <c r="G231" s="38"/>
      <c r="H231" s="38"/>
      <c r="I231" s="190"/>
      <c r="J231" s="38"/>
      <c r="K231" s="38"/>
      <c r="L231" s="41"/>
      <c r="M231" s="191"/>
      <c r="N231" s="192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130</v>
      </c>
      <c r="AU231" s="19" t="s">
        <v>82</v>
      </c>
    </row>
    <row r="232" spans="1:65" s="2" customFormat="1" ht="37.9" customHeight="1">
      <c r="A232" s="36"/>
      <c r="B232" s="37"/>
      <c r="C232" s="175" t="s">
        <v>380</v>
      </c>
      <c r="D232" s="175" t="s">
        <v>123</v>
      </c>
      <c r="E232" s="176" t="s">
        <v>381</v>
      </c>
      <c r="F232" s="177" t="s">
        <v>382</v>
      </c>
      <c r="G232" s="178" t="s">
        <v>275</v>
      </c>
      <c r="H232" s="179">
        <v>80</v>
      </c>
      <c r="I232" s="180"/>
      <c r="J232" s="181">
        <f>ROUND(I232*H232,2)</f>
        <v>0</v>
      </c>
      <c r="K232" s="177" t="s">
        <v>127</v>
      </c>
      <c r="L232" s="41"/>
      <c r="M232" s="182" t="s">
        <v>19</v>
      </c>
      <c r="N232" s="183" t="s">
        <v>43</v>
      </c>
      <c r="O232" s="66"/>
      <c r="P232" s="184">
        <f>O232*H232</f>
        <v>0</v>
      </c>
      <c r="Q232" s="184">
        <v>0</v>
      </c>
      <c r="R232" s="184">
        <f>Q232*H232</f>
        <v>0</v>
      </c>
      <c r="S232" s="184">
        <v>0</v>
      </c>
      <c r="T232" s="185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195</v>
      </c>
      <c r="AT232" s="186" t="s">
        <v>123</v>
      </c>
      <c r="AU232" s="186" t="s">
        <v>82</v>
      </c>
      <c r="AY232" s="19" t="s">
        <v>120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9" t="s">
        <v>80</v>
      </c>
      <c r="BK232" s="187">
        <f>ROUND(I232*H232,2)</f>
        <v>0</v>
      </c>
      <c r="BL232" s="19" t="s">
        <v>195</v>
      </c>
      <c r="BM232" s="186" t="s">
        <v>383</v>
      </c>
    </row>
    <row r="233" spans="1:47" s="2" customFormat="1" ht="19.5">
      <c r="A233" s="36"/>
      <c r="B233" s="37"/>
      <c r="C233" s="38"/>
      <c r="D233" s="188" t="s">
        <v>130</v>
      </c>
      <c r="E233" s="38"/>
      <c r="F233" s="189" t="s">
        <v>384</v>
      </c>
      <c r="G233" s="38"/>
      <c r="H233" s="38"/>
      <c r="I233" s="190"/>
      <c r="J233" s="38"/>
      <c r="K233" s="38"/>
      <c r="L233" s="41"/>
      <c r="M233" s="191"/>
      <c r="N233" s="192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130</v>
      </c>
      <c r="AU233" s="19" t="s">
        <v>82</v>
      </c>
    </row>
    <row r="234" spans="1:47" s="2" customFormat="1" ht="11.25">
      <c r="A234" s="36"/>
      <c r="B234" s="37"/>
      <c r="C234" s="38"/>
      <c r="D234" s="193" t="s">
        <v>132</v>
      </c>
      <c r="E234" s="38"/>
      <c r="F234" s="194" t="s">
        <v>385</v>
      </c>
      <c r="G234" s="38"/>
      <c r="H234" s="38"/>
      <c r="I234" s="190"/>
      <c r="J234" s="38"/>
      <c r="K234" s="38"/>
      <c r="L234" s="41"/>
      <c r="M234" s="191"/>
      <c r="N234" s="192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132</v>
      </c>
      <c r="AU234" s="19" t="s">
        <v>82</v>
      </c>
    </row>
    <row r="235" spans="1:65" s="2" customFormat="1" ht="16.5" customHeight="1">
      <c r="A235" s="36"/>
      <c r="B235" s="37"/>
      <c r="C235" s="206" t="s">
        <v>386</v>
      </c>
      <c r="D235" s="206" t="s">
        <v>200</v>
      </c>
      <c r="E235" s="207" t="s">
        <v>387</v>
      </c>
      <c r="F235" s="208" t="s">
        <v>388</v>
      </c>
      <c r="G235" s="209" t="s">
        <v>275</v>
      </c>
      <c r="H235" s="210">
        <v>80</v>
      </c>
      <c r="I235" s="211"/>
      <c r="J235" s="212">
        <f>ROUND(I235*H235,2)</f>
        <v>0</v>
      </c>
      <c r="K235" s="208" t="s">
        <v>239</v>
      </c>
      <c r="L235" s="213"/>
      <c r="M235" s="214" t="s">
        <v>19</v>
      </c>
      <c r="N235" s="215" t="s">
        <v>43</v>
      </c>
      <c r="O235" s="66"/>
      <c r="P235" s="184">
        <f>O235*H235</f>
        <v>0</v>
      </c>
      <c r="Q235" s="184">
        <v>5E-05</v>
      </c>
      <c r="R235" s="184">
        <f>Q235*H235</f>
        <v>0.004</v>
      </c>
      <c r="S235" s="184">
        <v>0</v>
      </c>
      <c r="T235" s="18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203</v>
      </c>
      <c r="AT235" s="186" t="s">
        <v>200</v>
      </c>
      <c r="AU235" s="186" t="s">
        <v>82</v>
      </c>
      <c r="AY235" s="19" t="s">
        <v>120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80</v>
      </c>
      <c r="BK235" s="187">
        <f>ROUND(I235*H235,2)</f>
        <v>0</v>
      </c>
      <c r="BL235" s="19" t="s">
        <v>195</v>
      </c>
      <c r="BM235" s="186" t="s">
        <v>389</v>
      </c>
    </row>
    <row r="236" spans="1:47" s="2" customFormat="1" ht="11.25">
      <c r="A236" s="36"/>
      <c r="B236" s="37"/>
      <c r="C236" s="38"/>
      <c r="D236" s="188" t="s">
        <v>130</v>
      </c>
      <c r="E236" s="38"/>
      <c r="F236" s="189" t="s">
        <v>388</v>
      </c>
      <c r="G236" s="38"/>
      <c r="H236" s="38"/>
      <c r="I236" s="190"/>
      <c r="J236" s="38"/>
      <c r="K236" s="38"/>
      <c r="L236" s="41"/>
      <c r="M236" s="191"/>
      <c r="N236" s="19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130</v>
      </c>
      <c r="AU236" s="19" t="s">
        <v>82</v>
      </c>
    </row>
    <row r="237" spans="1:65" s="2" customFormat="1" ht="16.5" customHeight="1">
      <c r="A237" s="36"/>
      <c r="B237" s="37"/>
      <c r="C237" s="175" t="s">
        <v>390</v>
      </c>
      <c r="D237" s="175" t="s">
        <v>123</v>
      </c>
      <c r="E237" s="176" t="s">
        <v>391</v>
      </c>
      <c r="F237" s="177" t="s">
        <v>392</v>
      </c>
      <c r="G237" s="178" t="s">
        <v>275</v>
      </c>
      <c r="H237" s="179">
        <v>56</v>
      </c>
      <c r="I237" s="180"/>
      <c r="J237" s="181">
        <f>ROUND(I237*H237,2)</f>
        <v>0</v>
      </c>
      <c r="K237" s="177" t="s">
        <v>127</v>
      </c>
      <c r="L237" s="41"/>
      <c r="M237" s="182" t="s">
        <v>19</v>
      </c>
      <c r="N237" s="183" t="s">
        <v>43</v>
      </c>
      <c r="O237" s="66"/>
      <c r="P237" s="184">
        <f>O237*H237</f>
        <v>0</v>
      </c>
      <c r="Q237" s="184">
        <v>0</v>
      </c>
      <c r="R237" s="184">
        <f>Q237*H237</f>
        <v>0</v>
      </c>
      <c r="S237" s="184">
        <v>0</v>
      </c>
      <c r="T237" s="185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195</v>
      </c>
      <c r="AT237" s="186" t="s">
        <v>123</v>
      </c>
      <c r="AU237" s="186" t="s">
        <v>82</v>
      </c>
      <c r="AY237" s="19" t="s">
        <v>120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80</v>
      </c>
      <c r="BK237" s="187">
        <f>ROUND(I237*H237,2)</f>
        <v>0</v>
      </c>
      <c r="BL237" s="19" t="s">
        <v>195</v>
      </c>
      <c r="BM237" s="186" t="s">
        <v>393</v>
      </c>
    </row>
    <row r="238" spans="1:47" s="2" customFormat="1" ht="11.25">
      <c r="A238" s="36"/>
      <c r="B238" s="37"/>
      <c r="C238" s="38"/>
      <c r="D238" s="188" t="s">
        <v>130</v>
      </c>
      <c r="E238" s="38"/>
      <c r="F238" s="189" t="s">
        <v>394</v>
      </c>
      <c r="G238" s="38"/>
      <c r="H238" s="38"/>
      <c r="I238" s="190"/>
      <c r="J238" s="38"/>
      <c r="K238" s="38"/>
      <c r="L238" s="41"/>
      <c r="M238" s="191"/>
      <c r="N238" s="192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130</v>
      </c>
      <c r="AU238" s="19" t="s">
        <v>82</v>
      </c>
    </row>
    <row r="239" spans="1:47" s="2" customFormat="1" ht="11.25">
      <c r="A239" s="36"/>
      <c r="B239" s="37"/>
      <c r="C239" s="38"/>
      <c r="D239" s="193" t="s">
        <v>132</v>
      </c>
      <c r="E239" s="38"/>
      <c r="F239" s="194" t="s">
        <v>395</v>
      </c>
      <c r="G239" s="38"/>
      <c r="H239" s="38"/>
      <c r="I239" s="190"/>
      <c r="J239" s="38"/>
      <c r="K239" s="38"/>
      <c r="L239" s="41"/>
      <c r="M239" s="191"/>
      <c r="N239" s="192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132</v>
      </c>
      <c r="AU239" s="19" t="s">
        <v>82</v>
      </c>
    </row>
    <row r="240" spans="1:65" s="2" customFormat="1" ht="16.5" customHeight="1">
      <c r="A240" s="36"/>
      <c r="B240" s="37"/>
      <c r="C240" s="175" t="s">
        <v>396</v>
      </c>
      <c r="D240" s="175" t="s">
        <v>123</v>
      </c>
      <c r="E240" s="176" t="s">
        <v>397</v>
      </c>
      <c r="F240" s="177" t="s">
        <v>398</v>
      </c>
      <c r="G240" s="178" t="s">
        <v>138</v>
      </c>
      <c r="H240" s="179">
        <v>800</v>
      </c>
      <c r="I240" s="180"/>
      <c r="J240" s="181">
        <f>ROUND(I240*H240,2)</f>
        <v>0</v>
      </c>
      <c r="K240" s="177" t="s">
        <v>127</v>
      </c>
      <c r="L240" s="41"/>
      <c r="M240" s="182" t="s">
        <v>19</v>
      </c>
      <c r="N240" s="183" t="s">
        <v>43</v>
      </c>
      <c r="O240" s="66"/>
      <c r="P240" s="184">
        <f>O240*H240</f>
        <v>0</v>
      </c>
      <c r="Q240" s="184">
        <v>0</v>
      </c>
      <c r="R240" s="184">
        <f>Q240*H240</f>
        <v>0</v>
      </c>
      <c r="S240" s="184">
        <v>0</v>
      </c>
      <c r="T240" s="185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195</v>
      </c>
      <c r="AT240" s="186" t="s">
        <v>123</v>
      </c>
      <c r="AU240" s="186" t="s">
        <v>82</v>
      </c>
      <c r="AY240" s="19" t="s">
        <v>120</v>
      </c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19" t="s">
        <v>80</v>
      </c>
      <c r="BK240" s="187">
        <f>ROUND(I240*H240,2)</f>
        <v>0</v>
      </c>
      <c r="BL240" s="19" t="s">
        <v>195</v>
      </c>
      <c r="BM240" s="186" t="s">
        <v>399</v>
      </c>
    </row>
    <row r="241" spans="1:47" s="2" customFormat="1" ht="11.25">
      <c r="A241" s="36"/>
      <c r="B241" s="37"/>
      <c r="C241" s="38"/>
      <c r="D241" s="188" t="s">
        <v>130</v>
      </c>
      <c r="E241" s="38"/>
      <c r="F241" s="189" t="s">
        <v>400</v>
      </c>
      <c r="G241" s="38"/>
      <c r="H241" s="38"/>
      <c r="I241" s="190"/>
      <c r="J241" s="38"/>
      <c r="K241" s="38"/>
      <c r="L241" s="41"/>
      <c r="M241" s="191"/>
      <c r="N241" s="192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130</v>
      </c>
      <c r="AU241" s="19" t="s">
        <v>82</v>
      </c>
    </row>
    <row r="242" spans="1:47" s="2" customFormat="1" ht="11.25">
      <c r="A242" s="36"/>
      <c r="B242" s="37"/>
      <c r="C242" s="38"/>
      <c r="D242" s="193" t="s">
        <v>132</v>
      </c>
      <c r="E242" s="38"/>
      <c r="F242" s="194" t="s">
        <v>401</v>
      </c>
      <c r="G242" s="38"/>
      <c r="H242" s="38"/>
      <c r="I242" s="190"/>
      <c r="J242" s="38"/>
      <c r="K242" s="38"/>
      <c r="L242" s="41"/>
      <c r="M242" s="191"/>
      <c r="N242" s="19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132</v>
      </c>
      <c r="AU242" s="19" t="s">
        <v>82</v>
      </c>
    </row>
    <row r="243" spans="1:65" s="2" customFormat="1" ht="16.5" customHeight="1">
      <c r="A243" s="36"/>
      <c r="B243" s="37"/>
      <c r="C243" s="175" t="s">
        <v>402</v>
      </c>
      <c r="D243" s="175" t="s">
        <v>123</v>
      </c>
      <c r="E243" s="176" t="s">
        <v>403</v>
      </c>
      <c r="F243" s="177" t="s">
        <v>404</v>
      </c>
      <c r="G243" s="178" t="s">
        <v>275</v>
      </c>
      <c r="H243" s="179">
        <v>56</v>
      </c>
      <c r="I243" s="180"/>
      <c r="J243" s="181">
        <f>ROUND(I243*H243,2)</f>
        <v>0</v>
      </c>
      <c r="K243" s="177" t="s">
        <v>239</v>
      </c>
      <c r="L243" s="41"/>
      <c r="M243" s="182" t="s">
        <v>19</v>
      </c>
      <c r="N243" s="183" t="s">
        <v>43</v>
      </c>
      <c r="O243" s="66"/>
      <c r="P243" s="184">
        <f>O243*H243</f>
        <v>0</v>
      </c>
      <c r="Q243" s="184">
        <v>0</v>
      </c>
      <c r="R243" s="184">
        <f>Q243*H243</f>
        <v>0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195</v>
      </c>
      <c r="AT243" s="186" t="s">
        <v>123</v>
      </c>
      <c r="AU243" s="186" t="s">
        <v>82</v>
      </c>
      <c r="AY243" s="19" t="s">
        <v>120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80</v>
      </c>
      <c r="BK243" s="187">
        <f>ROUND(I243*H243,2)</f>
        <v>0</v>
      </c>
      <c r="BL243" s="19" t="s">
        <v>195</v>
      </c>
      <c r="BM243" s="186" t="s">
        <v>405</v>
      </c>
    </row>
    <row r="244" spans="1:47" s="2" customFormat="1" ht="11.25">
      <c r="A244" s="36"/>
      <c r="B244" s="37"/>
      <c r="C244" s="38"/>
      <c r="D244" s="188" t="s">
        <v>130</v>
      </c>
      <c r="E244" s="38"/>
      <c r="F244" s="189" t="s">
        <v>404</v>
      </c>
      <c r="G244" s="38"/>
      <c r="H244" s="38"/>
      <c r="I244" s="190"/>
      <c r="J244" s="38"/>
      <c r="K244" s="38"/>
      <c r="L244" s="41"/>
      <c r="M244" s="191"/>
      <c r="N244" s="192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130</v>
      </c>
      <c r="AU244" s="19" t="s">
        <v>82</v>
      </c>
    </row>
    <row r="245" spans="1:65" s="2" customFormat="1" ht="16.5" customHeight="1">
      <c r="A245" s="36"/>
      <c r="B245" s="37"/>
      <c r="C245" s="175" t="s">
        <v>406</v>
      </c>
      <c r="D245" s="175" t="s">
        <v>123</v>
      </c>
      <c r="E245" s="176" t="s">
        <v>407</v>
      </c>
      <c r="F245" s="177" t="s">
        <v>408</v>
      </c>
      <c r="G245" s="178" t="s">
        <v>275</v>
      </c>
      <c r="H245" s="179">
        <v>5</v>
      </c>
      <c r="I245" s="180"/>
      <c r="J245" s="181">
        <f>ROUND(I245*H245,2)</f>
        <v>0</v>
      </c>
      <c r="K245" s="177" t="s">
        <v>127</v>
      </c>
      <c r="L245" s="41"/>
      <c r="M245" s="182" t="s">
        <v>19</v>
      </c>
      <c r="N245" s="183" t="s">
        <v>43</v>
      </c>
      <c r="O245" s="66"/>
      <c r="P245" s="184">
        <f>O245*H245</f>
        <v>0</v>
      </c>
      <c r="Q245" s="184">
        <v>0</v>
      </c>
      <c r="R245" s="184">
        <f>Q245*H245</f>
        <v>0</v>
      </c>
      <c r="S245" s="184">
        <v>0</v>
      </c>
      <c r="T245" s="185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195</v>
      </c>
      <c r="AT245" s="186" t="s">
        <v>123</v>
      </c>
      <c r="AU245" s="186" t="s">
        <v>82</v>
      </c>
      <c r="AY245" s="19" t="s">
        <v>120</v>
      </c>
      <c r="BE245" s="187">
        <f>IF(N245="základní",J245,0)</f>
        <v>0</v>
      </c>
      <c r="BF245" s="187">
        <f>IF(N245="snížená",J245,0)</f>
        <v>0</v>
      </c>
      <c r="BG245" s="187">
        <f>IF(N245="zákl. přenesená",J245,0)</f>
        <v>0</v>
      </c>
      <c r="BH245" s="187">
        <f>IF(N245="sníž. přenesená",J245,0)</f>
        <v>0</v>
      </c>
      <c r="BI245" s="187">
        <f>IF(N245="nulová",J245,0)</f>
        <v>0</v>
      </c>
      <c r="BJ245" s="19" t="s">
        <v>80</v>
      </c>
      <c r="BK245" s="187">
        <f>ROUND(I245*H245,2)</f>
        <v>0</v>
      </c>
      <c r="BL245" s="19" t="s">
        <v>195</v>
      </c>
      <c r="BM245" s="186" t="s">
        <v>409</v>
      </c>
    </row>
    <row r="246" spans="1:47" s="2" customFormat="1" ht="11.25">
      <c r="A246" s="36"/>
      <c r="B246" s="37"/>
      <c r="C246" s="38"/>
      <c r="D246" s="188" t="s">
        <v>130</v>
      </c>
      <c r="E246" s="38"/>
      <c r="F246" s="189" t="s">
        <v>410</v>
      </c>
      <c r="G246" s="38"/>
      <c r="H246" s="38"/>
      <c r="I246" s="190"/>
      <c r="J246" s="38"/>
      <c r="K246" s="38"/>
      <c r="L246" s="41"/>
      <c r="M246" s="191"/>
      <c r="N246" s="192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130</v>
      </c>
      <c r="AU246" s="19" t="s">
        <v>82</v>
      </c>
    </row>
    <row r="247" spans="1:47" s="2" customFormat="1" ht="11.25">
      <c r="A247" s="36"/>
      <c r="B247" s="37"/>
      <c r="C247" s="38"/>
      <c r="D247" s="193" t="s">
        <v>132</v>
      </c>
      <c r="E247" s="38"/>
      <c r="F247" s="194" t="s">
        <v>411</v>
      </c>
      <c r="G247" s="38"/>
      <c r="H247" s="38"/>
      <c r="I247" s="190"/>
      <c r="J247" s="38"/>
      <c r="K247" s="38"/>
      <c r="L247" s="41"/>
      <c r="M247" s="191"/>
      <c r="N247" s="192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132</v>
      </c>
      <c r="AU247" s="19" t="s">
        <v>82</v>
      </c>
    </row>
    <row r="248" spans="1:65" s="2" customFormat="1" ht="24.2" customHeight="1">
      <c r="A248" s="36"/>
      <c r="B248" s="37"/>
      <c r="C248" s="206" t="s">
        <v>412</v>
      </c>
      <c r="D248" s="206" t="s">
        <v>200</v>
      </c>
      <c r="E248" s="207" t="s">
        <v>413</v>
      </c>
      <c r="F248" s="208" t="s">
        <v>414</v>
      </c>
      <c r="G248" s="209" t="s">
        <v>275</v>
      </c>
      <c r="H248" s="210">
        <v>5</v>
      </c>
      <c r="I248" s="211"/>
      <c r="J248" s="212">
        <f>ROUND(I248*H248,2)</f>
        <v>0</v>
      </c>
      <c r="K248" s="208" t="s">
        <v>239</v>
      </c>
      <c r="L248" s="213"/>
      <c r="M248" s="214" t="s">
        <v>19</v>
      </c>
      <c r="N248" s="215" t="s">
        <v>43</v>
      </c>
      <c r="O248" s="66"/>
      <c r="P248" s="184">
        <f>O248*H248</f>
        <v>0</v>
      </c>
      <c r="Q248" s="184">
        <v>0.0217</v>
      </c>
      <c r="R248" s="184">
        <f>Q248*H248</f>
        <v>0.1085</v>
      </c>
      <c r="S248" s="184">
        <v>0</v>
      </c>
      <c r="T248" s="185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203</v>
      </c>
      <c r="AT248" s="186" t="s">
        <v>200</v>
      </c>
      <c r="AU248" s="186" t="s">
        <v>82</v>
      </c>
      <c r="AY248" s="19" t="s">
        <v>120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80</v>
      </c>
      <c r="BK248" s="187">
        <f>ROUND(I248*H248,2)</f>
        <v>0</v>
      </c>
      <c r="BL248" s="19" t="s">
        <v>195</v>
      </c>
      <c r="BM248" s="186" t="s">
        <v>415</v>
      </c>
    </row>
    <row r="249" spans="1:47" s="2" customFormat="1" ht="19.5">
      <c r="A249" s="36"/>
      <c r="B249" s="37"/>
      <c r="C249" s="38"/>
      <c r="D249" s="188" t="s">
        <v>130</v>
      </c>
      <c r="E249" s="38"/>
      <c r="F249" s="189" t="s">
        <v>414</v>
      </c>
      <c r="G249" s="38"/>
      <c r="H249" s="38"/>
      <c r="I249" s="190"/>
      <c r="J249" s="38"/>
      <c r="K249" s="38"/>
      <c r="L249" s="41"/>
      <c r="M249" s="191"/>
      <c r="N249" s="192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130</v>
      </c>
      <c r="AU249" s="19" t="s">
        <v>82</v>
      </c>
    </row>
    <row r="250" spans="1:65" s="2" customFormat="1" ht="16.5" customHeight="1">
      <c r="A250" s="36"/>
      <c r="B250" s="37"/>
      <c r="C250" s="175" t="s">
        <v>416</v>
      </c>
      <c r="D250" s="175" t="s">
        <v>123</v>
      </c>
      <c r="E250" s="176" t="s">
        <v>417</v>
      </c>
      <c r="F250" s="177" t="s">
        <v>418</v>
      </c>
      <c r="G250" s="178" t="s">
        <v>275</v>
      </c>
      <c r="H250" s="179">
        <v>4</v>
      </c>
      <c r="I250" s="180"/>
      <c r="J250" s="181">
        <f>ROUND(I250*H250,2)</f>
        <v>0</v>
      </c>
      <c r="K250" s="177" t="s">
        <v>127</v>
      </c>
      <c r="L250" s="41"/>
      <c r="M250" s="182" t="s">
        <v>19</v>
      </c>
      <c r="N250" s="183" t="s">
        <v>43</v>
      </c>
      <c r="O250" s="66"/>
      <c r="P250" s="184">
        <f>O250*H250</f>
        <v>0</v>
      </c>
      <c r="Q250" s="184">
        <v>0</v>
      </c>
      <c r="R250" s="184">
        <f>Q250*H250</f>
        <v>0</v>
      </c>
      <c r="S250" s="184">
        <v>0</v>
      </c>
      <c r="T250" s="185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195</v>
      </c>
      <c r="AT250" s="186" t="s">
        <v>123</v>
      </c>
      <c r="AU250" s="186" t="s">
        <v>82</v>
      </c>
      <c r="AY250" s="19" t="s">
        <v>120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9" t="s">
        <v>80</v>
      </c>
      <c r="BK250" s="187">
        <f>ROUND(I250*H250,2)</f>
        <v>0</v>
      </c>
      <c r="BL250" s="19" t="s">
        <v>195</v>
      </c>
      <c r="BM250" s="186" t="s">
        <v>419</v>
      </c>
    </row>
    <row r="251" spans="1:47" s="2" customFormat="1" ht="11.25">
      <c r="A251" s="36"/>
      <c r="B251" s="37"/>
      <c r="C251" s="38"/>
      <c r="D251" s="188" t="s">
        <v>130</v>
      </c>
      <c r="E251" s="38"/>
      <c r="F251" s="189" t="s">
        <v>420</v>
      </c>
      <c r="G251" s="38"/>
      <c r="H251" s="38"/>
      <c r="I251" s="190"/>
      <c r="J251" s="38"/>
      <c r="K251" s="38"/>
      <c r="L251" s="41"/>
      <c r="M251" s="191"/>
      <c r="N251" s="192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130</v>
      </c>
      <c r="AU251" s="19" t="s">
        <v>82</v>
      </c>
    </row>
    <row r="252" spans="1:47" s="2" customFormat="1" ht="11.25">
      <c r="A252" s="36"/>
      <c r="B252" s="37"/>
      <c r="C252" s="38"/>
      <c r="D252" s="193" t="s">
        <v>132</v>
      </c>
      <c r="E252" s="38"/>
      <c r="F252" s="194" t="s">
        <v>421</v>
      </c>
      <c r="G252" s="38"/>
      <c r="H252" s="38"/>
      <c r="I252" s="190"/>
      <c r="J252" s="38"/>
      <c r="K252" s="38"/>
      <c r="L252" s="41"/>
      <c r="M252" s="191"/>
      <c r="N252" s="19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132</v>
      </c>
      <c r="AU252" s="19" t="s">
        <v>82</v>
      </c>
    </row>
    <row r="253" spans="1:65" s="2" customFormat="1" ht="24.2" customHeight="1">
      <c r="A253" s="36"/>
      <c r="B253" s="37"/>
      <c r="C253" s="206" t="s">
        <v>422</v>
      </c>
      <c r="D253" s="206" t="s">
        <v>200</v>
      </c>
      <c r="E253" s="207" t="s">
        <v>423</v>
      </c>
      <c r="F253" s="208" t="s">
        <v>424</v>
      </c>
      <c r="G253" s="209" t="s">
        <v>275</v>
      </c>
      <c r="H253" s="210">
        <v>4</v>
      </c>
      <c r="I253" s="211"/>
      <c r="J253" s="212">
        <f>ROUND(I253*H253,2)</f>
        <v>0</v>
      </c>
      <c r="K253" s="208" t="s">
        <v>127</v>
      </c>
      <c r="L253" s="213"/>
      <c r="M253" s="214" t="s">
        <v>19</v>
      </c>
      <c r="N253" s="215" t="s">
        <v>43</v>
      </c>
      <c r="O253" s="66"/>
      <c r="P253" s="184">
        <f>O253*H253</f>
        <v>0</v>
      </c>
      <c r="Q253" s="184">
        <v>0.096</v>
      </c>
      <c r="R253" s="184">
        <f>Q253*H253</f>
        <v>0.384</v>
      </c>
      <c r="S253" s="184">
        <v>0</v>
      </c>
      <c r="T253" s="18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203</v>
      </c>
      <c r="AT253" s="186" t="s">
        <v>200</v>
      </c>
      <c r="AU253" s="186" t="s">
        <v>82</v>
      </c>
      <c r="AY253" s="19" t="s">
        <v>120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80</v>
      </c>
      <c r="BK253" s="187">
        <f>ROUND(I253*H253,2)</f>
        <v>0</v>
      </c>
      <c r="BL253" s="19" t="s">
        <v>195</v>
      </c>
      <c r="BM253" s="186" t="s">
        <v>425</v>
      </c>
    </row>
    <row r="254" spans="1:47" s="2" customFormat="1" ht="11.25">
      <c r="A254" s="36"/>
      <c r="B254" s="37"/>
      <c r="C254" s="38"/>
      <c r="D254" s="188" t="s">
        <v>130</v>
      </c>
      <c r="E254" s="38"/>
      <c r="F254" s="189" t="s">
        <v>424</v>
      </c>
      <c r="G254" s="38"/>
      <c r="H254" s="38"/>
      <c r="I254" s="190"/>
      <c r="J254" s="38"/>
      <c r="K254" s="38"/>
      <c r="L254" s="41"/>
      <c r="M254" s="191"/>
      <c r="N254" s="192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130</v>
      </c>
      <c r="AU254" s="19" t="s">
        <v>82</v>
      </c>
    </row>
    <row r="255" spans="2:51" s="14" customFormat="1" ht="11.25">
      <c r="B255" s="216"/>
      <c r="C255" s="217"/>
      <c r="D255" s="188" t="s">
        <v>173</v>
      </c>
      <c r="E255" s="218" t="s">
        <v>19</v>
      </c>
      <c r="F255" s="219" t="s">
        <v>426</v>
      </c>
      <c r="G255" s="217"/>
      <c r="H255" s="218" t="s">
        <v>19</v>
      </c>
      <c r="I255" s="220"/>
      <c r="J255" s="217"/>
      <c r="K255" s="217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173</v>
      </c>
      <c r="AU255" s="225" t="s">
        <v>82</v>
      </c>
      <c r="AV255" s="14" t="s">
        <v>80</v>
      </c>
      <c r="AW255" s="14" t="s">
        <v>33</v>
      </c>
      <c r="AX255" s="14" t="s">
        <v>72</v>
      </c>
      <c r="AY255" s="225" t="s">
        <v>120</v>
      </c>
    </row>
    <row r="256" spans="2:51" s="13" customFormat="1" ht="11.25">
      <c r="B256" s="195"/>
      <c r="C256" s="196"/>
      <c r="D256" s="188" t="s">
        <v>173</v>
      </c>
      <c r="E256" s="197" t="s">
        <v>19</v>
      </c>
      <c r="F256" s="198" t="s">
        <v>128</v>
      </c>
      <c r="G256" s="196"/>
      <c r="H256" s="199">
        <v>4</v>
      </c>
      <c r="I256" s="200"/>
      <c r="J256" s="196"/>
      <c r="K256" s="196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173</v>
      </c>
      <c r="AU256" s="205" t="s">
        <v>82</v>
      </c>
      <c r="AV256" s="13" t="s">
        <v>82</v>
      </c>
      <c r="AW256" s="13" t="s">
        <v>33</v>
      </c>
      <c r="AX256" s="13" t="s">
        <v>80</v>
      </c>
      <c r="AY256" s="205" t="s">
        <v>120</v>
      </c>
    </row>
    <row r="257" spans="1:65" s="2" customFormat="1" ht="16.5" customHeight="1">
      <c r="A257" s="36"/>
      <c r="B257" s="37"/>
      <c r="C257" s="175" t="s">
        <v>427</v>
      </c>
      <c r="D257" s="175" t="s">
        <v>123</v>
      </c>
      <c r="E257" s="176" t="s">
        <v>428</v>
      </c>
      <c r="F257" s="177" t="s">
        <v>429</v>
      </c>
      <c r="G257" s="178" t="s">
        <v>275</v>
      </c>
      <c r="H257" s="179">
        <v>18</v>
      </c>
      <c r="I257" s="180"/>
      <c r="J257" s="181">
        <f>ROUND(I257*H257,2)</f>
        <v>0</v>
      </c>
      <c r="K257" s="177" t="s">
        <v>127</v>
      </c>
      <c r="L257" s="41"/>
      <c r="M257" s="182" t="s">
        <v>19</v>
      </c>
      <c r="N257" s="183" t="s">
        <v>43</v>
      </c>
      <c r="O257" s="66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195</v>
      </c>
      <c r="AT257" s="186" t="s">
        <v>123</v>
      </c>
      <c r="AU257" s="186" t="s">
        <v>82</v>
      </c>
      <c r="AY257" s="19" t="s">
        <v>120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80</v>
      </c>
      <c r="BK257" s="187">
        <f>ROUND(I257*H257,2)</f>
        <v>0</v>
      </c>
      <c r="BL257" s="19" t="s">
        <v>195</v>
      </c>
      <c r="BM257" s="186" t="s">
        <v>430</v>
      </c>
    </row>
    <row r="258" spans="1:47" s="2" customFormat="1" ht="19.5">
      <c r="A258" s="36"/>
      <c r="B258" s="37"/>
      <c r="C258" s="38"/>
      <c r="D258" s="188" t="s">
        <v>130</v>
      </c>
      <c r="E258" s="38"/>
      <c r="F258" s="189" t="s">
        <v>431</v>
      </c>
      <c r="G258" s="38"/>
      <c r="H258" s="38"/>
      <c r="I258" s="190"/>
      <c r="J258" s="38"/>
      <c r="K258" s="38"/>
      <c r="L258" s="41"/>
      <c r="M258" s="191"/>
      <c r="N258" s="192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130</v>
      </c>
      <c r="AU258" s="19" t="s">
        <v>82</v>
      </c>
    </row>
    <row r="259" spans="1:47" s="2" customFormat="1" ht="11.25">
      <c r="A259" s="36"/>
      <c r="B259" s="37"/>
      <c r="C259" s="38"/>
      <c r="D259" s="193" t="s">
        <v>132</v>
      </c>
      <c r="E259" s="38"/>
      <c r="F259" s="194" t="s">
        <v>432</v>
      </c>
      <c r="G259" s="38"/>
      <c r="H259" s="38"/>
      <c r="I259" s="190"/>
      <c r="J259" s="38"/>
      <c r="K259" s="38"/>
      <c r="L259" s="41"/>
      <c r="M259" s="191"/>
      <c r="N259" s="192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132</v>
      </c>
      <c r="AU259" s="19" t="s">
        <v>82</v>
      </c>
    </row>
    <row r="260" spans="2:51" s="13" customFormat="1" ht="11.25">
      <c r="B260" s="195"/>
      <c r="C260" s="196"/>
      <c r="D260" s="188" t="s">
        <v>173</v>
      </c>
      <c r="E260" s="197" t="s">
        <v>19</v>
      </c>
      <c r="F260" s="198" t="s">
        <v>433</v>
      </c>
      <c r="G260" s="196"/>
      <c r="H260" s="199">
        <v>18</v>
      </c>
      <c r="I260" s="200"/>
      <c r="J260" s="196"/>
      <c r="K260" s="196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173</v>
      </c>
      <c r="AU260" s="205" t="s">
        <v>82</v>
      </c>
      <c r="AV260" s="13" t="s">
        <v>82</v>
      </c>
      <c r="AW260" s="13" t="s">
        <v>33</v>
      </c>
      <c r="AX260" s="13" t="s">
        <v>72</v>
      </c>
      <c r="AY260" s="205" t="s">
        <v>120</v>
      </c>
    </row>
    <row r="261" spans="2:51" s="15" customFormat="1" ht="11.25">
      <c r="B261" s="226"/>
      <c r="C261" s="227"/>
      <c r="D261" s="188" t="s">
        <v>173</v>
      </c>
      <c r="E261" s="228" t="s">
        <v>19</v>
      </c>
      <c r="F261" s="229" t="s">
        <v>336</v>
      </c>
      <c r="G261" s="227"/>
      <c r="H261" s="230">
        <v>18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173</v>
      </c>
      <c r="AU261" s="236" t="s">
        <v>82</v>
      </c>
      <c r="AV261" s="15" t="s">
        <v>128</v>
      </c>
      <c r="AW261" s="15" t="s">
        <v>33</v>
      </c>
      <c r="AX261" s="15" t="s">
        <v>80</v>
      </c>
      <c r="AY261" s="236" t="s">
        <v>120</v>
      </c>
    </row>
    <row r="262" spans="1:65" s="2" customFormat="1" ht="24.2" customHeight="1">
      <c r="A262" s="36"/>
      <c r="B262" s="37"/>
      <c r="C262" s="206" t="s">
        <v>434</v>
      </c>
      <c r="D262" s="206" t="s">
        <v>200</v>
      </c>
      <c r="E262" s="207" t="s">
        <v>435</v>
      </c>
      <c r="F262" s="208" t="s">
        <v>436</v>
      </c>
      <c r="G262" s="209" t="s">
        <v>275</v>
      </c>
      <c r="H262" s="210">
        <v>18</v>
      </c>
      <c r="I262" s="211"/>
      <c r="J262" s="212">
        <f>ROUND(I262*H262,2)</f>
        <v>0</v>
      </c>
      <c r="K262" s="208" t="s">
        <v>127</v>
      </c>
      <c r="L262" s="213"/>
      <c r="M262" s="214" t="s">
        <v>19</v>
      </c>
      <c r="N262" s="215" t="s">
        <v>43</v>
      </c>
      <c r="O262" s="66"/>
      <c r="P262" s="184">
        <f>O262*H262</f>
        <v>0</v>
      </c>
      <c r="Q262" s="184">
        <v>0.002</v>
      </c>
      <c r="R262" s="184">
        <f>Q262*H262</f>
        <v>0.036000000000000004</v>
      </c>
      <c r="S262" s="184">
        <v>0</v>
      </c>
      <c r="T262" s="185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203</v>
      </c>
      <c r="AT262" s="186" t="s">
        <v>200</v>
      </c>
      <c r="AU262" s="186" t="s">
        <v>82</v>
      </c>
      <c r="AY262" s="19" t="s">
        <v>120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19" t="s">
        <v>80</v>
      </c>
      <c r="BK262" s="187">
        <f>ROUND(I262*H262,2)</f>
        <v>0</v>
      </c>
      <c r="BL262" s="19" t="s">
        <v>195</v>
      </c>
      <c r="BM262" s="186" t="s">
        <v>437</v>
      </c>
    </row>
    <row r="263" spans="1:47" s="2" customFormat="1" ht="11.25">
      <c r="A263" s="36"/>
      <c r="B263" s="37"/>
      <c r="C263" s="38"/>
      <c r="D263" s="188" t="s">
        <v>130</v>
      </c>
      <c r="E263" s="38"/>
      <c r="F263" s="189" t="s">
        <v>436</v>
      </c>
      <c r="G263" s="38"/>
      <c r="H263" s="38"/>
      <c r="I263" s="190"/>
      <c r="J263" s="38"/>
      <c r="K263" s="38"/>
      <c r="L263" s="41"/>
      <c r="M263" s="191"/>
      <c r="N263" s="192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130</v>
      </c>
      <c r="AU263" s="19" t="s">
        <v>82</v>
      </c>
    </row>
    <row r="264" spans="1:65" s="2" customFormat="1" ht="16.5" customHeight="1">
      <c r="A264" s="36"/>
      <c r="B264" s="37"/>
      <c r="C264" s="175" t="s">
        <v>438</v>
      </c>
      <c r="D264" s="175" t="s">
        <v>123</v>
      </c>
      <c r="E264" s="176" t="s">
        <v>439</v>
      </c>
      <c r="F264" s="177" t="s">
        <v>440</v>
      </c>
      <c r="G264" s="178" t="s">
        <v>275</v>
      </c>
      <c r="H264" s="179">
        <v>9</v>
      </c>
      <c r="I264" s="180"/>
      <c r="J264" s="181">
        <f>ROUND(I264*H264,2)</f>
        <v>0</v>
      </c>
      <c r="K264" s="177" t="s">
        <v>127</v>
      </c>
      <c r="L264" s="41"/>
      <c r="M264" s="182" t="s">
        <v>19</v>
      </c>
      <c r="N264" s="183" t="s">
        <v>43</v>
      </c>
      <c r="O264" s="66"/>
      <c r="P264" s="184">
        <f>O264*H264</f>
        <v>0</v>
      </c>
      <c r="Q264" s="184">
        <v>0</v>
      </c>
      <c r="R264" s="184">
        <f>Q264*H264</f>
        <v>0</v>
      </c>
      <c r="S264" s="184">
        <v>0</v>
      </c>
      <c r="T264" s="185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195</v>
      </c>
      <c r="AT264" s="186" t="s">
        <v>123</v>
      </c>
      <c r="AU264" s="186" t="s">
        <v>82</v>
      </c>
      <c r="AY264" s="19" t="s">
        <v>120</v>
      </c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19" t="s">
        <v>80</v>
      </c>
      <c r="BK264" s="187">
        <f>ROUND(I264*H264,2)</f>
        <v>0</v>
      </c>
      <c r="BL264" s="19" t="s">
        <v>195</v>
      </c>
      <c r="BM264" s="186" t="s">
        <v>441</v>
      </c>
    </row>
    <row r="265" spans="1:47" s="2" customFormat="1" ht="19.5">
      <c r="A265" s="36"/>
      <c r="B265" s="37"/>
      <c r="C265" s="38"/>
      <c r="D265" s="188" t="s">
        <v>130</v>
      </c>
      <c r="E265" s="38"/>
      <c r="F265" s="189" t="s">
        <v>442</v>
      </c>
      <c r="G265" s="38"/>
      <c r="H265" s="38"/>
      <c r="I265" s="190"/>
      <c r="J265" s="38"/>
      <c r="K265" s="38"/>
      <c r="L265" s="41"/>
      <c r="M265" s="191"/>
      <c r="N265" s="192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130</v>
      </c>
      <c r="AU265" s="19" t="s">
        <v>82</v>
      </c>
    </row>
    <row r="266" spans="1:47" s="2" customFormat="1" ht="11.25">
      <c r="A266" s="36"/>
      <c r="B266" s="37"/>
      <c r="C266" s="38"/>
      <c r="D266" s="193" t="s">
        <v>132</v>
      </c>
      <c r="E266" s="38"/>
      <c r="F266" s="194" t="s">
        <v>443</v>
      </c>
      <c r="G266" s="38"/>
      <c r="H266" s="38"/>
      <c r="I266" s="190"/>
      <c r="J266" s="38"/>
      <c r="K266" s="38"/>
      <c r="L266" s="41"/>
      <c r="M266" s="191"/>
      <c r="N266" s="192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132</v>
      </c>
      <c r="AU266" s="19" t="s">
        <v>82</v>
      </c>
    </row>
    <row r="267" spans="2:51" s="13" customFormat="1" ht="11.25">
      <c r="B267" s="195"/>
      <c r="C267" s="196"/>
      <c r="D267" s="188" t="s">
        <v>173</v>
      </c>
      <c r="E267" s="197" t="s">
        <v>19</v>
      </c>
      <c r="F267" s="198" t="s">
        <v>444</v>
      </c>
      <c r="G267" s="196"/>
      <c r="H267" s="199">
        <v>9</v>
      </c>
      <c r="I267" s="200"/>
      <c r="J267" s="196"/>
      <c r="K267" s="196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173</v>
      </c>
      <c r="AU267" s="205" t="s">
        <v>82</v>
      </c>
      <c r="AV267" s="13" t="s">
        <v>82</v>
      </c>
      <c r="AW267" s="13" t="s">
        <v>33</v>
      </c>
      <c r="AX267" s="13" t="s">
        <v>72</v>
      </c>
      <c r="AY267" s="205" t="s">
        <v>120</v>
      </c>
    </row>
    <row r="268" spans="2:51" s="15" customFormat="1" ht="11.25">
      <c r="B268" s="226"/>
      <c r="C268" s="227"/>
      <c r="D268" s="188" t="s">
        <v>173</v>
      </c>
      <c r="E268" s="228" t="s">
        <v>19</v>
      </c>
      <c r="F268" s="229" t="s">
        <v>336</v>
      </c>
      <c r="G268" s="227"/>
      <c r="H268" s="230">
        <v>9</v>
      </c>
      <c r="I268" s="231"/>
      <c r="J268" s="227"/>
      <c r="K268" s="227"/>
      <c r="L268" s="232"/>
      <c r="M268" s="233"/>
      <c r="N268" s="234"/>
      <c r="O268" s="234"/>
      <c r="P268" s="234"/>
      <c r="Q268" s="234"/>
      <c r="R268" s="234"/>
      <c r="S268" s="234"/>
      <c r="T268" s="235"/>
      <c r="AT268" s="236" t="s">
        <v>173</v>
      </c>
      <c r="AU268" s="236" t="s">
        <v>82</v>
      </c>
      <c r="AV268" s="15" t="s">
        <v>128</v>
      </c>
      <c r="AW268" s="15" t="s">
        <v>33</v>
      </c>
      <c r="AX268" s="15" t="s">
        <v>80</v>
      </c>
      <c r="AY268" s="236" t="s">
        <v>120</v>
      </c>
    </row>
    <row r="269" spans="1:65" s="2" customFormat="1" ht="24.2" customHeight="1">
      <c r="A269" s="36"/>
      <c r="B269" s="37"/>
      <c r="C269" s="206" t="s">
        <v>445</v>
      </c>
      <c r="D269" s="206" t="s">
        <v>200</v>
      </c>
      <c r="E269" s="207" t="s">
        <v>446</v>
      </c>
      <c r="F269" s="208" t="s">
        <v>447</v>
      </c>
      <c r="G269" s="209" t="s">
        <v>275</v>
      </c>
      <c r="H269" s="210">
        <v>9</v>
      </c>
      <c r="I269" s="211"/>
      <c r="J269" s="212">
        <f>ROUND(I269*H269,2)</f>
        <v>0</v>
      </c>
      <c r="K269" s="208" t="s">
        <v>239</v>
      </c>
      <c r="L269" s="213"/>
      <c r="M269" s="214" t="s">
        <v>19</v>
      </c>
      <c r="N269" s="215" t="s">
        <v>43</v>
      </c>
      <c r="O269" s="66"/>
      <c r="P269" s="184">
        <f>O269*H269</f>
        <v>0</v>
      </c>
      <c r="Q269" s="184">
        <v>0.002</v>
      </c>
      <c r="R269" s="184">
        <f>Q269*H269</f>
        <v>0.018000000000000002</v>
      </c>
      <c r="S269" s="184">
        <v>0</v>
      </c>
      <c r="T269" s="185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6" t="s">
        <v>203</v>
      </c>
      <c r="AT269" s="186" t="s">
        <v>200</v>
      </c>
      <c r="AU269" s="186" t="s">
        <v>82</v>
      </c>
      <c r="AY269" s="19" t="s">
        <v>120</v>
      </c>
      <c r="BE269" s="187">
        <f>IF(N269="základní",J269,0)</f>
        <v>0</v>
      </c>
      <c r="BF269" s="187">
        <f>IF(N269="snížená",J269,0)</f>
        <v>0</v>
      </c>
      <c r="BG269" s="187">
        <f>IF(N269="zákl. přenesená",J269,0)</f>
        <v>0</v>
      </c>
      <c r="BH269" s="187">
        <f>IF(N269="sníž. přenesená",J269,0)</f>
        <v>0</v>
      </c>
      <c r="BI269" s="187">
        <f>IF(N269="nulová",J269,0)</f>
        <v>0</v>
      </c>
      <c r="BJ269" s="19" t="s">
        <v>80</v>
      </c>
      <c r="BK269" s="187">
        <f>ROUND(I269*H269,2)</f>
        <v>0</v>
      </c>
      <c r="BL269" s="19" t="s">
        <v>195</v>
      </c>
      <c r="BM269" s="186" t="s">
        <v>448</v>
      </c>
    </row>
    <row r="270" spans="1:47" s="2" customFormat="1" ht="19.5">
      <c r="A270" s="36"/>
      <c r="B270" s="37"/>
      <c r="C270" s="38"/>
      <c r="D270" s="188" t="s">
        <v>130</v>
      </c>
      <c r="E270" s="38"/>
      <c r="F270" s="189" t="s">
        <v>447</v>
      </c>
      <c r="G270" s="38"/>
      <c r="H270" s="38"/>
      <c r="I270" s="190"/>
      <c r="J270" s="38"/>
      <c r="K270" s="38"/>
      <c r="L270" s="41"/>
      <c r="M270" s="191"/>
      <c r="N270" s="192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130</v>
      </c>
      <c r="AU270" s="19" t="s">
        <v>82</v>
      </c>
    </row>
    <row r="271" spans="1:65" s="2" customFormat="1" ht="16.5" customHeight="1">
      <c r="A271" s="36"/>
      <c r="B271" s="37"/>
      <c r="C271" s="175" t="s">
        <v>449</v>
      </c>
      <c r="D271" s="175" t="s">
        <v>123</v>
      </c>
      <c r="E271" s="176" t="s">
        <v>450</v>
      </c>
      <c r="F271" s="177" t="s">
        <v>451</v>
      </c>
      <c r="G271" s="178" t="s">
        <v>275</v>
      </c>
      <c r="H271" s="179">
        <v>25</v>
      </c>
      <c r="I271" s="180"/>
      <c r="J271" s="181">
        <f>ROUND(I271*H271,2)</f>
        <v>0</v>
      </c>
      <c r="K271" s="177" t="s">
        <v>127</v>
      </c>
      <c r="L271" s="41"/>
      <c r="M271" s="182" t="s">
        <v>19</v>
      </c>
      <c r="N271" s="183" t="s">
        <v>43</v>
      </c>
      <c r="O271" s="66"/>
      <c r="P271" s="184">
        <f>O271*H271</f>
        <v>0</v>
      </c>
      <c r="Q271" s="184">
        <v>0</v>
      </c>
      <c r="R271" s="184">
        <f>Q271*H271</f>
        <v>0</v>
      </c>
      <c r="S271" s="184">
        <v>0</v>
      </c>
      <c r="T271" s="185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6" t="s">
        <v>195</v>
      </c>
      <c r="AT271" s="186" t="s">
        <v>123</v>
      </c>
      <c r="AU271" s="186" t="s">
        <v>82</v>
      </c>
      <c r="AY271" s="19" t="s">
        <v>120</v>
      </c>
      <c r="BE271" s="187">
        <f>IF(N271="základní",J271,0)</f>
        <v>0</v>
      </c>
      <c r="BF271" s="187">
        <f>IF(N271="snížená",J271,0)</f>
        <v>0</v>
      </c>
      <c r="BG271" s="187">
        <f>IF(N271="zákl. přenesená",J271,0)</f>
        <v>0</v>
      </c>
      <c r="BH271" s="187">
        <f>IF(N271="sníž. přenesená",J271,0)</f>
        <v>0</v>
      </c>
      <c r="BI271" s="187">
        <f>IF(N271="nulová",J271,0)</f>
        <v>0</v>
      </c>
      <c r="BJ271" s="19" t="s">
        <v>80</v>
      </c>
      <c r="BK271" s="187">
        <f>ROUND(I271*H271,2)</f>
        <v>0</v>
      </c>
      <c r="BL271" s="19" t="s">
        <v>195</v>
      </c>
      <c r="BM271" s="186" t="s">
        <v>452</v>
      </c>
    </row>
    <row r="272" spans="1:47" s="2" customFormat="1" ht="19.5">
      <c r="A272" s="36"/>
      <c r="B272" s="37"/>
      <c r="C272" s="38"/>
      <c r="D272" s="188" t="s">
        <v>130</v>
      </c>
      <c r="E272" s="38"/>
      <c r="F272" s="189" t="s">
        <v>453</v>
      </c>
      <c r="G272" s="38"/>
      <c r="H272" s="38"/>
      <c r="I272" s="190"/>
      <c r="J272" s="38"/>
      <c r="K272" s="38"/>
      <c r="L272" s="41"/>
      <c r="M272" s="191"/>
      <c r="N272" s="192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130</v>
      </c>
      <c r="AU272" s="19" t="s">
        <v>82</v>
      </c>
    </row>
    <row r="273" spans="1:47" s="2" customFormat="1" ht="11.25">
      <c r="A273" s="36"/>
      <c r="B273" s="37"/>
      <c r="C273" s="38"/>
      <c r="D273" s="193" t="s">
        <v>132</v>
      </c>
      <c r="E273" s="38"/>
      <c r="F273" s="194" t="s">
        <v>454</v>
      </c>
      <c r="G273" s="38"/>
      <c r="H273" s="38"/>
      <c r="I273" s="190"/>
      <c r="J273" s="38"/>
      <c r="K273" s="38"/>
      <c r="L273" s="41"/>
      <c r="M273" s="191"/>
      <c r="N273" s="192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132</v>
      </c>
      <c r="AU273" s="19" t="s">
        <v>82</v>
      </c>
    </row>
    <row r="274" spans="2:51" s="13" customFormat="1" ht="11.25">
      <c r="B274" s="195"/>
      <c r="C274" s="196"/>
      <c r="D274" s="188" t="s">
        <v>173</v>
      </c>
      <c r="E274" s="197" t="s">
        <v>19</v>
      </c>
      <c r="F274" s="198" t="s">
        <v>455</v>
      </c>
      <c r="G274" s="196"/>
      <c r="H274" s="199">
        <v>25</v>
      </c>
      <c r="I274" s="200"/>
      <c r="J274" s="196"/>
      <c r="K274" s="196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173</v>
      </c>
      <c r="AU274" s="205" t="s">
        <v>82</v>
      </c>
      <c r="AV274" s="13" t="s">
        <v>82</v>
      </c>
      <c r="AW274" s="13" t="s">
        <v>33</v>
      </c>
      <c r="AX274" s="13" t="s">
        <v>72</v>
      </c>
      <c r="AY274" s="205" t="s">
        <v>120</v>
      </c>
    </row>
    <row r="275" spans="2:51" s="15" customFormat="1" ht="11.25">
      <c r="B275" s="226"/>
      <c r="C275" s="227"/>
      <c r="D275" s="188" t="s">
        <v>173</v>
      </c>
      <c r="E275" s="228" t="s">
        <v>19</v>
      </c>
      <c r="F275" s="229" t="s">
        <v>336</v>
      </c>
      <c r="G275" s="227"/>
      <c r="H275" s="230">
        <v>25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AT275" s="236" t="s">
        <v>173</v>
      </c>
      <c r="AU275" s="236" t="s">
        <v>82</v>
      </c>
      <c r="AV275" s="15" t="s">
        <v>128</v>
      </c>
      <c r="AW275" s="15" t="s">
        <v>33</v>
      </c>
      <c r="AX275" s="15" t="s">
        <v>80</v>
      </c>
      <c r="AY275" s="236" t="s">
        <v>120</v>
      </c>
    </row>
    <row r="276" spans="1:65" s="2" customFormat="1" ht="21.75" customHeight="1">
      <c r="A276" s="36"/>
      <c r="B276" s="37"/>
      <c r="C276" s="206" t="s">
        <v>456</v>
      </c>
      <c r="D276" s="206" t="s">
        <v>200</v>
      </c>
      <c r="E276" s="207" t="s">
        <v>457</v>
      </c>
      <c r="F276" s="208" t="s">
        <v>458</v>
      </c>
      <c r="G276" s="209" t="s">
        <v>275</v>
      </c>
      <c r="H276" s="210">
        <v>25</v>
      </c>
      <c r="I276" s="211"/>
      <c r="J276" s="212">
        <f>ROUND(I276*H276,2)</f>
        <v>0</v>
      </c>
      <c r="K276" s="208" t="s">
        <v>127</v>
      </c>
      <c r="L276" s="213"/>
      <c r="M276" s="214" t="s">
        <v>19</v>
      </c>
      <c r="N276" s="215" t="s">
        <v>43</v>
      </c>
      <c r="O276" s="66"/>
      <c r="P276" s="184">
        <f>O276*H276</f>
        <v>0</v>
      </c>
      <c r="Q276" s="184">
        <v>0.0001</v>
      </c>
      <c r="R276" s="184">
        <f>Q276*H276</f>
        <v>0.0025</v>
      </c>
      <c r="S276" s="184">
        <v>0</v>
      </c>
      <c r="T276" s="185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6" t="s">
        <v>203</v>
      </c>
      <c r="AT276" s="186" t="s">
        <v>200</v>
      </c>
      <c r="AU276" s="186" t="s">
        <v>82</v>
      </c>
      <c r="AY276" s="19" t="s">
        <v>120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9" t="s">
        <v>80</v>
      </c>
      <c r="BK276" s="187">
        <f>ROUND(I276*H276,2)</f>
        <v>0</v>
      </c>
      <c r="BL276" s="19" t="s">
        <v>195</v>
      </c>
      <c r="BM276" s="186" t="s">
        <v>459</v>
      </c>
    </row>
    <row r="277" spans="1:47" s="2" customFormat="1" ht="11.25">
      <c r="A277" s="36"/>
      <c r="B277" s="37"/>
      <c r="C277" s="38"/>
      <c r="D277" s="188" t="s">
        <v>130</v>
      </c>
      <c r="E277" s="38"/>
      <c r="F277" s="189" t="s">
        <v>458</v>
      </c>
      <c r="G277" s="38"/>
      <c r="H277" s="38"/>
      <c r="I277" s="190"/>
      <c r="J277" s="38"/>
      <c r="K277" s="38"/>
      <c r="L277" s="41"/>
      <c r="M277" s="191"/>
      <c r="N277" s="192"/>
      <c r="O277" s="66"/>
      <c r="P277" s="66"/>
      <c r="Q277" s="66"/>
      <c r="R277" s="66"/>
      <c r="S277" s="66"/>
      <c r="T277" s="67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9" t="s">
        <v>130</v>
      </c>
      <c r="AU277" s="19" t="s">
        <v>82</v>
      </c>
    </row>
    <row r="278" spans="1:65" s="2" customFormat="1" ht="16.5" customHeight="1">
      <c r="A278" s="36"/>
      <c r="B278" s="37"/>
      <c r="C278" s="175" t="s">
        <v>460</v>
      </c>
      <c r="D278" s="175" t="s">
        <v>123</v>
      </c>
      <c r="E278" s="176" t="s">
        <v>461</v>
      </c>
      <c r="F278" s="177" t="s">
        <v>462</v>
      </c>
      <c r="G278" s="178" t="s">
        <v>275</v>
      </c>
      <c r="H278" s="179">
        <v>13</v>
      </c>
      <c r="I278" s="180"/>
      <c r="J278" s="181">
        <f>ROUND(I278*H278,2)</f>
        <v>0</v>
      </c>
      <c r="K278" s="177" t="s">
        <v>127</v>
      </c>
      <c r="L278" s="41"/>
      <c r="M278" s="182" t="s">
        <v>19</v>
      </c>
      <c r="N278" s="183" t="s">
        <v>43</v>
      </c>
      <c r="O278" s="66"/>
      <c r="P278" s="184">
        <f>O278*H278</f>
        <v>0</v>
      </c>
      <c r="Q278" s="184">
        <v>0</v>
      </c>
      <c r="R278" s="184">
        <f>Q278*H278</f>
        <v>0</v>
      </c>
      <c r="S278" s="184">
        <v>0</v>
      </c>
      <c r="T278" s="18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195</v>
      </c>
      <c r="AT278" s="186" t="s">
        <v>123</v>
      </c>
      <c r="AU278" s="186" t="s">
        <v>82</v>
      </c>
      <c r="AY278" s="19" t="s">
        <v>120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80</v>
      </c>
      <c r="BK278" s="187">
        <f>ROUND(I278*H278,2)</f>
        <v>0</v>
      </c>
      <c r="BL278" s="19" t="s">
        <v>195</v>
      </c>
      <c r="BM278" s="186" t="s">
        <v>463</v>
      </c>
    </row>
    <row r="279" spans="1:47" s="2" customFormat="1" ht="19.5">
      <c r="A279" s="36"/>
      <c r="B279" s="37"/>
      <c r="C279" s="38"/>
      <c r="D279" s="188" t="s">
        <v>130</v>
      </c>
      <c r="E279" s="38"/>
      <c r="F279" s="189" t="s">
        <v>464</v>
      </c>
      <c r="G279" s="38"/>
      <c r="H279" s="38"/>
      <c r="I279" s="190"/>
      <c r="J279" s="38"/>
      <c r="K279" s="38"/>
      <c r="L279" s="41"/>
      <c r="M279" s="191"/>
      <c r="N279" s="192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130</v>
      </c>
      <c r="AU279" s="19" t="s">
        <v>82</v>
      </c>
    </row>
    <row r="280" spans="1:47" s="2" customFormat="1" ht="11.25">
      <c r="A280" s="36"/>
      <c r="B280" s="37"/>
      <c r="C280" s="38"/>
      <c r="D280" s="193" t="s">
        <v>132</v>
      </c>
      <c r="E280" s="38"/>
      <c r="F280" s="194" t="s">
        <v>465</v>
      </c>
      <c r="G280" s="38"/>
      <c r="H280" s="38"/>
      <c r="I280" s="190"/>
      <c r="J280" s="38"/>
      <c r="K280" s="38"/>
      <c r="L280" s="41"/>
      <c r="M280" s="191"/>
      <c r="N280" s="192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132</v>
      </c>
      <c r="AU280" s="19" t="s">
        <v>82</v>
      </c>
    </row>
    <row r="281" spans="2:51" s="13" customFormat="1" ht="11.25">
      <c r="B281" s="195"/>
      <c r="C281" s="196"/>
      <c r="D281" s="188" t="s">
        <v>173</v>
      </c>
      <c r="E281" s="197" t="s">
        <v>19</v>
      </c>
      <c r="F281" s="198" t="s">
        <v>466</v>
      </c>
      <c r="G281" s="196"/>
      <c r="H281" s="199">
        <v>13</v>
      </c>
      <c r="I281" s="200"/>
      <c r="J281" s="196"/>
      <c r="K281" s="196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173</v>
      </c>
      <c r="AU281" s="205" t="s">
        <v>82</v>
      </c>
      <c r="AV281" s="13" t="s">
        <v>82</v>
      </c>
      <c r="AW281" s="13" t="s">
        <v>33</v>
      </c>
      <c r="AX281" s="13" t="s">
        <v>72</v>
      </c>
      <c r="AY281" s="205" t="s">
        <v>120</v>
      </c>
    </row>
    <row r="282" spans="2:51" s="15" customFormat="1" ht="11.25">
      <c r="B282" s="226"/>
      <c r="C282" s="227"/>
      <c r="D282" s="188" t="s">
        <v>173</v>
      </c>
      <c r="E282" s="228" t="s">
        <v>19</v>
      </c>
      <c r="F282" s="229" t="s">
        <v>336</v>
      </c>
      <c r="G282" s="227"/>
      <c r="H282" s="230">
        <v>13</v>
      </c>
      <c r="I282" s="231"/>
      <c r="J282" s="227"/>
      <c r="K282" s="227"/>
      <c r="L282" s="232"/>
      <c r="M282" s="233"/>
      <c r="N282" s="234"/>
      <c r="O282" s="234"/>
      <c r="P282" s="234"/>
      <c r="Q282" s="234"/>
      <c r="R282" s="234"/>
      <c r="S282" s="234"/>
      <c r="T282" s="235"/>
      <c r="AT282" s="236" t="s">
        <v>173</v>
      </c>
      <c r="AU282" s="236" t="s">
        <v>82</v>
      </c>
      <c r="AV282" s="15" t="s">
        <v>128</v>
      </c>
      <c r="AW282" s="15" t="s">
        <v>33</v>
      </c>
      <c r="AX282" s="15" t="s">
        <v>80</v>
      </c>
      <c r="AY282" s="236" t="s">
        <v>120</v>
      </c>
    </row>
    <row r="283" spans="1:65" s="2" customFormat="1" ht="16.5" customHeight="1">
      <c r="A283" s="36"/>
      <c r="B283" s="37"/>
      <c r="C283" s="206" t="s">
        <v>467</v>
      </c>
      <c r="D283" s="206" t="s">
        <v>200</v>
      </c>
      <c r="E283" s="207" t="s">
        <v>468</v>
      </c>
      <c r="F283" s="208" t="s">
        <v>469</v>
      </c>
      <c r="G283" s="209" t="s">
        <v>275</v>
      </c>
      <c r="H283" s="210">
        <v>13</v>
      </c>
      <c r="I283" s="211"/>
      <c r="J283" s="212">
        <f>ROUND(I283*H283,2)</f>
        <v>0</v>
      </c>
      <c r="K283" s="208" t="s">
        <v>127</v>
      </c>
      <c r="L283" s="213"/>
      <c r="M283" s="214" t="s">
        <v>19</v>
      </c>
      <c r="N283" s="215" t="s">
        <v>43</v>
      </c>
      <c r="O283" s="66"/>
      <c r="P283" s="184">
        <f>O283*H283</f>
        <v>0</v>
      </c>
      <c r="Q283" s="184">
        <v>0.0001</v>
      </c>
      <c r="R283" s="184">
        <f>Q283*H283</f>
        <v>0.0013000000000000002</v>
      </c>
      <c r="S283" s="184">
        <v>0</v>
      </c>
      <c r="T283" s="185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6" t="s">
        <v>203</v>
      </c>
      <c r="AT283" s="186" t="s">
        <v>200</v>
      </c>
      <c r="AU283" s="186" t="s">
        <v>82</v>
      </c>
      <c r="AY283" s="19" t="s">
        <v>120</v>
      </c>
      <c r="BE283" s="187">
        <f>IF(N283="základní",J283,0)</f>
        <v>0</v>
      </c>
      <c r="BF283" s="187">
        <f>IF(N283="snížená",J283,0)</f>
        <v>0</v>
      </c>
      <c r="BG283" s="187">
        <f>IF(N283="zákl. přenesená",J283,0)</f>
        <v>0</v>
      </c>
      <c r="BH283" s="187">
        <f>IF(N283="sníž. přenesená",J283,0)</f>
        <v>0</v>
      </c>
      <c r="BI283" s="187">
        <f>IF(N283="nulová",J283,0)</f>
        <v>0</v>
      </c>
      <c r="BJ283" s="19" t="s">
        <v>80</v>
      </c>
      <c r="BK283" s="187">
        <f>ROUND(I283*H283,2)</f>
        <v>0</v>
      </c>
      <c r="BL283" s="19" t="s">
        <v>195</v>
      </c>
      <c r="BM283" s="186" t="s">
        <v>470</v>
      </c>
    </row>
    <row r="284" spans="1:47" s="2" customFormat="1" ht="11.25">
      <c r="A284" s="36"/>
      <c r="B284" s="37"/>
      <c r="C284" s="38"/>
      <c r="D284" s="188" t="s">
        <v>130</v>
      </c>
      <c r="E284" s="38"/>
      <c r="F284" s="189" t="s">
        <v>469</v>
      </c>
      <c r="G284" s="38"/>
      <c r="H284" s="38"/>
      <c r="I284" s="190"/>
      <c r="J284" s="38"/>
      <c r="K284" s="38"/>
      <c r="L284" s="41"/>
      <c r="M284" s="191"/>
      <c r="N284" s="192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130</v>
      </c>
      <c r="AU284" s="19" t="s">
        <v>82</v>
      </c>
    </row>
    <row r="285" spans="1:65" s="2" customFormat="1" ht="16.5" customHeight="1">
      <c r="A285" s="36"/>
      <c r="B285" s="37"/>
      <c r="C285" s="175" t="s">
        <v>471</v>
      </c>
      <c r="D285" s="175" t="s">
        <v>123</v>
      </c>
      <c r="E285" s="176" t="s">
        <v>472</v>
      </c>
      <c r="F285" s="177" t="s">
        <v>473</v>
      </c>
      <c r="G285" s="178" t="s">
        <v>275</v>
      </c>
      <c r="H285" s="179">
        <v>6</v>
      </c>
      <c r="I285" s="180"/>
      <c r="J285" s="181">
        <f>ROUND(I285*H285,2)</f>
        <v>0</v>
      </c>
      <c r="K285" s="177" t="s">
        <v>127</v>
      </c>
      <c r="L285" s="41"/>
      <c r="M285" s="182" t="s">
        <v>19</v>
      </c>
      <c r="N285" s="183" t="s">
        <v>43</v>
      </c>
      <c r="O285" s="66"/>
      <c r="P285" s="184">
        <f>O285*H285</f>
        <v>0</v>
      </c>
      <c r="Q285" s="184">
        <v>0</v>
      </c>
      <c r="R285" s="184">
        <f>Q285*H285</f>
        <v>0</v>
      </c>
      <c r="S285" s="184">
        <v>0</v>
      </c>
      <c r="T285" s="185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195</v>
      </c>
      <c r="AT285" s="186" t="s">
        <v>123</v>
      </c>
      <c r="AU285" s="186" t="s">
        <v>82</v>
      </c>
      <c r="AY285" s="19" t="s">
        <v>120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9" t="s">
        <v>80</v>
      </c>
      <c r="BK285" s="187">
        <f>ROUND(I285*H285,2)</f>
        <v>0</v>
      </c>
      <c r="BL285" s="19" t="s">
        <v>195</v>
      </c>
      <c r="BM285" s="186" t="s">
        <v>474</v>
      </c>
    </row>
    <row r="286" spans="1:47" s="2" customFormat="1" ht="19.5">
      <c r="A286" s="36"/>
      <c r="B286" s="37"/>
      <c r="C286" s="38"/>
      <c r="D286" s="188" t="s">
        <v>130</v>
      </c>
      <c r="E286" s="38"/>
      <c r="F286" s="189" t="s">
        <v>475</v>
      </c>
      <c r="G286" s="38"/>
      <c r="H286" s="38"/>
      <c r="I286" s="190"/>
      <c r="J286" s="38"/>
      <c r="K286" s="38"/>
      <c r="L286" s="41"/>
      <c r="M286" s="191"/>
      <c r="N286" s="192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130</v>
      </c>
      <c r="AU286" s="19" t="s">
        <v>82</v>
      </c>
    </row>
    <row r="287" spans="1:47" s="2" customFormat="1" ht="11.25">
      <c r="A287" s="36"/>
      <c r="B287" s="37"/>
      <c r="C287" s="38"/>
      <c r="D287" s="193" t="s">
        <v>132</v>
      </c>
      <c r="E287" s="38"/>
      <c r="F287" s="194" t="s">
        <v>476</v>
      </c>
      <c r="G287" s="38"/>
      <c r="H287" s="38"/>
      <c r="I287" s="190"/>
      <c r="J287" s="38"/>
      <c r="K287" s="38"/>
      <c r="L287" s="41"/>
      <c r="M287" s="191"/>
      <c r="N287" s="192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132</v>
      </c>
      <c r="AU287" s="19" t="s">
        <v>82</v>
      </c>
    </row>
    <row r="288" spans="1:65" s="2" customFormat="1" ht="24.2" customHeight="1">
      <c r="A288" s="36"/>
      <c r="B288" s="37"/>
      <c r="C288" s="206" t="s">
        <v>477</v>
      </c>
      <c r="D288" s="206" t="s">
        <v>200</v>
      </c>
      <c r="E288" s="207" t="s">
        <v>478</v>
      </c>
      <c r="F288" s="208" t="s">
        <v>479</v>
      </c>
      <c r="G288" s="209" t="s">
        <v>275</v>
      </c>
      <c r="H288" s="210">
        <v>6</v>
      </c>
      <c r="I288" s="211"/>
      <c r="J288" s="212">
        <f>ROUND(I288*H288,2)</f>
        <v>0</v>
      </c>
      <c r="K288" s="208" t="s">
        <v>127</v>
      </c>
      <c r="L288" s="213"/>
      <c r="M288" s="214" t="s">
        <v>19</v>
      </c>
      <c r="N288" s="215" t="s">
        <v>43</v>
      </c>
      <c r="O288" s="66"/>
      <c r="P288" s="184">
        <f>O288*H288</f>
        <v>0</v>
      </c>
      <c r="Q288" s="184">
        <v>0.0003</v>
      </c>
      <c r="R288" s="184">
        <f>Q288*H288</f>
        <v>0.0018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203</v>
      </c>
      <c r="AT288" s="186" t="s">
        <v>200</v>
      </c>
      <c r="AU288" s="186" t="s">
        <v>82</v>
      </c>
      <c r="AY288" s="19" t="s">
        <v>120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80</v>
      </c>
      <c r="BK288" s="187">
        <f>ROUND(I288*H288,2)</f>
        <v>0</v>
      </c>
      <c r="BL288" s="19" t="s">
        <v>195</v>
      </c>
      <c r="BM288" s="186" t="s">
        <v>480</v>
      </c>
    </row>
    <row r="289" spans="1:47" s="2" customFormat="1" ht="19.5">
      <c r="A289" s="36"/>
      <c r="B289" s="37"/>
      <c r="C289" s="38"/>
      <c r="D289" s="188" t="s">
        <v>130</v>
      </c>
      <c r="E289" s="38"/>
      <c r="F289" s="189" t="s">
        <v>479</v>
      </c>
      <c r="G289" s="38"/>
      <c r="H289" s="38"/>
      <c r="I289" s="190"/>
      <c r="J289" s="38"/>
      <c r="K289" s="38"/>
      <c r="L289" s="41"/>
      <c r="M289" s="191"/>
      <c r="N289" s="192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130</v>
      </c>
      <c r="AU289" s="19" t="s">
        <v>82</v>
      </c>
    </row>
    <row r="290" spans="1:65" s="2" customFormat="1" ht="24.2" customHeight="1">
      <c r="A290" s="36"/>
      <c r="B290" s="37"/>
      <c r="C290" s="175" t="s">
        <v>481</v>
      </c>
      <c r="D290" s="175" t="s">
        <v>123</v>
      </c>
      <c r="E290" s="176" t="s">
        <v>482</v>
      </c>
      <c r="F290" s="177" t="s">
        <v>483</v>
      </c>
      <c r="G290" s="178" t="s">
        <v>275</v>
      </c>
      <c r="H290" s="179">
        <v>4</v>
      </c>
      <c r="I290" s="180"/>
      <c r="J290" s="181">
        <f>ROUND(I290*H290,2)</f>
        <v>0</v>
      </c>
      <c r="K290" s="177" t="s">
        <v>127</v>
      </c>
      <c r="L290" s="41"/>
      <c r="M290" s="182" t="s">
        <v>19</v>
      </c>
      <c r="N290" s="183" t="s">
        <v>43</v>
      </c>
      <c r="O290" s="66"/>
      <c r="P290" s="184">
        <f>O290*H290</f>
        <v>0</v>
      </c>
      <c r="Q290" s="184">
        <v>0</v>
      </c>
      <c r="R290" s="184">
        <f>Q290*H290</f>
        <v>0</v>
      </c>
      <c r="S290" s="184">
        <v>0</v>
      </c>
      <c r="T290" s="185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195</v>
      </c>
      <c r="AT290" s="186" t="s">
        <v>123</v>
      </c>
      <c r="AU290" s="186" t="s">
        <v>82</v>
      </c>
      <c r="AY290" s="19" t="s">
        <v>120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80</v>
      </c>
      <c r="BK290" s="187">
        <f>ROUND(I290*H290,2)</f>
        <v>0</v>
      </c>
      <c r="BL290" s="19" t="s">
        <v>195</v>
      </c>
      <c r="BM290" s="186" t="s">
        <v>484</v>
      </c>
    </row>
    <row r="291" spans="1:47" s="2" customFormat="1" ht="29.25">
      <c r="A291" s="36"/>
      <c r="B291" s="37"/>
      <c r="C291" s="38"/>
      <c r="D291" s="188" t="s">
        <v>130</v>
      </c>
      <c r="E291" s="38"/>
      <c r="F291" s="189" t="s">
        <v>485</v>
      </c>
      <c r="G291" s="38"/>
      <c r="H291" s="38"/>
      <c r="I291" s="190"/>
      <c r="J291" s="38"/>
      <c r="K291" s="38"/>
      <c r="L291" s="41"/>
      <c r="M291" s="191"/>
      <c r="N291" s="192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130</v>
      </c>
      <c r="AU291" s="19" t="s">
        <v>82</v>
      </c>
    </row>
    <row r="292" spans="1:47" s="2" customFormat="1" ht="11.25">
      <c r="A292" s="36"/>
      <c r="B292" s="37"/>
      <c r="C292" s="38"/>
      <c r="D292" s="193" t="s">
        <v>132</v>
      </c>
      <c r="E292" s="38"/>
      <c r="F292" s="194" t="s">
        <v>486</v>
      </c>
      <c r="G292" s="38"/>
      <c r="H292" s="38"/>
      <c r="I292" s="190"/>
      <c r="J292" s="38"/>
      <c r="K292" s="38"/>
      <c r="L292" s="41"/>
      <c r="M292" s="191"/>
      <c r="N292" s="192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132</v>
      </c>
      <c r="AU292" s="19" t="s">
        <v>82</v>
      </c>
    </row>
    <row r="293" spans="1:65" s="2" customFormat="1" ht="24.2" customHeight="1">
      <c r="A293" s="36"/>
      <c r="B293" s="37"/>
      <c r="C293" s="206" t="s">
        <v>487</v>
      </c>
      <c r="D293" s="206" t="s">
        <v>200</v>
      </c>
      <c r="E293" s="207" t="s">
        <v>488</v>
      </c>
      <c r="F293" s="208" t="s">
        <v>489</v>
      </c>
      <c r="G293" s="209" t="s">
        <v>275</v>
      </c>
      <c r="H293" s="210">
        <v>4</v>
      </c>
      <c r="I293" s="211"/>
      <c r="J293" s="212">
        <f>ROUND(I293*H293,2)</f>
        <v>0</v>
      </c>
      <c r="K293" s="208" t="s">
        <v>127</v>
      </c>
      <c r="L293" s="213"/>
      <c r="M293" s="214" t="s">
        <v>19</v>
      </c>
      <c r="N293" s="215" t="s">
        <v>43</v>
      </c>
      <c r="O293" s="66"/>
      <c r="P293" s="184">
        <f>O293*H293</f>
        <v>0</v>
      </c>
      <c r="Q293" s="184">
        <v>0.001</v>
      </c>
      <c r="R293" s="184">
        <f>Q293*H293</f>
        <v>0.004</v>
      </c>
      <c r="S293" s="184">
        <v>0</v>
      </c>
      <c r="T293" s="185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203</v>
      </c>
      <c r="AT293" s="186" t="s">
        <v>200</v>
      </c>
      <c r="AU293" s="186" t="s">
        <v>82</v>
      </c>
      <c r="AY293" s="19" t="s">
        <v>120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9" t="s">
        <v>80</v>
      </c>
      <c r="BK293" s="187">
        <f>ROUND(I293*H293,2)</f>
        <v>0</v>
      </c>
      <c r="BL293" s="19" t="s">
        <v>195</v>
      </c>
      <c r="BM293" s="186" t="s">
        <v>490</v>
      </c>
    </row>
    <row r="294" spans="1:47" s="2" customFormat="1" ht="19.5">
      <c r="A294" s="36"/>
      <c r="B294" s="37"/>
      <c r="C294" s="38"/>
      <c r="D294" s="188" t="s">
        <v>130</v>
      </c>
      <c r="E294" s="38"/>
      <c r="F294" s="189" t="s">
        <v>489</v>
      </c>
      <c r="G294" s="38"/>
      <c r="H294" s="38"/>
      <c r="I294" s="190"/>
      <c r="J294" s="38"/>
      <c r="K294" s="38"/>
      <c r="L294" s="41"/>
      <c r="M294" s="191"/>
      <c r="N294" s="192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130</v>
      </c>
      <c r="AU294" s="19" t="s">
        <v>82</v>
      </c>
    </row>
    <row r="295" spans="1:65" s="2" customFormat="1" ht="24.2" customHeight="1">
      <c r="A295" s="36"/>
      <c r="B295" s="37"/>
      <c r="C295" s="175" t="s">
        <v>491</v>
      </c>
      <c r="D295" s="175" t="s">
        <v>123</v>
      </c>
      <c r="E295" s="176" t="s">
        <v>492</v>
      </c>
      <c r="F295" s="177" t="s">
        <v>493</v>
      </c>
      <c r="G295" s="178" t="s">
        <v>275</v>
      </c>
      <c r="H295" s="179">
        <v>56</v>
      </c>
      <c r="I295" s="180"/>
      <c r="J295" s="181">
        <f>ROUND(I295*H295,2)</f>
        <v>0</v>
      </c>
      <c r="K295" s="177" t="s">
        <v>127</v>
      </c>
      <c r="L295" s="41"/>
      <c r="M295" s="182" t="s">
        <v>19</v>
      </c>
      <c r="N295" s="183" t="s">
        <v>43</v>
      </c>
      <c r="O295" s="66"/>
      <c r="P295" s="184">
        <f>O295*H295</f>
        <v>0</v>
      </c>
      <c r="Q295" s="184">
        <v>0</v>
      </c>
      <c r="R295" s="184">
        <f>Q295*H295</f>
        <v>0</v>
      </c>
      <c r="S295" s="184">
        <v>0</v>
      </c>
      <c r="T295" s="185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195</v>
      </c>
      <c r="AT295" s="186" t="s">
        <v>123</v>
      </c>
      <c r="AU295" s="186" t="s">
        <v>82</v>
      </c>
      <c r="AY295" s="19" t="s">
        <v>120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9" t="s">
        <v>80</v>
      </c>
      <c r="BK295" s="187">
        <f>ROUND(I295*H295,2)</f>
        <v>0</v>
      </c>
      <c r="BL295" s="19" t="s">
        <v>195</v>
      </c>
      <c r="BM295" s="186" t="s">
        <v>494</v>
      </c>
    </row>
    <row r="296" spans="1:47" s="2" customFormat="1" ht="19.5">
      <c r="A296" s="36"/>
      <c r="B296" s="37"/>
      <c r="C296" s="38"/>
      <c r="D296" s="188" t="s">
        <v>130</v>
      </c>
      <c r="E296" s="38"/>
      <c r="F296" s="189" t="s">
        <v>495</v>
      </c>
      <c r="G296" s="38"/>
      <c r="H296" s="38"/>
      <c r="I296" s="190"/>
      <c r="J296" s="38"/>
      <c r="K296" s="38"/>
      <c r="L296" s="41"/>
      <c r="M296" s="191"/>
      <c r="N296" s="192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130</v>
      </c>
      <c r="AU296" s="19" t="s">
        <v>82</v>
      </c>
    </row>
    <row r="297" spans="1:47" s="2" customFormat="1" ht="11.25">
      <c r="A297" s="36"/>
      <c r="B297" s="37"/>
      <c r="C297" s="38"/>
      <c r="D297" s="193" t="s">
        <v>132</v>
      </c>
      <c r="E297" s="38"/>
      <c r="F297" s="194" t="s">
        <v>496</v>
      </c>
      <c r="G297" s="38"/>
      <c r="H297" s="38"/>
      <c r="I297" s="190"/>
      <c r="J297" s="38"/>
      <c r="K297" s="38"/>
      <c r="L297" s="41"/>
      <c r="M297" s="191"/>
      <c r="N297" s="192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132</v>
      </c>
      <c r="AU297" s="19" t="s">
        <v>82</v>
      </c>
    </row>
    <row r="298" spans="1:65" s="2" customFormat="1" ht="24.2" customHeight="1">
      <c r="A298" s="36"/>
      <c r="B298" s="37"/>
      <c r="C298" s="206" t="s">
        <v>497</v>
      </c>
      <c r="D298" s="206" t="s">
        <v>200</v>
      </c>
      <c r="E298" s="207" t="s">
        <v>498</v>
      </c>
      <c r="F298" s="208" t="s">
        <v>499</v>
      </c>
      <c r="G298" s="209" t="s">
        <v>275</v>
      </c>
      <c r="H298" s="210">
        <v>56</v>
      </c>
      <c r="I298" s="211"/>
      <c r="J298" s="212">
        <f>ROUND(I298*H298,2)</f>
        <v>0</v>
      </c>
      <c r="K298" s="208" t="s">
        <v>239</v>
      </c>
      <c r="L298" s="213"/>
      <c r="M298" s="214" t="s">
        <v>19</v>
      </c>
      <c r="N298" s="215" t="s">
        <v>43</v>
      </c>
      <c r="O298" s="66"/>
      <c r="P298" s="184">
        <f>O298*H298</f>
        <v>0</v>
      </c>
      <c r="Q298" s="184">
        <v>0.0002</v>
      </c>
      <c r="R298" s="184">
        <f>Q298*H298</f>
        <v>0.0112</v>
      </c>
      <c r="S298" s="184">
        <v>0</v>
      </c>
      <c r="T298" s="185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6" t="s">
        <v>203</v>
      </c>
      <c r="AT298" s="186" t="s">
        <v>200</v>
      </c>
      <c r="AU298" s="186" t="s">
        <v>82</v>
      </c>
      <c r="AY298" s="19" t="s">
        <v>120</v>
      </c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9" t="s">
        <v>80</v>
      </c>
      <c r="BK298" s="187">
        <f>ROUND(I298*H298,2)</f>
        <v>0</v>
      </c>
      <c r="BL298" s="19" t="s">
        <v>195</v>
      </c>
      <c r="BM298" s="186" t="s">
        <v>500</v>
      </c>
    </row>
    <row r="299" spans="1:47" s="2" customFormat="1" ht="19.5">
      <c r="A299" s="36"/>
      <c r="B299" s="37"/>
      <c r="C299" s="38"/>
      <c r="D299" s="188" t="s">
        <v>130</v>
      </c>
      <c r="E299" s="38"/>
      <c r="F299" s="189" t="s">
        <v>499</v>
      </c>
      <c r="G299" s="38"/>
      <c r="H299" s="38"/>
      <c r="I299" s="190"/>
      <c r="J299" s="38"/>
      <c r="K299" s="38"/>
      <c r="L299" s="41"/>
      <c r="M299" s="191"/>
      <c r="N299" s="192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130</v>
      </c>
      <c r="AU299" s="19" t="s">
        <v>82</v>
      </c>
    </row>
    <row r="300" spans="1:65" s="2" customFormat="1" ht="21.75" customHeight="1">
      <c r="A300" s="36"/>
      <c r="B300" s="37"/>
      <c r="C300" s="175" t="s">
        <v>501</v>
      </c>
      <c r="D300" s="175" t="s">
        <v>123</v>
      </c>
      <c r="E300" s="176" t="s">
        <v>502</v>
      </c>
      <c r="F300" s="177" t="s">
        <v>503</v>
      </c>
      <c r="G300" s="178" t="s">
        <v>275</v>
      </c>
      <c r="H300" s="179">
        <v>56</v>
      </c>
      <c r="I300" s="180"/>
      <c r="J300" s="181">
        <f>ROUND(I300*H300,2)</f>
        <v>0</v>
      </c>
      <c r="K300" s="177" t="s">
        <v>127</v>
      </c>
      <c r="L300" s="41"/>
      <c r="M300" s="182" t="s">
        <v>19</v>
      </c>
      <c r="N300" s="183" t="s">
        <v>43</v>
      </c>
      <c r="O300" s="66"/>
      <c r="P300" s="184">
        <f>O300*H300</f>
        <v>0</v>
      </c>
      <c r="Q300" s="184">
        <v>0</v>
      </c>
      <c r="R300" s="184">
        <f>Q300*H300</f>
        <v>0</v>
      </c>
      <c r="S300" s="184">
        <v>0</v>
      </c>
      <c r="T300" s="18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195</v>
      </c>
      <c r="AT300" s="186" t="s">
        <v>123</v>
      </c>
      <c r="AU300" s="186" t="s">
        <v>82</v>
      </c>
      <c r="AY300" s="19" t="s">
        <v>120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80</v>
      </c>
      <c r="BK300" s="187">
        <f>ROUND(I300*H300,2)</f>
        <v>0</v>
      </c>
      <c r="BL300" s="19" t="s">
        <v>195</v>
      </c>
      <c r="BM300" s="186" t="s">
        <v>504</v>
      </c>
    </row>
    <row r="301" spans="1:47" s="2" customFormat="1" ht="19.5">
      <c r="A301" s="36"/>
      <c r="B301" s="37"/>
      <c r="C301" s="38"/>
      <c r="D301" s="188" t="s">
        <v>130</v>
      </c>
      <c r="E301" s="38"/>
      <c r="F301" s="189" t="s">
        <v>505</v>
      </c>
      <c r="G301" s="38"/>
      <c r="H301" s="38"/>
      <c r="I301" s="190"/>
      <c r="J301" s="38"/>
      <c r="K301" s="38"/>
      <c r="L301" s="41"/>
      <c r="M301" s="191"/>
      <c r="N301" s="192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130</v>
      </c>
      <c r="AU301" s="19" t="s">
        <v>82</v>
      </c>
    </row>
    <row r="302" spans="1:47" s="2" customFormat="1" ht="11.25">
      <c r="A302" s="36"/>
      <c r="B302" s="37"/>
      <c r="C302" s="38"/>
      <c r="D302" s="193" t="s">
        <v>132</v>
      </c>
      <c r="E302" s="38"/>
      <c r="F302" s="194" t="s">
        <v>506</v>
      </c>
      <c r="G302" s="38"/>
      <c r="H302" s="38"/>
      <c r="I302" s="190"/>
      <c r="J302" s="38"/>
      <c r="K302" s="38"/>
      <c r="L302" s="41"/>
      <c r="M302" s="191"/>
      <c r="N302" s="192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132</v>
      </c>
      <c r="AU302" s="19" t="s">
        <v>82</v>
      </c>
    </row>
    <row r="303" spans="1:65" s="2" customFormat="1" ht="21.75" customHeight="1">
      <c r="A303" s="36"/>
      <c r="B303" s="37"/>
      <c r="C303" s="175" t="s">
        <v>507</v>
      </c>
      <c r="D303" s="175" t="s">
        <v>123</v>
      </c>
      <c r="E303" s="176" t="s">
        <v>508</v>
      </c>
      <c r="F303" s="177" t="s">
        <v>509</v>
      </c>
      <c r="G303" s="178" t="s">
        <v>275</v>
      </c>
      <c r="H303" s="179">
        <v>56</v>
      </c>
      <c r="I303" s="180"/>
      <c r="J303" s="181">
        <f>ROUND(I303*H303,2)</f>
        <v>0</v>
      </c>
      <c r="K303" s="177" t="s">
        <v>127</v>
      </c>
      <c r="L303" s="41"/>
      <c r="M303" s="182" t="s">
        <v>19</v>
      </c>
      <c r="N303" s="183" t="s">
        <v>43</v>
      </c>
      <c r="O303" s="66"/>
      <c r="P303" s="184">
        <f>O303*H303</f>
        <v>0</v>
      </c>
      <c r="Q303" s="184">
        <v>0</v>
      </c>
      <c r="R303" s="184">
        <f>Q303*H303</f>
        <v>0</v>
      </c>
      <c r="S303" s="184">
        <v>0</v>
      </c>
      <c r="T303" s="185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6" t="s">
        <v>195</v>
      </c>
      <c r="AT303" s="186" t="s">
        <v>123</v>
      </c>
      <c r="AU303" s="186" t="s">
        <v>82</v>
      </c>
      <c r="AY303" s="19" t="s">
        <v>120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9" t="s">
        <v>80</v>
      </c>
      <c r="BK303" s="187">
        <f>ROUND(I303*H303,2)</f>
        <v>0</v>
      </c>
      <c r="BL303" s="19" t="s">
        <v>195</v>
      </c>
      <c r="BM303" s="186" t="s">
        <v>510</v>
      </c>
    </row>
    <row r="304" spans="1:47" s="2" customFormat="1" ht="19.5">
      <c r="A304" s="36"/>
      <c r="B304" s="37"/>
      <c r="C304" s="38"/>
      <c r="D304" s="188" t="s">
        <v>130</v>
      </c>
      <c r="E304" s="38"/>
      <c r="F304" s="189" t="s">
        <v>511</v>
      </c>
      <c r="G304" s="38"/>
      <c r="H304" s="38"/>
      <c r="I304" s="190"/>
      <c r="J304" s="38"/>
      <c r="K304" s="38"/>
      <c r="L304" s="41"/>
      <c r="M304" s="191"/>
      <c r="N304" s="192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130</v>
      </c>
      <c r="AU304" s="19" t="s">
        <v>82</v>
      </c>
    </row>
    <row r="305" spans="1:47" s="2" customFormat="1" ht="11.25">
      <c r="A305" s="36"/>
      <c r="B305" s="37"/>
      <c r="C305" s="38"/>
      <c r="D305" s="193" t="s">
        <v>132</v>
      </c>
      <c r="E305" s="38"/>
      <c r="F305" s="194" t="s">
        <v>512</v>
      </c>
      <c r="G305" s="38"/>
      <c r="H305" s="38"/>
      <c r="I305" s="190"/>
      <c r="J305" s="38"/>
      <c r="K305" s="38"/>
      <c r="L305" s="41"/>
      <c r="M305" s="191"/>
      <c r="N305" s="192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132</v>
      </c>
      <c r="AU305" s="19" t="s">
        <v>82</v>
      </c>
    </row>
    <row r="306" spans="1:65" s="2" customFormat="1" ht="16.5" customHeight="1">
      <c r="A306" s="36"/>
      <c r="B306" s="37"/>
      <c r="C306" s="175" t="s">
        <v>513</v>
      </c>
      <c r="D306" s="175" t="s">
        <v>123</v>
      </c>
      <c r="E306" s="176" t="s">
        <v>514</v>
      </c>
      <c r="F306" s="177" t="s">
        <v>515</v>
      </c>
      <c r="G306" s="178" t="s">
        <v>275</v>
      </c>
      <c r="H306" s="179">
        <v>96</v>
      </c>
      <c r="I306" s="180"/>
      <c r="J306" s="181">
        <f>ROUND(I306*H306,2)</f>
        <v>0</v>
      </c>
      <c r="K306" s="177" t="s">
        <v>127</v>
      </c>
      <c r="L306" s="41"/>
      <c r="M306" s="182" t="s">
        <v>19</v>
      </c>
      <c r="N306" s="183" t="s">
        <v>43</v>
      </c>
      <c r="O306" s="66"/>
      <c r="P306" s="184">
        <f>O306*H306</f>
        <v>0</v>
      </c>
      <c r="Q306" s="184">
        <v>0</v>
      </c>
      <c r="R306" s="184">
        <f>Q306*H306</f>
        <v>0</v>
      </c>
      <c r="S306" s="184">
        <v>0.023</v>
      </c>
      <c r="T306" s="185">
        <f>S306*H306</f>
        <v>2.208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6" t="s">
        <v>195</v>
      </c>
      <c r="AT306" s="186" t="s">
        <v>123</v>
      </c>
      <c r="AU306" s="186" t="s">
        <v>82</v>
      </c>
      <c r="AY306" s="19" t="s">
        <v>120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9" t="s">
        <v>80</v>
      </c>
      <c r="BK306" s="187">
        <f>ROUND(I306*H306,2)</f>
        <v>0</v>
      </c>
      <c r="BL306" s="19" t="s">
        <v>195</v>
      </c>
      <c r="BM306" s="186" t="s">
        <v>516</v>
      </c>
    </row>
    <row r="307" spans="1:47" s="2" customFormat="1" ht="11.25">
      <c r="A307" s="36"/>
      <c r="B307" s="37"/>
      <c r="C307" s="38"/>
      <c r="D307" s="188" t="s">
        <v>130</v>
      </c>
      <c r="E307" s="38"/>
      <c r="F307" s="189" t="s">
        <v>517</v>
      </c>
      <c r="G307" s="38"/>
      <c r="H307" s="38"/>
      <c r="I307" s="190"/>
      <c r="J307" s="38"/>
      <c r="K307" s="38"/>
      <c r="L307" s="41"/>
      <c r="M307" s="191"/>
      <c r="N307" s="192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130</v>
      </c>
      <c r="AU307" s="19" t="s">
        <v>82</v>
      </c>
    </row>
    <row r="308" spans="1:47" s="2" customFormat="1" ht="11.25">
      <c r="A308" s="36"/>
      <c r="B308" s="37"/>
      <c r="C308" s="38"/>
      <c r="D308" s="193" t="s">
        <v>132</v>
      </c>
      <c r="E308" s="38"/>
      <c r="F308" s="194" t="s">
        <v>518</v>
      </c>
      <c r="G308" s="38"/>
      <c r="H308" s="38"/>
      <c r="I308" s="190"/>
      <c r="J308" s="38"/>
      <c r="K308" s="38"/>
      <c r="L308" s="41"/>
      <c r="M308" s="191"/>
      <c r="N308" s="192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132</v>
      </c>
      <c r="AU308" s="19" t="s">
        <v>82</v>
      </c>
    </row>
    <row r="309" spans="1:65" s="2" customFormat="1" ht="24.2" customHeight="1">
      <c r="A309" s="36"/>
      <c r="B309" s="37"/>
      <c r="C309" s="175" t="s">
        <v>519</v>
      </c>
      <c r="D309" s="175" t="s">
        <v>123</v>
      </c>
      <c r="E309" s="176" t="s">
        <v>520</v>
      </c>
      <c r="F309" s="177" t="s">
        <v>521</v>
      </c>
      <c r="G309" s="178" t="s">
        <v>152</v>
      </c>
      <c r="H309" s="179">
        <v>1.025</v>
      </c>
      <c r="I309" s="180"/>
      <c r="J309" s="181">
        <f>ROUND(I309*H309,2)</f>
        <v>0</v>
      </c>
      <c r="K309" s="177" t="s">
        <v>127</v>
      </c>
      <c r="L309" s="41"/>
      <c r="M309" s="182" t="s">
        <v>19</v>
      </c>
      <c r="N309" s="183" t="s">
        <v>43</v>
      </c>
      <c r="O309" s="66"/>
      <c r="P309" s="184">
        <f>O309*H309</f>
        <v>0</v>
      </c>
      <c r="Q309" s="184">
        <v>0</v>
      </c>
      <c r="R309" s="184">
        <f>Q309*H309</f>
        <v>0</v>
      </c>
      <c r="S309" s="184">
        <v>0</v>
      </c>
      <c r="T309" s="185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6" t="s">
        <v>195</v>
      </c>
      <c r="AT309" s="186" t="s">
        <v>123</v>
      </c>
      <c r="AU309" s="186" t="s">
        <v>82</v>
      </c>
      <c r="AY309" s="19" t="s">
        <v>120</v>
      </c>
      <c r="BE309" s="187">
        <f>IF(N309="základní",J309,0)</f>
        <v>0</v>
      </c>
      <c r="BF309" s="187">
        <f>IF(N309="snížená",J309,0)</f>
        <v>0</v>
      </c>
      <c r="BG309" s="187">
        <f>IF(N309="zákl. přenesená",J309,0)</f>
        <v>0</v>
      </c>
      <c r="BH309" s="187">
        <f>IF(N309="sníž. přenesená",J309,0)</f>
        <v>0</v>
      </c>
      <c r="BI309" s="187">
        <f>IF(N309="nulová",J309,0)</f>
        <v>0</v>
      </c>
      <c r="BJ309" s="19" t="s">
        <v>80</v>
      </c>
      <c r="BK309" s="187">
        <f>ROUND(I309*H309,2)</f>
        <v>0</v>
      </c>
      <c r="BL309" s="19" t="s">
        <v>195</v>
      </c>
      <c r="BM309" s="186" t="s">
        <v>522</v>
      </c>
    </row>
    <row r="310" spans="1:47" s="2" customFormat="1" ht="29.25">
      <c r="A310" s="36"/>
      <c r="B310" s="37"/>
      <c r="C310" s="38"/>
      <c r="D310" s="188" t="s">
        <v>130</v>
      </c>
      <c r="E310" s="38"/>
      <c r="F310" s="189" t="s">
        <v>523</v>
      </c>
      <c r="G310" s="38"/>
      <c r="H310" s="38"/>
      <c r="I310" s="190"/>
      <c r="J310" s="38"/>
      <c r="K310" s="38"/>
      <c r="L310" s="41"/>
      <c r="M310" s="191"/>
      <c r="N310" s="192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130</v>
      </c>
      <c r="AU310" s="19" t="s">
        <v>82</v>
      </c>
    </row>
    <row r="311" spans="1:47" s="2" customFormat="1" ht="11.25">
      <c r="A311" s="36"/>
      <c r="B311" s="37"/>
      <c r="C311" s="38"/>
      <c r="D311" s="193" t="s">
        <v>132</v>
      </c>
      <c r="E311" s="38"/>
      <c r="F311" s="194" t="s">
        <v>524</v>
      </c>
      <c r="G311" s="38"/>
      <c r="H311" s="38"/>
      <c r="I311" s="190"/>
      <c r="J311" s="38"/>
      <c r="K311" s="38"/>
      <c r="L311" s="41"/>
      <c r="M311" s="191"/>
      <c r="N311" s="192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132</v>
      </c>
      <c r="AU311" s="19" t="s">
        <v>82</v>
      </c>
    </row>
    <row r="312" spans="1:65" s="2" customFormat="1" ht="24.2" customHeight="1">
      <c r="A312" s="36"/>
      <c r="B312" s="37"/>
      <c r="C312" s="175" t="s">
        <v>525</v>
      </c>
      <c r="D312" s="175" t="s">
        <v>123</v>
      </c>
      <c r="E312" s="176" t="s">
        <v>526</v>
      </c>
      <c r="F312" s="177" t="s">
        <v>527</v>
      </c>
      <c r="G312" s="178" t="s">
        <v>152</v>
      </c>
      <c r="H312" s="179">
        <v>1.025</v>
      </c>
      <c r="I312" s="180"/>
      <c r="J312" s="181">
        <f>ROUND(I312*H312,2)</f>
        <v>0</v>
      </c>
      <c r="K312" s="177" t="s">
        <v>127</v>
      </c>
      <c r="L312" s="41"/>
      <c r="M312" s="182" t="s">
        <v>19</v>
      </c>
      <c r="N312" s="183" t="s">
        <v>43</v>
      </c>
      <c r="O312" s="66"/>
      <c r="P312" s="184">
        <f>O312*H312</f>
        <v>0</v>
      </c>
      <c r="Q312" s="184">
        <v>0</v>
      </c>
      <c r="R312" s="184">
        <f>Q312*H312</f>
        <v>0</v>
      </c>
      <c r="S312" s="184">
        <v>0</v>
      </c>
      <c r="T312" s="185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6" t="s">
        <v>195</v>
      </c>
      <c r="AT312" s="186" t="s">
        <v>123</v>
      </c>
      <c r="AU312" s="186" t="s">
        <v>82</v>
      </c>
      <c r="AY312" s="19" t="s">
        <v>120</v>
      </c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9" t="s">
        <v>80</v>
      </c>
      <c r="BK312" s="187">
        <f>ROUND(I312*H312,2)</f>
        <v>0</v>
      </c>
      <c r="BL312" s="19" t="s">
        <v>195</v>
      </c>
      <c r="BM312" s="186" t="s">
        <v>528</v>
      </c>
    </row>
    <row r="313" spans="1:47" s="2" customFormat="1" ht="39">
      <c r="A313" s="36"/>
      <c r="B313" s="37"/>
      <c r="C313" s="38"/>
      <c r="D313" s="188" t="s">
        <v>130</v>
      </c>
      <c r="E313" s="38"/>
      <c r="F313" s="189" t="s">
        <v>529</v>
      </c>
      <c r="G313" s="38"/>
      <c r="H313" s="38"/>
      <c r="I313" s="190"/>
      <c r="J313" s="38"/>
      <c r="K313" s="38"/>
      <c r="L313" s="41"/>
      <c r="M313" s="191"/>
      <c r="N313" s="192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130</v>
      </c>
      <c r="AU313" s="19" t="s">
        <v>82</v>
      </c>
    </row>
    <row r="314" spans="1:47" s="2" customFormat="1" ht="11.25">
      <c r="A314" s="36"/>
      <c r="B314" s="37"/>
      <c r="C314" s="38"/>
      <c r="D314" s="193" t="s">
        <v>132</v>
      </c>
      <c r="E314" s="38"/>
      <c r="F314" s="194" t="s">
        <v>530</v>
      </c>
      <c r="G314" s="38"/>
      <c r="H314" s="38"/>
      <c r="I314" s="190"/>
      <c r="J314" s="38"/>
      <c r="K314" s="38"/>
      <c r="L314" s="41"/>
      <c r="M314" s="191"/>
      <c r="N314" s="192"/>
      <c r="O314" s="66"/>
      <c r="P314" s="66"/>
      <c r="Q314" s="66"/>
      <c r="R314" s="66"/>
      <c r="S314" s="66"/>
      <c r="T314" s="6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132</v>
      </c>
      <c r="AU314" s="19" t="s">
        <v>82</v>
      </c>
    </row>
    <row r="315" spans="2:63" s="12" customFormat="1" ht="25.9" customHeight="1">
      <c r="B315" s="159"/>
      <c r="C315" s="160"/>
      <c r="D315" s="161" t="s">
        <v>71</v>
      </c>
      <c r="E315" s="162" t="s">
        <v>531</v>
      </c>
      <c r="F315" s="162" t="s">
        <v>532</v>
      </c>
      <c r="G315" s="160"/>
      <c r="H315" s="160"/>
      <c r="I315" s="163"/>
      <c r="J315" s="164">
        <f>BK315</f>
        <v>0</v>
      </c>
      <c r="K315" s="160"/>
      <c r="L315" s="165"/>
      <c r="M315" s="166"/>
      <c r="N315" s="167"/>
      <c r="O315" s="167"/>
      <c r="P315" s="168">
        <f>SUM(P316:P321)</f>
        <v>0</v>
      </c>
      <c r="Q315" s="167"/>
      <c r="R315" s="168">
        <f>SUM(R316:R321)</f>
        <v>0</v>
      </c>
      <c r="S315" s="167"/>
      <c r="T315" s="169">
        <f>SUM(T316:T321)</f>
        <v>0</v>
      </c>
      <c r="AR315" s="170" t="s">
        <v>128</v>
      </c>
      <c r="AT315" s="171" t="s">
        <v>71</v>
      </c>
      <c r="AU315" s="171" t="s">
        <v>72</v>
      </c>
      <c r="AY315" s="170" t="s">
        <v>120</v>
      </c>
      <c r="BK315" s="172">
        <f>SUM(BK316:BK321)</f>
        <v>0</v>
      </c>
    </row>
    <row r="316" spans="1:65" s="2" customFormat="1" ht="16.5" customHeight="1">
      <c r="A316" s="36"/>
      <c r="B316" s="37"/>
      <c r="C316" s="175" t="s">
        <v>533</v>
      </c>
      <c r="D316" s="175" t="s">
        <v>123</v>
      </c>
      <c r="E316" s="176" t="s">
        <v>534</v>
      </c>
      <c r="F316" s="177" t="s">
        <v>535</v>
      </c>
      <c r="G316" s="178" t="s">
        <v>536</v>
      </c>
      <c r="H316" s="179">
        <v>112</v>
      </c>
      <c r="I316" s="180"/>
      <c r="J316" s="181">
        <f>ROUND(I316*H316,2)</f>
        <v>0</v>
      </c>
      <c r="K316" s="177" t="s">
        <v>127</v>
      </c>
      <c r="L316" s="41"/>
      <c r="M316" s="182" t="s">
        <v>19</v>
      </c>
      <c r="N316" s="183" t="s">
        <v>43</v>
      </c>
      <c r="O316" s="66"/>
      <c r="P316" s="184">
        <f>O316*H316</f>
        <v>0</v>
      </c>
      <c r="Q316" s="184">
        <v>0</v>
      </c>
      <c r="R316" s="184">
        <f>Q316*H316</f>
        <v>0</v>
      </c>
      <c r="S316" s="184">
        <v>0</v>
      </c>
      <c r="T316" s="185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6" t="s">
        <v>537</v>
      </c>
      <c r="AT316" s="186" t="s">
        <v>123</v>
      </c>
      <c r="AU316" s="186" t="s">
        <v>80</v>
      </c>
      <c r="AY316" s="19" t="s">
        <v>120</v>
      </c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9" t="s">
        <v>80</v>
      </c>
      <c r="BK316" s="187">
        <f>ROUND(I316*H316,2)</f>
        <v>0</v>
      </c>
      <c r="BL316" s="19" t="s">
        <v>537</v>
      </c>
      <c r="BM316" s="186" t="s">
        <v>538</v>
      </c>
    </row>
    <row r="317" spans="1:47" s="2" customFormat="1" ht="19.5">
      <c r="A317" s="36"/>
      <c r="B317" s="37"/>
      <c r="C317" s="38"/>
      <c r="D317" s="188" t="s">
        <v>130</v>
      </c>
      <c r="E317" s="38"/>
      <c r="F317" s="189" t="s">
        <v>539</v>
      </c>
      <c r="G317" s="38"/>
      <c r="H317" s="38"/>
      <c r="I317" s="190"/>
      <c r="J317" s="38"/>
      <c r="K317" s="38"/>
      <c r="L317" s="41"/>
      <c r="M317" s="191"/>
      <c r="N317" s="192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130</v>
      </c>
      <c r="AU317" s="19" t="s">
        <v>80</v>
      </c>
    </row>
    <row r="318" spans="1:47" s="2" customFormat="1" ht="11.25">
      <c r="A318" s="36"/>
      <c r="B318" s="37"/>
      <c r="C318" s="38"/>
      <c r="D318" s="193" t="s">
        <v>132</v>
      </c>
      <c r="E318" s="38"/>
      <c r="F318" s="194" t="s">
        <v>540</v>
      </c>
      <c r="G318" s="38"/>
      <c r="H318" s="38"/>
      <c r="I318" s="190"/>
      <c r="J318" s="38"/>
      <c r="K318" s="38"/>
      <c r="L318" s="41"/>
      <c r="M318" s="191"/>
      <c r="N318" s="192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132</v>
      </c>
      <c r="AU318" s="19" t="s">
        <v>80</v>
      </c>
    </row>
    <row r="319" spans="2:51" s="14" customFormat="1" ht="11.25">
      <c r="B319" s="216"/>
      <c r="C319" s="217"/>
      <c r="D319" s="188" t="s">
        <v>173</v>
      </c>
      <c r="E319" s="218" t="s">
        <v>19</v>
      </c>
      <c r="F319" s="219" t="s">
        <v>541</v>
      </c>
      <c r="G319" s="217"/>
      <c r="H319" s="218" t="s">
        <v>19</v>
      </c>
      <c r="I319" s="220"/>
      <c r="J319" s="217"/>
      <c r="K319" s="217"/>
      <c r="L319" s="221"/>
      <c r="M319" s="222"/>
      <c r="N319" s="223"/>
      <c r="O319" s="223"/>
      <c r="P319" s="223"/>
      <c r="Q319" s="223"/>
      <c r="R319" s="223"/>
      <c r="S319" s="223"/>
      <c r="T319" s="224"/>
      <c r="AT319" s="225" t="s">
        <v>173</v>
      </c>
      <c r="AU319" s="225" t="s">
        <v>80</v>
      </c>
      <c r="AV319" s="14" t="s">
        <v>80</v>
      </c>
      <c r="AW319" s="14" t="s">
        <v>33</v>
      </c>
      <c r="AX319" s="14" t="s">
        <v>72</v>
      </c>
      <c r="AY319" s="225" t="s">
        <v>120</v>
      </c>
    </row>
    <row r="320" spans="2:51" s="13" customFormat="1" ht="11.25">
      <c r="B320" s="195"/>
      <c r="C320" s="196"/>
      <c r="D320" s="188" t="s">
        <v>173</v>
      </c>
      <c r="E320" s="197" t="s">
        <v>19</v>
      </c>
      <c r="F320" s="198" t="s">
        <v>542</v>
      </c>
      <c r="G320" s="196"/>
      <c r="H320" s="199">
        <v>112</v>
      </c>
      <c r="I320" s="200"/>
      <c r="J320" s="196"/>
      <c r="K320" s="196"/>
      <c r="L320" s="201"/>
      <c r="M320" s="202"/>
      <c r="N320" s="203"/>
      <c r="O320" s="203"/>
      <c r="P320" s="203"/>
      <c r="Q320" s="203"/>
      <c r="R320" s="203"/>
      <c r="S320" s="203"/>
      <c r="T320" s="204"/>
      <c r="AT320" s="205" t="s">
        <v>173</v>
      </c>
      <c r="AU320" s="205" t="s">
        <v>80</v>
      </c>
      <c r="AV320" s="13" t="s">
        <v>82</v>
      </c>
      <c r="AW320" s="13" t="s">
        <v>33</v>
      </c>
      <c r="AX320" s="13" t="s">
        <v>72</v>
      </c>
      <c r="AY320" s="205" t="s">
        <v>120</v>
      </c>
    </row>
    <row r="321" spans="2:51" s="15" customFormat="1" ht="11.25">
      <c r="B321" s="226"/>
      <c r="C321" s="227"/>
      <c r="D321" s="188" t="s">
        <v>173</v>
      </c>
      <c r="E321" s="228" t="s">
        <v>19</v>
      </c>
      <c r="F321" s="229" t="s">
        <v>336</v>
      </c>
      <c r="G321" s="227"/>
      <c r="H321" s="230">
        <v>112</v>
      </c>
      <c r="I321" s="231"/>
      <c r="J321" s="227"/>
      <c r="K321" s="227"/>
      <c r="L321" s="232"/>
      <c r="M321" s="237"/>
      <c r="N321" s="238"/>
      <c r="O321" s="238"/>
      <c r="P321" s="238"/>
      <c r="Q321" s="238"/>
      <c r="R321" s="238"/>
      <c r="S321" s="238"/>
      <c r="T321" s="239"/>
      <c r="AT321" s="236" t="s">
        <v>173</v>
      </c>
      <c r="AU321" s="236" t="s">
        <v>80</v>
      </c>
      <c r="AV321" s="15" t="s">
        <v>128</v>
      </c>
      <c r="AW321" s="15" t="s">
        <v>33</v>
      </c>
      <c r="AX321" s="15" t="s">
        <v>80</v>
      </c>
      <c r="AY321" s="236" t="s">
        <v>120</v>
      </c>
    </row>
    <row r="322" spans="1:31" s="2" customFormat="1" ht="6.95" customHeight="1">
      <c r="A322" s="36"/>
      <c r="B322" s="49"/>
      <c r="C322" s="50"/>
      <c r="D322" s="50"/>
      <c r="E322" s="50"/>
      <c r="F322" s="50"/>
      <c r="G322" s="50"/>
      <c r="H322" s="50"/>
      <c r="I322" s="50"/>
      <c r="J322" s="50"/>
      <c r="K322" s="50"/>
      <c r="L322" s="41"/>
      <c r="M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</row>
  </sheetData>
  <sheetProtection algorithmName="SHA-512" hashValue="lUUAx1XezVfGAYnN3ncJZK2Wz2us7Jgt1SlIALnTnBw+aRSW7+6SJgHXyMZJkSPJBOuGooo7JWejEh+hz0W6Aw==" saltValue="U6omwtbOzesKB/cm1XmsetjxGZgLSYLjEqDouM4KAUCKM/FsekpFAVByodMu8kZ8gOwf/EAtrGVOJs+20VohRQ==" spinCount="100000" sheet="1" objects="1" scenarios="1" formatColumns="0" formatRows="0" autoFilter="0"/>
  <autoFilter ref="C87:K321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4_01/612315121"/>
    <hyperlink ref="F97" r:id="rId2" display="https://podminky.urs.cz/item/CS_URS_2024_01/974031122"/>
    <hyperlink ref="F100" r:id="rId3" display="https://podminky.urs.cz/item/CS_URS_2024_01/977131110"/>
    <hyperlink ref="F104" r:id="rId4" display="https://podminky.urs.cz/item/CS_URS_2024_01/997013214"/>
    <hyperlink ref="F107" r:id="rId5" display="https://podminky.urs.cz/item/CS_URS_2024_01/997013219"/>
    <hyperlink ref="F110" r:id="rId6" display="https://podminky.urs.cz/item/CS_URS_2024_01/997013501"/>
    <hyperlink ref="F113" r:id="rId7" display="https://podminky.urs.cz/item/CS_URS_2024_01/997013509"/>
    <hyperlink ref="F117" r:id="rId8" display="https://podminky.urs.cz/item/CS_URS_2024_01/997013631"/>
    <hyperlink ref="F121" r:id="rId9" display="https://podminky.urs.cz/item/CS_URS_2024_01/998018003"/>
    <hyperlink ref="F126" r:id="rId10" display="https://podminky.urs.cz/item/CS_URS_2024_01/741110041"/>
    <hyperlink ref="F133" r:id="rId11" display="https://podminky.urs.cz/item/CS_URS_2024_01/741110063"/>
    <hyperlink ref="F142" r:id="rId12" display="https://podminky.urs.cz/item/CS_URS_2024_01/741110511"/>
    <hyperlink ref="F149" r:id="rId13" display="https://podminky.urs.cz/item/CS_URS_2024_01/741110514"/>
    <hyperlink ref="F156" r:id="rId14" display="https://podminky.urs.cz/item/CS_URS_2024_01/741120101"/>
    <hyperlink ref="F163" r:id="rId15" display="https://podminky.urs.cz/item/CS_URS_2024_01/741122211"/>
    <hyperlink ref="F170" r:id="rId16" display="https://podminky.urs.cz/item/CS_URS_2024_01/741122851"/>
    <hyperlink ref="F173" r:id="rId17" display="https://podminky.urs.cz/item/CS_URS_2024_01/741130001"/>
    <hyperlink ref="F176" r:id="rId18" display="https://podminky.urs.cz/item/CS_URS_2024_01/741130004"/>
    <hyperlink ref="F179" r:id="rId19" display="https://podminky.urs.cz/item/CS_URS_2024_01/741313072"/>
    <hyperlink ref="F184" r:id="rId20" display="https://podminky.urs.cz/item/CS_URS_2024_01/741320105"/>
    <hyperlink ref="F189" r:id="rId21" display="https://podminky.urs.cz/item/CS_URS_2024_01/741810003"/>
    <hyperlink ref="F192" r:id="rId22" display="https://podminky.urs.cz/item/CS_URS_2024_01/741810011"/>
    <hyperlink ref="F195" r:id="rId23" display="https://podminky.urs.cz/item/CS_URS_2024_01/998741123"/>
    <hyperlink ref="F198" r:id="rId24" display="https://podminky.urs.cz/item/CS_URS_2024_01/998741129"/>
    <hyperlink ref="F202" r:id="rId25" display="https://podminky.urs.cz/item/CS_URS_2024_01/742121001"/>
    <hyperlink ref="F215" r:id="rId26" display="https://podminky.urs.cz/item/CS_URS_2024_01/742121002"/>
    <hyperlink ref="F222" r:id="rId27" display="https://podminky.urs.cz/item/CS_URS_2024_01/742124005"/>
    <hyperlink ref="F229" r:id="rId28" display="https://podminky.urs.cz/item/CS_URS_2024_01/742124007"/>
    <hyperlink ref="F234" r:id="rId29" display="https://podminky.urs.cz/item/CS_URS_2024_01/742124013"/>
    <hyperlink ref="F239" r:id="rId30" display="https://podminky.urs.cz/item/CS_URS_2024_01/742190001"/>
    <hyperlink ref="F242" r:id="rId31" display="https://podminky.urs.cz/item/CS_URS_2024_01/742190002"/>
    <hyperlink ref="F247" r:id="rId32" display="https://podminky.urs.cz/item/CS_URS_2024_01/742330001"/>
    <hyperlink ref="F252" r:id="rId33" display="https://podminky.urs.cz/item/CS_URS_2024_01/742330005"/>
    <hyperlink ref="F259" r:id="rId34" display="https://podminky.urs.cz/item/CS_URS_2024_01/742330021"/>
    <hyperlink ref="F266" r:id="rId35" display="https://podminky.urs.cz/item/CS_URS_2024_01/742330022"/>
    <hyperlink ref="F273" r:id="rId36" display="https://podminky.urs.cz/item/CS_URS_2024_01/742330023"/>
    <hyperlink ref="F280" r:id="rId37" display="https://podminky.urs.cz/item/CS_URS_2024_01/742330024"/>
    <hyperlink ref="F287" r:id="rId38" display="https://podminky.urs.cz/item/CS_URS_2024_01/742330036"/>
    <hyperlink ref="F292" r:id="rId39" display="https://podminky.urs.cz/item/CS_URS_2024_01/742330037"/>
    <hyperlink ref="F297" r:id="rId40" display="https://podminky.urs.cz/item/CS_URS_2024_01/742330045"/>
    <hyperlink ref="F302" r:id="rId41" display="https://podminky.urs.cz/item/CS_URS_2024_01/742330101"/>
    <hyperlink ref="F305" r:id="rId42" display="https://podminky.urs.cz/item/CS_URS_2024_01/742330102"/>
    <hyperlink ref="F308" r:id="rId43" display="https://podminky.urs.cz/item/CS_URS_2024_01/742330801"/>
    <hyperlink ref="F311" r:id="rId44" display="https://podminky.urs.cz/item/CS_URS_2024_01/998742123"/>
    <hyperlink ref="F314" r:id="rId45" display="https://podminky.urs.cz/item/CS_URS_2024_01/998742129"/>
    <hyperlink ref="F318" r:id="rId46" display="https://podminky.urs.cz/item/CS_URS_2024_01/HZS22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85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89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1" t="str">
        <f>'Rekapitulace stavby'!K6</f>
        <v>Zajištění vnitřní konektivity na SPgS KV</v>
      </c>
      <c r="F7" s="372"/>
      <c r="G7" s="372"/>
      <c r="H7" s="372"/>
      <c r="L7" s="22"/>
    </row>
    <row r="8" spans="1:31" s="2" customFormat="1" ht="12" customHeight="1">
      <c r="A8" s="36"/>
      <c r="B8" s="41"/>
      <c r="C8" s="36"/>
      <c r="D8" s="107" t="s">
        <v>90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3" t="s">
        <v>543</v>
      </c>
      <c r="F9" s="374"/>
      <c r="G9" s="374"/>
      <c r="H9" s="374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4. 4. 2024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5" t="str">
        <f>'Rekapitulace stavby'!E14</f>
        <v>Vyplň údaj</v>
      </c>
      <c r="F18" s="376"/>
      <c r="G18" s="376"/>
      <c r="H18" s="376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7" t="s">
        <v>19</v>
      </c>
      <c r="F27" s="377"/>
      <c r="G27" s="377"/>
      <c r="H27" s="377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ROUND(J80,2)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ROUND((SUM(BE80:BE111)),2)</f>
        <v>0</v>
      </c>
      <c r="G33" s="36"/>
      <c r="H33" s="36"/>
      <c r="I33" s="120">
        <v>0.21</v>
      </c>
      <c r="J33" s="119">
        <f>ROUND(((SUM(BE80:BE111))*I33),2)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ROUND((SUM(BF80:BF111)),2)</f>
        <v>0</v>
      </c>
      <c r="G34" s="36"/>
      <c r="H34" s="36"/>
      <c r="I34" s="120">
        <v>0.12</v>
      </c>
      <c r="J34" s="119">
        <f>ROUND(((SUM(BF80:BF111))*I34),2)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ROUND((SUM(BG80:BG111)),2)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ROUND((SUM(BH80:BH111)),2)</f>
        <v>0</v>
      </c>
      <c r="G36" s="36"/>
      <c r="H36" s="36"/>
      <c r="I36" s="120">
        <v>0.12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ROUND((SUM(BI80:BI111)),2)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8" t="str">
        <f>E7</f>
        <v>Zajištění vnitřní konektivity na SPgS KV</v>
      </c>
      <c r="F48" s="379"/>
      <c r="G48" s="379"/>
      <c r="H48" s="379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0" t="str">
        <f>E9</f>
        <v>02 - IT technologie</v>
      </c>
      <c r="F50" s="380"/>
      <c r="G50" s="380"/>
      <c r="H50" s="38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Lidická 455/40 - Drahovice, 360 01 Karlovy Vary</v>
      </c>
      <c r="G52" s="38"/>
      <c r="H52" s="38"/>
      <c r="I52" s="31" t="s">
        <v>23</v>
      </c>
      <c r="J52" s="61" t="str">
        <f>IF(J12="","",J12)</f>
        <v>4. 4. 2024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Stř.ped.škola,gymnázium a vyšší odb.škola KV,p.o.</v>
      </c>
      <c r="G54" s="38"/>
      <c r="H54" s="38"/>
      <c r="I54" s="31" t="s">
        <v>31</v>
      </c>
      <c r="J54" s="34" t="str">
        <f>E21</f>
        <v>Ing. Roman Gajdoš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Bc. Martin Frous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5" customHeight="1">
      <c r="B60" s="136"/>
      <c r="C60" s="137"/>
      <c r="D60" s="138" t="s">
        <v>544</v>
      </c>
      <c r="E60" s="139"/>
      <c r="F60" s="139"/>
      <c r="G60" s="139"/>
      <c r="H60" s="139"/>
      <c r="I60" s="139"/>
      <c r="J60" s="140">
        <f>J81</f>
        <v>0</v>
      </c>
      <c r="K60" s="137"/>
      <c r="L60" s="141"/>
    </row>
    <row r="61" spans="1:31" s="2" customFormat="1" ht="21.7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0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5" t="s">
        <v>105</v>
      </c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1" t="s">
        <v>16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378" t="str">
        <f>E7</f>
        <v>Zajištění vnitřní konektivity na SPgS KV</v>
      </c>
      <c r="F70" s="379"/>
      <c r="G70" s="379"/>
      <c r="H70" s="379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90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50" t="str">
        <f>E9</f>
        <v>02 - IT technologie</v>
      </c>
      <c r="F72" s="380"/>
      <c r="G72" s="380"/>
      <c r="H72" s="380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21</v>
      </c>
      <c r="D74" s="38"/>
      <c r="E74" s="38"/>
      <c r="F74" s="29" t="str">
        <f>F12</f>
        <v>Lidická 455/40 - Drahovice, 360 01 Karlovy Vary</v>
      </c>
      <c r="G74" s="38"/>
      <c r="H74" s="38"/>
      <c r="I74" s="31" t="s">
        <v>23</v>
      </c>
      <c r="J74" s="61" t="str">
        <f>IF(J12="","",J12)</f>
        <v>4. 4. 2024</v>
      </c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5.2" customHeight="1">
      <c r="A76" s="36"/>
      <c r="B76" s="37"/>
      <c r="C76" s="31" t="s">
        <v>25</v>
      </c>
      <c r="D76" s="38"/>
      <c r="E76" s="38"/>
      <c r="F76" s="29" t="str">
        <f>E15</f>
        <v>Stř.ped.škola,gymnázium a vyšší odb.škola KV,p.o.</v>
      </c>
      <c r="G76" s="38"/>
      <c r="H76" s="38"/>
      <c r="I76" s="31" t="s">
        <v>31</v>
      </c>
      <c r="J76" s="34" t="str">
        <f>E21</f>
        <v>Ing. Roman Gajdoš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29</v>
      </c>
      <c r="D77" s="38"/>
      <c r="E77" s="38"/>
      <c r="F77" s="29" t="str">
        <f>IF(E18="","",E18)</f>
        <v>Vyplň údaj</v>
      </c>
      <c r="G77" s="38"/>
      <c r="H77" s="38"/>
      <c r="I77" s="31" t="s">
        <v>34</v>
      </c>
      <c r="J77" s="34" t="str">
        <f>E24</f>
        <v>Bc. Martin Frous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1" customFormat="1" ht="29.25" customHeight="1">
      <c r="A79" s="148"/>
      <c r="B79" s="149"/>
      <c r="C79" s="150" t="s">
        <v>106</v>
      </c>
      <c r="D79" s="151" t="s">
        <v>57</v>
      </c>
      <c r="E79" s="151" t="s">
        <v>53</v>
      </c>
      <c r="F79" s="151" t="s">
        <v>54</v>
      </c>
      <c r="G79" s="151" t="s">
        <v>107</v>
      </c>
      <c r="H79" s="151" t="s">
        <v>108</v>
      </c>
      <c r="I79" s="151" t="s">
        <v>109</v>
      </c>
      <c r="J79" s="151" t="s">
        <v>94</v>
      </c>
      <c r="K79" s="152" t="s">
        <v>110</v>
      </c>
      <c r="L79" s="153"/>
      <c r="M79" s="70" t="s">
        <v>19</v>
      </c>
      <c r="N79" s="71" t="s">
        <v>42</v>
      </c>
      <c r="O79" s="71" t="s">
        <v>111</v>
      </c>
      <c r="P79" s="71" t="s">
        <v>112</v>
      </c>
      <c r="Q79" s="71" t="s">
        <v>113</v>
      </c>
      <c r="R79" s="71" t="s">
        <v>114</v>
      </c>
      <c r="S79" s="71" t="s">
        <v>115</v>
      </c>
      <c r="T79" s="72" t="s">
        <v>116</v>
      </c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</row>
    <row r="80" spans="1:63" s="2" customFormat="1" ht="22.9" customHeight="1">
      <c r="A80" s="36"/>
      <c r="B80" s="37"/>
      <c r="C80" s="77" t="s">
        <v>117</v>
      </c>
      <c r="D80" s="38"/>
      <c r="E80" s="38"/>
      <c r="F80" s="38"/>
      <c r="G80" s="38"/>
      <c r="H80" s="38"/>
      <c r="I80" s="38"/>
      <c r="J80" s="154">
        <f>BK80</f>
        <v>0</v>
      </c>
      <c r="K80" s="38"/>
      <c r="L80" s="41"/>
      <c r="M80" s="73"/>
      <c r="N80" s="155"/>
      <c r="O80" s="74"/>
      <c r="P80" s="156">
        <f>P81</f>
        <v>0</v>
      </c>
      <c r="Q80" s="74"/>
      <c r="R80" s="156">
        <f>R81</f>
        <v>0</v>
      </c>
      <c r="S80" s="74"/>
      <c r="T80" s="157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9" t="s">
        <v>71</v>
      </c>
      <c r="AU80" s="19" t="s">
        <v>95</v>
      </c>
      <c r="BK80" s="158">
        <f>BK81</f>
        <v>0</v>
      </c>
    </row>
    <row r="81" spans="2:63" s="12" customFormat="1" ht="25.9" customHeight="1">
      <c r="B81" s="159"/>
      <c r="C81" s="160"/>
      <c r="D81" s="161" t="s">
        <v>71</v>
      </c>
      <c r="E81" s="162" t="s">
        <v>545</v>
      </c>
      <c r="F81" s="162" t="s">
        <v>546</v>
      </c>
      <c r="G81" s="160"/>
      <c r="H81" s="160"/>
      <c r="I81" s="163"/>
      <c r="J81" s="164">
        <f>BK81</f>
        <v>0</v>
      </c>
      <c r="K81" s="160"/>
      <c r="L81" s="165"/>
      <c r="M81" s="166"/>
      <c r="N81" s="167"/>
      <c r="O81" s="167"/>
      <c r="P81" s="168">
        <f>SUM(P82:P111)</f>
        <v>0</v>
      </c>
      <c r="Q81" s="167"/>
      <c r="R81" s="168">
        <f>SUM(R82:R111)</f>
        <v>0</v>
      </c>
      <c r="S81" s="167"/>
      <c r="T81" s="169">
        <f>SUM(T82:T111)</f>
        <v>0</v>
      </c>
      <c r="AR81" s="170" t="s">
        <v>128</v>
      </c>
      <c r="AT81" s="171" t="s">
        <v>71</v>
      </c>
      <c r="AU81" s="171" t="s">
        <v>72</v>
      </c>
      <c r="AY81" s="170" t="s">
        <v>120</v>
      </c>
      <c r="BK81" s="172">
        <f>SUM(BK82:BK111)</f>
        <v>0</v>
      </c>
    </row>
    <row r="82" spans="1:65" s="2" customFormat="1" ht="49.15" customHeight="1">
      <c r="A82" s="36"/>
      <c r="B82" s="37"/>
      <c r="C82" s="206" t="s">
        <v>80</v>
      </c>
      <c r="D82" s="206" t="s">
        <v>200</v>
      </c>
      <c r="E82" s="207" t="s">
        <v>547</v>
      </c>
      <c r="F82" s="208" t="s">
        <v>548</v>
      </c>
      <c r="G82" s="209" t="s">
        <v>275</v>
      </c>
      <c r="H82" s="210">
        <v>1</v>
      </c>
      <c r="I82" s="211"/>
      <c r="J82" s="212">
        <f>ROUND(I82*H82,2)</f>
        <v>0</v>
      </c>
      <c r="K82" s="208" t="s">
        <v>239</v>
      </c>
      <c r="L82" s="213"/>
      <c r="M82" s="214" t="s">
        <v>19</v>
      </c>
      <c r="N82" s="215" t="s">
        <v>43</v>
      </c>
      <c r="O82" s="66"/>
      <c r="P82" s="184">
        <f>O82*H82</f>
        <v>0</v>
      </c>
      <c r="Q82" s="184">
        <v>0</v>
      </c>
      <c r="R82" s="184">
        <f>Q82*H82</f>
        <v>0</v>
      </c>
      <c r="S82" s="184">
        <v>0</v>
      </c>
      <c r="T82" s="185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86" t="s">
        <v>537</v>
      </c>
      <c r="AT82" s="186" t="s">
        <v>200</v>
      </c>
      <c r="AU82" s="186" t="s">
        <v>80</v>
      </c>
      <c r="AY82" s="19" t="s">
        <v>120</v>
      </c>
      <c r="BE82" s="187">
        <f>IF(N82="základní",J82,0)</f>
        <v>0</v>
      </c>
      <c r="BF82" s="187">
        <f>IF(N82="snížená",J82,0)</f>
        <v>0</v>
      </c>
      <c r="BG82" s="187">
        <f>IF(N82="zákl. přenesená",J82,0)</f>
        <v>0</v>
      </c>
      <c r="BH82" s="187">
        <f>IF(N82="sníž. přenesená",J82,0)</f>
        <v>0</v>
      </c>
      <c r="BI82" s="187">
        <f>IF(N82="nulová",J82,0)</f>
        <v>0</v>
      </c>
      <c r="BJ82" s="19" t="s">
        <v>80</v>
      </c>
      <c r="BK82" s="187">
        <f>ROUND(I82*H82,2)</f>
        <v>0</v>
      </c>
      <c r="BL82" s="19" t="s">
        <v>537</v>
      </c>
      <c r="BM82" s="186" t="s">
        <v>549</v>
      </c>
    </row>
    <row r="83" spans="1:47" s="2" customFormat="1" ht="29.25">
      <c r="A83" s="36"/>
      <c r="B83" s="37"/>
      <c r="C83" s="38"/>
      <c r="D83" s="188" t="s">
        <v>130</v>
      </c>
      <c r="E83" s="38"/>
      <c r="F83" s="189" t="s">
        <v>548</v>
      </c>
      <c r="G83" s="38"/>
      <c r="H83" s="38"/>
      <c r="I83" s="190"/>
      <c r="J83" s="38"/>
      <c r="K83" s="38"/>
      <c r="L83" s="41"/>
      <c r="M83" s="191"/>
      <c r="N83" s="192"/>
      <c r="O83" s="66"/>
      <c r="P83" s="66"/>
      <c r="Q83" s="66"/>
      <c r="R83" s="66"/>
      <c r="S83" s="66"/>
      <c r="T83" s="67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130</v>
      </c>
      <c r="AU83" s="19" t="s">
        <v>80</v>
      </c>
    </row>
    <row r="84" spans="1:65" s="2" customFormat="1" ht="62.65" customHeight="1">
      <c r="A84" s="36"/>
      <c r="B84" s="37"/>
      <c r="C84" s="206" t="s">
        <v>82</v>
      </c>
      <c r="D84" s="206" t="s">
        <v>200</v>
      </c>
      <c r="E84" s="207" t="s">
        <v>550</v>
      </c>
      <c r="F84" s="208" t="s">
        <v>551</v>
      </c>
      <c r="G84" s="209" t="s">
        <v>275</v>
      </c>
      <c r="H84" s="210">
        <v>1</v>
      </c>
      <c r="I84" s="211"/>
      <c r="J84" s="212">
        <f>ROUND(I84*H84,2)</f>
        <v>0</v>
      </c>
      <c r="K84" s="208" t="s">
        <v>239</v>
      </c>
      <c r="L84" s="213"/>
      <c r="M84" s="214" t="s">
        <v>19</v>
      </c>
      <c r="N84" s="215" t="s">
        <v>43</v>
      </c>
      <c r="O84" s="66"/>
      <c r="P84" s="184">
        <f>O84*H84</f>
        <v>0</v>
      </c>
      <c r="Q84" s="184">
        <v>0</v>
      </c>
      <c r="R84" s="184">
        <f>Q84*H84</f>
        <v>0</v>
      </c>
      <c r="S84" s="184">
        <v>0</v>
      </c>
      <c r="T84" s="185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537</v>
      </c>
      <c r="AT84" s="186" t="s">
        <v>200</v>
      </c>
      <c r="AU84" s="186" t="s">
        <v>80</v>
      </c>
      <c r="AY84" s="19" t="s">
        <v>120</v>
      </c>
      <c r="BE84" s="187">
        <f>IF(N84="základní",J84,0)</f>
        <v>0</v>
      </c>
      <c r="BF84" s="187">
        <f>IF(N84="snížená",J84,0)</f>
        <v>0</v>
      </c>
      <c r="BG84" s="187">
        <f>IF(N84="zákl. přenesená",J84,0)</f>
        <v>0</v>
      </c>
      <c r="BH84" s="187">
        <f>IF(N84="sníž. přenesená",J84,0)</f>
        <v>0</v>
      </c>
      <c r="BI84" s="187">
        <f>IF(N84="nulová",J84,0)</f>
        <v>0</v>
      </c>
      <c r="BJ84" s="19" t="s">
        <v>80</v>
      </c>
      <c r="BK84" s="187">
        <f>ROUND(I84*H84,2)</f>
        <v>0</v>
      </c>
      <c r="BL84" s="19" t="s">
        <v>537</v>
      </c>
      <c r="BM84" s="186" t="s">
        <v>552</v>
      </c>
    </row>
    <row r="85" spans="1:47" s="2" customFormat="1" ht="39">
      <c r="A85" s="36"/>
      <c r="B85" s="37"/>
      <c r="C85" s="38"/>
      <c r="D85" s="188" t="s">
        <v>130</v>
      </c>
      <c r="E85" s="38"/>
      <c r="F85" s="189" t="s">
        <v>551</v>
      </c>
      <c r="G85" s="38"/>
      <c r="H85" s="38"/>
      <c r="I85" s="190"/>
      <c r="J85" s="38"/>
      <c r="K85" s="38"/>
      <c r="L85" s="41"/>
      <c r="M85" s="191"/>
      <c r="N85" s="192"/>
      <c r="O85" s="66"/>
      <c r="P85" s="66"/>
      <c r="Q85" s="66"/>
      <c r="R85" s="66"/>
      <c r="S85" s="66"/>
      <c r="T85" s="67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130</v>
      </c>
      <c r="AU85" s="19" t="s">
        <v>80</v>
      </c>
    </row>
    <row r="86" spans="1:65" s="2" customFormat="1" ht="49.15" customHeight="1">
      <c r="A86" s="36"/>
      <c r="B86" s="37"/>
      <c r="C86" s="206" t="s">
        <v>142</v>
      </c>
      <c r="D86" s="206" t="s">
        <v>200</v>
      </c>
      <c r="E86" s="207" t="s">
        <v>553</v>
      </c>
      <c r="F86" s="208" t="s">
        <v>554</v>
      </c>
      <c r="G86" s="209" t="s">
        <v>275</v>
      </c>
      <c r="H86" s="210">
        <v>1</v>
      </c>
      <c r="I86" s="211"/>
      <c r="J86" s="212">
        <f>ROUND(I86*H86,2)</f>
        <v>0</v>
      </c>
      <c r="K86" s="208" t="s">
        <v>239</v>
      </c>
      <c r="L86" s="213"/>
      <c r="M86" s="214" t="s">
        <v>19</v>
      </c>
      <c r="N86" s="215" t="s">
        <v>43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537</v>
      </c>
      <c r="AT86" s="186" t="s">
        <v>200</v>
      </c>
      <c r="AU86" s="186" t="s">
        <v>80</v>
      </c>
      <c r="AY86" s="19" t="s">
        <v>120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80</v>
      </c>
      <c r="BK86" s="187">
        <f>ROUND(I86*H86,2)</f>
        <v>0</v>
      </c>
      <c r="BL86" s="19" t="s">
        <v>537</v>
      </c>
      <c r="BM86" s="186" t="s">
        <v>555</v>
      </c>
    </row>
    <row r="87" spans="1:47" s="2" customFormat="1" ht="29.25">
      <c r="A87" s="36"/>
      <c r="B87" s="37"/>
      <c r="C87" s="38"/>
      <c r="D87" s="188" t="s">
        <v>130</v>
      </c>
      <c r="E87" s="38"/>
      <c r="F87" s="189" t="s">
        <v>554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130</v>
      </c>
      <c r="AU87" s="19" t="s">
        <v>80</v>
      </c>
    </row>
    <row r="88" spans="1:65" s="2" customFormat="1" ht="49.15" customHeight="1">
      <c r="A88" s="36"/>
      <c r="B88" s="37"/>
      <c r="C88" s="206" t="s">
        <v>128</v>
      </c>
      <c r="D88" s="206" t="s">
        <v>200</v>
      </c>
      <c r="E88" s="207" t="s">
        <v>556</v>
      </c>
      <c r="F88" s="208" t="s">
        <v>557</v>
      </c>
      <c r="G88" s="209" t="s">
        <v>275</v>
      </c>
      <c r="H88" s="210">
        <v>4</v>
      </c>
      <c r="I88" s="211"/>
      <c r="J88" s="212">
        <f>ROUND(I88*H88,2)</f>
        <v>0</v>
      </c>
      <c r="K88" s="208" t="s">
        <v>239</v>
      </c>
      <c r="L88" s="213"/>
      <c r="M88" s="214" t="s">
        <v>19</v>
      </c>
      <c r="N88" s="215" t="s">
        <v>43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537</v>
      </c>
      <c r="AT88" s="186" t="s">
        <v>200</v>
      </c>
      <c r="AU88" s="186" t="s">
        <v>80</v>
      </c>
      <c r="AY88" s="19" t="s">
        <v>120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80</v>
      </c>
      <c r="BK88" s="187">
        <f>ROUND(I88*H88,2)</f>
        <v>0</v>
      </c>
      <c r="BL88" s="19" t="s">
        <v>537</v>
      </c>
      <c r="BM88" s="186" t="s">
        <v>558</v>
      </c>
    </row>
    <row r="89" spans="1:47" s="2" customFormat="1" ht="29.25">
      <c r="A89" s="36"/>
      <c r="B89" s="37"/>
      <c r="C89" s="38"/>
      <c r="D89" s="188" t="s">
        <v>130</v>
      </c>
      <c r="E89" s="38"/>
      <c r="F89" s="189" t="s">
        <v>557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130</v>
      </c>
      <c r="AU89" s="19" t="s">
        <v>80</v>
      </c>
    </row>
    <row r="90" spans="1:65" s="2" customFormat="1" ht="44.25" customHeight="1">
      <c r="A90" s="36"/>
      <c r="B90" s="37"/>
      <c r="C90" s="206" t="s">
        <v>156</v>
      </c>
      <c r="D90" s="206" t="s">
        <v>200</v>
      </c>
      <c r="E90" s="207" t="s">
        <v>559</v>
      </c>
      <c r="F90" s="208" t="s">
        <v>560</v>
      </c>
      <c r="G90" s="209" t="s">
        <v>275</v>
      </c>
      <c r="H90" s="210">
        <v>150</v>
      </c>
      <c r="I90" s="211"/>
      <c r="J90" s="212">
        <f>ROUND(I90*H90,2)</f>
        <v>0</v>
      </c>
      <c r="K90" s="208" t="s">
        <v>239</v>
      </c>
      <c r="L90" s="213"/>
      <c r="M90" s="214" t="s">
        <v>19</v>
      </c>
      <c r="N90" s="215" t="s">
        <v>43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537</v>
      </c>
      <c r="AT90" s="186" t="s">
        <v>200</v>
      </c>
      <c r="AU90" s="186" t="s">
        <v>80</v>
      </c>
      <c r="AY90" s="19" t="s">
        <v>120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80</v>
      </c>
      <c r="BK90" s="187">
        <f>ROUND(I90*H90,2)</f>
        <v>0</v>
      </c>
      <c r="BL90" s="19" t="s">
        <v>537</v>
      </c>
      <c r="BM90" s="186" t="s">
        <v>561</v>
      </c>
    </row>
    <row r="91" spans="1:47" s="2" customFormat="1" ht="29.25">
      <c r="A91" s="36"/>
      <c r="B91" s="37"/>
      <c r="C91" s="38"/>
      <c r="D91" s="188" t="s">
        <v>130</v>
      </c>
      <c r="E91" s="38"/>
      <c r="F91" s="189" t="s">
        <v>560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130</v>
      </c>
      <c r="AU91" s="19" t="s">
        <v>80</v>
      </c>
    </row>
    <row r="92" spans="1:65" s="2" customFormat="1" ht="37.9" customHeight="1">
      <c r="A92" s="36"/>
      <c r="B92" s="37"/>
      <c r="C92" s="206" t="s">
        <v>121</v>
      </c>
      <c r="D92" s="206" t="s">
        <v>200</v>
      </c>
      <c r="E92" s="207" t="s">
        <v>562</v>
      </c>
      <c r="F92" s="208" t="s">
        <v>563</v>
      </c>
      <c r="G92" s="209" t="s">
        <v>275</v>
      </c>
      <c r="H92" s="210">
        <v>1</v>
      </c>
      <c r="I92" s="211"/>
      <c r="J92" s="212">
        <f>ROUND(I92*H92,2)</f>
        <v>0</v>
      </c>
      <c r="K92" s="208" t="s">
        <v>239</v>
      </c>
      <c r="L92" s="213"/>
      <c r="M92" s="214" t="s">
        <v>19</v>
      </c>
      <c r="N92" s="215" t="s">
        <v>43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537</v>
      </c>
      <c r="AT92" s="186" t="s">
        <v>200</v>
      </c>
      <c r="AU92" s="186" t="s">
        <v>80</v>
      </c>
      <c r="AY92" s="19" t="s">
        <v>120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80</v>
      </c>
      <c r="BK92" s="187">
        <f>ROUND(I92*H92,2)</f>
        <v>0</v>
      </c>
      <c r="BL92" s="19" t="s">
        <v>537</v>
      </c>
      <c r="BM92" s="186" t="s">
        <v>564</v>
      </c>
    </row>
    <row r="93" spans="1:47" s="2" customFormat="1" ht="29.25">
      <c r="A93" s="36"/>
      <c r="B93" s="37"/>
      <c r="C93" s="38"/>
      <c r="D93" s="188" t="s">
        <v>130</v>
      </c>
      <c r="E93" s="38"/>
      <c r="F93" s="189" t="s">
        <v>563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130</v>
      </c>
      <c r="AU93" s="19" t="s">
        <v>80</v>
      </c>
    </row>
    <row r="94" spans="1:65" s="2" customFormat="1" ht="62.65" customHeight="1">
      <c r="A94" s="36"/>
      <c r="B94" s="37"/>
      <c r="C94" s="206" t="s">
        <v>167</v>
      </c>
      <c r="D94" s="206" t="s">
        <v>200</v>
      </c>
      <c r="E94" s="207" t="s">
        <v>565</v>
      </c>
      <c r="F94" s="208" t="s">
        <v>566</v>
      </c>
      <c r="G94" s="209" t="s">
        <v>275</v>
      </c>
      <c r="H94" s="210">
        <v>1</v>
      </c>
      <c r="I94" s="211"/>
      <c r="J94" s="212">
        <f>ROUND(I94*H94,2)</f>
        <v>0</v>
      </c>
      <c r="K94" s="208" t="s">
        <v>239</v>
      </c>
      <c r="L94" s="213"/>
      <c r="M94" s="214" t="s">
        <v>19</v>
      </c>
      <c r="N94" s="215" t="s">
        <v>43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537</v>
      </c>
      <c r="AT94" s="186" t="s">
        <v>200</v>
      </c>
      <c r="AU94" s="186" t="s">
        <v>80</v>
      </c>
      <c r="AY94" s="19" t="s">
        <v>120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80</v>
      </c>
      <c r="BK94" s="187">
        <f>ROUND(I94*H94,2)</f>
        <v>0</v>
      </c>
      <c r="BL94" s="19" t="s">
        <v>537</v>
      </c>
      <c r="BM94" s="186" t="s">
        <v>567</v>
      </c>
    </row>
    <row r="95" spans="1:47" s="2" customFormat="1" ht="39">
      <c r="A95" s="36"/>
      <c r="B95" s="37"/>
      <c r="C95" s="38"/>
      <c r="D95" s="188" t="s">
        <v>130</v>
      </c>
      <c r="E95" s="38"/>
      <c r="F95" s="189" t="s">
        <v>566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130</v>
      </c>
      <c r="AU95" s="19" t="s">
        <v>80</v>
      </c>
    </row>
    <row r="96" spans="1:65" s="2" customFormat="1" ht="49.15" customHeight="1">
      <c r="A96" s="36"/>
      <c r="B96" s="37"/>
      <c r="C96" s="206" t="s">
        <v>175</v>
      </c>
      <c r="D96" s="206" t="s">
        <v>200</v>
      </c>
      <c r="E96" s="207" t="s">
        <v>568</v>
      </c>
      <c r="F96" s="208" t="s">
        <v>569</v>
      </c>
      <c r="G96" s="209" t="s">
        <v>275</v>
      </c>
      <c r="H96" s="210">
        <v>1</v>
      </c>
      <c r="I96" s="211"/>
      <c r="J96" s="212">
        <f>ROUND(I96*H96,2)</f>
        <v>0</v>
      </c>
      <c r="K96" s="208" t="s">
        <v>239</v>
      </c>
      <c r="L96" s="213"/>
      <c r="M96" s="214" t="s">
        <v>19</v>
      </c>
      <c r="N96" s="215" t="s">
        <v>43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537</v>
      </c>
      <c r="AT96" s="186" t="s">
        <v>200</v>
      </c>
      <c r="AU96" s="186" t="s">
        <v>80</v>
      </c>
      <c r="AY96" s="19" t="s">
        <v>120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80</v>
      </c>
      <c r="BK96" s="187">
        <f>ROUND(I96*H96,2)</f>
        <v>0</v>
      </c>
      <c r="BL96" s="19" t="s">
        <v>537</v>
      </c>
      <c r="BM96" s="186" t="s">
        <v>570</v>
      </c>
    </row>
    <row r="97" spans="1:47" s="2" customFormat="1" ht="29.25">
      <c r="A97" s="36"/>
      <c r="B97" s="37"/>
      <c r="C97" s="38"/>
      <c r="D97" s="188" t="s">
        <v>130</v>
      </c>
      <c r="E97" s="38"/>
      <c r="F97" s="189" t="s">
        <v>569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130</v>
      </c>
      <c r="AU97" s="19" t="s">
        <v>80</v>
      </c>
    </row>
    <row r="98" spans="1:65" s="2" customFormat="1" ht="49.15" customHeight="1">
      <c r="A98" s="36"/>
      <c r="B98" s="37"/>
      <c r="C98" s="206" t="s">
        <v>134</v>
      </c>
      <c r="D98" s="206" t="s">
        <v>200</v>
      </c>
      <c r="E98" s="207" t="s">
        <v>571</v>
      </c>
      <c r="F98" s="208" t="s">
        <v>572</v>
      </c>
      <c r="G98" s="209" t="s">
        <v>275</v>
      </c>
      <c r="H98" s="210">
        <v>1</v>
      </c>
      <c r="I98" s="211"/>
      <c r="J98" s="212">
        <f>ROUND(I98*H98,2)</f>
        <v>0</v>
      </c>
      <c r="K98" s="208" t="s">
        <v>239</v>
      </c>
      <c r="L98" s="213"/>
      <c r="M98" s="214" t="s">
        <v>19</v>
      </c>
      <c r="N98" s="215" t="s">
        <v>43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537</v>
      </c>
      <c r="AT98" s="186" t="s">
        <v>200</v>
      </c>
      <c r="AU98" s="186" t="s">
        <v>80</v>
      </c>
      <c r="AY98" s="19" t="s">
        <v>120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80</v>
      </c>
      <c r="BK98" s="187">
        <f>ROUND(I98*H98,2)</f>
        <v>0</v>
      </c>
      <c r="BL98" s="19" t="s">
        <v>537</v>
      </c>
      <c r="BM98" s="186" t="s">
        <v>573</v>
      </c>
    </row>
    <row r="99" spans="1:47" s="2" customFormat="1" ht="29.25">
      <c r="A99" s="36"/>
      <c r="B99" s="37"/>
      <c r="C99" s="38"/>
      <c r="D99" s="188" t="s">
        <v>130</v>
      </c>
      <c r="E99" s="38"/>
      <c r="F99" s="189" t="s">
        <v>572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130</v>
      </c>
      <c r="AU99" s="19" t="s">
        <v>80</v>
      </c>
    </row>
    <row r="100" spans="1:65" s="2" customFormat="1" ht="49.15" customHeight="1">
      <c r="A100" s="36"/>
      <c r="B100" s="37"/>
      <c r="C100" s="206" t="s">
        <v>192</v>
      </c>
      <c r="D100" s="206" t="s">
        <v>200</v>
      </c>
      <c r="E100" s="207" t="s">
        <v>574</v>
      </c>
      <c r="F100" s="208" t="s">
        <v>575</v>
      </c>
      <c r="G100" s="209" t="s">
        <v>275</v>
      </c>
      <c r="H100" s="210">
        <v>1</v>
      </c>
      <c r="I100" s="211"/>
      <c r="J100" s="212">
        <f>ROUND(I100*H100,2)</f>
        <v>0</v>
      </c>
      <c r="K100" s="208" t="s">
        <v>239</v>
      </c>
      <c r="L100" s="213"/>
      <c r="M100" s="214" t="s">
        <v>19</v>
      </c>
      <c r="N100" s="215" t="s">
        <v>43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537</v>
      </c>
      <c r="AT100" s="186" t="s">
        <v>200</v>
      </c>
      <c r="AU100" s="186" t="s">
        <v>80</v>
      </c>
      <c r="AY100" s="19" t="s">
        <v>120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80</v>
      </c>
      <c r="BK100" s="187">
        <f>ROUND(I100*H100,2)</f>
        <v>0</v>
      </c>
      <c r="BL100" s="19" t="s">
        <v>537</v>
      </c>
      <c r="BM100" s="186" t="s">
        <v>576</v>
      </c>
    </row>
    <row r="101" spans="1:47" s="2" customFormat="1" ht="29.25">
      <c r="A101" s="36"/>
      <c r="B101" s="37"/>
      <c r="C101" s="38"/>
      <c r="D101" s="188" t="s">
        <v>130</v>
      </c>
      <c r="E101" s="38"/>
      <c r="F101" s="189" t="s">
        <v>575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130</v>
      </c>
      <c r="AU101" s="19" t="s">
        <v>80</v>
      </c>
    </row>
    <row r="102" spans="1:65" s="2" customFormat="1" ht="66.75" customHeight="1">
      <c r="A102" s="36"/>
      <c r="B102" s="37"/>
      <c r="C102" s="206" t="s">
        <v>199</v>
      </c>
      <c r="D102" s="206" t="s">
        <v>200</v>
      </c>
      <c r="E102" s="207" t="s">
        <v>577</v>
      </c>
      <c r="F102" s="208" t="s">
        <v>578</v>
      </c>
      <c r="G102" s="209" t="s">
        <v>275</v>
      </c>
      <c r="H102" s="210">
        <v>2</v>
      </c>
      <c r="I102" s="211"/>
      <c r="J102" s="212">
        <f>ROUND(I102*H102,2)</f>
        <v>0</v>
      </c>
      <c r="K102" s="208" t="s">
        <v>239</v>
      </c>
      <c r="L102" s="213"/>
      <c r="M102" s="214" t="s">
        <v>19</v>
      </c>
      <c r="N102" s="215" t="s">
        <v>43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537</v>
      </c>
      <c r="AT102" s="186" t="s">
        <v>200</v>
      </c>
      <c r="AU102" s="186" t="s">
        <v>80</v>
      </c>
      <c r="AY102" s="19" t="s">
        <v>120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80</v>
      </c>
      <c r="BK102" s="187">
        <f>ROUND(I102*H102,2)</f>
        <v>0</v>
      </c>
      <c r="BL102" s="19" t="s">
        <v>537</v>
      </c>
      <c r="BM102" s="186" t="s">
        <v>579</v>
      </c>
    </row>
    <row r="103" spans="1:47" s="2" customFormat="1" ht="39">
      <c r="A103" s="36"/>
      <c r="B103" s="37"/>
      <c r="C103" s="38"/>
      <c r="D103" s="188" t="s">
        <v>130</v>
      </c>
      <c r="E103" s="38"/>
      <c r="F103" s="189" t="s">
        <v>578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130</v>
      </c>
      <c r="AU103" s="19" t="s">
        <v>80</v>
      </c>
    </row>
    <row r="104" spans="1:65" s="2" customFormat="1" ht="62.65" customHeight="1">
      <c r="A104" s="36"/>
      <c r="B104" s="37"/>
      <c r="C104" s="206" t="s">
        <v>8</v>
      </c>
      <c r="D104" s="206" t="s">
        <v>200</v>
      </c>
      <c r="E104" s="207" t="s">
        <v>580</v>
      </c>
      <c r="F104" s="208" t="s">
        <v>581</v>
      </c>
      <c r="G104" s="209" t="s">
        <v>275</v>
      </c>
      <c r="H104" s="210">
        <v>4</v>
      </c>
      <c r="I104" s="211"/>
      <c r="J104" s="212">
        <f>ROUND(I104*H104,2)</f>
        <v>0</v>
      </c>
      <c r="K104" s="208" t="s">
        <v>239</v>
      </c>
      <c r="L104" s="213"/>
      <c r="M104" s="214" t="s">
        <v>19</v>
      </c>
      <c r="N104" s="215" t="s">
        <v>43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537</v>
      </c>
      <c r="AT104" s="186" t="s">
        <v>200</v>
      </c>
      <c r="AU104" s="186" t="s">
        <v>80</v>
      </c>
      <c r="AY104" s="19" t="s">
        <v>120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80</v>
      </c>
      <c r="BK104" s="187">
        <f>ROUND(I104*H104,2)</f>
        <v>0</v>
      </c>
      <c r="BL104" s="19" t="s">
        <v>537</v>
      </c>
      <c r="BM104" s="186" t="s">
        <v>582</v>
      </c>
    </row>
    <row r="105" spans="1:47" s="2" customFormat="1" ht="39">
      <c r="A105" s="36"/>
      <c r="B105" s="37"/>
      <c r="C105" s="38"/>
      <c r="D105" s="188" t="s">
        <v>130</v>
      </c>
      <c r="E105" s="38"/>
      <c r="F105" s="189" t="s">
        <v>581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130</v>
      </c>
      <c r="AU105" s="19" t="s">
        <v>80</v>
      </c>
    </row>
    <row r="106" spans="1:65" s="2" customFormat="1" ht="62.65" customHeight="1">
      <c r="A106" s="36"/>
      <c r="B106" s="37"/>
      <c r="C106" s="206" t="s">
        <v>214</v>
      </c>
      <c r="D106" s="206" t="s">
        <v>200</v>
      </c>
      <c r="E106" s="207" t="s">
        <v>583</v>
      </c>
      <c r="F106" s="208" t="s">
        <v>584</v>
      </c>
      <c r="G106" s="209" t="s">
        <v>275</v>
      </c>
      <c r="H106" s="210">
        <v>8</v>
      </c>
      <c r="I106" s="211"/>
      <c r="J106" s="212">
        <f>ROUND(I106*H106,2)</f>
        <v>0</v>
      </c>
      <c r="K106" s="208" t="s">
        <v>239</v>
      </c>
      <c r="L106" s="213"/>
      <c r="M106" s="214" t="s">
        <v>19</v>
      </c>
      <c r="N106" s="215" t="s">
        <v>43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537</v>
      </c>
      <c r="AT106" s="186" t="s">
        <v>200</v>
      </c>
      <c r="AU106" s="186" t="s">
        <v>80</v>
      </c>
      <c r="AY106" s="19" t="s">
        <v>120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80</v>
      </c>
      <c r="BK106" s="187">
        <f>ROUND(I106*H106,2)</f>
        <v>0</v>
      </c>
      <c r="BL106" s="19" t="s">
        <v>537</v>
      </c>
      <c r="BM106" s="186" t="s">
        <v>585</v>
      </c>
    </row>
    <row r="107" spans="1:47" s="2" customFormat="1" ht="39">
      <c r="A107" s="36"/>
      <c r="B107" s="37"/>
      <c r="C107" s="38"/>
      <c r="D107" s="188" t="s">
        <v>130</v>
      </c>
      <c r="E107" s="38"/>
      <c r="F107" s="189" t="s">
        <v>584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130</v>
      </c>
      <c r="AU107" s="19" t="s">
        <v>80</v>
      </c>
    </row>
    <row r="108" spans="1:65" s="2" customFormat="1" ht="37.9" customHeight="1">
      <c r="A108" s="36"/>
      <c r="B108" s="37"/>
      <c r="C108" s="206" t="s">
        <v>219</v>
      </c>
      <c r="D108" s="206" t="s">
        <v>200</v>
      </c>
      <c r="E108" s="207" t="s">
        <v>586</v>
      </c>
      <c r="F108" s="208" t="s">
        <v>587</v>
      </c>
      <c r="G108" s="209" t="s">
        <v>275</v>
      </c>
      <c r="H108" s="210">
        <v>56</v>
      </c>
      <c r="I108" s="211"/>
      <c r="J108" s="212">
        <f>ROUND(I108*H108,2)</f>
        <v>0</v>
      </c>
      <c r="K108" s="208" t="s">
        <v>239</v>
      </c>
      <c r="L108" s="213"/>
      <c r="M108" s="214" t="s">
        <v>19</v>
      </c>
      <c r="N108" s="215" t="s">
        <v>43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537</v>
      </c>
      <c r="AT108" s="186" t="s">
        <v>200</v>
      </c>
      <c r="AU108" s="186" t="s">
        <v>80</v>
      </c>
      <c r="AY108" s="19" t="s">
        <v>120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80</v>
      </c>
      <c r="BK108" s="187">
        <f>ROUND(I108*H108,2)</f>
        <v>0</v>
      </c>
      <c r="BL108" s="19" t="s">
        <v>537</v>
      </c>
      <c r="BM108" s="186" t="s">
        <v>588</v>
      </c>
    </row>
    <row r="109" spans="1:47" s="2" customFormat="1" ht="19.5">
      <c r="A109" s="36"/>
      <c r="B109" s="37"/>
      <c r="C109" s="38"/>
      <c r="D109" s="188" t="s">
        <v>130</v>
      </c>
      <c r="E109" s="38"/>
      <c r="F109" s="189" t="s">
        <v>587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130</v>
      </c>
      <c r="AU109" s="19" t="s">
        <v>80</v>
      </c>
    </row>
    <row r="110" spans="1:65" s="2" customFormat="1" ht="37.9" customHeight="1">
      <c r="A110" s="36"/>
      <c r="B110" s="37"/>
      <c r="C110" s="206" t="s">
        <v>225</v>
      </c>
      <c r="D110" s="206" t="s">
        <v>200</v>
      </c>
      <c r="E110" s="207" t="s">
        <v>589</v>
      </c>
      <c r="F110" s="208" t="s">
        <v>590</v>
      </c>
      <c r="G110" s="209" t="s">
        <v>275</v>
      </c>
      <c r="H110" s="210">
        <v>1</v>
      </c>
      <c r="I110" s="211"/>
      <c r="J110" s="212">
        <f>ROUND(I110*H110,2)</f>
        <v>0</v>
      </c>
      <c r="K110" s="208" t="s">
        <v>239</v>
      </c>
      <c r="L110" s="213"/>
      <c r="M110" s="214" t="s">
        <v>19</v>
      </c>
      <c r="N110" s="215" t="s">
        <v>43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537</v>
      </c>
      <c r="AT110" s="186" t="s">
        <v>200</v>
      </c>
      <c r="AU110" s="186" t="s">
        <v>80</v>
      </c>
      <c r="AY110" s="19" t="s">
        <v>120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80</v>
      </c>
      <c r="BK110" s="187">
        <f>ROUND(I110*H110,2)</f>
        <v>0</v>
      </c>
      <c r="BL110" s="19" t="s">
        <v>537</v>
      </c>
      <c r="BM110" s="186" t="s">
        <v>591</v>
      </c>
    </row>
    <row r="111" spans="1:47" s="2" customFormat="1" ht="29.25">
      <c r="A111" s="36"/>
      <c r="B111" s="37"/>
      <c r="C111" s="38"/>
      <c r="D111" s="188" t="s">
        <v>130</v>
      </c>
      <c r="E111" s="38"/>
      <c r="F111" s="189" t="s">
        <v>590</v>
      </c>
      <c r="G111" s="38"/>
      <c r="H111" s="38"/>
      <c r="I111" s="190"/>
      <c r="J111" s="38"/>
      <c r="K111" s="38"/>
      <c r="L111" s="41"/>
      <c r="M111" s="240"/>
      <c r="N111" s="241"/>
      <c r="O111" s="242"/>
      <c r="P111" s="242"/>
      <c r="Q111" s="242"/>
      <c r="R111" s="242"/>
      <c r="S111" s="242"/>
      <c r="T111" s="243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130</v>
      </c>
      <c r="AU111" s="19" t="s">
        <v>80</v>
      </c>
    </row>
    <row r="112" spans="1:31" s="2" customFormat="1" ht="6.95" customHeight="1">
      <c r="A112" s="36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1"/>
      <c r="M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</sheetData>
  <sheetProtection algorithmName="SHA-512" hashValue="pRO4HBWLSBfaocacAmWTi+1DzU++z5tlzbAqHIvlK0TUbDMTpzxET25kskZnh903TFgmHm3EXfNhpyxjU8/WeQ==" saltValue="+sIBGp4eeLwbBxJt+x1bj+bz6yMCXaMYcl/JoHNx3F2aK54Vs5urM6Lwy1YNpE/7fexj7Zww6QUJnVutcHkTGA==" spinCount="100000" sheet="1" objects="1" scenarios="1" formatColumns="0" formatRows="0" autoFilter="0"/>
  <autoFilter ref="C79:K11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19" t="s">
        <v>88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89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1" t="str">
        <f>'Rekapitulace stavby'!K6</f>
        <v>Zajištění vnitřní konektivity na SPgS KV</v>
      </c>
      <c r="F7" s="372"/>
      <c r="G7" s="372"/>
      <c r="H7" s="372"/>
      <c r="L7" s="22"/>
    </row>
    <row r="8" spans="1:31" s="2" customFormat="1" ht="12" customHeight="1">
      <c r="A8" s="36"/>
      <c r="B8" s="41"/>
      <c r="C8" s="36"/>
      <c r="D8" s="107" t="s">
        <v>90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3" t="s">
        <v>592</v>
      </c>
      <c r="F9" s="374"/>
      <c r="G9" s="374"/>
      <c r="H9" s="374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4. 4. 2024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5" t="str">
        <f>'Rekapitulace stavby'!E14</f>
        <v>Vyplň údaj</v>
      </c>
      <c r="F18" s="376"/>
      <c r="G18" s="376"/>
      <c r="H18" s="376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77" t="s">
        <v>19</v>
      </c>
      <c r="F27" s="377"/>
      <c r="G27" s="377"/>
      <c r="H27" s="377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ROUND(J82,2)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ROUND((SUM(BE82:BE94)),2)</f>
        <v>0</v>
      </c>
      <c r="G33" s="36"/>
      <c r="H33" s="36"/>
      <c r="I33" s="120">
        <v>0.21</v>
      </c>
      <c r="J33" s="119">
        <f>ROUND(((SUM(BE82:BE94))*I33),2)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ROUND((SUM(BF82:BF94)),2)</f>
        <v>0</v>
      </c>
      <c r="G34" s="36"/>
      <c r="H34" s="36"/>
      <c r="I34" s="120">
        <v>0.12</v>
      </c>
      <c r="J34" s="119">
        <f>ROUND(((SUM(BF82:BF94))*I34),2)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ROUND((SUM(BG82:BG94)),2)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ROUND((SUM(BH82:BH94)),2)</f>
        <v>0</v>
      </c>
      <c r="G36" s="36"/>
      <c r="H36" s="36"/>
      <c r="I36" s="120">
        <v>0.12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ROUND((SUM(BI82:BI94)),2)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8" t="str">
        <f>E7</f>
        <v>Zajištění vnitřní konektivity na SPgS KV</v>
      </c>
      <c r="F48" s="379"/>
      <c r="G48" s="379"/>
      <c r="H48" s="379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0" t="str">
        <f>E9</f>
        <v>03 - Vedlejší a ostatní náklady</v>
      </c>
      <c r="F50" s="380"/>
      <c r="G50" s="380"/>
      <c r="H50" s="380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Lidická 455/40 - Drahovice, 360 01 Karlovy Vary</v>
      </c>
      <c r="G52" s="38"/>
      <c r="H52" s="38"/>
      <c r="I52" s="31" t="s">
        <v>23</v>
      </c>
      <c r="J52" s="61" t="str">
        <f>IF(J12="","",J12)</f>
        <v>4. 4. 2024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Stř.ped.škola,gymnázium a vyšší odb.škola KV,p.o.</v>
      </c>
      <c r="G54" s="38"/>
      <c r="H54" s="38"/>
      <c r="I54" s="31" t="s">
        <v>31</v>
      </c>
      <c r="J54" s="34" t="str">
        <f>E21</f>
        <v>Ing. Roman Gajdoš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Bc. Martin Frous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5" customHeight="1">
      <c r="B60" s="136"/>
      <c r="C60" s="137"/>
      <c r="D60" s="138" t="s">
        <v>593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594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595</v>
      </c>
      <c r="E62" s="145"/>
      <c r="F62" s="145"/>
      <c r="G62" s="145"/>
      <c r="H62" s="145"/>
      <c r="I62" s="145"/>
      <c r="J62" s="146">
        <f>J88</f>
        <v>0</v>
      </c>
      <c r="K62" s="143"/>
      <c r="L62" s="147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105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78" t="str">
        <f>E7</f>
        <v>Zajištění vnitřní konektivity na SPgS KV</v>
      </c>
      <c r="F72" s="379"/>
      <c r="G72" s="379"/>
      <c r="H72" s="379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90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50" t="str">
        <f>E9</f>
        <v>03 - Vedlejší a ostatní náklady</v>
      </c>
      <c r="F74" s="380"/>
      <c r="G74" s="380"/>
      <c r="H74" s="380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>Lidická 455/40 - Drahovice, 360 01 Karlovy Vary</v>
      </c>
      <c r="G76" s="38"/>
      <c r="H76" s="38"/>
      <c r="I76" s="31" t="s">
        <v>23</v>
      </c>
      <c r="J76" s="61" t="str">
        <f>IF(J12="","",J12)</f>
        <v>4. 4. 2024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25</v>
      </c>
      <c r="D78" s="38"/>
      <c r="E78" s="38"/>
      <c r="F78" s="29" t="str">
        <f>E15</f>
        <v>Stř.ped.škola,gymnázium a vyšší odb.škola KV,p.o.</v>
      </c>
      <c r="G78" s="38"/>
      <c r="H78" s="38"/>
      <c r="I78" s="31" t="s">
        <v>31</v>
      </c>
      <c r="J78" s="34" t="str">
        <f>E21</f>
        <v>Ing. Roman Gajdoš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29</v>
      </c>
      <c r="D79" s="38"/>
      <c r="E79" s="38"/>
      <c r="F79" s="29" t="str">
        <f>IF(E18="","",E18)</f>
        <v>Vyplň údaj</v>
      </c>
      <c r="G79" s="38"/>
      <c r="H79" s="38"/>
      <c r="I79" s="31" t="s">
        <v>34</v>
      </c>
      <c r="J79" s="34" t="str">
        <f>E24</f>
        <v>Bc. Martin Frous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48"/>
      <c r="B81" s="149"/>
      <c r="C81" s="150" t="s">
        <v>106</v>
      </c>
      <c r="D81" s="151" t="s">
        <v>57</v>
      </c>
      <c r="E81" s="151" t="s">
        <v>53</v>
      </c>
      <c r="F81" s="151" t="s">
        <v>54</v>
      </c>
      <c r="G81" s="151" t="s">
        <v>107</v>
      </c>
      <c r="H81" s="151" t="s">
        <v>108</v>
      </c>
      <c r="I81" s="151" t="s">
        <v>109</v>
      </c>
      <c r="J81" s="151" t="s">
        <v>94</v>
      </c>
      <c r="K81" s="152" t="s">
        <v>110</v>
      </c>
      <c r="L81" s="153"/>
      <c r="M81" s="70" t="s">
        <v>19</v>
      </c>
      <c r="N81" s="71" t="s">
        <v>42</v>
      </c>
      <c r="O81" s="71" t="s">
        <v>111</v>
      </c>
      <c r="P81" s="71" t="s">
        <v>112</v>
      </c>
      <c r="Q81" s="71" t="s">
        <v>113</v>
      </c>
      <c r="R81" s="71" t="s">
        <v>114</v>
      </c>
      <c r="S81" s="71" t="s">
        <v>115</v>
      </c>
      <c r="T81" s="72" t="s">
        <v>116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6"/>
      <c r="B82" s="37"/>
      <c r="C82" s="77" t="s">
        <v>117</v>
      </c>
      <c r="D82" s="38"/>
      <c r="E82" s="38"/>
      <c r="F82" s="38"/>
      <c r="G82" s="38"/>
      <c r="H82" s="38"/>
      <c r="I82" s="38"/>
      <c r="J82" s="154">
        <f>BK82</f>
        <v>0</v>
      </c>
      <c r="K82" s="38"/>
      <c r="L82" s="41"/>
      <c r="M82" s="73"/>
      <c r="N82" s="155"/>
      <c r="O82" s="74"/>
      <c r="P82" s="156">
        <f>P83</f>
        <v>0</v>
      </c>
      <c r="Q82" s="74"/>
      <c r="R82" s="156">
        <f>R83</f>
        <v>0</v>
      </c>
      <c r="S82" s="74"/>
      <c r="T82" s="157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71</v>
      </c>
      <c r="AU82" s="19" t="s">
        <v>95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71</v>
      </c>
      <c r="E83" s="162" t="s">
        <v>596</v>
      </c>
      <c r="F83" s="162" t="s">
        <v>597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P84+P88</f>
        <v>0</v>
      </c>
      <c r="Q83" s="167"/>
      <c r="R83" s="168">
        <f>R84+R88</f>
        <v>0</v>
      </c>
      <c r="S83" s="167"/>
      <c r="T83" s="169">
        <f>T84+T88</f>
        <v>0</v>
      </c>
      <c r="AR83" s="170" t="s">
        <v>156</v>
      </c>
      <c r="AT83" s="171" t="s">
        <v>71</v>
      </c>
      <c r="AU83" s="171" t="s">
        <v>72</v>
      </c>
      <c r="AY83" s="170" t="s">
        <v>120</v>
      </c>
      <c r="BK83" s="172">
        <f>BK84+BK88</f>
        <v>0</v>
      </c>
    </row>
    <row r="84" spans="2:63" s="12" customFormat="1" ht="22.9" customHeight="1">
      <c r="B84" s="159"/>
      <c r="C84" s="160"/>
      <c r="D84" s="161" t="s">
        <v>71</v>
      </c>
      <c r="E84" s="173" t="s">
        <v>598</v>
      </c>
      <c r="F84" s="173" t="s">
        <v>599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SUM(P85:P87)</f>
        <v>0</v>
      </c>
      <c r="Q84" s="167"/>
      <c r="R84" s="168">
        <f>SUM(R85:R87)</f>
        <v>0</v>
      </c>
      <c r="S84" s="167"/>
      <c r="T84" s="169">
        <f>SUM(T85:T87)</f>
        <v>0</v>
      </c>
      <c r="AR84" s="170" t="s">
        <v>156</v>
      </c>
      <c r="AT84" s="171" t="s">
        <v>71</v>
      </c>
      <c r="AU84" s="171" t="s">
        <v>80</v>
      </c>
      <c r="AY84" s="170" t="s">
        <v>120</v>
      </c>
      <c r="BK84" s="172">
        <f>SUM(BK85:BK87)</f>
        <v>0</v>
      </c>
    </row>
    <row r="85" spans="1:65" s="2" customFormat="1" ht="16.5" customHeight="1">
      <c r="A85" s="36"/>
      <c r="B85" s="37"/>
      <c r="C85" s="175" t="s">
        <v>80</v>
      </c>
      <c r="D85" s="175" t="s">
        <v>123</v>
      </c>
      <c r="E85" s="176" t="s">
        <v>600</v>
      </c>
      <c r="F85" s="177" t="s">
        <v>601</v>
      </c>
      <c r="G85" s="178" t="s">
        <v>602</v>
      </c>
      <c r="H85" s="179">
        <v>1</v>
      </c>
      <c r="I85" s="180"/>
      <c r="J85" s="181">
        <f>ROUND(I85*H85,2)</f>
        <v>0</v>
      </c>
      <c r="K85" s="177" t="s">
        <v>127</v>
      </c>
      <c r="L85" s="41"/>
      <c r="M85" s="182" t="s">
        <v>19</v>
      </c>
      <c r="N85" s="183" t="s">
        <v>43</v>
      </c>
      <c r="O85" s="66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603</v>
      </c>
      <c r="AT85" s="186" t="s">
        <v>123</v>
      </c>
      <c r="AU85" s="186" t="s">
        <v>82</v>
      </c>
      <c r="AY85" s="19" t="s">
        <v>120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80</v>
      </c>
      <c r="BK85" s="187">
        <f>ROUND(I85*H85,2)</f>
        <v>0</v>
      </c>
      <c r="BL85" s="19" t="s">
        <v>603</v>
      </c>
      <c r="BM85" s="186" t="s">
        <v>604</v>
      </c>
    </row>
    <row r="86" spans="1:47" s="2" customFormat="1" ht="11.25">
      <c r="A86" s="36"/>
      <c r="B86" s="37"/>
      <c r="C86" s="38"/>
      <c r="D86" s="188" t="s">
        <v>130</v>
      </c>
      <c r="E86" s="38"/>
      <c r="F86" s="189" t="s">
        <v>601</v>
      </c>
      <c r="G86" s="38"/>
      <c r="H86" s="38"/>
      <c r="I86" s="190"/>
      <c r="J86" s="38"/>
      <c r="K86" s="38"/>
      <c r="L86" s="41"/>
      <c r="M86" s="191"/>
      <c r="N86" s="192"/>
      <c r="O86" s="66"/>
      <c r="P86" s="66"/>
      <c r="Q86" s="66"/>
      <c r="R86" s="66"/>
      <c r="S86" s="66"/>
      <c r="T86" s="67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130</v>
      </c>
      <c r="AU86" s="19" t="s">
        <v>82</v>
      </c>
    </row>
    <row r="87" spans="1:47" s="2" customFormat="1" ht="11.25">
      <c r="A87" s="36"/>
      <c r="B87" s="37"/>
      <c r="C87" s="38"/>
      <c r="D87" s="193" t="s">
        <v>132</v>
      </c>
      <c r="E87" s="38"/>
      <c r="F87" s="194" t="s">
        <v>605</v>
      </c>
      <c r="G87" s="38"/>
      <c r="H87" s="38"/>
      <c r="I87" s="190"/>
      <c r="J87" s="38"/>
      <c r="K87" s="38"/>
      <c r="L87" s="41"/>
      <c r="M87" s="191"/>
      <c r="N87" s="192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132</v>
      </c>
      <c r="AU87" s="19" t="s">
        <v>82</v>
      </c>
    </row>
    <row r="88" spans="2:63" s="12" customFormat="1" ht="22.9" customHeight="1">
      <c r="B88" s="159"/>
      <c r="C88" s="160"/>
      <c r="D88" s="161" t="s">
        <v>71</v>
      </c>
      <c r="E88" s="173" t="s">
        <v>606</v>
      </c>
      <c r="F88" s="173" t="s">
        <v>607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SUM(P89:P94)</f>
        <v>0</v>
      </c>
      <c r="Q88" s="167"/>
      <c r="R88" s="168">
        <f>SUM(R89:R94)</f>
        <v>0</v>
      </c>
      <c r="S88" s="167"/>
      <c r="T88" s="169">
        <f>SUM(T89:T94)</f>
        <v>0</v>
      </c>
      <c r="AR88" s="170" t="s">
        <v>156</v>
      </c>
      <c r="AT88" s="171" t="s">
        <v>71</v>
      </c>
      <c r="AU88" s="171" t="s">
        <v>80</v>
      </c>
      <c r="AY88" s="170" t="s">
        <v>120</v>
      </c>
      <c r="BK88" s="172">
        <f>SUM(BK89:BK94)</f>
        <v>0</v>
      </c>
    </row>
    <row r="89" spans="1:65" s="2" customFormat="1" ht="16.5" customHeight="1">
      <c r="A89" s="36"/>
      <c r="B89" s="37"/>
      <c r="C89" s="175" t="s">
        <v>82</v>
      </c>
      <c r="D89" s="175" t="s">
        <v>123</v>
      </c>
      <c r="E89" s="176" t="s">
        <v>608</v>
      </c>
      <c r="F89" s="177" t="s">
        <v>609</v>
      </c>
      <c r="G89" s="178" t="s">
        <v>602</v>
      </c>
      <c r="H89" s="179">
        <v>1</v>
      </c>
      <c r="I89" s="180"/>
      <c r="J89" s="181">
        <f>ROUND(I89*H89,2)</f>
        <v>0</v>
      </c>
      <c r="K89" s="177" t="s">
        <v>127</v>
      </c>
      <c r="L89" s="41"/>
      <c r="M89" s="182" t="s">
        <v>19</v>
      </c>
      <c r="N89" s="183" t="s">
        <v>43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603</v>
      </c>
      <c r="AT89" s="186" t="s">
        <v>123</v>
      </c>
      <c r="AU89" s="186" t="s">
        <v>82</v>
      </c>
      <c r="AY89" s="19" t="s">
        <v>120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80</v>
      </c>
      <c r="BK89" s="187">
        <f>ROUND(I89*H89,2)</f>
        <v>0</v>
      </c>
      <c r="BL89" s="19" t="s">
        <v>603</v>
      </c>
      <c r="BM89" s="186" t="s">
        <v>610</v>
      </c>
    </row>
    <row r="90" spans="1:47" s="2" customFormat="1" ht="11.25">
      <c r="A90" s="36"/>
      <c r="B90" s="37"/>
      <c r="C90" s="38"/>
      <c r="D90" s="188" t="s">
        <v>130</v>
      </c>
      <c r="E90" s="38"/>
      <c r="F90" s="189" t="s">
        <v>609</v>
      </c>
      <c r="G90" s="38"/>
      <c r="H90" s="38"/>
      <c r="I90" s="190"/>
      <c r="J90" s="38"/>
      <c r="K90" s="38"/>
      <c r="L90" s="41"/>
      <c r="M90" s="191"/>
      <c r="N90" s="192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130</v>
      </c>
      <c r="AU90" s="19" t="s">
        <v>82</v>
      </c>
    </row>
    <row r="91" spans="1:47" s="2" customFormat="1" ht="11.25">
      <c r="A91" s="36"/>
      <c r="B91" s="37"/>
      <c r="C91" s="38"/>
      <c r="D91" s="193" t="s">
        <v>132</v>
      </c>
      <c r="E91" s="38"/>
      <c r="F91" s="194" t="s">
        <v>611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132</v>
      </c>
      <c r="AU91" s="19" t="s">
        <v>82</v>
      </c>
    </row>
    <row r="92" spans="1:65" s="2" customFormat="1" ht="16.5" customHeight="1">
      <c r="A92" s="36"/>
      <c r="B92" s="37"/>
      <c r="C92" s="175" t="s">
        <v>142</v>
      </c>
      <c r="D92" s="175" t="s">
        <v>123</v>
      </c>
      <c r="E92" s="176" t="s">
        <v>612</v>
      </c>
      <c r="F92" s="177" t="s">
        <v>613</v>
      </c>
      <c r="G92" s="178" t="s">
        <v>602</v>
      </c>
      <c r="H92" s="179">
        <v>1</v>
      </c>
      <c r="I92" s="180"/>
      <c r="J92" s="181">
        <f>ROUND(I92*H92,2)</f>
        <v>0</v>
      </c>
      <c r="K92" s="177" t="s">
        <v>127</v>
      </c>
      <c r="L92" s="41"/>
      <c r="M92" s="182" t="s">
        <v>19</v>
      </c>
      <c r="N92" s="183" t="s">
        <v>43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603</v>
      </c>
      <c r="AT92" s="186" t="s">
        <v>123</v>
      </c>
      <c r="AU92" s="186" t="s">
        <v>82</v>
      </c>
      <c r="AY92" s="19" t="s">
        <v>120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80</v>
      </c>
      <c r="BK92" s="187">
        <f>ROUND(I92*H92,2)</f>
        <v>0</v>
      </c>
      <c r="BL92" s="19" t="s">
        <v>603</v>
      </c>
      <c r="BM92" s="186" t="s">
        <v>614</v>
      </c>
    </row>
    <row r="93" spans="1:47" s="2" customFormat="1" ht="11.25">
      <c r="A93" s="36"/>
      <c r="B93" s="37"/>
      <c r="C93" s="38"/>
      <c r="D93" s="188" t="s">
        <v>130</v>
      </c>
      <c r="E93" s="38"/>
      <c r="F93" s="189" t="s">
        <v>613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130</v>
      </c>
      <c r="AU93" s="19" t="s">
        <v>82</v>
      </c>
    </row>
    <row r="94" spans="1:47" s="2" customFormat="1" ht="11.25">
      <c r="A94" s="36"/>
      <c r="B94" s="37"/>
      <c r="C94" s="38"/>
      <c r="D94" s="193" t="s">
        <v>132</v>
      </c>
      <c r="E94" s="38"/>
      <c r="F94" s="194" t="s">
        <v>615</v>
      </c>
      <c r="G94" s="38"/>
      <c r="H94" s="38"/>
      <c r="I94" s="190"/>
      <c r="J94" s="38"/>
      <c r="K94" s="38"/>
      <c r="L94" s="41"/>
      <c r="M94" s="240"/>
      <c r="N94" s="241"/>
      <c r="O94" s="242"/>
      <c r="P94" s="242"/>
      <c r="Q94" s="242"/>
      <c r="R94" s="242"/>
      <c r="S94" s="242"/>
      <c r="T94" s="243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132</v>
      </c>
      <c r="AU94" s="19" t="s">
        <v>82</v>
      </c>
    </row>
    <row r="95" spans="1:31" s="2" customFormat="1" ht="6.95" customHeight="1">
      <c r="A95" s="36"/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41"/>
      <c r="M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</sheetData>
  <sheetProtection algorithmName="SHA-512" hashValue="bm5ZP8m54sSY1hHFhh5BWNtohCuFoygNTw4kATWHslhPiuuXi5VZMkZaXnrF5fGWd/b9wsaCd4wucVM3gpHx3A==" saltValue="fd6gnDYlo0hDJD4oAylx7tn74t+OF+AIJhEIQCdeDCmLuntJ3YguqcE3Gabt46M8wrAFxIW1anAXwJzETKbgoA==" spinCount="100000" sheet="1" objects="1" scenarios="1" formatColumns="0" formatRows="0" autoFilter="0"/>
  <autoFilter ref="C81:K94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4_01/013254000"/>
    <hyperlink ref="F91" r:id="rId2" display="https://podminky.urs.cz/item/CS_URS_2024_01/045203000"/>
    <hyperlink ref="F94" r:id="rId3" display="https://podminky.urs.cz/item/CS_URS_2024_01/0453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44" customWidth="1"/>
    <col min="2" max="2" width="1.7109375" style="244" customWidth="1"/>
    <col min="3" max="4" width="5.00390625" style="244" customWidth="1"/>
    <col min="5" max="5" width="11.7109375" style="244" customWidth="1"/>
    <col min="6" max="6" width="9.140625" style="244" customWidth="1"/>
    <col min="7" max="7" width="5.00390625" style="244" customWidth="1"/>
    <col min="8" max="8" width="77.8515625" style="244" customWidth="1"/>
    <col min="9" max="10" width="20.00390625" style="244" customWidth="1"/>
    <col min="11" max="11" width="1.7109375" style="244" customWidth="1"/>
  </cols>
  <sheetData>
    <row r="1" s="1" customFormat="1" ht="37.5" customHeight="1"/>
    <row r="2" spans="2:11" s="1" customFormat="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6" customFormat="1" ht="45" customHeight="1">
      <c r="B3" s="248"/>
      <c r="C3" s="383" t="s">
        <v>616</v>
      </c>
      <c r="D3" s="383"/>
      <c r="E3" s="383"/>
      <c r="F3" s="383"/>
      <c r="G3" s="383"/>
      <c r="H3" s="383"/>
      <c r="I3" s="383"/>
      <c r="J3" s="383"/>
      <c r="K3" s="249"/>
    </row>
    <row r="4" spans="2:11" s="1" customFormat="1" ht="25.5" customHeight="1">
      <c r="B4" s="250"/>
      <c r="C4" s="382" t="s">
        <v>617</v>
      </c>
      <c r="D4" s="382"/>
      <c r="E4" s="382"/>
      <c r="F4" s="382"/>
      <c r="G4" s="382"/>
      <c r="H4" s="382"/>
      <c r="I4" s="382"/>
      <c r="J4" s="382"/>
      <c r="K4" s="251"/>
    </row>
    <row r="5" spans="2:11" s="1" customFormat="1" ht="5.25" customHeight="1">
      <c r="B5" s="250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50"/>
      <c r="C6" s="381" t="s">
        <v>618</v>
      </c>
      <c r="D6" s="381"/>
      <c r="E6" s="381"/>
      <c r="F6" s="381"/>
      <c r="G6" s="381"/>
      <c r="H6" s="381"/>
      <c r="I6" s="381"/>
      <c r="J6" s="381"/>
      <c r="K6" s="251"/>
    </row>
    <row r="7" spans="2:11" s="1" customFormat="1" ht="15" customHeight="1">
      <c r="B7" s="254"/>
      <c r="C7" s="381" t="s">
        <v>619</v>
      </c>
      <c r="D7" s="381"/>
      <c r="E7" s="381"/>
      <c r="F7" s="381"/>
      <c r="G7" s="381"/>
      <c r="H7" s="381"/>
      <c r="I7" s="381"/>
      <c r="J7" s="381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381" t="s">
        <v>620</v>
      </c>
      <c r="D9" s="381"/>
      <c r="E9" s="381"/>
      <c r="F9" s="381"/>
      <c r="G9" s="381"/>
      <c r="H9" s="381"/>
      <c r="I9" s="381"/>
      <c r="J9" s="381"/>
      <c r="K9" s="251"/>
    </row>
    <row r="10" spans="2:11" s="1" customFormat="1" ht="15" customHeight="1">
      <c r="B10" s="254"/>
      <c r="C10" s="253"/>
      <c r="D10" s="381" t="s">
        <v>621</v>
      </c>
      <c r="E10" s="381"/>
      <c r="F10" s="381"/>
      <c r="G10" s="381"/>
      <c r="H10" s="381"/>
      <c r="I10" s="381"/>
      <c r="J10" s="381"/>
      <c r="K10" s="251"/>
    </row>
    <row r="11" spans="2:11" s="1" customFormat="1" ht="15" customHeight="1">
      <c r="B11" s="254"/>
      <c r="C11" s="255"/>
      <c r="D11" s="381" t="s">
        <v>622</v>
      </c>
      <c r="E11" s="381"/>
      <c r="F11" s="381"/>
      <c r="G11" s="381"/>
      <c r="H11" s="381"/>
      <c r="I11" s="381"/>
      <c r="J11" s="381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623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381" t="s">
        <v>624</v>
      </c>
      <c r="E15" s="381"/>
      <c r="F15" s="381"/>
      <c r="G15" s="381"/>
      <c r="H15" s="381"/>
      <c r="I15" s="381"/>
      <c r="J15" s="381"/>
      <c r="K15" s="251"/>
    </row>
    <row r="16" spans="2:11" s="1" customFormat="1" ht="15" customHeight="1">
      <c r="B16" s="254"/>
      <c r="C16" s="255"/>
      <c r="D16" s="381" t="s">
        <v>625</v>
      </c>
      <c r="E16" s="381"/>
      <c r="F16" s="381"/>
      <c r="G16" s="381"/>
      <c r="H16" s="381"/>
      <c r="I16" s="381"/>
      <c r="J16" s="381"/>
      <c r="K16" s="251"/>
    </row>
    <row r="17" spans="2:11" s="1" customFormat="1" ht="15" customHeight="1">
      <c r="B17" s="254"/>
      <c r="C17" s="255"/>
      <c r="D17" s="381" t="s">
        <v>626</v>
      </c>
      <c r="E17" s="381"/>
      <c r="F17" s="381"/>
      <c r="G17" s="381"/>
      <c r="H17" s="381"/>
      <c r="I17" s="381"/>
      <c r="J17" s="381"/>
      <c r="K17" s="251"/>
    </row>
    <row r="18" spans="2:11" s="1" customFormat="1" ht="15" customHeight="1">
      <c r="B18" s="254"/>
      <c r="C18" s="255"/>
      <c r="D18" s="255"/>
      <c r="E18" s="257" t="s">
        <v>79</v>
      </c>
      <c r="F18" s="381" t="s">
        <v>627</v>
      </c>
      <c r="G18" s="381"/>
      <c r="H18" s="381"/>
      <c r="I18" s="381"/>
      <c r="J18" s="381"/>
      <c r="K18" s="251"/>
    </row>
    <row r="19" spans="2:11" s="1" customFormat="1" ht="15" customHeight="1">
      <c r="B19" s="254"/>
      <c r="C19" s="255"/>
      <c r="D19" s="255"/>
      <c r="E19" s="257" t="s">
        <v>628</v>
      </c>
      <c r="F19" s="381" t="s">
        <v>629</v>
      </c>
      <c r="G19" s="381"/>
      <c r="H19" s="381"/>
      <c r="I19" s="381"/>
      <c r="J19" s="381"/>
      <c r="K19" s="251"/>
    </row>
    <row r="20" spans="2:11" s="1" customFormat="1" ht="15" customHeight="1">
      <c r="B20" s="254"/>
      <c r="C20" s="255"/>
      <c r="D20" s="255"/>
      <c r="E20" s="257" t="s">
        <v>630</v>
      </c>
      <c r="F20" s="381" t="s">
        <v>631</v>
      </c>
      <c r="G20" s="381"/>
      <c r="H20" s="381"/>
      <c r="I20" s="381"/>
      <c r="J20" s="381"/>
      <c r="K20" s="251"/>
    </row>
    <row r="21" spans="2:11" s="1" customFormat="1" ht="15" customHeight="1">
      <c r="B21" s="254"/>
      <c r="C21" s="255"/>
      <c r="D21" s="255"/>
      <c r="E21" s="257" t="s">
        <v>632</v>
      </c>
      <c r="F21" s="381" t="s">
        <v>87</v>
      </c>
      <c r="G21" s="381"/>
      <c r="H21" s="381"/>
      <c r="I21" s="381"/>
      <c r="J21" s="381"/>
      <c r="K21" s="251"/>
    </row>
    <row r="22" spans="2:11" s="1" customFormat="1" ht="15" customHeight="1">
      <c r="B22" s="254"/>
      <c r="C22" s="255"/>
      <c r="D22" s="255"/>
      <c r="E22" s="257" t="s">
        <v>545</v>
      </c>
      <c r="F22" s="381" t="s">
        <v>546</v>
      </c>
      <c r="G22" s="381"/>
      <c r="H22" s="381"/>
      <c r="I22" s="381"/>
      <c r="J22" s="381"/>
      <c r="K22" s="251"/>
    </row>
    <row r="23" spans="2:11" s="1" customFormat="1" ht="15" customHeight="1">
      <c r="B23" s="254"/>
      <c r="C23" s="255"/>
      <c r="D23" s="255"/>
      <c r="E23" s="257" t="s">
        <v>633</v>
      </c>
      <c r="F23" s="381" t="s">
        <v>634</v>
      </c>
      <c r="G23" s="381"/>
      <c r="H23" s="381"/>
      <c r="I23" s="381"/>
      <c r="J23" s="381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381" t="s">
        <v>635</v>
      </c>
      <c r="D25" s="381"/>
      <c r="E25" s="381"/>
      <c r="F25" s="381"/>
      <c r="G25" s="381"/>
      <c r="H25" s="381"/>
      <c r="I25" s="381"/>
      <c r="J25" s="381"/>
      <c r="K25" s="251"/>
    </row>
    <row r="26" spans="2:11" s="1" customFormat="1" ht="15" customHeight="1">
      <c r="B26" s="254"/>
      <c r="C26" s="381" t="s">
        <v>636</v>
      </c>
      <c r="D26" s="381"/>
      <c r="E26" s="381"/>
      <c r="F26" s="381"/>
      <c r="G26" s="381"/>
      <c r="H26" s="381"/>
      <c r="I26" s="381"/>
      <c r="J26" s="381"/>
      <c r="K26" s="251"/>
    </row>
    <row r="27" spans="2:11" s="1" customFormat="1" ht="15" customHeight="1">
      <c r="B27" s="254"/>
      <c r="C27" s="253"/>
      <c r="D27" s="381" t="s">
        <v>637</v>
      </c>
      <c r="E27" s="381"/>
      <c r="F27" s="381"/>
      <c r="G27" s="381"/>
      <c r="H27" s="381"/>
      <c r="I27" s="381"/>
      <c r="J27" s="381"/>
      <c r="K27" s="251"/>
    </row>
    <row r="28" spans="2:11" s="1" customFormat="1" ht="15" customHeight="1">
      <c r="B28" s="254"/>
      <c r="C28" s="255"/>
      <c r="D28" s="381" t="s">
        <v>638</v>
      </c>
      <c r="E28" s="381"/>
      <c r="F28" s="381"/>
      <c r="G28" s="381"/>
      <c r="H28" s="381"/>
      <c r="I28" s="381"/>
      <c r="J28" s="381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381" t="s">
        <v>639</v>
      </c>
      <c r="E30" s="381"/>
      <c r="F30" s="381"/>
      <c r="G30" s="381"/>
      <c r="H30" s="381"/>
      <c r="I30" s="381"/>
      <c r="J30" s="381"/>
      <c r="K30" s="251"/>
    </row>
    <row r="31" spans="2:11" s="1" customFormat="1" ht="15" customHeight="1">
      <c r="B31" s="254"/>
      <c r="C31" s="255"/>
      <c r="D31" s="381" t="s">
        <v>640</v>
      </c>
      <c r="E31" s="381"/>
      <c r="F31" s="381"/>
      <c r="G31" s="381"/>
      <c r="H31" s="381"/>
      <c r="I31" s="381"/>
      <c r="J31" s="381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381" t="s">
        <v>641</v>
      </c>
      <c r="E33" s="381"/>
      <c r="F33" s="381"/>
      <c r="G33" s="381"/>
      <c r="H33" s="381"/>
      <c r="I33" s="381"/>
      <c r="J33" s="381"/>
      <c r="K33" s="251"/>
    </row>
    <row r="34" spans="2:11" s="1" customFormat="1" ht="15" customHeight="1">
      <c r="B34" s="254"/>
      <c r="C34" s="255"/>
      <c r="D34" s="381" t="s">
        <v>642</v>
      </c>
      <c r="E34" s="381"/>
      <c r="F34" s="381"/>
      <c r="G34" s="381"/>
      <c r="H34" s="381"/>
      <c r="I34" s="381"/>
      <c r="J34" s="381"/>
      <c r="K34" s="251"/>
    </row>
    <row r="35" spans="2:11" s="1" customFormat="1" ht="15" customHeight="1">
      <c r="B35" s="254"/>
      <c r="C35" s="255"/>
      <c r="D35" s="381" t="s">
        <v>643</v>
      </c>
      <c r="E35" s="381"/>
      <c r="F35" s="381"/>
      <c r="G35" s="381"/>
      <c r="H35" s="381"/>
      <c r="I35" s="381"/>
      <c r="J35" s="381"/>
      <c r="K35" s="251"/>
    </row>
    <row r="36" spans="2:11" s="1" customFormat="1" ht="15" customHeight="1">
      <c r="B36" s="254"/>
      <c r="C36" s="255"/>
      <c r="D36" s="253"/>
      <c r="E36" s="256" t="s">
        <v>106</v>
      </c>
      <c r="F36" s="253"/>
      <c r="G36" s="381" t="s">
        <v>644</v>
      </c>
      <c r="H36" s="381"/>
      <c r="I36" s="381"/>
      <c r="J36" s="381"/>
      <c r="K36" s="251"/>
    </row>
    <row r="37" spans="2:11" s="1" customFormat="1" ht="30.75" customHeight="1">
      <c r="B37" s="254"/>
      <c r="C37" s="255"/>
      <c r="D37" s="253"/>
      <c r="E37" s="256" t="s">
        <v>645</v>
      </c>
      <c r="F37" s="253"/>
      <c r="G37" s="381" t="s">
        <v>646</v>
      </c>
      <c r="H37" s="381"/>
      <c r="I37" s="381"/>
      <c r="J37" s="381"/>
      <c r="K37" s="251"/>
    </row>
    <row r="38" spans="2:11" s="1" customFormat="1" ht="15" customHeight="1">
      <c r="B38" s="254"/>
      <c r="C38" s="255"/>
      <c r="D38" s="253"/>
      <c r="E38" s="256" t="s">
        <v>53</v>
      </c>
      <c r="F38" s="253"/>
      <c r="G38" s="381" t="s">
        <v>647</v>
      </c>
      <c r="H38" s="381"/>
      <c r="I38" s="381"/>
      <c r="J38" s="381"/>
      <c r="K38" s="251"/>
    </row>
    <row r="39" spans="2:11" s="1" customFormat="1" ht="15" customHeight="1">
      <c r="B39" s="254"/>
      <c r="C39" s="255"/>
      <c r="D39" s="253"/>
      <c r="E39" s="256" t="s">
        <v>54</v>
      </c>
      <c r="F39" s="253"/>
      <c r="G39" s="381" t="s">
        <v>648</v>
      </c>
      <c r="H39" s="381"/>
      <c r="I39" s="381"/>
      <c r="J39" s="381"/>
      <c r="K39" s="251"/>
    </row>
    <row r="40" spans="2:11" s="1" customFormat="1" ht="15" customHeight="1">
      <c r="B40" s="254"/>
      <c r="C40" s="255"/>
      <c r="D40" s="253"/>
      <c r="E40" s="256" t="s">
        <v>107</v>
      </c>
      <c r="F40" s="253"/>
      <c r="G40" s="381" t="s">
        <v>649</v>
      </c>
      <c r="H40" s="381"/>
      <c r="I40" s="381"/>
      <c r="J40" s="381"/>
      <c r="K40" s="251"/>
    </row>
    <row r="41" spans="2:11" s="1" customFormat="1" ht="15" customHeight="1">
      <c r="B41" s="254"/>
      <c r="C41" s="255"/>
      <c r="D41" s="253"/>
      <c r="E41" s="256" t="s">
        <v>108</v>
      </c>
      <c r="F41" s="253"/>
      <c r="G41" s="381" t="s">
        <v>650</v>
      </c>
      <c r="H41" s="381"/>
      <c r="I41" s="381"/>
      <c r="J41" s="381"/>
      <c r="K41" s="251"/>
    </row>
    <row r="42" spans="2:11" s="1" customFormat="1" ht="15" customHeight="1">
      <c r="B42" s="254"/>
      <c r="C42" s="255"/>
      <c r="D42" s="253"/>
      <c r="E42" s="256" t="s">
        <v>651</v>
      </c>
      <c r="F42" s="253"/>
      <c r="G42" s="381" t="s">
        <v>652</v>
      </c>
      <c r="H42" s="381"/>
      <c r="I42" s="381"/>
      <c r="J42" s="381"/>
      <c r="K42" s="251"/>
    </row>
    <row r="43" spans="2:11" s="1" customFormat="1" ht="15" customHeight="1">
      <c r="B43" s="254"/>
      <c r="C43" s="255"/>
      <c r="D43" s="253"/>
      <c r="E43" s="256"/>
      <c r="F43" s="253"/>
      <c r="G43" s="381" t="s">
        <v>653</v>
      </c>
      <c r="H43" s="381"/>
      <c r="I43" s="381"/>
      <c r="J43" s="381"/>
      <c r="K43" s="251"/>
    </row>
    <row r="44" spans="2:11" s="1" customFormat="1" ht="15" customHeight="1">
      <c r="B44" s="254"/>
      <c r="C44" s="255"/>
      <c r="D44" s="253"/>
      <c r="E44" s="256" t="s">
        <v>654</v>
      </c>
      <c r="F44" s="253"/>
      <c r="G44" s="381" t="s">
        <v>655</v>
      </c>
      <c r="H44" s="381"/>
      <c r="I44" s="381"/>
      <c r="J44" s="381"/>
      <c r="K44" s="251"/>
    </row>
    <row r="45" spans="2:11" s="1" customFormat="1" ht="15" customHeight="1">
      <c r="B45" s="254"/>
      <c r="C45" s="255"/>
      <c r="D45" s="253"/>
      <c r="E45" s="256" t="s">
        <v>110</v>
      </c>
      <c r="F45" s="253"/>
      <c r="G45" s="381" t="s">
        <v>656</v>
      </c>
      <c r="H45" s="381"/>
      <c r="I45" s="381"/>
      <c r="J45" s="381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381" t="s">
        <v>657</v>
      </c>
      <c r="E47" s="381"/>
      <c r="F47" s="381"/>
      <c r="G47" s="381"/>
      <c r="H47" s="381"/>
      <c r="I47" s="381"/>
      <c r="J47" s="381"/>
      <c r="K47" s="251"/>
    </row>
    <row r="48" spans="2:11" s="1" customFormat="1" ht="15" customHeight="1">
      <c r="B48" s="254"/>
      <c r="C48" s="255"/>
      <c r="D48" s="255"/>
      <c r="E48" s="381" t="s">
        <v>658</v>
      </c>
      <c r="F48" s="381"/>
      <c r="G48" s="381"/>
      <c r="H48" s="381"/>
      <c r="I48" s="381"/>
      <c r="J48" s="381"/>
      <c r="K48" s="251"/>
    </row>
    <row r="49" spans="2:11" s="1" customFormat="1" ht="15" customHeight="1">
      <c r="B49" s="254"/>
      <c r="C49" s="255"/>
      <c r="D49" s="255"/>
      <c r="E49" s="381" t="s">
        <v>659</v>
      </c>
      <c r="F49" s="381"/>
      <c r="G49" s="381"/>
      <c r="H49" s="381"/>
      <c r="I49" s="381"/>
      <c r="J49" s="381"/>
      <c r="K49" s="251"/>
    </row>
    <row r="50" spans="2:11" s="1" customFormat="1" ht="15" customHeight="1">
      <c r="B50" s="254"/>
      <c r="C50" s="255"/>
      <c r="D50" s="255"/>
      <c r="E50" s="381" t="s">
        <v>660</v>
      </c>
      <c r="F50" s="381"/>
      <c r="G50" s="381"/>
      <c r="H50" s="381"/>
      <c r="I50" s="381"/>
      <c r="J50" s="381"/>
      <c r="K50" s="251"/>
    </row>
    <row r="51" spans="2:11" s="1" customFormat="1" ht="15" customHeight="1">
      <c r="B51" s="254"/>
      <c r="C51" s="255"/>
      <c r="D51" s="381" t="s">
        <v>661</v>
      </c>
      <c r="E51" s="381"/>
      <c r="F51" s="381"/>
      <c r="G51" s="381"/>
      <c r="H51" s="381"/>
      <c r="I51" s="381"/>
      <c r="J51" s="381"/>
      <c r="K51" s="251"/>
    </row>
    <row r="52" spans="2:11" s="1" customFormat="1" ht="25.5" customHeight="1">
      <c r="B52" s="250"/>
      <c r="C52" s="382" t="s">
        <v>662</v>
      </c>
      <c r="D52" s="382"/>
      <c r="E52" s="382"/>
      <c r="F52" s="382"/>
      <c r="G52" s="382"/>
      <c r="H52" s="382"/>
      <c r="I52" s="382"/>
      <c r="J52" s="382"/>
      <c r="K52" s="251"/>
    </row>
    <row r="53" spans="2:11" s="1" customFormat="1" ht="5.25" customHeight="1">
      <c r="B53" s="250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50"/>
      <c r="C54" s="381" t="s">
        <v>663</v>
      </c>
      <c r="D54" s="381"/>
      <c r="E54" s="381"/>
      <c r="F54" s="381"/>
      <c r="G54" s="381"/>
      <c r="H54" s="381"/>
      <c r="I54" s="381"/>
      <c r="J54" s="381"/>
      <c r="K54" s="251"/>
    </row>
    <row r="55" spans="2:11" s="1" customFormat="1" ht="15" customHeight="1">
      <c r="B55" s="250"/>
      <c r="C55" s="381" t="s">
        <v>664</v>
      </c>
      <c r="D55" s="381"/>
      <c r="E55" s="381"/>
      <c r="F55" s="381"/>
      <c r="G55" s="381"/>
      <c r="H55" s="381"/>
      <c r="I55" s="381"/>
      <c r="J55" s="381"/>
      <c r="K55" s="251"/>
    </row>
    <row r="56" spans="2:11" s="1" customFormat="1" ht="12.75" customHeight="1">
      <c r="B56" s="250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50"/>
      <c r="C57" s="381" t="s">
        <v>665</v>
      </c>
      <c r="D57" s="381"/>
      <c r="E57" s="381"/>
      <c r="F57" s="381"/>
      <c r="G57" s="381"/>
      <c r="H57" s="381"/>
      <c r="I57" s="381"/>
      <c r="J57" s="381"/>
      <c r="K57" s="251"/>
    </row>
    <row r="58" spans="2:11" s="1" customFormat="1" ht="15" customHeight="1">
      <c r="B58" s="250"/>
      <c r="C58" s="255"/>
      <c r="D58" s="381" t="s">
        <v>666</v>
      </c>
      <c r="E58" s="381"/>
      <c r="F58" s="381"/>
      <c r="G58" s="381"/>
      <c r="H58" s="381"/>
      <c r="I58" s="381"/>
      <c r="J58" s="381"/>
      <c r="K58" s="251"/>
    </row>
    <row r="59" spans="2:11" s="1" customFormat="1" ht="15" customHeight="1">
      <c r="B59" s="250"/>
      <c r="C59" s="255"/>
      <c r="D59" s="381" t="s">
        <v>667</v>
      </c>
      <c r="E59" s="381"/>
      <c r="F59" s="381"/>
      <c r="G59" s="381"/>
      <c r="H59" s="381"/>
      <c r="I59" s="381"/>
      <c r="J59" s="381"/>
      <c r="K59" s="251"/>
    </row>
    <row r="60" spans="2:11" s="1" customFormat="1" ht="15" customHeight="1">
      <c r="B60" s="250"/>
      <c r="C60" s="255"/>
      <c r="D60" s="381" t="s">
        <v>668</v>
      </c>
      <c r="E60" s="381"/>
      <c r="F60" s="381"/>
      <c r="G60" s="381"/>
      <c r="H60" s="381"/>
      <c r="I60" s="381"/>
      <c r="J60" s="381"/>
      <c r="K60" s="251"/>
    </row>
    <row r="61" spans="2:11" s="1" customFormat="1" ht="15" customHeight="1">
      <c r="B61" s="250"/>
      <c r="C61" s="255"/>
      <c r="D61" s="381" t="s">
        <v>669</v>
      </c>
      <c r="E61" s="381"/>
      <c r="F61" s="381"/>
      <c r="G61" s="381"/>
      <c r="H61" s="381"/>
      <c r="I61" s="381"/>
      <c r="J61" s="381"/>
      <c r="K61" s="251"/>
    </row>
    <row r="62" spans="2:11" s="1" customFormat="1" ht="15" customHeight="1">
      <c r="B62" s="250"/>
      <c r="C62" s="255"/>
      <c r="D62" s="384" t="s">
        <v>670</v>
      </c>
      <c r="E62" s="384"/>
      <c r="F62" s="384"/>
      <c r="G62" s="384"/>
      <c r="H62" s="384"/>
      <c r="I62" s="384"/>
      <c r="J62" s="384"/>
      <c r="K62" s="251"/>
    </row>
    <row r="63" spans="2:11" s="1" customFormat="1" ht="15" customHeight="1">
      <c r="B63" s="250"/>
      <c r="C63" s="255"/>
      <c r="D63" s="381" t="s">
        <v>671</v>
      </c>
      <c r="E63" s="381"/>
      <c r="F63" s="381"/>
      <c r="G63" s="381"/>
      <c r="H63" s="381"/>
      <c r="I63" s="381"/>
      <c r="J63" s="381"/>
      <c r="K63" s="251"/>
    </row>
    <row r="64" spans="2:11" s="1" customFormat="1" ht="12.75" customHeight="1">
      <c r="B64" s="250"/>
      <c r="C64" s="255"/>
      <c r="D64" s="255"/>
      <c r="E64" s="258"/>
      <c r="F64" s="255"/>
      <c r="G64" s="255"/>
      <c r="H64" s="255"/>
      <c r="I64" s="255"/>
      <c r="J64" s="255"/>
      <c r="K64" s="251"/>
    </row>
    <row r="65" spans="2:11" s="1" customFormat="1" ht="15" customHeight="1">
      <c r="B65" s="250"/>
      <c r="C65" s="255"/>
      <c r="D65" s="381" t="s">
        <v>672</v>
      </c>
      <c r="E65" s="381"/>
      <c r="F65" s="381"/>
      <c r="G65" s="381"/>
      <c r="H65" s="381"/>
      <c r="I65" s="381"/>
      <c r="J65" s="381"/>
      <c r="K65" s="251"/>
    </row>
    <row r="66" spans="2:11" s="1" customFormat="1" ht="15" customHeight="1">
      <c r="B66" s="250"/>
      <c r="C66" s="255"/>
      <c r="D66" s="384" t="s">
        <v>673</v>
      </c>
      <c r="E66" s="384"/>
      <c r="F66" s="384"/>
      <c r="G66" s="384"/>
      <c r="H66" s="384"/>
      <c r="I66" s="384"/>
      <c r="J66" s="384"/>
      <c r="K66" s="251"/>
    </row>
    <row r="67" spans="2:11" s="1" customFormat="1" ht="15" customHeight="1">
      <c r="B67" s="250"/>
      <c r="C67" s="255"/>
      <c r="D67" s="381" t="s">
        <v>674</v>
      </c>
      <c r="E67" s="381"/>
      <c r="F67" s="381"/>
      <c r="G67" s="381"/>
      <c r="H67" s="381"/>
      <c r="I67" s="381"/>
      <c r="J67" s="381"/>
      <c r="K67" s="251"/>
    </row>
    <row r="68" spans="2:11" s="1" customFormat="1" ht="15" customHeight="1">
      <c r="B68" s="250"/>
      <c r="C68" s="255"/>
      <c r="D68" s="381" t="s">
        <v>675</v>
      </c>
      <c r="E68" s="381"/>
      <c r="F68" s="381"/>
      <c r="G68" s="381"/>
      <c r="H68" s="381"/>
      <c r="I68" s="381"/>
      <c r="J68" s="381"/>
      <c r="K68" s="251"/>
    </row>
    <row r="69" spans="2:11" s="1" customFormat="1" ht="15" customHeight="1">
      <c r="B69" s="250"/>
      <c r="C69" s="255"/>
      <c r="D69" s="381" t="s">
        <v>676</v>
      </c>
      <c r="E69" s="381"/>
      <c r="F69" s="381"/>
      <c r="G69" s="381"/>
      <c r="H69" s="381"/>
      <c r="I69" s="381"/>
      <c r="J69" s="381"/>
      <c r="K69" s="251"/>
    </row>
    <row r="70" spans="2:11" s="1" customFormat="1" ht="15" customHeight="1">
      <c r="B70" s="250"/>
      <c r="C70" s="255"/>
      <c r="D70" s="381" t="s">
        <v>677</v>
      </c>
      <c r="E70" s="381"/>
      <c r="F70" s="381"/>
      <c r="G70" s="381"/>
      <c r="H70" s="381"/>
      <c r="I70" s="381"/>
      <c r="J70" s="381"/>
      <c r="K70" s="251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385" t="s">
        <v>678</v>
      </c>
      <c r="D75" s="385"/>
      <c r="E75" s="385"/>
      <c r="F75" s="385"/>
      <c r="G75" s="385"/>
      <c r="H75" s="385"/>
      <c r="I75" s="385"/>
      <c r="J75" s="385"/>
      <c r="K75" s="268"/>
    </row>
    <row r="76" spans="2:11" s="1" customFormat="1" ht="17.25" customHeight="1">
      <c r="B76" s="267"/>
      <c r="C76" s="269" t="s">
        <v>679</v>
      </c>
      <c r="D76" s="269"/>
      <c r="E76" s="269"/>
      <c r="F76" s="269" t="s">
        <v>680</v>
      </c>
      <c r="G76" s="270"/>
      <c r="H76" s="269" t="s">
        <v>54</v>
      </c>
      <c r="I76" s="269" t="s">
        <v>57</v>
      </c>
      <c r="J76" s="269" t="s">
        <v>681</v>
      </c>
      <c r="K76" s="268"/>
    </row>
    <row r="77" spans="2:11" s="1" customFormat="1" ht="17.25" customHeight="1">
      <c r="B77" s="267"/>
      <c r="C77" s="271" t="s">
        <v>682</v>
      </c>
      <c r="D77" s="271"/>
      <c r="E77" s="271"/>
      <c r="F77" s="272" t="s">
        <v>683</v>
      </c>
      <c r="G77" s="273"/>
      <c r="H77" s="271"/>
      <c r="I77" s="271"/>
      <c r="J77" s="271" t="s">
        <v>684</v>
      </c>
      <c r="K77" s="268"/>
    </row>
    <row r="78" spans="2:11" s="1" customFormat="1" ht="5.25" customHeight="1">
      <c r="B78" s="267"/>
      <c r="C78" s="274"/>
      <c r="D78" s="274"/>
      <c r="E78" s="274"/>
      <c r="F78" s="274"/>
      <c r="G78" s="275"/>
      <c r="H78" s="274"/>
      <c r="I78" s="274"/>
      <c r="J78" s="274"/>
      <c r="K78" s="268"/>
    </row>
    <row r="79" spans="2:11" s="1" customFormat="1" ht="15" customHeight="1">
      <c r="B79" s="267"/>
      <c r="C79" s="256" t="s">
        <v>53</v>
      </c>
      <c r="D79" s="276"/>
      <c r="E79" s="276"/>
      <c r="F79" s="277" t="s">
        <v>685</v>
      </c>
      <c r="G79" s="278"/>
      <c r="H79" s="256" t="s">
        <v>686</v>
      </c>
      <c r="I79" s="256" t="s">
        <v>687</v>
      </c>
      <c r="J79" s="256">
        <v>20</v>
      </c>
      <c r="K79" s="268"/>
    </row>
    <row r="80" spans="2:11" s="1" customFormat="1" ht="15" customHeight="1">
      <c r="B80" s="267"/>
      <c r="C80" s="256" t="s">
        <v>688</v>
      </c>
      <c r="D80" s="256"/>
      <c r="E80" s="256"/>
      <c r="F80" s="277" t="s">
        <v>685</v>
      </c>
      <c r="G80" s="278"/>
      <c r="H80" s="256" t="s">
        <v>689</v>
      </c>
      <c r="I80" s="256" t="s">
        <v>687</v>
      </c>
      <c r="J80" s="256">
        <v>120</v>
      </c>
      <c r="K80" s="268"/>
    </row>
    <row r="81" spans="2:11" s="1" customFormat="1" ht="15" customHeight="1">
      <c r="B81" s="279"/>
      <c r="C81" s="256" t="s">
        <v>690</v>
      </c>
      <c r="D81" s="256"/>
      <c r="E81" s="256"/>
      <c r="F81" s="277" t="s">
        <v>691</v>
      </c>
      <c r="G81" s="278"/>
      <c r="H81" s="256" t="s">
        <v>692</v>
      </c>
      <c r="I81" s="256" t="s">
        <v>687</v>
      </c>
      <c r="J81" s="256">
        <v>50</v>
      </c>
      <c r="K81" s="268"/>
    </row>
    <row r="82" spans="2:11" s="1" customFormat="1" ht="15" customHeight="1">
      <c r="B82" s="279"/>
      <c r="C82" s="256" t="s">
        <v>693</v>
      </c>
      <c r="D82" s="256"/>
      <c r="E82" s="256"/>
      <c r="F82" s="277" t="s">
        <v>685</v>
      </c>
      <c r="G82" s="278"/>
      <c r="H82" s="256" t="s">
        <v>694</v>
      </c>
      <c r="I82" s="256" t="s">
        <v>695</v>
      </c>
      <c r="J82" s="256"/>
      <c r="K82" s="268"/>
    </row>
    <row r="83" spans="2:11" s="1" customFormat="1" ht="15" customHeight="1">
      <c r="B83" s="279"/>
      <c r="C83" s="280" t="s">
        <v>696</v>
      </c>
      <c r="D83" s="280"/>
      <c r="E83" s="280"/>
      <c r="F83" s="281" t="s">
        <v>691</v>
      </c>
      <c r="G83" s="280"/>
      <c r="H83" s="280" t="s">
        <v>697</v>
      </c>
      <c r="I83" s="280" t="s">
        <v>687</v>
      </c>
      <c r="J83" s="280">
        <v>15</v>
      </c>
      <c r="K83" s="268"/>
    </row>
    <row r="84" spans="2:11" s="1" customFormat="1" ht="15" customHeight="1">
      <c r="B84" s="279"/>
      <c r="C84" s="280" t="s">
        <v>698</v>
      </c>
      <c r="D84" s="280"/>
      <c r="E84" s="280"/>
      <c r="F84" s="281" t="s">
        <v>691</v>
      </c>
      <c r="G84" s="280"/>
      <c r="H84" s="280" t="s">
        <v>699</v>
      </c>
      <c r="I84" s="280" t="s">
        <v>687</v>
      </c>
      <c r="J84" s="280">
        <v>15</v>
      </c>
      <c r="K84" s="268"/>
    </row>
    <row r="85" spans="2:11" s="1" customFormat="1" ht="15" customHeight="1">
      <c r="B85" s="279"/>
      <c r="C85" s="280" t="s">
        <v>700</v>
      </c>
      <c r="D85" s="280"/>
      <c r="E85" s="280"/>
      <c r="F85" s="281" t="s">
        <v>691</v>
      </c>
      <c r="G85" s="280"/>
      <c r="H85" s="280" t="s">
        <v>701</v>
      </c>
      <c r="I85" s="280" t="s">
        <v>687</v>
      </c>
      <c r="J85" s="280">
        <v>20</v>
      </c>
      <c r="K85" s="268"/>
    </row>
    <row r="86" spans="2:11" s="1" customFormat="1" ht="15" customHeight="1">
      <c r="B86" s="279"/>
      <c r="C86" s="280" t="s">
        <v>702</v>
      </c>
      <c r="D86" s="280"/>
      <c r="E86" s="280"/>
      <c r="F86" s="281" t="s">
        <v>691</v>
      </c>
      <c r="G86" s="280"/>
      <c r="H86" s="280" t="s">
        <v>703</v>
      </c>
      <c r="I86" s="280" t="s">
        <v>687</v>
      </c>
      <c r="J86" s="280">
        <v>20</v>
      </c>
      <c r="K86" s="268"/>
    </row>
    <row r="87" spans="2:11" s="1" customFormat="1" ht="15" customHeight="1">
      <c r="B87" s="279"/>
      <c r="C87" s="256" t="s">
        <v>704</v>
      </c>
      <c r="D87" s="256"/>
      <c r="E87" s="256"/>
      <c r="F87" s="277" t="s">
        <v>691</v>
      </c>
      <c r="G87" s="278"/>
      <c r="H87" s="256" t="s">
        <v>705</v>
      </c>
      <c r="I87" s="256" t="s">
        <v>687</v>
      </c>
      <c r="J87" s="256">
        <v>50</v>
      </c>
      <c r="K87" s="268"/>
    </row>
    <row r="88" spans="2:11" s="1" customFormat="1" ht="15" customHeight="1">
      <c r="B88" s="279"/>
      <c r="C88" s="256" t="s">
        <v>706</v>
      </c>
      <c r="D88" s="256"/>
      <c r="E88" s="256"/>
      <c r="F88" s="277" t="s">
        <v>691</v>
      </c>
      <c r="G88" s="278"/>
      <c r="H88" s="256" t="s">
        <v>707</v>
      </c>
      <c r="I88" s="256" t="s">
        <v>687</v>
      </c>
      <c r="J88" s="256">
        <v>20</v>
      </c>
      <c r="K88" s="268"/>
    </row>
    <row r="89" spans="2:11" s="1" customFormat="1" ht="15" customHeight="1">
      <c r="B89" s="279"/>
      <c r="C89" s="256" t="s">
        <v>708</v>
      </c>
      <c r="D89" s="256"/>
      <c r="E89" s="256"/>
      <c r="F89" s="277" t="s">
        <v>691</v>
      </c>
      <c r="G89" s="278"/>
      <c r="H89" s="256" t="s">
        <v>709</v>
      </c>
      <c r="I89" s="256" t="s">
        <v>687</v>
      </c>
      <c r="J89" s="256">
        <v>20</v>
      </c>
      <c r="K89" s="268"/>
    </row>
    <row r="90" spans="2:11" s="1" customFormat="1" ht="15" customHeight="1">
      <c r="B90" s="279"/>
      <c r="C90" s="256" t="s">
        <v>710</v>
      </c>
      <c r="D90" s="256"/>
      <c r="E90" s="256"/>
      <c r="F90" s="277" t="s">
        <v>691</v>
      </c>
      <c r="G90" s="278"/>
      <c r="H90" s="256" t="s">
        <v>711</v>
      </c>
      <c r="I90" s="256" t="s">
        <v>687</v>
      </c>
      <c r="J90" s="256">
        <v>50</v>
      </c>
      <c r="K90" s="268"/>
    </row>
    <row r="91" spans="2:11" s="1" customFormat="1" ht="15" customHeight="1">
      <c r="B91" s="279"/>
      <c r="C91" s="256" t="s">
        <v>712</v>
      </c>
      <c r="D91" s="256"/>
      <c r="E91" s="256"/>
      <c r="F91" s="277" t="s">
        <v>691</v>
      </c>
      <c r="G91" s="278"/>
      <c r="H91" s="256" t="s">
        <v>712</v>
      </c>
      <c r="I91" s="256" t="s">
        <v>687</v>
      </c>
      <c r="J91" s="256">
        <v>50</v>
      </c>
      <c r="K91" s="268"/>
    </row>
    <row r="92" spans="2:11" s="1" customFormat="1" ht="15" customHeight="1">
      <c r="B92" s="279"/>
      <c r="C92" s="256" t="s">
        <v>713</v>
      </c>
      <c r="D92" s="256"/>
      <c r="E92" s="256"/>
      <c r="F92" s="277" t="s">
        <v>691</v>
      </c>
      <c r="G92" s="278"/>
      <c r="H92" s="256" t="s">
        <v>714</v>
      </c>
      <c r="I92" s="256" t="s">
        <v>687</v>
      </c>
      <c r="J92" s="256">
        <v>255</v>
      </c>
      <c r="K92" s="268"/>
    </row>
    <row r="93" spans="2:11" s="1" customFormat="1" ht="15" customHeight="1">
      <c r="B93" s="279"/>
      <c r="C93" s="256" t="s">
        <v>715</v>
      </c>
      <c r="D93" s="256"/>
      <c r="E93" s="256"/>
      <c r="F93" s="277" t="s">
        <v>685</v>
      </c>
      <c r="G93" s="278"/>
      <c r="H93" s="256" t="s">
        <v>716</v>
      </c>
      <c r="I93" s="256" t="s">
        <v>717</v>
      </c>
      <c r="J93" s="256"/>
      <c r="K93" s="268"/>
    </row>
    <row r="94" spans="2:11" s="1" customFormat="1" ht="15" customHeight="1">
      <c r="B94" s="279"/>
      <c r="C94" s="256" t="s">
        <v>718</v>
      </c>
      <c r="D94" s="256"/>
      <c r="E94" s="256"/>
      <c r="F94" s="277" t="s">
        <v>685</v>
      </c>
      <c r="G94" s="278"/>
      <c r="H94" s="256" t="s">
        <v>719</v>
      </c>
      <c r="I94" s="256" t="s">
        <v>720</v>
      </c>
      <c r="J94" s="256"/>
      <c r="K94" s="268"/>
    </row>
    <row r="95" spans="2:11" s="1" customFormat="1" ht="15" customHeight="1">
      <c r="B95" s="279"/>
      <c r="C95" s="256" t="s">
        <v>721</v>
      </c>
      <c r="D95" s="256"/>
      <c r="E95" s="256"/>
      <c r="F95" s="277" t="s">
        <v>685</v>
      </c>
      <c r="G95" s="278"/>
      <c r="H95" s="256" t="s">
        <v>721</v>
      </c>
      <c r="I95" s="256" t="s">
        <v>720</v>
      </c>
      <c r="J95" s="256"/>
      <c r="K95" s="268"/>
    </row>
    <row r="96" spans="2:11" s="1" customFormat="1" ht="15" customHeight="1">
      <c r="B96" s="279"/>
      <c r="C96" s="256" t="s">
        <v>38</v>
      </c>
      <c r="D96" s="256"/>
      <c r="E96" s="256"/>
      <c r="F96" s="277" t="s">
        <v>685</v>
      </c>
      <c r="G96" s="278"/>
      <c r="H96" s="256" t="s">
        <v>722</v>
      </c>
      <c r="I96" s="256" t="s">
        <v>720</v>
      </c>
      <c r="J96" s="256"/>
      <c r="K96" s="268"/>
    </row>
    <row r="97" spans="2:11" s="1" customFormat="1" ht="15" customHeight="1">
      <c r="B97" s="279"/>
      <c r="C97" s="256" t="s">
        <v>48</v>
      </c>
      <c r="D97" s="256"/>
      <c r="E97" s="256"/>
      <c r="F97" s="277" t="s">
        <v>685</v>
      </c>
      <c r="G97" s="278"/>
      <c r="H97" s="256" t="s">
        <v>723</v>
      </c>
      <c r="I97" s="256" t="s">
        <v>720</v>
      </c>
      <c r="J97" s="256"/>
      <c r="K97" s="268"/>
    </row>
    <row r="98" spans="2:11" s="1" customFormat="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s="1" customFormat="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385" t="s">
        <v>724</v>
      </c>
      <c r="D102" s="385"/>
      <c r="E102" s="385"/>
      <c r="F102" s="385"/>
      <c r="G102" s="385"/>
      <c r="H102" s="385"/>
      <c r="I102" s="385"/>
      <c r="J102" s="385"/>
      <c r="K102" s="268"/>
    </row>
    <row r="103" spans="2:11" s="1" customFormat="1" ht="17.25" customHeight="1">
      <c r="B103" s="267"/>
      <c r="C103" s="269" t="s">
        <v>679</v>
      </c>
      <c r="D103" s="269"/>
      <c r="E103" s="269"/>
      <c r="F103" s="269" t="s">
        <v>680</v>
      </c>
      <c r="G103" s="270"/>
      <c r="H103" s="269" t="s">
        <v>54</v>
      </c>
      <c r="I103" s="269" t="s">
        <v>57</v>
      </c>
      <c r="J103" s="269" t="s">
        <v>681</v>
      </c>
      <c r="K103" s="268"/>
    </row>
    <row r="104" spans="2:11" s="1" customFormat="1" ht="17.25" customHeight="1">
      <c r="B104" s="267"/>
      <c r="C104" s="271" t="s">
        <v>682</v>
      </c>
      <c r="D104" s="271"/>
      <c r="E104" s="271"/>
      <c r="F104" s="272" t="s">
        <v>683</v>
      </c>
      <c r="G104" s="273"/>
      <c r="H104" s="271"/>
      <c r="I104" s="271"/>
      <c r="J104" s="271" t="s">
        <v>684</v>
      </c>
      <c r="K104" s="268"/>
    </row>
    <row r="105" spans="2:11" s="1" customFormat="1" ht="5.25" customHeight="1">
      <c r="B105" s="267"/>
      <c r="C105" s="269"/>
      <c r="D105" s="269"/>
      <c r="E105" s="269"/>
      <c r="F105" s="269"/>
      <c r="G105" s="287"/>
      <c r="H105" s="269"/>
      <c r="I105" s="269"/>
      <c r="J105" s="269"/>
      <c r="K105" s="268"/>
    </row>
    <row r="106" spans="2:11" s="1" customFormat="1" ht="15" customHeight="1">
      <c r="B106" s="267"/>
      <c r="C106" s="256" t="s">
        <v>53</v>
      </c>
      <c r="D106" s="276"/>
      <c r="E106" s="276"/>
      <c r="F106" s="277" t="s">
        <v>685</v>
      </c>
      <c r="G106" s="256"/>
      <c r="H106" s="256" t="s">
        <v>725</v>
      </c>
      <c r="I106" s="256" t="s">
        <v>687</v>
      </c>
      <c r="J106" s="256">
        <v>20</v>
      </c>
      <c r="K106" s="268"/>
    </row>
    <row r="107" spans="2:11" s="1" customFormat="1" ht="15" customHeight="1">
      <c r="B107" s="267"/>
      <c r="C107" s="256" t="s">
        <v>688</v>
      </c>
      <c r="D107" s="256"/>
      <c r="E107" s="256"/>
      <c r="F107" s="277" t="s">
        <v>685</v>
      </c>
      <c r="G107" s="256"/>
      <c r="H107" s="256" t="s">
        <v>725</v>
      </c>
      <c r="I107" s="256" t="s">
        <v>687</v>
      </c>
      <c r="J107" s="256">
        <v>120</v>
      </c>
      <c r="K107" s="268"/>
    </row>
    <row r="108" spans="2:11" s="1" customFormat="1" ht="15" customHeight="1">
      <c r="B108" s="279"/>
      <c r="C108" s="256" t="s">
        <v>690</v>
      </c>
      <c r="D108" s="256"/>
      <c r="E108" s="256"/>
      <c r="F108" s="277" t="s">
        <v>691</v>
      </c>
      <c r="G108" s="256"/>
      <c r="H108" s="256" t="s">
        <v>725</v>
      </c>
      <c r="I108" s="256" t="s">
        <v>687</v>
      </c>
      <c r="J108" s="256">
        <v>50</v>
      </c>
      <c r="K108" s="268"/>
    </row>
    <row r="109" spans="2:11" s="1" customFormat="1" ht="15" customHeight="1">
      <c r="B109" s="279"/>
      <c r="C109" s="256" t="s">
        <v>693</v>
      </c>
      <c r="D109" s="256"/>
      <c r="E109" s="256"/>
      <c r="F109" s="277" t="s">
        <v>685</v>
      </c>
      <c r="G109" s="256"/>
      <c r="H109" s="256" t="s">
        <v>725</v>
      </c>
      <c r="I109" s="256" t="s">
        <v>695</v>
      </c>
      <c r="J109" s="256"/>
      <c r="K109" s="268"/>
    </row>
    <row r="110" spans="2:11" s="1" customFormat="1" ht="15" customHeight="1">
      <c r="B110" s="279"/>
      <c r="C110" s="256" t="s">
        <v>704</v>
      </c>
      <c r="D110" s="256"/>
      <c r="E110" s="256"/>
      <c r="F110" s="277" t="s">
        <v>691</v>
      </c>
      <c r="G110" s="256"/>
      <c r="H110" s="256" t="s">
        <v>725</v>
      </c>
      <c r="I110" s="256" t="s">
        <v>687</v>
      </c>
      <c r="J110" s="256">
        <v>50</v>
      </c>
      <c r="K110" s="268"/>
    </row>
    <row r="111" spans="2:11" s="1" customFormat="1" ht="15" customHeight="1">
      <c r="B111" s="279"/>
      <c r="C111" s="256" t="s">
        <v>712</v>
      </c>
      <c r="D111" s="256"/>
      <c r="E111" s="256"/>
      <c r="F111" s="277" t="s">
        <v>691</v>
      </c>
      <c r="G111" s="256"/>
      <c r="H111" s="256" t="s">
        <v>725</v>
      </c>
      <c r="I111" s="256" t="s">
        <v>687</v>
      </c>
      <c r="J111" s="256">
        <v>50</v>
      </c>
      <c r="K111" s="268"/>
    </row>
    <row r="112" spans="2:11" s="1" customFormat="1" ht="15" customHeight="1">
      <c r="B112" s="279"/>
      <c r="C112" s="256" t="s">
        <v>710</v>
      </c>
      <c r="D112" s="256"/>
      <c r="E112" s="256"/>
      <c r="F112" s="277" t="s">
        <v>691</v>
      </c>
      <c r="G112" s="256"/>
      <c r="H112" s="256" t="s">
        <v>725</v>
      </c>
      <c r="I112" s="256" t="s">
        <v>687</v>
      </c>
      <c r="J112" s="256">
        <v>50</v>
      </c>
      <c r="K112" s="268"/>
    </row>
    <row r="113" spans="2:11" s="1" customFormat="1" ht="15" customHeight="1">
      <c r="B113" s="279"/>
      <c r="C113" s="256" t="s">
        <v>53</v>
      </c>
      <c r="D113" s="256"/>
      <c r="E113" s="256"/>
      <c r="F113" s="277" t="s">
        <v>685</v>
      </c>
      <c r="G113" s="256"/>
      <c r="H113" s="256" t="s">
        <v>726</v>
      </c>
      <c r="I113" s="256" t="s">
        <v>687</v>
      </c>
      <c r="J113" s="256">
        <v>20</v>
      </c>
      <c r="K113" s="268"/>
    </row>
    <row r="114" spans="2:11" s="1" customFormat="1" ht="15" customHeight="1">
      <c r="B114" s="279"/>
      <c r="C114" s="256" t="s">
        <v>727</v>
      </c>
      <c r="D114" s="256"/>
      <c r="E114" s="256"/>
      <c r="F114" s="277" t="s">
        <v>685</v>
      </c>
      <c r="G114" s="256"/>
      <c r="H114" s="256" t="s">
        <v>728</v>
      </c>
      <c r="I114" s="256" t="s">
        <v>687</v>
      </c>
      <c r="J114" s="256">
        <v>120</v>
      </c>
      <c r="K114" s="268"/>
    </row>
    <row r="115" spans="2:11" s="1" customFormat="1" ht="15" customHeight="1">
      <c r="B115" s="279"/>
      <c r="C115" s="256" t="s">
        <v>38</v>
      </c>
      <c r="D115" s="256"/>
      <c r="E115" s="256"/>
      <c r="F115" s="277" t="s">
        <v>685</v>
      </c>
      <c r="G115" s="256"/>
      <c r="H115" s="256" t="s">
        <v>729</v>
      </c>
      <c r="I115" s="256" t="s">
        <v>720</v>
      </c>
      <c r="J115" s="256"/>
      <c r="K115" s="268"/>
    </row>
    <row r="116" spans="2:11" s="1" customFormat="1" ht="15" customHeight="1">
      <c r="B116" s="279"/>
      <c r="C116" s="256" t="s">
        <v>48</v>
      </c>
      <c r="D116" s="256"/>
      <c r="E116" s="256"/>
      <c r="F116" s="277" t="s">
        <v>685</v>
      </c>
      <c r="G116" s="256"/>
      <c r="H116" s="256" t="s">
        <v>730</v>
      </c>
      <c r="I116" s="256" t="s">
        <v>720</v>
      </c>
      <c r="J116" s="256"/>
      <c r="K116" s="268"/>
    </row>
    <row r="117" spans="2:11" s="1" customFormat="1" ht="15" customHeight="1">
      <c r="B117" s="279"/>
      <c r="C117" s="256" t="s">
        <v>57</v>
      </c>
      <c r="D117" s="256"/>
      <c r="E117" s="256"/>
      <c r="F117" s="277" t="s">
        <v>685</v>
      </c>
      <c r="G117" s="256"/>
      <c r="H117" s="256" t="s">
        <v>731</v>
      </c>
      <c r="I117" s="256" t="s">
        <v>732</v>
      </c>
      <c r="J117" s="256"/>
      <c r="K117" s="268"/>
    </row>
    <row r="118" spans="2:11" s="1" customFormat="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s="1" customFormat="1" ht="18.75" customHeight="1">
      <c r="B119" s="289"/>
      <c r="C119" s="290"/>
      <c r="D119" s="290"/>
      <c r="E119" s="290"/>
      <c r="F119" s="291"/>
      <c r="G119" s="290"/>
      <c r="H119" s="290"/>
      <c r="I119" s="290"/>
      <c r="J119" s="290"/>
      <c r="K119" s="289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2"/>
      <c r="C121" s="293"/>
      <c r="D121" s="293"/>
      <c r="E121" s="293"/>
      <c r="F121" s="293"/>
      <c r="G121" s="293"/>
      <c r="H121" s="293"/>
      <c r="I121" s="293"/>
      <c r="J121" s="293"/>
      <c r="K121" s="294"/>
    </row>
    <row r="122" spans="2:11" s="1" customFormat="1" ht="45" customHeight="1">
      <c r="B122" s="295"/>
      <c r="C122" s="383" t="s">
        <v>733</v>
      </c>
      <c r="D122" s="383"/>
      <c r="E122" s="383"/>
      <c r="F122" s="383"/>
      <c r="G122" s="383"/>
      <c r="H122" s="383"/>
      <c r="I122" s="383"/>
      <c r="J122" s="383"/>
      <c r="K122" s="296"/>
    </row>
    <row r="123" spans="2:11" s="1" customFormat="1" ht="17.25" customHeight="1">
      <c r="B123" s="297"/>
      <c r="C123" s="269" t="s">
        <v>679</v>
      </c>
      <c r="D123" s="269"/>
      <c r="E123" s="269"/>
      <c r="F123" s="269" t="s">
        <v>680</v>
      </c>
      <c r="G123" s="270"/>
      <c r="H123" s="269" t="s">
        <v>54</v>
      </c>
      <c r="I123" s="269" t="s">
        <v>57</v>
      </c>
      <c r="J123" s="269" t="s">
        <v>681</v>
      </c>
      <c r="K123" s="298"/>
    </row>
    <row r="124" spans="2:11" s="1" customFormat="1" ht="17.25" customHeight="1">
      <c r="B124" s="297"/>
      <c r="C124" s="271" t="s">
        <v>682</v>
      </c>
      <c r="D124" s="271"/>
      <c r="E124" s="271"/>
      <c r="F124" s="272" t="s">
        <v>683</v>
      </c>
      <c r="G124" s="273"/>
      <c r="H124" s="271"/>
      <c r="I124" s="271"/>
      <c r="J124" s="271" t="s">
        <v>684</v>
      </c>
      <c r="K124" s="298"/>
    </row>
    <row r="125" spans="2:11" s="1" customFormat="1" ht="5.25" customHeight="1">
      <c r="B125" s="299"/>
      <c r="C125" s="274"/>
      <c r="D125" s="274"/>
      <c r="E125" s="274"/>
      <c r="F125" s="274"/>
      <c r="G125" s="300"/>
      <c r="H125" s="274"/>
      <c r="I125" s="274"/>
      <c r="J125" s="274"/>
      <c r="K125" s="301"/>
    </row>
    <row r="126" spans="2:11" s="1" customFormat="1" ht="15" customHeight="1">
      <c r="B126" s="299"/>
      <c r="C126" s="256" t="s">
        <v>688</v>
      </c>
      <c r="D126" s="276"/>
      <c r="E126" s="276"/>
      <c r="F126" s="277" t="s">
        <v>685</v>
      </c>
      <c r="G126" s="256"/>
      <c r="H126" s="256" t="s">
        <v>725</v>
      </c>
      <c r="I126" s="256" t="s">
        <v>687</v>
      </c>
      <c r="J126" s="256">
        <v>120</v>
      </c>
      <c r="K126" s="302"/>
    </row>
    <row r="127" spans="2:11" s="1" customFormat="1" ht="15" customHeight="1">
      <c r="B127" s="299"/>
      <c r="C127" s="256" t="s">
        <v>734</v>
      </c>
      <c r="D127" s="256"/>
      <c r="E127" s="256"/>
      <c r="F127" s="277" t="s">
        <v>685</v>
      </c>
      <c r="G127" s="256"/>
      <c r="H127" s="256" t="s">
        <v>735</v>
      </c>
      <c r="I127" s="256" t="s">
        <v>687</v>
      </c>
      <c r="J127" s="256" t="s">
        <v>736</v>
      </c>
      <c r="K127" s="302"/>
    </row>
    <row r="128" spans="2:11" s="1" customFormat="1" ht="15" customHeight="1">
      <c r="B128" s="299"/>
      <c r="C128" s="256" t="s">
        <v>633</v>
      </c>
      <c r="D128" s="256"/>
      <c r="E128" s="256"/>
      <c r="F128" s="277" t="s">
        <v>685</v>
      </c>
      <c r="G128" s="256"/>
      <c r="H128" s="256" t="s">
        <v>737</v>
      </c>
      <c r="I128" s="256" t="s">
        <v>687</v>
      </c>
      <c r="J128" s="256" t="s">
        <v>736</v>
      </c>
      <c r="K128" s="302"/>
    </row>
    <row r="129" spans="2:11" s="1" customFormat="1" ht="15" customHeight="1">
      <c r="B129" s="299"/>
      <c r="C129" s="256" t="s">
        <v>696</v>
      </c>
      <c r="D129" s="256"/>
      <c r="E129" s="256"/>
      <c r="F129" s="277" t="s">
        <v>691</v>
      </c>
      <c r="G129" s="256"/>
      <c r="H129" s="256" t="s">
        <v>697</v>
      </c>
      <c r="I129" s="256" t="s">
        <v>687</v>
      </c>
      <c r="J129" s="256">
        <v>15</v>
      </c>
      <c r="K129" s="302"/>
    </row>
    <row r="130" spans="2:11" s="1" customFormat="1" ht="15" customHeight="1">
      <c r="B130" s="299"/>
      <c r="C130" s="280" t="s">
        <v>698</v>
      </c>
      <c r="D130" s="280"/>
      <c r="E130" s="280"/>
      <c r="F130" s="281" t="s">
        <v>691</v>
      </c>
      <c r="G130" s="280"/>
      <c r="H130" s="280" t="s">
        <v>699</v>
      </c>
      <c r="I130" s="280" t="s">
        <v>687</v>
      </c>
      <c r="J130" s="280">
        <v>15</v>
      </c>
      <c r="K130" s="302"/>
    </row>
    <row r="131" spans="2:11" s="1" customFormat="1" ht="15" customHeight="1">
      <c r="B131" s="299"/>
      <c r="C131" s="280" t="s">
        <v>700</v>
      </c>
      <c r="D131" s="280"/>
      <c r="E131" s="280"/>
      <c r="F131" s="281" t="s">
        <v>691</v>
      </c>
      <c r="G131" s="280"/>
      <c r="H131" s="280" t="s">
        <v>701</v>
      </c>
      <c r="I131" s="280" t="s">
        <v>687</v>
      </c>
      <c r="J131" s="280">
        <v>20</v>
      </c>
      <c r="K131" s="302"/>
    </row>
    <row r="132" spans="2:11" s="1" customFormat="1" ht="15" customHeight="1">
      <c r="B132" s="299"/>
      <c r="C132" s="280" t="s">
        <v>702</v>
      </c>
      <c r="D132" s="280"/>
      <c r="E132" s="280"/>
      <c r="F132" s="281" t="s">
        <v>691</v>
      </c>
      <c r="G132" s="280"/>
      <c r="H132" s="280" t="s">
        <v>703</v>
      </c>
      <c r="I132" s="280" t="s">
        <v>687</v>
      </c>
      <c r="J132" s="280">
        <v>20</v>
      </c>
      <c r="K132" s="302"/>
    </row>
    <row r="133" spans="2:11" s="1" customFormat="1" ht="15" customHeight="1">
      <c r="B133" s="299"/>
      <c r="C133" s="256" t="s">
        <v>690</v>
      </c>
      <c r="D133" s="256"/>
      <c r="E133" s="256"/>
      <c r="F133" s="277" t="s">
        <v>691</v>
      </c>
      <c r="G133" s="256"/>
      <c r="H133" s="256" t="s">
        <v>725</v>
      </c>
      <c r="I133" s="256" t="s">
        <v>687</v>
      </c>
      <c r="J133" s="256">
        <v>50</v>
      </c>
      <c r="K133" s="302"/>
    </row>
    <row r="134" spans="2:11" s="1" customFormat="1" ht="15" customHeight="1">
      <c r="B134" s="299"/>
      <c r="C134" s="256" t="s">
        <v>704</v>
      </c>
      <c r="D134" s="256"/>
      <c r="E134" s="256"/>
      <c r="F134" s="277" t="s">
        <v>691</v>
      </c>
      <c r="G134" s="256"/>
      <c r="H134" s="256" t="s">
        <v>725</v>
      </c>
      <c r="I134" s="256" t="s">
        <v>687</v>
      </c>
      <c r="J134" s="256">
        <v>50</v>
      </c>
      <c r="K134" s="302"/>
    </row>
    <row r="135" spans="2:11" s="1" customFormat="1" ht="15" customHeight="1">
      <c r="B135" s="299"/>
      <c r="C135" s="256" t="s">
        <v>710</v>
      </c>
      <c r="D135" s="256"/>
      <c r="E135" s="256"/>
      <c r="F135" s="277" t="s">
        <v>691</v>
      </c>
      <c r="G135" s="256"/>
      <c r="H135" s="256" t="s">
        <v>725</v>
      </c>
      <c r="I135" s="256" t="s">
        <v>687</v>
      </c>
      <c r="J135" s="256">
        <v>50</v>
      </c>
      <c r="K135" s="302"/>
    </row>
    <row r="136" spans="2:11" s="1" customFormat="1" ht="15" customHeight="1">
      <c r="B136" s="299"/>
      <c r="C136" s="256" t="s">
        <v>712</v>
      </c>
      <c r="D136" s="256"/>
      <c r="E136" s="256"/>
      <c r="F136" s="277" t="s">
        <v>691</v>
      </c>
      <c r="G136" s="256"/>
      <c r="H136" s="256" t="s">
        <v>725</v>
      </c>
      <c r="I136" s="256" t="s">
        <v>687</v>
      </c>
      <c r="J136" s="256">
        <v>50</v>
      </c>
      <c r="K136" s="302"/>
    </row>
    <row r="137" spans="2:11" s="1" customFormat="1" ht="15" customHeight="1">
      <c r="B137" s="299"/>
      <c r="C137" s="256" t="s">
        <v>713</v>
      </c>
      <c r="D137" s="256"/>
      <c r="E137" s="256"/>
      <c r="F137" s="277" t="s">
        <v>691</v>
      </c>
      <c r="G137" s="256"/>
      <c r="H137" s="256" t="s">
        <v>738</v>
      </c>
      <c r="I137" s="256" t="s">
        <v>687</v>
      </c>
      <c r="J137" s="256">
        <v>255</v>
      </c>
      <c r="K137" s="302"/>
    </row>
    <row r="138" spans="2:11" s="1" customFormat="1" ht="15" customHeight="1">
      <c r="B138" s="299"/>
      <c r="C138" s="256" t="s">
        <v>715</v>
      </c>
      <c r="D138" s="256"/>
      <c r="E138" s="256"/>
      <c r="F138" s="277" t="s">
        <v>685</v>
      </c>
      <c r="G138" s="256"/>
      <c r="H138" s="256" t="s">
        <v>739</v>
      </c>
      <c r="I138" s="256" t="s">
        <v>717</v>
      </c>
      <c r="J138" s="256"/>
      <c r="K138" s="302"/>
    </row>
    <row r="139" spans="2:11" s="1" customFormat="1" ht="15" customHeight="1">
      <c r="B139" s="299"/>
      <c r="C139" s="256" t="s">
        <v>718</v>
      </c>
      <c r="D139" s="256"/>
      <c r="E139" s="256"/>
      <c r="F139" s="277" t="s">
        <v>685</v>
      </c>
      <c r="G139" s="256"/>
      <c r="H139" s="256" t="s">
        <v>740</v>
      </c>
      <c r="I139" s="256" t="s">
        <v>720</v>
      </c>
      <c r="J139" s="256"/>
      <c r="K139" s="302"/>
    </row>
    <row r="140" spans="2:11" s="1" customFormat="1" ht="15" customHeight="1">
      <c r="B140" s="299"/>
      <c r="C140" s="256" t="s">
        <v>721</v>
      </c>
      <c r="D140" s="256"/>
      <c r="E140" s="256"/>
      <c r="F140" s="277" t="s">
        <v>685</v>
      </c>
      <c r="G140" s="256"/>
      <c r="H140" s="256" t="s">
        <v>721</v>
      </c>
      <c r="I140" s="256" t="s">
        <v>720</v>
      </c>
      <c r="J140" s="256"/>
      <c r="K140" s="302"/>
    </row>
    <row r="141" spans="2:11" s="1" customFormat="1" ht="15" customHeight="1">
      <c r="B141" s="299"/>
      <c r="C141" s="256" t="s">
        <v>38</v>
      </c>
      <c r="D141" s="256"/>
      <c r="E141" s="256"/>
      <c r="F141" s="277" t="s">
        <v>685</v>
      </c>
      <c r="G141" s="256"/>
      <c r="H141" s="256" t="s">
        <v>741</v>
      </c>
      <c r="I141" s="256" t="s">
        <v>720</v>
      </c>
      <c r="J141" s="256"/>
      <c r="K141" s="302"/>
    </row>
    <row r="142" spans="2:11" s="1" customFormat="1" ht="15" customHeight="1">
      <c r="B142" s="299"/>
      <c r="C142" s="256" t="s">
        <v>742</v>
      </c>
      <c r="D142" s="256"/>
      <c r="E142" s="256"/>
      <c r="F142" s="277" t="s">
        <v>685</v>
      </c>
      <c r="G142" s="256"/>
      <c r="H142" s="256" t="s">
        <v>743</v>
      </c>
      <c r="I142" s="256" t="s">
        <v>720</v>
      </c>
      <c r="J142" s="256"/>
      <c r="K142" s="302"/>
    </row>
    <row r="143" spans="2:11" s="1" customFormat="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pans="2:11" s="1" customFormat="1" ht="18.75" customHeight="1">
      <c r="B144" s="290"/>
      <c r="C144" s="290"/>
      <c r="D144" s="290"/>
      <c r="E144" s="290"/>
      <c r="F144" s="291"/>
      <c r="G144" s="290"/>
      <c r="H144" s="290"/>
      <c r="I144" s="290"/>
      <c r="J144" s="290"/>
      <c r="K144" s="290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385" t="s">
        <v>744</v>
      </c>
      <c r="D147" s="385"/>
      <c r="E147" s="385"/>
      <c r="F147" s="385"/>
      <c r="G147" s="385"/>
      <c r="H147" s="385"/>
      <c r="I147" s="385"/>
      <c r="J147" s="385"/>
      <c r="K147" s="268"/>
    </row>
    <row r="148" spans="2:11" s="1" customFormat="1" ht="17.25" customHeight="1">
      <c r="B148" s="267"/>
      <c r="C148" s="269" t="s">
        <v>679</v>
      </c>
      <c r="D148" s="269"/>
      <c r="E148" s="269"/>
      <c r="F148" s="269" t="s">
        <v>680</v>
      </c>
      <c r="G148" s="270"/>
      <c r="H148" s="269" t="s">
        <v>54</v>
      </c>
      <c r="I148" s="269" t="s">
        <v>57</v>
      </c>
      <c r="J148" s="269" t="s">
        <v>681</v>
      </c>
      <c r="K148" s="268"/>
    </row>
    <row r="149" spans="2:11" s="1" customFormat="1" ht="17.25" customHeight="1">
      <c r="B149" s="267"/>
      <c r="C149" s="271" t="s">
        <v>682</v>
      </c>
      <c r="D149" s="271"/>
      <c r="E149" s="271"/>
      <c r="F149" s="272" t="s">
        <v>683</v>
      </c>
      <c r="G149" s="273"/>
      <c r="H149" s="271"/>
      <c r="I149" s="271"/>
      <c r="J149" s="271" t="s">
        <v>684</v>
      </c>
      <c r="K149" s="268"/>
    </row>
    <row r="150" spans="2:11" s="1" customFormat="1" ht="5.25" customHeight="1">
      <c r="B150" s="279"/>
      <c r="C150" s="274"/>
      <c r="D150" s="274"/>
      <c r="E150" s="274"/>
      <c r="F150" s="274"/>
      <c r="G150" s="275"/>
      <c r="H150" s="274"/>
      <c r="I150" s="274"/>
      <c r="J150" s="274"/>
      <c r="K150" s="302"/>
    </row>
    <row r="151" spans="2:11" s="1" customFormat="1" ht="15" customHeight="1">
      <c r="B151" s="279"/>
      <c r="C151" s="306" t="s">
        <v>688</v>
      </c>
      <c r="D151" s="256"/>
      <c r="E151" s="256"/>
      <c r="F151" s="307" t="s">
        <v>685</v>
      </c>
      <c r="G151" s="256"/>
      <c r="H151" s="306" t="s">
        <v>725</v>
      </c>
      <c r="I151" s="306" t="s">
        <v>687</v>
      </c>
      <c r="J151" s="306">
        <v>120</v>
      </c>
      <c r="K151" s="302"/>
    </row>
    <row r="152" spans="2:11" s="1" customFormat="1" ht="15" customHeight="1">
      <c r="B152" s="279"/>
      <c r="C152" s="306" t="s">
        <v>734</v>
      </c>
      <c r="D152" s="256"/>
      <c r="E152" s="256"/>
      <c r="F152" s="307" t="s">
        <v>685</v>
      </c>
      <c r="G152" s="256"/>
      <c r="H152" s="306" t="s">
        <v>745</v>
      </c>
      <c r="I152" s="306" t="s">
        <v>687</v>
      </c>
      <c r="J152" s="306" t="s">
        <v>736</v>
      </c>
      <c r="K152" s="302"/>
    </row>
    <row r="153" spans="2:11" s="1" customFormat="1" ht="15" customHeight="1">
      <c r="B153" s="279"/>
      <c r="C153" s="306" t="s">
        <v>633</v>
      </c>
      <c r="D153" s="256"/>
      <c r="E153" s="256"/>
      <c r="F153" s="307" t="s">
        <v>685</v>
      </c>
      <c r="G153" s="256"/>
      <c r="H153" s="306" t="s">
        <v>746</v>
      </c>
      <c r="I153" s="306" t="s">
        <v>687</v>
      </c>
      <c r="J153" s="306" t="s">
        <v>736</v>
      </c>
      <c r="K153" s="302"/>
    </row>
    <row r="154" spans="2:11" s="1" customFormat="1" ht="15" customHeight="1">
      <c r="B154" s="279"/>
      <c r="C154" s="306" t="s">
        <v>690</v>
      </c>
      <c r="D154" s="256"/>
      <c r="E154" s="256"/>
      <c r="F154" s="307" t="s">
        <v>691</v>
      </c>
      <c r="G154" s="256"/>
      <c r="H154" s="306" t="s">
        <v>725</v>
      </c>
      <c r="I154" s="306" t="s">
        <v>687</v>
      </c>
      <c r="J154" s="306">
        <v>50</v>
      </c>
      <c r="K154" s="302"/>
    </row>
    <row r="155" spans="2:11" s="1" customFormat="1" ht="15" customHeight="1">
      <c r="B155" s="279"/>
      <c r="C155" s="306" t="s">
        <v>693</v>
      </c>
      <c r="D155" s="256"/>
      <c r="E155" s="256"/>
      <c r="F155" s="307" t="s">
        <v>685</v>
      </c>
      <c r="G155" s="256"/>
      <c r="H155" s="306" t="s">
        <v>725</v>
      </c>
      <c r="I155" s="306" t="s">
        <v>695</v>
      </c>
      <c r="J155" s="306"/>
      <c r="K155" s="302"/>
    </row>
    <row r="156" spans="2:11" s="1" customFormat="1" ht="15" customHeight="1">
      <c r="B156" s="279"/>
      <c r="C156" s="306" t="s">
        <v>704</v>
      </c>
      <c r="D156" s="256"/>
      <c r="E156" s="256"/>
      <c r="F156" s="307" t="s">
        <v>691</v>
      </c>
      <c r="G156" s="256"/>
      <c r="H156" s="306" t="s">
        <v>725</v>
      </c>
      <c r="I156" s="306" t="s">
        <v>687</v>
      </c>
      <c r="J156" s="306">
        <v>50</v>
      </c>
      <c r="K156" s="302"/>
    </row>
    <row r="157" spans="2:11" s="1" customFormat="1" ht="15" customHeight="1">
      <c r="B157" s="279"/>
      <c r="C157" s="306" t="s">
        <v>712</v>
      </c>
      <c r="D157" s="256"/>
      <c r="E157" s="256"/>
      <c r="F157" s="307" t="s">
        <v>691</v>
      </c>
      <c r="G157" s="256"/>
      <c r="H157" s="306" t="s">
        <v>725</v>
      </c>
      <c r="I157" s="306" t="s">
        <v>687</v>
      </c>
      <c r="J157" s="306">
        <v>50</v>
      </c>
      <c r="K157" s="302"/>
    </row>
    <row r="158" spans="2:11" s="1" customFormat="1" ht="15" customHeight="1">
      <c r="B158" s="279"/>
      <c r="C158" s="306" t="s">
        <v>710</v>
      </c>
      <c r="D158" s="256"/>
      <c r="E158" s="256"/>
      <c r="F158" s="307" t="s">
        <v>691</v>
      </c>
      <c r="G158" s="256"/>
      <c r="H158" s="306" t="s">
        <v>725</v>
      </c>
      <c r="I158" s="306" t="s">
        <v>687</v>
      </c>
      <c r="J158" s="306">
        <v>50</v>
      </c>
      <c r="K158" s="302"/>
    </row>
    <row r="159" spans="2:11" s="1" customFormat="1" ht="15" customHeight="1">
      <c r="B159" s="279"/>
      <c r="C159" s="306" t="s">
        <v>93</v>
      </c>
      <c r="D159" s="256"/>
      <c r="E159" s="256"/>
      <c r="F159" s="307" t="s">
        <v>685</v>
      </c>
      <c r="G159" s="256"/>
      <c r="H159" s="306" t="s">
        <v>747</v>
      </c>
      <c r="I159" s="306" t="s">
        <v>687</v>
      </c>
      <c r="J159" s="306" t="s">
        <v>748</v>
      </c>
      <c r="K159" s="302"/>
    </row>
    <row r="160" spans="2:11" s="1" customFormat="1" ht="15" customHeight="1">
      <c r="B160" s="279"/>
      <c r="C160" s="306" t="s">
        <v>749</v>
      </c>
      <c r="D160" s="256"/>
      <c r="E160" s="256"/>
      <c r="F160" s="307" t="s">
        <v>685</v>
      </c>
      <c r="G160" s="256"/>
      <c r="H160" s="306" t="s">
        <v>750</v>
      </c>
      <c r="I160" s="306" t="s">
        <v>720</v>
      </c>
      <c r="J160" s="306"/>
      <c r="K160" s="302"/>
    </row>
    <row r="161" spans="2:11" s="1" customFormat="1" ht="15" customHeight="1">
      <c r="B161" s="308"/>
      <c r="C161" s="288"/>
      <c r="D161" s="288"/>
      <c r="E161" s="288"/>
      <c r="F161" s="288"/>
      <c r="G161" s="288"/>
      <c r="H161" s="288"/>
      <c r="I161" s="288"/>
      <c r="J161" s="288"/>
      <c r="K161" s="309"/>
    </row>
    <row r="162" spans="2:11" s="1" customFormat="1" ht="18.75" customHeight="1">
      <c r="B162" s="290"/>
      <c r="C162" s="300"/>
      <c r="D162" s="300"/>
      <c r="E162" s="300"/>
      <c r="F162" s="310"/>
      <c r="G162" s="300"/>
      <c r="H162" s="300"/>
      <c r="I162" s="300"/>
      <c r="J162" s="300"/>
      <c r="K162" s="290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pans="2:11" s="1" customFormat="1" ht="45" customHeight="1">
      <c r="B165" s="248"/>
      <c r="C165" s="383" t="s">
        <v>751</v>
      </c>
      <c r="D165" s="383"/>
      <c r="E165" s="383"/>
      <c r="F165" s="383"/>
      <c r="G165" s="383"/>
      <c r="H165" s="383"/>
      <c r="I165" s="383"/>
      <c r="J165" s="383"/>
      <c r="K165" s="249"/>
    </row>
    <row r="166" spans="2:11" s="1" customFormat="1" ht="17.25" customHeight="1">
      <c r="B166" s="248"/>
      <c r="C166" s="269" t="s">
        <v>679</v>
      </c>
      <c r="D166" s="269"/>
      <c r="E166" s="269"/>
      <c r="F166" s="269" t="s">
        <v>680</v>
      </c>
      <c r="G166" s="311"/>
      <c r="H166" s="312" t="s">
        <v>54</v>
      </c>
      <c r="I166" s="312" t="s">
        <v>57</v>
      </c>
      <c r="J166" s="269" t="s">
        <v>681</v>
      </c>
      <c r="K166" s="249"/>
    </row>
    <row r="167" spans="2:11" s="1" customFormat="1" ht="17.25" customHeight="1">
      <c r="B167" s="250"/>
      <c r="C167" s="271" t="s">
        <v>682</v>
      </c>
      <c r="D167" s="271"/>
      <c r="E167" s="271"/>
      <c r="F167" s="272" t="s">
        <v>683</v>
      </c>
      <c r="G167" s="313"/>
      <c r="H167" s="314"/>
      <c r="I167" s="314"/>
      <c r="J167" s="271" t="s">
        <v>684</v>
      </c>
      <c r="K167" s="251"/>
    </row>
    <row r="168" spans="2:11" s="1" customFormat="1" ht="5.25" customHeight="1">
      <c r="B168" s="279"/>
      <c r="C168" s="274"/>
      <c r="D168" s="274"/>
      <c r="E168" s="274"/>
      <c r="F168" s="274"/>
      <c r="G168" s="275"/>
      <c r="H168" s="274"/>
      <c r="I168" s="274"/>
      <c r="J168" s="274"/>
      <c r="K168" s="302"/>
    </row>
    <row r="169" spans="2:11" s="1" customFormat="1" ht="15" customHeight="1">
      <c r="B169" s="279"/>
      <c r="C169" s="256" t="s">
        <v>688</v>
      </c>
      <c r="D169" s="256"/>
      <c r="E169" s="256"/>
      <c r="F169" s="277" t="s">
        <v>685</v>
      </c>
      <c r="G169" s="256"/>
      <c r="H169" s="256" t="s">
        <v>725</v>
      </c>
      <c r="I169" s="256" t="s">
        <v>687</v>
      </c>
      <c r="J169" s="256">
        <v>120</v>
      </c>
      <c r="K169" s="302"/>
    </row>
    <row r="170" spans="2:11" s="1" customFormat="1" ht="15" customHeight="1">
      <c r="B170" s="279"/>
      <c r="C170" s="256" t="s">
        <v>734</v>
      </c>
      <c r="D170" s="256"/>
      <c r="E170" s="256"/>
      <c r="F170" s="277" t="s">
        <v>685</v>
      </c>
      <c r="G170" s="256"/>
      <c r="H170" s="256" t="s">
        <v>735</v>
      </c>
      <c r="I170" s="256" t="s">
        <v>687</v>
      </c>
      <c r="J170" s="256" t="s">
        <v>736</v>
      </c>
      <c r="K170" s="302"/>
    </row>
    <row r="171" spans="2:11" s="1" customFormat="1" ht="15" customHeight="1">
      <c r="B171" s="279"/>
      <c r="C171" s="256" t="s">
        <v>633</v>
      </c>
      <c r="D171" s="256"/>
      <c r="E171" s="256"/>
      <c r="F171" s="277" t="s">
        <v>685</v>
      </c>
      <c r="G171" s="256"/>
      <c r="H171" s="256" t="s">
        <v>752</v>
      </c>
      <c r="I171" s="256" t="s">
        <v>687</v>
      </c>
      <c r="J171" s="256" t="s">
        <v>736</v>
      </c>
      <c r="K171" s="302"/>
    </row>
    <row r="172" spans="2:11" s="1" customFormat="1" ht="15" customHeight="1">
      <c r="B172" s="279"/>
      <c r="C172" s="256" t="s">
        <v>690</v>
      </c>
      <c r="D172" s="256"/>
      <c r="E172" s="256"/>
      <c r="F172" s="277" t="s">
        <v>691</v>
      </c>
      <c r="G172" s="256"/>
      <c r="H172" s="256" t="s">
        <v>752</v>
      </c>
      <c r="I172" s="256" t="s">
        <v>687</v>
      </c>
      <c r="J172" s="256">
        <v>50</v>
      </c>
      <c r="K172" s="302"/>
    </row>
    <row r="173" spans="2:11" s="1" customFormat="1" ht="15" customHeight="1">
      <c r="B173" s="279"/>
      <c r="C173" s="256" t="s">
        <v>693</v>
      </c>
      <c r="D173" s="256"/>
      <c r="E173" s="256"/>
      <c r="F173" s="277" t="s">
        <v>685</v>
      </c>
      <c r="G173" s="256"/>
      <c r="H173" s="256" t="s">
        <v>752</v>
      </c>
      <c r="I173" s="256" t="s">
        <v>695</v>
      </c>
      <c r="J173" s="256"/>
      <c r="K173" s="302"/>
    </row>
    <row r="174" spans="2:11" s="1" customFormat="1" ht="15" customHeight="1">
      <c r="B174" s="279"/>
      <c r="C174" s="256" t="s">
        <v>704</v>
      </c>
      <c r="D174" s="256"/>
      <c r="E174" s="256"/>
      <c r="F174" s="277" t="s">
        <v>691</v>
      </c>
      <c r="G174" s="256"/>
      <c r="H174" s="256" t="s">
        <v>752</v>
      </c>
      <c r="I174" s="256" t="s">
        <v>687</v>
      </c>
      <c r="J174" s="256">
        <v>50</v>
      </c>
      <c r="K174" s="302"/>
    </row>
    <row r="175" spans="2:11" s="1" customFormat="1" ht="15" customHeight="1">
      <c r="B175" s="279"/>
      <c r="C175" s="256" t="s">
        <v>712</v>
      </c>
      <c r="D175" s="256"/>
      <c r="E175" s="256"/>
      <c r="F175" s="277" t="s">
        <v>691</v>
      </c>
      <c r="G175" s="256"/>
      <c r="H175" s="256" t="s">
        <v>752</v>
      </c>
      <c r="I175" s="256" t="s">
        <v>687</v>
      </c>
      <c r="J175" s="256">
        <v>50</v>
      </c>
      <c r="K175" s="302"/>
    </row>
    <row r="176" spans="2:11" s="1" customFormat="1" ht="15" customHeight="1">
      <c r="B176" s="279"/>
      <c r="C176" s="256" t="s">
        <v>710</v>
      </c>
      <c r="D176" s="256"/>
      <c r="E176" s="256"/>
      <c r="F176" s="277" t="s">
        <v>691</v>
      </c>
      <c r="G176" s="256"/>
      <c r="H176" s="256" t="s">
        <v>752</v>
      </c>
      <c r="I176" s="256" t="s">
        <v>687</v>
      </c>
      <c r="J176" s="256">
        <v>50</v>
      </c>
      <c r="K176" s="302"/>
    </row>
    <row r="177" spans="2:11" s="1" customFormat="1" ht="15" customHeight="1">
      <c r="B177" s="279"/>
      <c r="C177" s="256" t="s">
        <v>106</v>
      </c>
      <c r="D177" s="256"/>
      <c r="E177" s="256"/>
      <c r="F177" s="277" t="s">
        <v>685</v>
      </c>
      <c r="G177" s="256"/>
      <c r="H177" s="256" t="s">
        <v>753</v>
      </c>
      <c r="I177" s="256" t="s">
        <v>754</v>
      </c>
      <c r="J177" s="256"/>
      <c r="K177" s="302"/>
    </row>
    <row r="178" spans="2:11" s="1" customFormat="1" ht="15" customHeight="1">
      <c r="B178" s="279"/>
      <c r="C178" s="256" t="s">
        <v>57</v>
      </c>
      <c r="D178" s="256"/>
      <c r="E178" s="256"/>
      <c r="F178" s="277" t="s">
        <v>685</v>
      </c>
      <c r="G178" s="256"/>
      <c r="H178" s="256" t="s">
        <v>755</v>
      </c>
      <c r="I178" s="256" t="s">
        <v>756</v>
      </c>
      <c r="J178" s="256">
        <v>1</v>
      </c>
      <c r="K178" s="302"/>
    </row>
    <row r="179" spans="2:11" s="1" customFormat="1" ht="15" customHeight="1">
      <c r="B179" s="279"/>
      <c r="C179" s="256" t="s">
        <v>53</v>
      </c>
      <c r="D179" s="256"/>
      <c r="E179" s="256"/>
      <c r="F179" s="277" t="s">
        <v>685</v>
      </c>
      <c r="G179" s="256"/>
      <c r="H179" s="256" t="s">
        <v>757</v>
      </c>
      <c r="I179" s="256" t="s">
        <v>687</v>
      </c>
      <c r="J179" s="256">
        <v>20</v>
      </c>
      <c r="K179" s="302"/>
    </row>
    <row r="180" spans="2:11" s="1" customFormat="1" ht="15" customHeight="1">
      <c r="B180" s="279"/>
      <c r="C180" s="256" t="s">
        <v>54</v>
      </c>
      <c r="D180" s="256"/>
      <c r="E180" s="256"/>
      <c r="F180" s="277" t="s">
        <v>685</v>
      </c>
      <c r="G180" s="256"/>
      <c r="H180" s="256" t="s">
        <v>758</v>
      </c>
      <c r="I180" s="256" t="s">
        <v>687</v>
      </c>
      <c r="J180" s="256">
        <v>255</v>
      </c>
      <c r="K180" s="302"/>
    </row>
    <row r="181" spans="2:11" s="1" customFormat="1" ht="15" customHeight="1">
      <c r="B181" s="279"/>
      <c r="C181" s="256" t="s">
        <v>107</v>
      </c>
      <c r="D181" s="256"/>
      <c r="E181" s="256"/>
      <c r="F181" s="277" t="s">
        <v>685</v>
      </c>
      <c r="G181" s="256"/>
      <c r="H181" s="256" t="s">
        <v>649</v>
      </c>
      <c r="I181" s="256" t="s">
        <v>687</v>
      </c>
      <c r="J181" s="256">
        <v>10</v>
      </c>
      <c r="K181" s="302"/>
    </row>
    <row r="182" spans="2:11" s="1" customFormat="1" ht="15" customHeight="1">
      <c r="B182" s="279"/>
      <c r="C182" s="256" t="s">
        <v>108</v>
      </c>
      <c r="D182" s="256"/>
      <c r="E182" s="256"/>
      <c r="F182" s="277" t="s">
        <v>685</v>
      </c>
      <c r="G182" s="256"/>
      <c r="H182" s="256" t="s">
        <v>759</v>
      </c>
      <c r="I182" s="256" t="s">
        <v>720</v>
      </c>
      <c r="J182" s="256"/>
      <c r="K182" s="302"/>
    </row>
    <row r="183" spans="2:11" s="1" customFormat="1" ht="15" customHeight="1">
      <c r="B183" s="279"/>
      <c r="C183" s="256" t="s">
        <v>760</v>
      </c>
      <c r="D183" s="256"/>
      <c r="E183" s="256"/>
      <c r="F183" s="277" t="s">
        <v>685</v>
      </c>
      <c r="G183" s="256"/>
      <c r="H183" s="256" t="s">
        <v>761</v>
      </c>
      <c r="I183" s="256" t="s">
        <v>720</v>
      </c>
      <c r="J183" s="256"/>
      <c r="K183" s="302"/>
    </row>
    <row r="184" spans="2:11" s="1" customFormat="1" ht="15" customHeight="1">
      <c r="B184" s="279"/>
      <c r="C184" s="256" t="s">
        <v>749</v>
      </c>
      <c r="D184" s="256"/>
      <c r="E184" s="256"/>
      <c r="F184" s="277" t="s">
        <v>685</v>
      </c>
      <c r="G184" s="256"/>
      <c r="H184" s="256" t="s">
        <v>762</v>
      </c>
      <c r="I184" s="256" t="s">
        <v>720</v>
      </c>
      <c r="J184" s="256"/>
      <c r="K184" s="302"/>
    </row>
    <row r="185" spans="2:11" s="1" customFormat="1" ht="15" customHeight="1">
      <c r="B185" s="279"/>
      <c r="C185" s="256" t="s">
        <v>110</v>
      </c>
      <c r="D185" s="256"/>
      <c r="E185" s="256"/>
      <c r="F185" s="277" t="s">
        <v>691</v>
      </c>
      <c r="G185" s="256"/>
      <c r="H185" s="256" t="s">
        <v>763</v>
      </c>
      <c r="I185" s="256" t="s">
        <v>687</v>
      </c>
      <c r="J185" s="256">
        <v>50</v>
      </c>
      <c r="K185" s="302"/>
    </row>
    <row r="186" spans="2:11" s="1" customFormat="1" ht="15" customHeight="1">
      <c r="B186" s="279"/>
      <c r="C186" s="256" t="s">
        <v>764</v>
      </c>
      <c r="D186" s="256"/>
      <c r="E186" s="256"/>
      <c r="F186" s="277" t="s">
        <v>691</v>
      </c>
      <c r="G186" s="256"/>
      <c r="H186" s="256" t="s">
        <v>765</v>
      </c>
      <c r="I186" s="256" t="s">
        <v>766</v>
      </c>
      <c r="J186" s="256"/>
      <c r="K186" s="302"/>
    </row>
    <row r="187" spans="2:11" s="1" customFormat="1" ht="15" customHeight="1">
      <c r="B187" s="279"/>
      <c r="C187" s="256" t="s">
        <v>767</v>
      </c>
      <c r="D187" s="256"/>
      <c r="E187" s="256"/>
      <c r="F187" s="277" t="s">
        <v>691</v>
      </c>
      <c r="G187" s="256"/>
      <c r="H187" s="256" t="s">
        <v>768</v>
      </c>
      <c r="I187" s="256" t="s">
        <v>766</v>
      </c>
      <c r="J187" s="256"/>
      <c r="K187" s="302"/>
    </row>
    <row r="188" spans="2:11" s="1" customFormat="1" ht="15" customHeight="1">
      <c r="B188" s="279"/>
      <c r="C188" s="256" t="s">
        <v>769</v>
      </c>
      <c r="D188" s="256"/>
      <c r="E188" s="256"/>
      <c r="F188" s="277" t="s">
        <v>691</v>
      </c>
      <c r="G188" s="256"/>
      <c r="H188" s="256" t="s">
        <v>770</v>
      </c>
      <c r="I188" s="256" t="s">
        <v>766</v>
      </c>
      <c r="J188" s="256"/>
      <c r="K188" s="302"/>
    </row>
    <row r="189" spans="2:11" s="1" customFormat="1" ht="15" customHeight="1">
      <c r="B189" s="279"/>
      <c r="C189" s="315" t="s">
        <v>771</v>
      </c>
      <c r="D189" s="256"/>
      <c r="E189" s="256"/>
      <c r="F189" s="277" t="s">
        <v>691</v>
      </c>
      <c r="G189" s="256"/>
      <c r="H189" s="256" t="s">
        <v>772</v>
      </c>
      <c r="I189" s="256" t="s">
        <v>773</v>
      </c>
      <c r="J189" s="316" t="s">
        <v>774</v>
      </c>
      <c r="K189" s="302"/>
    </row>
    <row r="190" spans="2:11" s="17" customFormat="1" ht="15" customHeight="1">
      <c r="B190" s="317"/>
      <c r="C190" s="318" t="s">
        <v>775</v>
      </c>
      <c r="D190" s="319"/>
      <c r="E190" s="319"/>
      <c r="F190" s="320" t="s">
        <v>691</v>
      </c>
      <c r="G190" s="319"/>
      <c r="H190" s="319" t="s">
        <v>776</v>
      </c>
      <c r="I190" s="319" t="s">
        <v>773</v>
      </c>
      <c r="J190" s="321" t="s">
        <v>774</v>
      </c>
      <c r="K190" s="322"/>
    </row>
    <row r="191" spans="2:11" s="1" customFormat="1" ht="15" customHeight="1">
      <c r="B191" s="279"/>
      <c r="C191" s="315" t="s">
        <v>42</v>
      </c>
      <c r="D191" s="256"/>
      <c r="E191" s="256"/>
      <c r="F191" s="277" t="s">
        <v>685</v>
      </c>
      <c r="G191" s="256"/>
      <c r="H191" s="253" t="s">
        <v>777</v>
      </c>
      <c r="I191" s="256" t="s">
        <v>778</v>
      </c>
      <c r="J191" s="256"/>
      <c r="K191" s="302"/>
    </row>
    <row r="192" spans="2:11" s="1" customFormat="1" ht="15" customHeight="1">
      <c r="B192" s="279"/>
      <c r="C192" s="315" t="s">
        <v>779</v>
      </c>
      <c r="D192" s="256"/>
      <c r="E192" s="256"/>
      <c r="F192" s="277" t="s">
        <v>685</v>
      </c>
      <c r="G192" s="256"/>
      <c r="H192" s="256" t="s">
        <v>780</v>
      </c>
      <c r="I192" s="256" t="s">
        <v>720</v>
      </c>
      <c r="J192" s="256"/>
      <c r="K192" s="302"/>
    </row>
    <row r="193" spans="2:11" s="1" customFormat="1" ht="15" customHeight="1">
      <c r="B193" s="279"/>
      <c r="C193" s="315" t="s">
        <v>781</v>
      </c>
      <c r="D193" s="256"/>
      <c r="E193" s="256"/>
      <c r="F193" s="277" t="s">
        <v>685</v>
      </c>
      <c r="G193" s="256"/>
      <c r="H193" s="256" t="s">
        <v>782</v>
      </c>
      <c r="I193" s="256" t="s">
        <v>720</v>
      </c>
      <c r="J193" s="256"/>
      <c r="K193" s="302"/>
    </row>
    <row r="194" spans="2:11" s="1" customFormat="1" ht="15" customHeight="1">
      <c r="B194" s="279"/>
      <c r="C194" s="315" t="s">
        <v>783</v>
      </c>
      <c r="D194" s="256"/>
      <c r="E194" s="256"/>
      <c r="F194" s="277" t="s">
        <v>691</v>
      </c>
      <c r="G194" s="256"/>
      <c r="H194" s="256" t="s">
        <v>784</v>
      </c>
      <c r="I194" s="256" t="s">
        <v>720</v>
      </c>
      <c r="J194" s="256"/>
      <c r="K194" s="302"/>
    </row>
    <row r="195" spans="2:11" s="1" customFormat="1" ht="15" customHeight="1">
      <c r="B195" s="308"/>
      <c r="C195" s="323"/>
      <c r="D195" s="288"/>
      <c r="E195" s="288"/>
      <c r="F195" s="288"/>
      <c r="G195" s="288"/>
      <c r="H195" s="288"/>
      <c r="I195" s="288"/>
      <c r="J195" s="288"/>
      <c r="K195" s="309"/>
    </row>
    <row r="196" spans="2:11" s="1" customFormat="1" ht="18.75" customHeight="1">
      <c r="B196" s="290"/>
      <c r="C196" s="300"/>
      <c r="D196" s="300"/>
      <c r="E196" s="300"/>
      <c r="F196" s="310"/>
      <c r="G196" s="300"/>
      <c r="H196" s="300"/>
      <c r="I196" s="300"/>
      <c r="J196" s="300"/>
      <c r="K196" s="290"/>
    </row>
    <row r="197" spans="2:11" s="1" customFormat="1" ht="18.75" customHeight="1">
      <c r="B197" s="290"/>
      <c r="C197" s="300"/>
      <c r="D197" s="300"/>
      <c r="E197" s="300"/>
      <c r="F197" s="310"/>
      <c r="G197" s="300"/>
      <c r="H197" s="300"/>
      <c r="I197" s="300"/>
      <c r="J197" s="300"/>
      <c r="K197" s="290"/>
    </row>
    <row r="198" spans="2:11" s="1" customFormat="1" ht="18.75" customHeight="1">
      <c r="B198" s="263"/>
      <c r="C198" s="263"/>
      <c r="D198" s="263"/>
      <c r="E198" s="263"/>
      <c r="F198" s="263"/>
      <c r="G198" s="263"/>
      <c r="H198" s="263"/>
      <c r="I198" s="263"/>
      <c r="J198" s="263"/>
      <c r="K198" s="263"/>
    </row>
    <row r="199" spans="2:11" s="1" customFormat="1" ht="13.5">
      <c r="B199" s="245"/>
      <c r="C199" s="246"/>
      <c r="D199" s="246"/>
      <c r="E199" s="246"/>
      <c r="F199" s="246"/>
      <c r="G199" s="246"/>
      <c r="H199" s="246"/>
      <c r="I199" s="246"/>
      <c r="J199" s="246"/>
      <c r="K199" s="247"/>
    </row>
    <row r="200" spans="2:11" s="1" customFormat="1" ht="21">
      <c r="B200" s="248"/>
      <c r="C200" s="383" t="s">
        <v>785</v>
      </c>
      <c r="D200" s="383"/>
      <c r="E200" s="383"/>
      <c r="F200" s="383"/>
      <c r="G200" s="383"/>
      <c r="H200" s="383"/>
      <c r="I200" s="383"/>
      <c r="J200" s="383"/>
      <c r="K200" s="249"/>
    </row>
    <row r="201" spans="2:11" s="1" customFormat="1" ht="25.5" customHeight="1">
      <c r="B201" s="248"/>
      <c r="C201" s="324" t="s">
        <v>786</v>
      </c>
      <c r="D201" s="324"/>
      <c r="E201" s="324"/>
      <c r="F201" s="324" t="s">
        <v>787</v>
      </c>
      <c r="G201" s="325"/>
      <c r="H201" s="386" t="s">
        <v>788</v>
      </c>
      <c r="I201" s="386"/>
      <c r="J201" s="386"/>
      <c r="K201" s="249"/>
    </row>
    <row r="202" spans="2:11" s="1" customFormat="1" ht="5.25" customHeight="1">
      <c r="B202" s="279"/>
      <c r="C202" s="274"/>
      <c r="D202" s="274"/>
      <c r="E202" s="274"/>
      <c r="F202" s="274"/>
      <c r="G202" s="300"/>
      <c r="H202" s="274"/>
      <c r="I202" s="274"/>
      <c r="J202" s="274"/>
      <c r="K202" s="302"/>
    </row>
    <row r="203" spans="2:11" s="1" customFormat="1" ht="15" customHeight="1">
      <c r="B203" s="279"/>
      <c r="C203" s="256" t="s">
        <v>778</v>
      </c>
      <c r="D203" s="256"/>
      <c r="E203" s="256"/>
      <c r="F203" s="277" t="s">
        <v>43</v>
      </c>
      <c r="G203" s="256"/>
      <c r="H203" s="387" t="s">
        <v>789</v>
      </c>
      <c r="I203" s="387"/>
      <c r="J203" s="387"/>
      <c r="K203" s="302"/>
    </row>
    <row r="204" spans="2:11" s="1" customFormat="1" ht="15" customHeight="1">
      <c r="B204" s="279"/>
      <c r="C204" s="256"/>
      <c r="D204" s="256"/>
      <c r="E204" s="256"/>
      <c r="F204" s="277" t="s">
        <v>44</v>
      </c>
      <c r="G204" s="256"/>
      <c r="H204" s="387" t="s">
        <v>790</v>
      </c>
      <c r="I204" s="387"/>
      <c r="J204" s="387"/>
      <c r="K204" s="302"/>
    </row>
    <row r="205" spans="2:11" s="1" customFormat="1" ht="15" customHeight="1">
      <c r="B205" s="279"/>
      <c r="C205" s="256"/>
      <c r="D205" s="256"/>
      <c r="E205" s="256"/>
      <c r="F205" s="277" t="s">
        <v>47</v>
      </c>
      <c r="G205" s="256"/>
      <c r="H205" s="387" t="s">
        <v>791</v>
      </c>
      <c r="I205" s="387"/>
      <c r="J205" s="387"/>
      <c r="K205" s="302"/>
    </row>
    <row r="206" spans="2:11" s="1" customFormat="1" ht="15" customHeight="1">
      <c r="B206" s="279"/>
      <c r="C206" s="256"/>
      <c r="D206" s="256"/>
      <c r="E206" s="256"/>
      <c r="F206" s="277" t="s">
        <v>45</v>
      </c>
      <c r="G206" s="256"/>
      <c r="H206" s="387" t="s">
        <v>792</v>
      </c>
      <c r="I206" s="387"/>
      <c r="J206" s="387"/>
      <c r="K206" s="302"/>
    </row>
    <row r="207" spans="2:11" s="1" customFormat="1" ht="15" customHeight="1">
      <c r="B207" s="279"/>
      <c r="C207" s="256"/>
      <c r="D207" s="256"/>
      <c r="E207" s="256"/>
      <c r="F207" s="277" t="s">
        <v>46</v>
      </c>
      <c r="G207" s="256"/>
      <c r="H207" s="387" t="s">
        <v>793</v>
      </c>
      <c r="I207" s="387"/>
      <c r="J207" s="387"/>
      <c r="K207" s="302"/>
    </row>
    <row r="208" spans="2:11" s="1" customFormat="1" ht="15" customHeight="1">
      <c r="B208" s="279"/>
      <c r="C208" s="256"/>
      <c r="D208" s="256"/>
      <c r="E208" s="256"/>
      <c r="F208" s="277"/>
      <c r="G208" s="256"/>
      <c r="H208" s="256"/>
      <c r="I208" s="256"/>
      <c r="J208" s="256"/>
      <c r="K208" s="302"/>
    </row>
    <row r="209" spans="2:11" s="1" customFormat="1" ht="15" customHeight="1">
      <c r="B209" s="279"/>
      <c r="C209" s="256" t="s">
        <v>732</v>
      </c>
      <c r="D209" s="256"/>
      <c r="E209" s="256"/>
      <c r="F209" s="277" t="s">
        <v>79</v>
      </c>
      <c r="G209" s="256"/>
      <c r="H209" s="387" t="s">
        <v>794</v>
      </c>
      <c r="I209" s="387"/>
      <c r="J209" s="387"/>
      <c r="K209" s="302"/>
    </row>
    <row r="210" spans="2:11" s="1" customFormat="1" ht="15" customHeight="1">
      <c r="B210" s="279"/>
      <c r="C210" s="256"/>
      <c r="D210" s="256"/>
      <c r="E210" s="256"/>
      <c r="F210" s="277" t="s">
        <v>630</v>
      </c>
      <c r="G210" s="256"/>
      <c r="H210" s="387" t="s">
        <v>631</v>
      </c>
      <c r="I210" s="387"/>
      <c r="J210" s="387"/>
      <c r="K210" s="302"/>
    </row>
    <row r="211" spans="2:11" s="1" customFormat="1" ht="15" customHeight="1">
      <c r="B211" s="279"/>
      <c r="C211" s="256"/>
      <c r="D211" s="256"/>
      <c r="E211" s="256"/>
      <c r="F211" s="277" t="s">
        <v>628</v>
      </c>
      <c r="G211" s="256"/>
      <c r="H211" s="387" t="s">
        <v>795</v>
      </c>
      <c r="I211" s="387"/>
      <c r="J211" s="387"/>
      <c r="K211" s="302"/>
    </row>
    <row r="212" spans="2:11" s="1" customFormat="1" ht="15" customHeight="1">
      <c r="B212" s="326"/>
      <c r="C212" s="256"/>
      <c r="D212" s="256"/>
      <c r="E212" s="256"/>
      <c r="F212" s="277" t="s">
        <v>632</v>
      </c>
      <c r="G212" s="315"/>
      <c r="H212" s="388" t="s">
        <v>87</v>
      </c>
      <c r="I212" s="388"/>
      <c r="J212" s="388"/>
      <c r="K212" s="327"/>
    </row>
    <row r="213" spans="2:11" s="1" customFormat="1" ht="15" customHeight="1">
      <c r="B213" s="326"/>
      <c r="C213" s="256"/>
      <c r="D213" s="256"/>
      <c r="E213" s="256"/>
      <c r="F213" s="277" t="s">
        <v>545</v>
      </c>
      <c r="G213" s="315"/>
      <c r="H213" s="388" t="s">
        <v>796</v>
      </c>
      <c r="I213" s="388"/>
      <c r="J213" s="388"/>
      <c r="K213" s="327"/>
    </row>
    <row r="214" spans="2:11" s="1" customFormat="1" ht="15" customHeight="1">
      <c r="B214" s="326"/>
      <c r="C214" s="256"/>
      <c r="D214" s="256"/>
      <c r="E214" s="256"/>
      <c r="F214" s="277"/>
      <c r="G214" s="315"/>
      <c r="H214" s="306"/>
      <c r="I214" s="306"/>
      <c r="J214" s="306"/>
      <c r="K214" s="327"/>
    </row>
    <row r="215" spans="2:11" s="1" customFormat="1" ht="15" customHeight="1">
      <c r="B215" s="326"/>
      <c r="C215" s="256" t="s">
        <v>756</v>
      </c>
      <c r="D215" s="256"/>
      <c r="E215" s="256"/>
      <c r="F215" s="277">
        <v>1</v>
      </c>
      <c r="G215" s="315"/>
      <c r="H215" s="388" t="s">
        <v>797</v>
      </c>
      <c r="I215" s="388"/>
      <c r="J215" s="388"/>
      <c r="K215" s="327"/>
    </row>
    <row r="216" spans="2:11" s="1" customFormat="1" ht="15" customHeight="1">
      <c r="B216" s="326"/>
      <c r="C216" s="256"/>
      <c r="D216" s="256"/>
      <c r="E216" s="256"/>
      <c r="F216" s="277">
        <v>2</v>
      </c>
      <c r="G216" s="315"/>
      <c r="H216" s="388" t="s">
        <v>798</v>
      </c>
      <c r="I216" s="388"/>
      <c r="J216" s="388"/>
      <c r="K216" s="327"/>
    </row>
    <row r="217" spans="2:11" s="1" customFormat="1" ht="15" customHeight="1">
      <c r="B217" s="326"/>
      <c r="C217" s="256"/>
      <c r="D217" s="256"/>
      <c r="E217" s="256"/>
      <c r="F217" s="277">
        <v>3</v>
      </c>
      <c r="G217" s="315"/>
      <c r="H217" s="388" t="s">
        <v>799</v>
      </c>
      <c r="I217" s="388"/>
      <c r="J217" s="388"/>
      <c r="K217" s="327"/>
    </row>
    <row r="218" spans="2:11" s="1" customFormat="1" ht="15" customHeight="1">
      <c r="B218" s="326"/>
      <c r="C218" s="256"/>
      <c r="D218" s="256"/>
      <c r="E218" s="256"/>
      <c r="F218" s="277">
        <v>4</v>
      </c>
      <c r="G218" s="315"/>
      <c r="H218" s="388" t="s">
        <v>800</v>
      </c>
      <c r="I218" s="388"/>
      <c r="J218" s="388"/>
      <c r="K218" s="327"/>
    </row>
    <row r="219" spans="2:11" s="1" customFormat="1" ht="12.75" customHeight="1">
      <c r="B219" s="328"/>
      <c r="C219" s="329"/>
      <c r="D219" s="329"/>
      <c r="E219" s="329"/>
      <c r="F219" s="329"/>
      <c r="G219" s="329"/>
      <c r="H219" s="329"/>
      <c r="I219" s="329"/>
      <c r="J219" s="329"/>
      <c r="K219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Frous</dc:creator>
  <cp:keywords/>
  <dc:description/>
  <cp:lastModifiedBy>Drobilová Monika</cp:lastModifiedBy>
  <dcterms:created xsi:type="dcterms:W3CDTF">2024-04-08T20:37:55Z</dcterms:created>
  <dcterms:modified xsi:type="dcterms:W3CDTF">2024-04-12T09:58:40Z</dcterms:modified>
  <cp:category/>
  <cp:version/>
  <cp:contentType/>
  <cp:contentStatus/>
</cp:coreProperties>
</file>