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xWindow="65416" yWindow="65416" windowWidth="29040" windowHeight="15720" activeTab="0"/>
  </bookViews>
  <sheets>
    <sheet name="Cenová nabídka" sheetId="3" r:id="rId1"/>
    <sheet name="List1" sheetId="4" r:id="rId2"/>
  </sheets>
  <definedNames>
    <definedName name="_xlnm.Print_Area" localSheetId="0">'Cenová nabídka'!$A$1:$Q$48</definedName>
  </definedNames>
  <calcPr calcId="191029"/>
  <extLst/>
</workbook>
</file>

<file path=xl/sharedStrings.xml><?xml version="1.0" encoding="utf-8"?>
<sst xmlns="http://schemas.openxmlformats.org/spreadsheetml/2006/main" count="209" uniqueCount="97">
  <si>
    <t>VÝROBEK</t>
  </si>
  <si>
    <t>Utěrky suché</t>
  </si>
  <si>
    <t>Ubrousky předvlhčené</t>
  </si>
  <si>
    <t>Celkem za kapitolu</t>
  </si>
  <si>
    <t>5l</t>
  </si>
  <si>
    <t>Účinnost požadovaná</t>
  </si>
  <si>
    <t>Expozice požadovaná</t>
  </si>
  <si>
    <t>ABCTMV</t>
  </si>
  <si>
    <t>30 min.</t>
  </si>
  <si>
    <t>0,5l</t>
  </si>
  <si>
    <t>15 s</t>
  </si>
  <si>
    <t>30 s</t>
  </si>
  <si>
    <t>A(B)(V)</t>
  </si>
  <si>
    <t>A(B)T(V)</t>
  </si>
  <si>
    <t>1 min.</t>
  </si>
  <si>
    <t>750 ml (s rozpr.)</t>
  </si>
  <si>
    <t>90-100 ks</t>
  </si>
  <si>
    <t>100-130 ks</t>
  </si>
  <si>
    <t>1-2l</t>
  </si>
  <si>
    <t>Nabízená cena balení</t>
  </si>
  <si>
    <t>Požadovaný počet litrů prac. roztoku/ks</t>
  </si>
  <si>
    <t>Zařazení</t>
  </si>
  <si>
    <t>%/tbl</t>
  </si>
  <si>
    <t>5-6l</t>
  </si>
  <si>
    <t>1.A.</t>
  </si>
  <si>
    <t>1.B.</t>
  </si>
  <si>
    <t>Notifikace (ZP, B, K- kosmetika)</t>
  </si>
  <si>
    <t>500-750 ml ( s rozpr.)</t>
  </si>
  <si>
    <t>2.B.</t>
  </si>
  <si>
    <t>2.C.</t>
  </si>
  <si>
    <t>3.A.</t>
  </si>
  <si>
    <t>3.B.</t>
  </si>
  <si>
    <t>4.B.</t>
  </si>
  <si>
    <t>4.C.</t>
  </si>
  <si>
    <t>ABTM(V)</t>
  </si>
  <si>
    <t>1-1,5kg</t>
  </si>
  <si>
    <t>5l-6l</t>
  </si>
  <si>
    <t>pistole</t>
  </si>
  <si>
    <t>2.A.</t>
  </si>
  <si>
    <t>pistole k položce 2.A</t>
  </si>
  <si>
    <t>pistole k položce 2B.</t>
  </si>
  <si>
    <t>pistole k položce 2.C</t>
  </si>
  <si>
    <t>Požadované balení</t>
  </si>
  <si>
    <t xml:space="preserve">Účinná látka </t>
  </si>
  <si>
    <t>Cena v Kč bez DPH za počet litrů P.R./ks</t>
  </si>
  <si>
    <t>Cena celková v Kč bez DPH</t>
  </si>
  <si>
    <t>DPH v Kč</t>
  </si>
  <si>
    <t>Cena celková v Kč vč. DPH</t>
  </si>
  <si>
    <t>0,5L S PUMPOU</t>
  </si>
  <si>
    <t>zásobník</t>
  </si>
  <si>
    <t>60s</t>
  </si>
  <si>
    <t>do 600 ks</t>
  </si>
  <si>
    <t>do 350ml</t>
  </si>
  <si>
    <t>B</t>
  </si>
  <si>
    <t>ZP</t>
  </si>
  <si>
    <t>Expozice skutečná</t>
  </si>
  <si>
    <t>Cena za 1l pracovního roztoku/ks v Kč bez DPH</t>
  </si>
  <si>
    <t>1.D.</t>
  </si>
  <si>
    <t>4.A</t>
  </si>
  <si>
    <t>6.A.</t>
  </si>
  <si>
    <t>6.B.</t>
  </si>
  <si>
    <t>6.C.</t>
  </si>
  <si>
    <t>Pořadí</t>
  </si>
  <si>
    <t>*vyplní dodavatel</t>
  </si>
  <si>
    <t>15 min.</t>
  </si>
  <si>
    <t>A(B+)TV</t>
  </si>
  <si>
    <t xml:space="preserve">ABCTMV </t>
  </si>
  <si>
    <t>A(B+)T(V)</t>
  </si>
  <si>
    <t>2 min.</t>
  </si>
  <si>
    <t>ABCTMV + Cl. Dif.</t>
  </si>
  <si>
    <t>ABTMV</t>
  </si>
  <si>
    <t>7.A.</t>
  </si>
  <si>
    <t>7.B.</t>
  </si>
  <si>
    <t>ABCTM(V)</t>
  </si>
  <si>
    <t>Velké plochy</t>
  </si>
  <si>
    <t>Malé plochy</t>
  </si>
  <si>
    <t>Ruce</t>
  </si>
  <si>
    <t>Nástroje/pomůcky</t>
  </si>
  <si>
    <t>kyslík. slouč.  generované</t>
  </si>
  <si>
    <t>6-10kg</t>
  </si>
  <si>
    <t>20 min</t>
  </si>
  <si>
    <t>Praní</t>
  </si>
  <si>
    <t>A(B+)TM(V)</t>
  </si>
  <si>
    <t>60 min.</t>
  </si>
  <si>
    <t>5-6kg</t>
  </si>
  <si>
    <t>1-2kg</t>
  </si>
  <si>
    <t>Cena l/kg/ks</t>
  </si>
  <si>
    <t>A(B+)V</t>
  </si>
  <si>
    <t>5.A.</t>
  </si>
  <si>
    <t>Skutečné balení</t>
  </si>
  <si>
    <t>koncentrace %</t>
  </si>
  <si>
    <t>8.</t>
  </si>
  <si>
    <t>Vpichy</t>
  </si>
  <si>
    <t>Účinnost celková</t>
  </si>
  <si>
    <t>30s</t>
  </si>
  <si>
    <t>5.B.</t>
  </si>
  <si>
    <t>Příloha Cenová nabídka veřejné zakázky Dodávka dezinfekčních prostředků pro potřeby ZZS KVK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</si>
</sst>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  <numFmt numFmtId="167" formatCode="#,##0.00\ _K_č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" applyNumberFormat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9" borderId="5" applyNumberFormat="0" applyAlignment="0" applyProtection="0"/>
    <xf numFmtId="0" fontId="23" fillId="30" borderId="1" applyNumberFormat="0" applyAlignment="0" applyProtection="0"/>
    <xf numFmtId="0" fontId="24" fillId="0" borderId="6" applyNumberFormat="0" applyFill="0" applyAlignment="0" applyProtection="0"/>
    <xf numFmtId="0" fontId="25" fillId="31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8" applyNumberFormat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0" fontId="3" fillId="0" borderId="0" xfId="0" applyNumberFormat="1" applyFont="1"/>
    <xf numFmtId="167" fontId="3" fillId="0" borderId="0" xfId="0" applyNumberFormat="1" applyFont="1"/>
    <xf numFmtId="166" fontId="3" fillId="0" borderId="0" xfId="0" applyNumberFormat="1" applyFont="1"/>
    <xf numFmtId="167" fontId="5" fillId="19" borderId="10" xfId="0" applyNumberFormat="1" applyFont="1" applyFill="1" applyBorder="1"/>
    <xf numFmtId="0" fontId="7" fillId="0" borderId="11" xfId="20" applyFont="1" applyBorder="1">
      <alignment/>
      <protection/>
    </xf>
    <xf numFmtId="0" fontId="7" fillId="0" borderId="10" xfId="20" applyFont="1" applyBorder="1">
      <alignment/>
      <protection/>
    </xf>
    <xf numFmtId="165" fontId="7" fillId="0" borderId="10" xfId="20" applyNumberFormat="1" applyFont="1" applyBorder="1" applyAlignment="1">
      <alignment horizontal="center"/>
      <protection/>
    </xf>
    <xf numFmtId="165" fontId="7" fillId="0" borderId="10" xfId="20" applyNumberFormat="1" applyFont="1" applyBorder="1">
      <alignment/>
      <protection/>
    </xf>
    <xf numFmtId="0" fontId="7" fillId="19" borderId="11" xfId="20" applyFont="1" applyFill="1" applyBorder="1">
      <alignment/>
      <protection/>
    </xf>
    <xf numFmtId="0" fontId="7" fillId="19" borderId="10" xfId="20" applyFont="1" applyFill="1" applyBorder="1">
      <alignment/>
      <protection/>
    </xf>
    <xf numFmtId="165" fontId="7" fillId="19" borderId="10" xfId="20" applyNumberFormat="1" applyFont="1" applyFill="1" applyBorder="1" applyAlignment="1">
      <alignment horizontal="center"/>
      <protection/>
    </xf>
    <xf numFmtId="165" fontId="7" fillId="19" borderId="10" xfId="20" applyNumberFormat="1" applyFont="1" applyFill="1" applyBorder="1">
      <alignment/>
      <protection/>
    </xf>
    <xf numFmtId="1" fontId="7" fillId="0" borderId="10" xfId="20" applyNumberFormat="1" applyFont="1" applyBorder="1" applyAlignment="1">
      <alignment horizontal="center"/>
      <protection/>
    </xf>
    <xf numFmtId="10" fontId="0" fillId="19" borderId="10" xfId="0" applyNumberFormat="1" applyFill="1" applyBorder="1"/>
    <xf numFmtId="0" fontId="6" fillId="0" borderId="0" xfId="0" applyFont="1"/>
    <xf numFmtId="2" fontId="3" fillId="0" borderId="10" xfId="0" applyNumberFormat="1" applyFont="1" applyBorder="1"/>
    <xf numFmtId="2" fontId="29" fillId="33" borderId="10" xfId="0" applyNumberFormat="1" applyFont="1" applyFill="1" applyBorder="1"/>
    <xf numFmtId="2" fontId="30" fillId="19" borderId="10" xfId="20" applyNumberFormat="1" applyFont="1" applyFill="1" applyBorder="1">
      <alignment/>
      <protection/>
    </xf>
    <xf numFmtId="2" fontId="31" fillId="33" borderId="10" xfId="0" applyNumberFormat="1" applyFont="1" applyFill="1" applyBorder="1"/>
    <xf numFmtId="2" fontId="32" fillId="19" borderId="10" xfId="20" applyNumberFormat="1" applyFont="1" applyFill="1" applyBorder="1">
      <alignment/>
      <protection/>
    </xf>
    <xf numFmtId="2" fontId="4" fillId="33" borderId="10" xfId="0" applyNumberFormat="1" applyFont="1" applyFill="1" applyBorder="1"/>
    <xf numFmtId="2" fontId="33" fillId="19" borderId="10" xfId="20" applyNumberFormat="1" applyFont="1" applyFill="1" applyBorder="1">
      <alignment/>
      <protection/>
    </xf>
    <xf numFmtId="2" fontId="2" fillId="33" borderId="10" xfId="0" applyNumberFormat="1" applyFont="1" applyFill="1" applyBorder="1"/>
    <xf numFmtId="2" fontId="34" fillId="33" borderId="10" xfId="20" applyNumberFormat="1" applyFont="1" applyFill="1" applyBorder="1">
      <alignment/>
      <protection/>
    </xf>
    <xf numFmtId="166" fontId="4" fillId="0" borderId="10" xfId="0" applyNumberFormat="1" applyFont="1" applyBorder="1"/>
    <xf numFmtId="166" fontId="4" fillId="19" borderId="10" xfId="0" applyNumberFormat="1" applyFont="1" applyFill="1" applyBorder="1"/>
    <xf numFmtId="166" fontId="29" fillId="0" borderId="10" xfId="0" applyNumberFormat="1" applyFont="1" applyBorder="1"/>
    <xf numFmtId="166" fontId="29" fillId="19" borderId="10" xfId="0" applyNumberFormat="1" applyFon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34" borderId="15" xfId="20" applyFont="1" applyFill="1" applyBorder="1" applyAlignment="1">
      <alignment horizontal="center" wrapText="1"/>
      <protection/>
    </xf>
    <xf numFmtId="0" fontId="10" fillId="34" borderId="16" xfId="20" applyFont="1" applyFill="1" applyBorder="1" applyAlignment="1">
      <alignment horizontal="center" wrapText="1"/>
      <protection/>
    </xf>
    <xf numFmtId="165" fontId="7" fillId="33" borderId="10" xfId="20" applyNumberFormat="1" applyFont="1" applyFill="1" applyBorder="1">
      <alignment/>
      <protection/>
    </xf>
    <xf numFmtId="2" fontId="3" fillId="33" borderId="10" xfId="0" applyNumberFormat="1" applyFont="1" applyFill="1" applyBorder="1"/>
    <xf numFmtId="0" fontId="7" fillId="33" borderId="11" xfId="20" applyFont="1" applyFill="1" applyBorder="1">
      <alignment/>
      <protection/>
    </xf>
    <xf numFmtId="167" fontId="3" fillId="33" borderId="10" xfId="0" applyNumberFormat="1" applyFont="1" applyFill="1" applyBorder="1"/>
    <xf numFmtId="0" fontId="3" fillId="33" borderId="0" xfId="0" applyFont="1" applyFill="1"/>
    <xf numFmtId="165" fontId="0" fillId="0" borderId="0" xfId="0" applyNumberFormat="1"/>
    <xf numFmtId="165" fontId="13" fillId="0" borderId="0" xfId="0" applyNumberFormat="1" applyFont="1"/>
    <xf numFmtId="1" fontId="0" fillId="0" borderId="0" xfId="0" applyNumberFormat="1" applyAlignment="1">
      <alignment horizontal="center"/>
    </xf>
    <xf numFmtId="2" fontId="34" fillId="19" borderId="10" xfId="20" applyNumberFormat="1" applyFont="1" applyFill="1" applyBorder="1">
      <alignment/>
      <protection/>
    </xf>
    <xf numFmtId="167" fontId="8" fillId="33" borderId="10" xfId="0" applyNumberFormat="1" applyFont="1" applyFill="1" applyBorder="1"/>
    <xf numFmtId="1" fontId="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3" fillId="19" borderId="10" xfId="0" applyNumberFormat="1" applyFont="1" applyFill="1" applyBorder="1" applyAlignment="1">
      <alignment horizontal="center" vertical="center"/>
    </xf>
    <xf numFmtId="165" fontId="0" fillId="19" borderId="10" xfId="0" applyNumberFormat="1" applyFill="1" applyBorder="1" applyAlignment="1">
      <alignment horizontal="center" vertical="center"/>
    </xf>
    <xf numFmtId="10" fontId="3" fillId="33" borderId="10" xfId="0" applyNumberFormat="1" applyFont="1" applyFill="1" applyBorder="1"/>
    <xf numFmtId="10" fontId="3" fillId="19" borderId="10" xfId="0" applyNumberFormat="1" applyFont="1" applyFill="1" applyBorder="1"/>
    <xf numFmtId="10" fontId="4" fillId="33" borderId="10" xfId="0" applyNumberFormat="1" applyFont="1" applyFill="1" applyBorder="1"/>
    <xf numFmtId="10" fontId="6" fillId="33" borderId="10" xfId="0" applyNumberFormat="1" applyFont="1" applyFill="1" applyBorder="1"/>
    <xf numFmtId="2" fontId="3" fillId="0" borderId="0" xfId="0" applyNumberFormat="1" applyFont="1"/>
    <xf numFmtId="2" fontId="3" fillId="33" borderId="17" xfId="0" applyNumberFormat="1" applyFont="1" applyFill="1" applyBorder="1"/>
    <xf numFmtId="2" fontId="3" fillId="19" borderId="17" xfId="0" applyNumberFormat="1" applyFont="1" applyFill="1" applyBorder="1"/>
    <xf numFmtId="2" fontId="6" fillId="33" borderId="17" xfId="0" applyNumberFormat="1" applyFont="1" applyFill="1" applyBorder="1"/>
    <xf numFmtId="2" fontId="3" fillId="19" borderId="10" xfId="0" applyNumberFormat="1" applyFont="1" applyFill="1" applyBorder="1"/>
    <xf numFmtId="166" fontId="29" fillId="0" borderId="18" xfId="0" applyNumberFormat="1" applyFont="1" applyBorder="1"/>
    <xf numFmtId="166" fontId="2" fillId="0" borderId="10" xfId="0" applyNumberFormat="1" applyFont="1" applyBorder="1"/>
    <xf numFmtId="166" fontId="0" fillId="0" borderId="10" xfId="0" applyNumberFormat="1" applyBorder="1"/>
    <xf numFmtId="165" fontId="8" fillId="0" borderId="10" xfId="20" applyNumberFormat="1" applyFont="1" applyBorder="1">
      <alignment/>
      <protection/>
    </xf>
    <xf numFmtId="0" fontId="8" fillId="33" borderId="11" xfId="20" applyFont="1" applyFill="1" applyBorder="1">
      <alignment/>
      <protection/>
    </xf>
    <xf numFmtId="0" fontId="7" fillId="33" borderId="10" xfId="20" applyFont="1" applyFill="1" applyBorder="1">
      <alignment/>
      <protection/>
    </xf>
    <xf numFmtId="165" fontId="7" fillId="33" borderId="10" xfId="20" applyNumberFormat="1" applyFont="1" applyFill="1" applyBorder="1" applyAlignment="1">
      <alignment horizontal="center"/>
      <protection/>
    </xf>
    <xf numFmtId="165" fontId="36" fillId="33" borderId="10" xfId="20" applyNumberFormat="1" applyFont="1" applyFill="1" applyBorder="1" applyAlignment="1">
      <alignment horizontal="center"/>
      <protection/>
    </xf>
    <xf numFmtId="165" fontId="8" fillId="0" borderId="10" xfId="20" applyNumberFormat="1" applyFont="1" applyBorder="1" applyAlignment="1">
      <alignment horizontal="center"/>
      <protection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34" borderId="15" xfId="20" applyFont="1" applyFill="1" applyBorder="1" applyAlignment="1">
      <alignment horizontal="center" wrapText="1"/>
      <protection/>
    </xf>
    <xf numFmtId="0" fontId="9" fillId="34" borderId="16" xfId="20" applyFont="1" applyFill="1" applyBorder="1" applyAlignment="1">
      <alignment horizont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7" fontId="11" fillId="34" borderId="15" xfId="0" applyNumberFormat="1" applyFont="1" applyFill="1" applyBorder="1" applyAlignment="1">
      <alignment horizontal="center" wrapText="1"/>
    </xf>
    <xf numFmtId="167" fontId="11" fillId="34" borderId="16" xfId="0" applyNumberFormat="1" applyFont="1" applyFill="1" applyBorder="1" applyAlignment="1">
      <alignment horizontal="center" wrapText="1"/>
    </xf>
    <xf numFmtId="166" fontId="35" fillId="34" borderId="24" xfId="0" applyNumberFormat="1" applyFont="1" applyFill="1" applyBorder="1" applyAlignment="1">
      <alignment horizontal="center" wrapText="1"/>
    </xf>
    <xf numFmtId="166" fontId="35" fillId="34" borderId="10" xfId="0" applyNumberFormat="1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center" vertical="center" wrapText="1"/>
    </xf>
    <xf numFmtId="2" fontId="11" fillId="34" borderId="16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0" fillId="34" borderId="15" xfId="20" applyFont="1" applyFill="1" applyBorder="1" applyAlignment="1">
      <alignment horizontal="center" wrapText="1"/>
      <protection/>
    </xf>
    <xf numFmtId="0" fontId="10" fillId="34" borderId="16" xfId="20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Linked Cell" xfId="56"/>
    <cellStyle name="Neutral" xfId="57"/>
    <cellStyle name="Note" xfId="58"/>
    <cellStyle name="Output" xfId="59"/>
    <cellStyle name="Title" xfId="60"/>
    <cellStyle name="Total" xfId="61"/>
    <cellStyle name="Warning Text" xfId="62"/>
    <cellStyle name="Čárka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zoomScale="106" zoomScaleNormal="106" workbookViewId="0" topLeftCell="A1">
      <selection activeCell="T10" sqref="T10"/>
    </sheetView>
  </sheetViews>
  <sheetFormatPr defaultColWidth="9.28125" defaultRowHeight="15"/>
  <cols>
    <col min="1" max="2" width="5.7109375" style="2" customWidth="1"/>
    <col min="3" max="3" width="20.7109375" style="2" customWidth="1"/>
    <col min="4" max="4" width="9.28125" style="2" customWidth="1"/>
    <col min="5" max="5" width="20.7109375" style="2" customWidth="1"/>
    <col min="6" max="7" width="16.57421875" style="2" customWidth="1"/>
    <col min="8" max="8" width="13.28125" style="2" customWidth="1"/>
    <col min="9" max="9" width="16.57421875" style="2" bestFit="1" customWidth="1"/>
    <col min="10" max="12" width="11.28125" style="2" customWidth="1"/>
    <col min="13" max="13" width="9.7109375" style="56" customWidth="1"/>
    <col min="14" max="14" width="9.57421875" style="2" customWidth="1"/>
    <col min="15" max="15" width="12.7109375" style="49" customWidth="1"/>
    <col min="16" max="16" width="11.7109375" style="5" customWidth="1"/>
    <col min="17" max="17" width="16.00390625" style="6" customWidth="1"/>
    <col min="18" max="16384" width="9.28125" style="2" customWidth="1"/>
  </cols>
  <sheetData>
    <row r="1" spans="3:14" ht="15.75" thickBot="1">
      <c r="C1" s="1" t="s">
        <v>96</v>
      </c>
      <c r="D1" s="3"/>
      <c r="E1" s="3"/>
      <c r="N1" s="4"/>
    </row>
    <row r="2" spans="1:17" ht="30.75" customHeight="1">
      <c r="A2" s="99" t="s">
        <v>21</v>
      </c>
      <c r="B2" s="96" t="s">
        <v>62</v>
      </c>
      <c r="C2" s="73" t="s">
        <v>0</v>
      </c>
      <c r="D2" s="73" t="s">
        <v>26</v>
      </c>
      <c r="E2" s="73" t="s">
        <v>43</v>
      </c>
      <c r="F2" s="91" t="s">
        <v>42</v>
      </c>
      <c r="G2" s="36"/>
      <c r="H2" s="91" t="s">
        <v>93</v>
      </c>
      <c r="I2" s="91" t="s">
        <v>5</v>
      </c>
      <c r="J2" s="91" t="s">
        <v>6</v>
      </c>
      <c r="K2" s="36" t="s">
        <v>55</v>
      </c>
      <c r="L2" s="87" t="s">
        <v>19</v>
      </c>
      <c r="M2" s="85" t="s">
        <v>86</v>
      </c>
      <c r="N2" s="89" t="s">
        <v>90</v>
      </c>
      <c r="O2" s="83" t="s">
        <v>20</v>
      </c>
      <c r="P2" s="79" t="s">
        <v>56</v>
      </c>
      <c r="Q2" s="81" t="s">
        <v>44</v>
      </c>
    </row>
    <row r="3" spans="1:17" ht="13.5" customHeight="1">
      <c r="A3" s="100"/>
      <c r="B3" s="97"/>
      <c r="C3" s="74"/>
      <c r="D3" s="74"/>
      <c r="E3" s="74"/>
      <c r="F3" s="92"/>
      <c r="G3" s="37" t="s">
        <v>89</v>
      </c>
      <c r="H3" s="92"/>
      <c r="I3" s="92"/>
      <c r="J3" s="92"/>
      <c r="K3" s="37"/>
      <c r="L3" s="88"/>
      <c r="M3" s="86"/>
      <c r="N3" s="90" t="s">
        <v>22</v>
      </c>
      <c r="O3" s="84"/>
      <c r="P3" s="80"/>
      <c r="Q3" s="82"/>
    </row>
    <row r="4" spans="1:17" ht="15">
      <c r="A4" s="94" t="s">
        <v>74</v>
      </c>
      <c r="B4" s="75" t="s">
        <v>24</v>
      </c>
      <c r="C4" s="40"/>
      <c r="D4" s="8" t="s">
        <v>53</v>
      </c>
      <c r="E4" s="66"/>
      <c r="F4" s="10" t="s">
        <v>18</v>
      </c>
      <c r="G4" s="67"/>
      <c r="H4" s="11" t="s">
        <v>82</v>
      </c>
      <c r="I4" s="11" t="s">
        <v>12</v>
      </c>
      <c r="J4" s="11" t="s">
        <v>8</v>
      </c>
      <c r="K4" s="38"/>
      <c r="L4" s="20"/>
      <c r="M4" s="57"/>
      <c r="N4" s="52"/>
      <c r="O4" s="48">
        <v>60000</v>
      </c>
      <c r="P4" s="47">
        <f>M4*0.005</f>
        <v>0</v>
      </c>
      <c r="Q4" s="28">
        <f>P4*O4</f>
        <v>0</v>
      </c>
    </row>
    <row r="5" spans="1:17" ht="15">
      <c r="A5" s="94"/>
      <c r="B5" s="75"/>
      <c r="C5" s="40"/>
      <c r="D5" s="8" t="s">
        <v>53</v>
      </c>
      <c r="E5" s="66"/>
      <c r="F5" s="10" t="s">
        <v>23</v>
      </c>
      <c r="G5" s="67"/>
      <c r="H5" s="11" t="s">
        <v>82</v>
      </c>
      <c r="I5" s="11" t="s">
        <v>12</v>
      </c>
      <c r="J5" s="11" t="s">
        <v>8</v>
      </c>
      <c r="K5" s="38"/>
      <c r="L5" s="20"/>
      <c r="M5" s="57"/>
      <c r="N5" s="52"/>
      <c r="O5" s="48">
        <v>30000</v>
      </c>
      <c r="P5" s="47">
        <f>M5*0.005</f>
        <v>0</v>
      </c>
      <c r="Q5" s="28">
        <f aca="true" t="shared" si="0" ref="Q5:Q8">P5*O5</f>
        <v>0</v>
      </c>
    </row>
    <row r="6" spans="1:17" ht="15">
      <c r="A6" s="94"/>
      <c r="B6" s="75" t="s">
        <v>25</v>
      </c>
      <c r="C6" s="40"/>
      <c r="D6" s="8" t="s">
        <v>53</v>
      </c>
      <c r="E6" s="66"/>
      <c r="F6" s="10" t="s">
        <v>18</v>
      </c>
      <c r="G6" s="67"/>
      <c r="H6" s="11" t="s">
        <v>65</v>
      </c>
      <c r="I6" s="11" t="s">
        <v>12</v>
      </c>
      <c r="J6" s="11" t="s">
        <v>8</v>
      </c>
      <c r="K6" s="38"/>
      <c r="L6" s="20"/>
      <c r="M6" s="57"/>
      <c r="N6" s="52"/>
      <c r="O6" s="48">
        <v>60000</v>
      </c>
      <c r="P6" s="47">
        <f>M6*0.0025</f>
        <v>0</v>
      </c>
      <c r="Q6" s="28">
        <f t="shared" si="0"/>
        <v>0</v>
      </c>
    </row>
    <row r="7" spans="1:17" ht="15">
      <c r="A7" s="94"/>
      <c r="B7" s="75"/>
      <c r="C7" s="40"/>
      <c r="D7" s="8" t="s">
        <v>53</v>
      </c>
      <c r="E7" s="66"/>
      <c r="F7" s="10" t="s">
        <v>23</v>
      </c>
      <c r="G7" s="67"/>
      <c r="H7" s="11" t="s">
        <v>65</v>
      </c>
      <c r="I7" s="11" t="s">
        <v>12</v>
      </c>
      <c r="J7" s="11" t="s">
        <v>8</v>
      </c>
      <c r="K7" s="38"/>
      <c r="L7" s="20"/>
      <c r="M7" s="57"/>
      <c r="N7" s="52"/>
      <c r="O7" s="48">
        <v>30000</v>
      </c>
      <c r="P7" s="47">
        <f>M7*0.0025</f>
        <v>0</v>
      </c>
      <c r="Q7" s="28">
        <f t="shared" si="0"/>
        <v>0</v>
      </c>
    </row>
    <row r="8" spans="1:17" ht="15">
      <c r="A8" s="94"/>
      <c r="B8" s="32" t="s">
        <v>57</v>
      </c>
      <c r="C8" s="40"/>
      <c r="D8" s="8" t="s">
        <v>53</v>
      </c>
      <c r="E8" s="66"/>
      <c r="F8" s="10" t="s">
        <v>35</v>
      </c>
      <c r="G8" s="67"/>
      <c r="H8" s="11" t="s">
        <v>66</v>
      </c>
      <c r="I8" s="11" t="s">
        <v>73</v>
      </c>
      <c r="J8" s="11" t="s">
        <v>83</v>
      </c>
      <c r="K8" s="38"/>
      <c r="L8" s="20"/>
      <c r="M8" s="57"/>
      <c r="N8" s="52"/>
      <c r="O8" s="48">
        <v>30000</v>
      </c>
      <c r="P8" s="47">
        <f>M8*0.005</f>
        <v>0</v>
      </c>
      <c r="Q8" s="28">
        <f t="shared" si="0"/>
        <v>0</v>
      </c>
    </row>
    <row r="9" spans="1:17" ht="15">
      <c r="A9" s="95"/>
      <c r="B9" s="33"/>
      <c r="C9" s="12" t="s">
        <v>3</v>
      </c>
      <c r="D9" s="12"/>
      <c r="E9" s="13"/>
      <c r="F9" s="14"/>
      <c r="G9" s="14"/>
      <c r="H9" s="15"/>
      <c r="I9" s="15"/>
      <c r="J9" s="15"/>
      <c r="K9" s="15"/>
      <c r="L9" s="21"/>
      <c r="M9" s="58"/>
      <c r="N9" s="53"/>
      <c r="O9" s="50"/>
      <c r="P9" s="7"/>
      <c r="Q9" s="29">
        <f>SUM(Q4:Q8)</f>
        <v>0</v>
      </c>
    </row>
    <row r="10" spans="1:17" ht="15">
      <c r="A10" s="93" t="s">
        <v>75</v>
      </c>
      <c r="B10" s="98" t="s">
        <v>38</v>
      </c>
      <c r="C10" s="40"/>
      <c r="D10" s="8" t="s">
        <v>54</v>
      </c>
      <c r="E10" s="66"/>
      <c r="F10" s="10" t="s">
        <v>23</v>
      </c>
      <c r="G10" s="67"/>
      <c r="H10" s="64" t="s">
        <v>87</v>
      </c>
      <c r="I10" s="11" t="s">
        <v>12</v>
      </c>
      <c r="J10" s="11" t="s">
        <v>68</v>
      </c>
      <c r="K10" s="38"/>
      <c r="L10" s="20"/>
      <c r="M10" s="57"/>
      <c r="N10" s="52"/>
      <c r="O10" s="48">
        <v>350</v>
      </c>
      <c r="P10" s="41">
        <f>M10</f>
        <v>0</v>
      </c>
      <c r="Q10" s="28">
        <f>O10*P10</f>
        <v>0</v>
      </c>
    </row>
    <row r="11" spans="1:17" ht="15">
      <c r="A11" s="94"/>
      <c r="B11" s="98"/>
      <c r="C11" s="40"/>
      <c r="D11" s="8" t="s">
        <v>54</v>
      </c>
      <c r="E11" s="66"/>
      <c r="F11" s="10" t="s">
        <v>27</v>
      </c>
      <c r="G11" s="67"/>
      <c r="H11" s="64" t="s">
        <v>87</v>
      </c>
      <c r="I11" s="11" t="s">
        <v>12</v>
      </c>
      <c r="J11" s="11" t="s">
        <v>68</v>
      </c>
      <c r="K11" s="38"/>
      <c r="L11" s="20"/>
      <c r="M11" s="57"/>
      <c r="N11" s="52"/>
      <c r="O11" s="48">
        <v>300</v>
      </c>
      <c r="P11" s="41">
        <f aca="true" t="shared" si="1" ref="P11:P45">M11</f>
        <v>0</v>
      </c>
      <c r="Q11" s="28">
        <f aca="true" t="shared" si="2" ref="Q11:Q18">O11*P11</f>
        <v>0</v>
      </c>
    </row>
    <row r="12" spans="1:17" ht="15">
      <c r="A12" s="94"/>
      <c r="B12" s="98"/>
      <c r="C12" s="8" t="s">
        <v>39</v>
      </c>
      <c r="D12" s="8"/>
      <c r="E12" s="9" t="s">
        <v>37</v>
      </c>
      <c r="F12" s="10"/>
      <c r="G12" s="10"/>
      <c r="H12" s="11"/>
      <c r="I12" s="11"/>
      <c r="J12" s="11"/>
      <c r="K12" s="38"/>
      <c r="L12" s="22"/>
      <c r="M12" s="57"/>
      <c r="N12" s="54"/>
      <c r="O12" s="48"/>
      <c r="P12" s="41">
        <f t="shared" si="1"/>
        <v>0</v>
      </c>
      <c r="Q12" s="28">
        <f t="shared" si="2"/>
        <v>0</v>
      </c>
    </row>
    <row r="13" spans="1:17" ht="15">
      <c r="A13" s="94"/>
      <c r="B13" s="98" t="s">
        <v>28</v>
      </c>
      <c r="C13" s="40"/>
      <c r="D13" s="8" t="s">
        <v>54</v>
      </c>
      <c r="E13" s="66"/>
      <c r="F13" s="10" t="s">
        <v>23</v>
      </c>
      <c r="G13" s="67"/>
      <c r="H13" s="11" t="s">
        <v>67</v>
      </c>
      <c r="I13" s="11" t="s">
        <v>13</v>
      </c>
      <c r="J13" s="11" t="s">
        <v>14</v>
      </c>
      <c r="K13" s="38"/>
      <c r="L13" s="20"/>
      <c r="M13" s="57"/>
      <c r="N13" s="52"/>
      <c r="O13" s="48">
        <v>350</v>
      </c>
      <c r="P13" s="41">
        <f t="shared" si="1"/>
        <v>0</v>
      </c>
      <c r="Q13" s="28">
        <f t="shared" si="2"/>
        <v>0</v>
      </c>
    </row>
    <row r="14" spans="1:17" ht="15">
      <c r="A14" s="94"/>
      <c r="B14" s="98"/>
      <c r="C14" s="40"/>
      <c r="D14" s="8" t="s">
        <v>54</v>
      </c>
      <c r="E14" s="66"/>
      <c r="F14" s="10" t="s">
        <v>15</v>
      </c>
      <c r="G14" s="67"/>
      <c r="H14" s="11" t="s">
        <v>67</v>
      </c>
      <c r="I14" s="11" t="s">
        <v>13</v>
      </c>
      <c r="J14" s="11" t="s">
        <v>14</v>
      </c>
      <c r="K14" s="38"/>
      <c r="L14" s="20"/>
      <c r="M14" s="57"/>
      <c r="N14" s="52"/>
      <c r="O14" s="48">
        <v>300</v>
      </c>
      <c r="P14" s="41">
        <f t="shared" si="1"/>
        <v>0</v>
      </c>
      <c r="Q14" s="28">
        <f t="shared" si="2"/>
        <v>0</v>
      </c>
    </row>
    <row r="15" spans="1:17" ht="15">
      <c r="A15" s="94"/>
      <c r="B15" s="98"/>
      <c r="C15" s="8" t="s">
        <v>40</v>
      </c>
      <c r="D15" s="8"/>
      <c r="E15" s="9" t="s">
        <v>37</v>
      </c>
      <c r="F15" s="10"/>
      <c r="G15" s="10"/>
      <c r="H15" s="11"/>
      <c r="I15" s="11"/>
      <c r="J15" s="11"/>
      <c r="K15" s="38"/>
      <c r="L15" s="20"/>
      <c r="M15" s="57"/>
      <c r="N15" s="52"/>
      <c r="O15" s="48"/>
      <c r="P15" s="41">
        <f t="shared" si="1"/>
        <v>0</v>
      </c>
      <c r="Q15" s="28">
        <f t="shared" si="2"/>
        <v>0</v>
      </c>
    </row>
    <row r="16" spans="1:17" ht="15">
      <c r="A16" s="94"/>
      <c r="B16" s="98" t="s">
        <v>29</v>
      </c>
      <c r="C16" s="40"/>
      <c r="D16" s="8" t="s">
        <v>54</v>
      </c>
      <c r="E16" s="66"/>
      <c r="F16" s="10" t="s">
        <v>15</v>
      </c>
      <c r="G16" s="67"/>
      <c r="H16" s="11" t="s">
        <v>7</v>
      </c>
      <c r="I16" s="11" t="s">
        <v>69</v>
      </c>
      <c r="J16" s="11" t="s">
        <v>8</v>
      </c>
      <c r="K16" s="38"/>
      <c r="L16" s="20"/>
      <c r="M16" s="57"/>
      <c r="N16" s="52"/>
      <c r="O16" s="48">
        <v>100</v>
      </c>
      <c r="P16" s="41">
        <f t="shared" si="1"/>
        <v>0</v>
      </c>
      <c r="Q16" s="28">
        <f t="shared" si="2"/>
        <v>0</v>
      </c>
    </row>
    <row r="17" spans="1:17" ht="15">
      <c r="A17" s="94"/>
      <c r="B17" s="98"/>
      <c r="C17" s="40"/>
      <c r="D17" s="8" t="s">
        <v>54</v>
      </c>
      <c r="E17" s="66"/>
      <c r="F17" s="10" t="s">
        <v>36</v>
      </c>
      <c r="G17" s="67"/>
      <c r="H17" s="11" t="s">
        <v>7</v>
      </c>
      <c r="I17" s="11" t="s">
        <v>69</v>
      </c>
      <c r="J17" s="11" t="s">
        <v>8</v>
      </c>
      <c r="K17" s="38"/>
      <c r="L17" s="20"/>
      <c r="M17" s="57"/>
      <c r="N17" s="52"/>
      <c r="O17" s="48">
        <v>300</v>
      </c>
      <c r="P17" s="41">
        <f t="shared" si="1"/>
        <v>0</v>
      </c>
      <c r="Q17" s="28">
        <f t="shared" si="2"/>
        <v>0</v>
      </c>
    </row>
    <row r="18" spans="1:17" ht="15">
      <c r="A18" s="94"/>
      <c r="B18" s="98"/>
      <c r="C18" s="8" t="s">
        <v>41</v>
      </c>
      <c r="D18" s="8"/>
      <c r="E18" s="9" t="s">
        <v>37</v>
      </c>
      <c r="F18" s="10"/>
      <c r="G18" s="10"/>
      <c r="H18" s="11"/>
      <c r="I18" s="11"/>
      <c r="J18" s="11"/>
      <c r="K18" s="38"/>
      <c r="L18" s="22"/>
      <c r="M18" s="57"/>
      <c r="N18" s="52"/>
      <c r="O18" s="48"/>
      <c r="P18" s="41">
        <f t="shared" si="1"/>
        <v>0</v>
      </c>
      <c r="Q18" s="28">
        <f t="shared" si="2"/>
        <v>0</v>
      </c>
    </row>
    <row r="19" spans="1:17" ht="15">
      <c r="A19" s="95"/>
      <c r="B19" s="33"/>
      <c r="C19" s="12" t="s">
        <v>3</v>
      </c>
      <c r="D19" s="12"/>
      <c r="E19" s="13"/>
      <c r="F19" s="14"/>
      <c r="G19" s="14"/>
      <c r="H19" s="15"/>
      <c r="I19" s="15"/>
      <c r="J19" s="15"/>
      <c r="K19" s="15"/>
      <c r="L19" s="23"/>
      <c r="M19" s="58"/>
      <c r="N19" s="53"/>
      <c r="O19" s="50"/>
      <c r="P19" s="50">
        <f t="shared" si="1"/>
        <v>0</v>
      </c>
      <c r="Q19" s="29">
        <f>SUM(Q10:Q18)</f>
        <v>0</v>
      </c>
    </row>
    <row r="20" spans="1:17" ht="15">
      <c r="A20" s="93" t="s">
        <v>1</v>
      </c>
      <c r="B20" s="34" t="s">
        <v>30</v>
      </c>
      <c r="C20" s="40"/>
      <c r="D20" s="8"/>
      <c r="E20" s="66"/>
      <c r="F20" s="10" t="s">
        <v>51</v>
      </c>
      <c r="G20" s="67"/>
      <c r="H20" s="11"/>
      <c r="I20" s="11"/>
      <c r="J20" s="11"/>
      <c r="K20" s="38"/>
      <c r="L20" s="24"/>
      <c r="M20" s="57"/>
      <c r="N20" s="52"/>
      <c r="O20" s="48">
        <v>35000</v>
      </c>
      <c r="P20" s="41">
        <f t="shared" si="1"/>
        <v>0</v>
      </c>
      <c r="Q20" s="28">
        <f>O20*P20</f>
        <v>0</v>
      </c>
    </row>
    <row r="21" spans="1:17" ht="15">
      <c r="A21" s="94"/>
      <c r="B21" s="34" t="s">
        <v>31</v>
      </c>
      <c r="C21" s="8" t="s">
        <v>49</v>
      </c>
      <c r="D21" s="8"/>
      <c r="E21" s="9"/>
      <c r="F21" s="16">
        <v>1</v>
      </c>
      <c r="G21" s="16"/>
      <c r="H21" s="11"/>
      <c r="I21" s="11"/>
      <c r="J21" s="19"/>
      <c r="K21" s="39"/>
      <c r="L21" s="24"/>
      <c r="M21" s="57"/>
      <c r="N21" s="52"/>
      <c r="O21" s="48">
        <v>150</v>
      </c>
      <c r="P21" s="41">
        <f t="shared" si="1"/>
        <v>0</v>
      </c>
      <c r="Q21" s="28">
        <f>O21*P21</f>
        <v>0</v>
      </c>
    </row>
    <row r="22" spans="1:17" ht="15">
      <c r="A22" s="95"/>
      <c r="B22" s="34"/>
      <c r="C22" s="12" t="s">
        <v>3</v>
      </c>
      <c r="D22" s="12"/>
      <c r="E22" s="13"/>
      <c r="F22" s="14"/>
      <c r="G22" s="14"/>
      <c r="H22" s="15"/>
      <c r="I22" s="15"/>
      <c r="J22" s="15"/>
      <c r="K22" s="15"/>
      <c r="L22" s="25"/>
      <c r="M22" s="58"/>
      <c r="N22" s="53"/>
      <c r="O22" s="50"/>
      <c r="P22" s="50">
        <f t="shared" si="1"/>
        <v>0</v>
      </c>
      <c r="Q22" s="29">
        <f>SUM(Q20:Q21)</f>
        <v>0</v>
      </c>
    </row>
    <row r="23" spans="1:17" ht="12.75" customHeight="1">
      <c r="A23" s="70" t="s">
        <v>2</v>
      </c>
      <c r="B23" s="34" t="s">
        <v>58</v>
      </c>
      <c r="C23" s="40"/>
      <c r="D23" s="8" t="s">
        <v>54</v>
      </c>
      <c r="E23" s="66"/>
      <c r="F23" s="10" t="s">
        <v>16</v>
      </c>
      <c r="G23" s="67"/>
      <c r="H23" s="11" t="s">
        <v>13</v>
      </c>
      <c r="I23" s="11" t="s">
        <v>13</v>
      </c>
      <c r="J23" s="11" t="s">
        <v>14</v>
      </c>
      <c r="K23" s="38"/>
      <c r="L23" s="26"/>
      <c r="M23" s="57"/>
      <c r="N23" s="39"/>
      <c r="O23" s="48">
        <v>25000</v>
      </c>
      <c r="P23" s="41">
        <f>M23</f>
        <v>0</v>
      </c>
      <c r="Q23" s="30">
        <f>O23*P23</f>
        <v>0</v>
      </c>
    </row>
    <row r="24" spans="1:17" ht="12.75" customHeight="1">
      <c r="A24" s="71"/>
      <c r="B24" s="34"/>
      <c r="C24" s="40"/>
      <c r="D24" s="8" t="s">
        <v>54</v>
      </c>
      <c r="E24" s="66"/>
      <c r="F24" s="10" t="s">
        <v>16</v>
      </c>
      <c r="G24" s="67"/>
      <c r="H24" s="11" t="s">
        <v>13</v>
      </c>
      <c r="I24" s="11" t="s">
        <v>13</v>
      </c>
      <c r="J24" s="11" t="s">
        <v>14</v>
      </c>
      <c r="K24" s="38"/>
      <c r="L24" s="26"/>
      <c r="M24" s="57"/>
      <c r="N24" s="39"/>
      <c r="O24" s="48">
        <v>125000</v>
      </c>
      <c r="P24" s="41">
        <f>M24</f>
        <v>0</v>
      </c>
      <c r="Q24" s="30">
        <f>O24*P24</f>
        <v>0</v>
      </c>
    </row>
    <row r="25" spans="1:17" ht="15">
      <c r="A25" s="71"/>
      <c r="B25" s="34" t="s">
        <v>32</v>
      </c>
      <c r="C25" s="40"/>
      <c r="D25" s="8" t="s">
        <v>54</v>
      </c>
      <c r="E25" s="66"/>
      <c r="F25" s="10" t="s">
        <v>17</v>
      </c>
      <c r="G25" s="67"/>
      <c r="H25" s="11" t="s">
        <v>13</v>
      </c>
      <c r="I25" s="11" t="s">
        <v>12</v>
      </c>
      <c r="J25" s="11" t="s">
        <v>68</v>
      </c>
      <c r="K25" s="38"/>
      <c r="L25" s="26"/>
      <c r="M25" s="57"/>
      <c r="N25" s="39"/>
      <c r="O25" s="48">
        <v>40000</v>
      </c>
      <c r="P25" s="41">
        <f aca="true" t="shared" si="3" ref="P25:P26">M25</f>
        <v>0</v>
      </c>
      <c r="Q25" s="30">
        <f aca="true" t="shared" si="4" ref="Q25">O25*P25</f>
        <v>0</v>
      </c>
    </row>
    <row r="26" spans="1:17" ht="15">
      <c r="A26" s="71"/>
      <c r="B26" s="34" t="s">
        <v>33</v>
      </c>
      <c r="C26" s="40"/>
      <c r="D26" s="8" t="s">
        <v>54</v>
      </c>
      <c r="E26" s="66"/>
      <c r="F26" s="10" t="s">
        <v>17</v>
      </c>
      <c r="G26" s="67"/>
      <c r="H26" s="11" t="s">
        <v>70</v>
      </c>
      <c r="I26" s="11" t="s">
        <v>70</v>
      </c>
      <c r="J26" s="11" t="s">
        <v>8</v>
      </c>
      <c r="K26" s="38"/>
      <c r="L26" s="26"/>
      <c r="M26" s="57"/>
      <c r="N26" s="39"/>
      <c r="O26" s="48">
        <v>20000</v>
      </c>
      <c r="P26" s="41">
        <f t="shared" si="3"/>
        <v>0</v>
      </c>
      <c r="Q26" s="30">
        <f aca="true" t="shared" si="5" ref="Q26">O26*P26</f>
        <v>0</v>
      </c>
    </row>
    <row r="27" spans="1:17" ht="15">
      <c r="A27" s="76"/>
      <c r="B27" s="33"/>
      <c r="C27" s="12" t="s">
        <v>3</v>
      </c>
      <c r="D27" s="12"/>
      <c r="E27" s="13"/>
      <c r="F27" s="14"/>
      <c r="G27" s="14"/>
      <c r="H27" s="15"/>
      <c r="I27" s="15"/>
      <c r="J27" s="15"/>
      <c r="K27" s="15"/>
      <c r="L27" s="25"/>
      <c r="M27" s="58"/>
      <c r="N27" s="53"/>
      <c r="O27" s="50"/>
      <c r="P27" s="50">
        <f t="shared" si="1"/>
        <v>0</v>
      </c>
      <c r="Q27" s="31">
        <f>SUM(Q23:Q26)</f>
        <v>0</v>
      </c>
    </row>
    <row r="28" spans="1:17" s="18" customFormat="1" ht="15">
      <c r="A28" s="71" t="s">
        <v>92</v>
      </c>
      <c r="B28" s="34" t="s">
        <v>88</v>
      </c>
      <c r="C28" s="40"/>
      <c r="D28" s="8" t="s">
        <v>53</v>
      </c>
      <c r="E28" s="66"/>
      <c r="F28" s="10" t="s">
        <v>52</v>
      </c>
      <c r="G28" s="67"/>
      <c r="H28" s="11" t="s">
        <v>13</v>
      </c>
      <c r="I28" s="11" t="s">
        <v>12</v>
      </c>
      <c r="J28" s="11" t="s">
        <v>10</v>
      </c>
      <c r="K28" s="38"/>
      <c r="L28" s="24"/>
      <c r="M28" s="59"/>
      <c r="N28" s="55"/>
      <c r="O28" s="48">
        <v>150</v>
      </c>
      <c r="P28" s="41">
        <f t="shared" si="1"/>
        <v>0</v>
      </c>
      <c r="Q28" s="30">
        <f>O28*P28</f>
        <v>0</v>
      </c>
    </row>
    <row r="29" spans="1:17" s="18" customFormat="1" ht="15">
      <c r="A29" s="71"/>
      <c r="B29" s="34" t="s">
        <v>95</v>
      </c>
      <c r="C29" s="40"/>
      <c r="D29" s="8" t="s">
        <v>53</v>
      </c>
      <c r="E29" s="66"/>
      <c r="F29" s="10" t="s">
        <v>52</v>
      </c>
      <c r="G29" s="67"/>
      <c r="H29" s="11" t="s">
        <v>13</v>
      </c>
      <c r="I29" s="11" t="s">
        <v>13</v>
      </c>
      <c r="J29" s="11" t="s">
        <v>94</v>
      </c>
      <c r="K29" s="38"/>
      <c r="L29" s="24"/>
      <c r="M29" s="59"/>
      <c r="N29" s="55"/>
      <c r="O29" s="48">
        <v>150</v>
      </c>
      <c r="P29" s="41">
        <f t="shared" si="1"/>
        <v>0</v>
      </c>
      <c r="Q29" s="30">
        <f>O29*P29</f>
        <v>0</v>
      </c>
    </row>
    <row r="30" spans="1:17" ht="15">
      <c r="A30" s="76"/>
      <c r="B30" s="34"/>
      <c r="C30" s="12" t="s">
        <v>3</v>
      </c>
      <c r="D30" s="12"/>
      <c r="E30" s="13"/>
      <c r="F30" s="14"/>
      <c r="G30" s="14"/>
      <c r="H30" s="15"/>
      <c r="I30" s="15"/>
      <c r="J30" s="15"/>
      <c r="K30" s="15"/>
      <c r="L30" s="25"/>
      <c r="M30" s="60"/>
      <c r="N30" s="53"/>
      <c r="O30" s="17"/>
      <c r="P30" s="50">
        <f t="shared" si="1"/>
        <v>0</v>
      </c>
      <c r="Q30" s="31">
        <f>SUM(Q28:Q29)</f>
        <v>0</v>
      </c>
    </row>
    <row r="31" spans="1:17" ht="15">
      <c r="A31" s="70" t="s">
        <v>76</v>
      </c>
      <c r="B31" s="77" t="s">
        <v>59</v>
      </c>
      <c r="C31" s="40"/>
      <c r="D31" s="8" t="s">
        <v>53</v>
      </c>
      <c r="E31" s="66"/>
      <c r="F31" s="10" t="s">
        <v>4</v>
      </c>
      <c r="G31" s="67"/>
      <c r="H31" s="11" t="s">
        <v>34</v>
      </c>
      <c r="I31" s="11" t="s">
        <v>34</v>
      </c>
      <c r="J31" s="11" t="s">
        <v>11</v>
      </c>
      <c r="K31" s="38"/>
      <c r="L31" s="24"/>
      <c r="M31" s="57"/>
      <c r="N31" s="52"/>
      <c r="O31" s="48">
        <v>250</v>
      </c>
      <c r="P31" s="41">
        <f t="shared" si="1"/>
        <v>0</v>
      </c>
      <c r="Q31" s="30">
        <f>O31*P31</f>
        <v>0</v>
      </c>
    </row>
    <row r="32" spans="1:17" ht="15">
      <c r="A32" s="71"/>
      <c r="B32" s="75"/>
      <c r="C32" s="40"/>
      <c r="D32" s="8" t="s">
        <v>53</v>
      </c>
      <c r="E32" s="66"/>
      <c r="F32" s="10" t="s">
        <v>9</v>
      </c>
      <c r="G32" s="67"/>
      <c r="H32" s="11" t="s">
        <v>34</v>
      </c>
      <c r="I32" s="11" t="s">
        <v>34</v>
      </c>
      <c r="J32" s="11" t="s">
        <v>11</v>
      </c>
      <c r="K32" s="38"/>
      <c r="L32" s="24"/>
      <c r="M32" s="57"/>
      <c r="N32" s="52"/>
      <c r="O32" s="48">
        <v>250</v>
      </c>
      <c r="P32" s="41">
        <f t="shared" si="1"/>
        <v>0</v>
      </c>
      <c r="Q32" s="30">
        <f aca="true" t="shared" si="6" ref="Q32:Q37">O32*P32</f>
        <v>0</v>
      </c>
    </row>
    <row r="33" spans="1:17" ht="15">
      <c r="A33" s="71"/>
      <c r="B33" s="75" t="s">
        <v>60</v>
      </c>
      <c r="C33" s="40"/>
      <c r="D33" s="8" t="s">
        <v>53</v>
      </c>
      <c r="E33" s="66"/>
      <c r="F33" s="10" t="s">
        <v>4</v>
      </c>
      <c r="G33" s="67"/>
      <c r="H33" s="11" t="s">
        <v>34</v>
      </c>
      <c r="I33" s="11" t="s">
        <v>34</v>
      </c>
      <c r="J33" s="11" t="s">
        <v>11</v>
      </c>
      <c r="K33" s="38"/>
      <c r="L33" s="24"/>
      <c r="M33" s="57"/>
      <c r="N33" s="52"/>
      <c r="O33" s="48">
        <v>250</v>
      </c>
      <c r="P33" s="41">
        <f t="shared" si="1"/>
        <v>0</v>
      </c>
      <c r="Q33" s="30">
        <f t="shared" si="6"/>
        <v>0</v>
      </c>
    </row>
    <row r="34" spans="1:17" ht="15">
      <c r="A34" s="71"/>
      <c r="B34" s="75"/>
      <c r="C34" s="40"/>
      <c r="D34" s="8" t="s">
        <v>53</v>
      </c>
      <c r="E34" s="66"/>
      <c r="F34" s="10" t="s">
        <v>9</v>
      </c>
      <c r="G34" s="67"/>
      <c r="H34" s="11" t="s">
        <v>34</v>
      </c>
      <c r="I34" s="11" t="s">
        <v>34</v>
      </c>
      <c r="J34" s="11" t="s">
        <v>11</v>
      </c>
      <c r="K34" s="38"/>
      <c r="L34" s="24"/>
      <c r="M34" s="57"/>
      <c r="N34" s="52"/>
      <c r="O34" s="48">
        <v>250</v>
      </c>
      <c r="P34" s="41">
        <f t="shared" si="1"/>
        <v>0</v>
      </c>
      <c r="Q34" s="30">
        <f t="shared" si="6"/>
        <v>0</v>
      </c>
    </row>
    <row r="35" spans="1:17" ht="15">
      <c r="A35" s="71"/>
      <c r="B35" s="75" t="s">
        <v>61</v>
      </c>
      <c r="C35" s="40"/>
      <c r="D35" s="8" t="s">
        <v>53</v>
      </c>
      <c r="E35" s="66"/>
      <c r="F35" s="10" t="s">
        <v>4</v>
      </c>
      <c r="G35" s="67"/>
      <c r="H35" s="11" t="s">
        <v>70</v>
      </c>
      <c r="I35" s="11" t="s">
        <v>70</v>
      </c>
      <c r="J35" s="11" t="s">
        <v>50</v>
      </c>
      <c r="K35" s="38"/>
      <c r="L35" s="24"/>
      <c r="M35" s="57"/>
      <c r="N35" s="52"/>
      <c r="O35" s="48">
        <v>100</v>
      </c>
      <c r="P35" s="41">
        <f t="shared" si="1"/>
        <v>0</v>
      </c>
      <c r="Q35" s="30">
        <f t="shared" si="6"/>
        <v>0</v>
      </c>
    </row>
    <row r="36" spans="1:17" ht="15">
      <c r="A36" s="71"/>
      <c r="B36" s="75"/>
      <c r="C36" s="40"/>
      <c r="D36" s="8" t="s">
        <v>53</v>
      </c>
      <c r="E36" s="66"/>
      <c r="F36" s="10" t="s">
        <v>48</v>
      </c>
      <c r="G36" s="67"/>
      <c r="H36" s="11" t="s">
        <v>70</v>
      </c>
      <c r="I36" s="11" t="s">
        <v>70</v>
      </c>
      <c r="J36" s="11" t="s">
        <v>50</v>
      </c>
      <c r="K36" s="38"/>
      <c r="L36" s="24"/>
      <c r="M36" s="57"/>
      <c r="N36" s="52"/>
      <c r="O36" s="48">
        <v>50</v>
      </c>
      <c r="P36" s="41">
        <f t="shared" si="1"/>
        <v>0</v>
      </c>
      <c r="Q36" s="30">
        <f t="shared" si="6"/>
        <v>0</v>
      </c>
    </row>
    <row r="37" spans="1:17" ht="15">
      <c r="A37" s="76"/>
      <c r="B37" s="78"/>
      <c r="C37" s="40"/>
      <c r="D37" s="8" t="s">
        <v>53</v>
      </c>
      <c r="E37" s="66"/>
      <c r="F37" s="10" t="s">
        <v>9</v>
      </c>
      <c r="G37" s="67"/>
      <c r="H37" s="11" t="s">
        <v>70</v>
      </c>
      <c r="I37" s="11" t="s">
        <v>70</v>
      </c>
      <c r="J37" s="11" t="s">
        <v>50</v>
      </c>
      <c r="K37" s="38"/>
      <c r="L37" s="24"/>
      <c r="M37" s="57"/>
      <c r="N37" s="52"/>
      <c r="O37" s="48">
        <v>100</v>
      </c>
      <c r="P37" s="41">
        <f t="shared" si="1"/>
        <v>0</v>
      </c>
      <c r="Q37" s="30">
        <f t="shared" si="6"/>
        <v>0</v>
      </c>
    </row>
    <row r="38" spans="1:17" ht="14.45" customHeight="1">
      <c r="A38" s="70" t="s">
        <v>77</v>
      </c>
      <c r="B38" s="35"/>
      <c r="C38" s="12"/>
      <c r="D38" s="12"/>
      <c r="E38" s="13"/>
      <c r="F38" s="14"/>
      <c r="G38" s="14"/>
      <c r="H38" s="15"/>
      <c r="I38" s="15"/>
      <c r="J38" s="15"/>
      <c r="K38" s="15"/>
      <c r="L38" s="25"/>
      <c r="M38" s="58"/>
      <c r="N38" s="53"/>
      <c r="O38" s="51"/>
      <c r="P38" s="50">
        <f t="shared" si="1"/>
        <v>0</v>
      </c>
      <c r="Q38" s="31">
        <f>SUM(Q31:Q37)</f>
        <v>0</v>
      </c>
    </row>
    <row r="39" spans="1:17" ht="15">
      <c r="A39" s="71"/>
      <c r="B39" s="77" t="s">
        <v>71</v>
      </c>
      <c r="C39" s="65"/>
      <c r="D39" s="8" t="s">
        <v>54</v>
      </c>
      <c r="E39" s="66"/>
      <c r="F39" s="69" t="s">
        <v>84</v>
      </c>
      <c r="G39" s="68"/>
      <c r="H39" s="11" t="s">
        <v>7</v>
      </c>
      <c r="I39" s="64" t="s">
        <v>34</v>
      </c>
      <c r="J39" s="11" t="s">
        <v>64</v>
      </c>
      <c r="K39" s="38"/>
      <c r="L39" s="27"/>
      <c r="M39" s="57"/>
      <c r="N39" s="52"/>
      <c r="O39" s="48">
        <v>1500</v>
      </c>
      <c r="P39" s="41">
        <f>M39*0.02</f>
        <v>0</v>
      </c>
      <c r="Q39" s="30">
        <f>O39*P39</f>
        <v>0</v>
      </c>
    </row>
    <row r="40" spans="1:17" ht="15">
      <c r="A40" s="71"/>
      <c r="B40" s="78"/>
      <c r="C40" s="65"/>
      <c r="D40" s="8" t="s">
        <v>54</v>
      </c>
      <c r="E40" s="66"/>
      <c r="F40" s="69" t="s">
        <v>85</v>
      </c>
      <c r="G40" s="68"/>
      <c r="H40" s="11" t="s">
        <v>7</v>
      </c>
      <c r="I40" s="64" t="s">
        <v>34</v>
      </c>
      <c r="J40" s="11" t="s">
        <v>64</v>
      </c>
      <c r="K40" s="38"/>
      <c r="L40" s="27"/>
      <c r="M40" s="57"/>
      <c r="N40" s="52"/>
      <c r="O40" s="48">
        <v>500</v>
      </c>
      <c r="P40" s="41">
        <f>M40*0.02</f>
        <v>0</v>
      </c>
      <c r="Q40" s="30">
        <f>O40*P40</f>
        <v>0</v>
      </c>
    </row>
    <row r="41" spans="1:17" ht="15">
      <c r="A41" s="71"/>
      <c r="B41" s="75" t="s">
        <v>72</v>
      </c>
      <c r="C41" s="40"/>
      <c r="D41" s="8" t="s">
        <v>54</v>
      </c>
      <c r="E41" s="66"/>
      <c r="F41" s="69" t="s">
        <v>23</v>
      </c>
      <c r="G41" s="67"/>
      <c r="H41" s="11" t="s">
        <v>13</v>
      </c>
      <c r="I41" s="11" t="s">
        <v>12</v>
      </c>
      <c r="J41" s="11" t="s">
        <v>64</v>
      </c>
      <c r="K41" s="38"/>
      <c r="L41" s="27"/>
      <c r="M41" s="57"/>
      <c r="N41" s="52"/>
      <c r="O41" s="48">
        <v>1500</v>
      </c>
      <c r="P41" s="41">
        <f>M41*0.005</f>
        <v>0</v>
      </c>
      <c r="Q41" s="30">
        <f>O41*P41</f>
        <v>0</v>
      </c>
    </row>
    <row r="42" spans="1:17" ht="15">
      <c r="A42" s="71"/>
      <c r="B42" s="78"/>
      <c r="C42" s="40"/>
      <c r="D42" s="8" t="s">
        <v>54</v>
      </c>
      <c r="E42" s="66"/>
      <c r="F42" s="10" t="s">
        <v>18</v>
      </c>
      <c r="G42" s="67"/>
      <c r="H42" s="11" t="s">
        <v>13</v>
      </c>
      <c r="I42" s="11" t="s">
        <v>12</v>
      </c>
      <c r="J42" s="11" t="s">
        <v>64</v>
      </c>
      <c r="K42" s="38"/>
      <c r="L42" s="27"/>
      <c r="M42" s="57"/>
      <c r="N42" s="52"/>
      <c r="O42" s="48">
        <v>500</v>
      </c>
      <c r="P42" s="41">
        <f>M42*0.005</f>
        <v>0</v>
      </c>
      <c r="Q42" s="30">
        <f>O42*P42</f>
        <v>0</v>
      </c>
    </row>
    <row r="43" spans="1:17" ht="15">
      <c r="A43" s="71"/>
      <c r="B43" s="33"/>
      <c r="C43" s="12"/>
      <c r="D43" s="12"/>
      <c r="E43" s="13"/>
      <c r="F43" s="14"/>
      <c r="G43" s="14"/>
      <c r="H43" s="15"/>
      <c r="I43" s="15"/>
      <c r="J43" s="15"/>
      <c r="K43" s="15"/>
      <c r="L43" s="46"/>
      <c r="M43" s="58"/>
      <c r="N43" s="53"/>
      <c r="O43" s="51"/>
      <c r="P43" s="50">
        <f t="shared" si="1"/>
        <v>0</v>
      </c>
      <c r="Q43" s="31">
        <f>SUM(Q39:Q42)</f>
        <v>0</v>
      </c>
    </row>
    <row r="44" spans="1:17" ht="15">
      <c r="A44" s="72" t="s">
        <v>81</v>
      </c>
      <c r="B44" s="33" t="s">
        <v>91</v>
      </c>
      <c r="C44" s="40"/>
      <c r="D44" s="8" t="s">
        <v>53</v>
      </c>
      <c r="E44" s="9" t="s">
        <v>78</v>
      </c>
      <c r="F44" s="10" t="s">
        <v>79</v>
      </c>
      <c r="G44" s="67"/>
      <c r="H44" s="11" t="s">
        <v>70</v>
      </c>
      <c r="I44" s="11" t="s">
        <v>13</v>
      </c>
      <c r="J44" s="11" t="s">
        <v>80</v>
      </c>
      <c r="K44" s="38"/>
      <c r="L44" s="24"/>
      <c r="M44" s="57"/>
      <c r="N44" s="52"/>
      <c r="O44" s="48">
        <v>76000</v>
      </c>
      <c r="P44" s="41">
        <f>M44*0.008</f>
        <v>0</v>
      </c>
      <c r="Q44" s="30">
        <f>O44*P44</f>
        <v>0</v>
      </c>
    </row>
    <row r="45" spans="1:17" ht="15">
      <c r="A45" s="72"/>
      <c r="B45" s="33"/>
      <c r="C45" s="12"/>
      <c r="D45" s="12"/>
      <c r="E45" s="13"/>
      <c r="F45" s="14"/>
      <c r="G45" s="14"/>
      <c r="H45" s="15"/>
      <c r="I45" s="15"/>
      <c r="J45" s="15"/>
      <c r="K45" s="15"/>
      <c r="L45" s="25"/>
      <c r="M45" s="58"/>
      <c r="N45" s="53"/>
      <c r="O45" s="51"/>
      <c r="P45" s="50">
        <f t="shared" si="1"/>
        <v>0</v>
      </c>
      <c r="Q45" s="31">
        <f>SUM(Q44)</f>
        <v>0</v>
      </c>
    </row>
    <row r="46" spans="3:17" ht="12.75" customHeight="1">
      <c r="C46" s="1"/>
      <c r="Q46" s="61"/>
    </row>
    <row r="47" spans="3:17" ht="15" customHeight="1">
      <c r="C47" s="42" t="s">
        <v>63</v>
      </c>
      <c r="D47" s="3"/>
      <c r="N47" s="1" t="s">
        <v>45</v>
      </c>
      <c r="Q47" s="62">
        <f>Q45+Q43+Q38+Q30+Q27+Q22+Q19+Q9</f>
        <v>0</v>
      </c>
    </row>
    <row r="48" spans="3:17" ht="12.75" customHeight="1">
      <c r="C48" s="1"/>
      <c r="N48" s="2" t="s">
        <v>46</v>
      </c>
      <c r="Q48" s="63">
        <f>Q47*21%</f>
        <v>0</v>
      </c>
    </row>
    <row r="49" spans="14:17" ht="15">
      <c r="N49" s="1" t="s">
        <v>47</v>
      </c>
      <c r="Q49" s="62">
        <f>SUM(Q47:Q48)</f>
        <v>0</v>
      </c>
    </row>
  </sheetData>
  <mergeCells count="33">
    <mergeCell ref="J2:J3"/>
    <mergeCell ref="A28:A30"/>
    <mergeCell ref="A10:A19"/>
    <mergeCell ref="A20:A22"/>
    <mergeCell ref="A23:A27"/>
    <mergeCell ref="B2:B3"/>
    <mergeCell ref="B10:B12"/>
    <mergeCell ref="B13:B15"/>
    <mergeCell ref="B16:B18"/>
    <mergeCell ref="I2:I3"/>
    <mergeCell ref="A4:A9"/>
    <mergeCell ref="H2:H3"/>
    <mergeCell ref="F2:F3"/>
    <mergeCell ref="A2:A3"/>
    <mergeCell ref="P2:P3"/>
    <mergeCell ref="Q2:Q3"/>
    <mergeCell ref="O2:O3"/>
    <mergeCell ref="M2:M3"/>
    <mergeCell ref="L2:L3"/>
    <mergeCell ref="N2:N3"/>
    <mergeCell ref="A38:A43"/>
    <mergeCell ref="A44:A45"/>
    <mergeCell ref="E2:E3"/>
    <mergeCell ref="C2:C3"/>
    <mergeCell ref="D2:D3"/>
    <mergeCell ref="B4:B5"/>
    <mergeCell ref="B6:B7"/>
    <mergeCell ref="A31:A37"/>
    <mergeCell ref="B31:B32"/>
    <mergeCell ref="B33:B34"/>
    <mergeCell ref="B35:B37"/>
    <mergeCell ref="B39:B40"/>
    <mergeCell ref="B41:B42"/>
  </mergeCells>
  <printOptions horizontalCentered="1" verticalCentered="1"/>
  <pageMargins left="0" right="0" top="0.1968503937007874" bottom="0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47"/>
  <sheetViews>
    <sheetView workbookViewId="0" topLeftCell="A1">
      <selection activeCell="I19" sqref="I19"/>
    </sheetView>
  </sheetViews>
  <sheetFormatPr defaultColWidth="9.140625" defaultRowHeight="15"/>
  <cols>
    <col min="3" max="3" width="12.28125" style="0" customWidth="1"/>
  </cols>
  <sheetData>
    <row r="3" ht="15">
      <c r="C3" s="43"/>
    </row>
    <row r="4" ht="15">
      <c r="C4" s="43"/>
    </row>
    <row r="5" ht="15">
      <c r="C5" s="43"/>
    </row>
    <row r="6" ht="15">
      <c r="C6" s="43"/>
    </row>
    <row r="7" ht="15">
      <c r="C7" s="43"/>
    </row>
    <row r="8" ht="15">
      <c r="C8" s="43"/>
    </row>
    <row r="9" ht="15">
      <c r="C9" s="43"/>
    </row>
    <row r="10" ht="15">
      <c r="C10" s="43"/>
    </row>
    <row r="11" ht="15">
      <c r="C11" s="44"/>
    </row>
    <row r="12" ht="15">
      <c r="C12" s="45"/>
    </row>
    <row r="13" ht="15">
      <c r="C13" s="45"/>
    </row>
    <row r="14" ht="15">
      <c r="C14" s="45"/>
    </row>
    <row r="15" ht="15">
      <c r="C15" s="45"/>
    </row>
    <row r="16" ht="15">
      <c r="C16" s="45"/>
    </row>
    <row r="17" ht="15">
      <c r="C17" s="45"/>
    </row>
    <row r="18" ht="15">
      <c r="C18" s="45"/>
    </row>
    <row r="19" ht="15">
      <c r="C19" s="45"/>
    </row>
    <row r="20" ht="15">
      <c r="C20" s="45"/>
    </row>
    <row r="21" ht="15">
      <c r="C21" s="44"/>
    </row>
    <row r="22" ht="15">
      <c r="C22" s="43"/>
    </row>
    <row r="23" ht="15">
      <c r="C23" s="43"/>
    </row>
    <row r="24" ht="15">
      <c r="C24" s="44"/>
    </row>
    <row r="25" ht="15">
      <c r="C25" s="43"/>
    </row>
    <row r="26" ht="15">
      <c r="C26" s="43"/>
    </row>
    <row r="27" ht="15">
      <c r="C27" s="43"/>
    </row>
    <row r="28" ht="15">
      <c r="C28" s="43"/>
    </row>
    <row r="29" ht="15">
      <c r="C29" s="43"/>
    </row>
    <row r="30" ht="15">
      <c r="C30" s="43"/>
    </row>
    <row r="31" ht="15">
      <c r="C31" s="43"/>
    </row>
    <row r="32" ht="15">
      <c r="C32" s="44"/>
    </row>
    <row r="33" ht="15">
      <c r="C33" s="43"/>
    </row>
    <row r="34" ht="15">
      <c r="C34" s="43"/>
    </row>
    <row r="35" ht="15">
      <c r="C35" s="43"/>
    </row>
    <row r="36" ht="15">
      <c r="C36" s="43"/>
    </row>
    <row r="37" ht="15">
      <c r="C37" s="43"/>
    </row>
    <row r="38" ht="15">
      <c r="C38" s="43"/>
    </row>
    <row r="39" ht="15">
      <c r="C39" s="43"/>
    </row>
    <row r="40" ht="15">
      <c r="C40" s="43"/>
    </row>
    <row r="41" ht="15">
      <c r="C41" s="43"/>
    </row>
    <row r="42" ht="15">
      <c r="C42" s="43"/>
    </row>
    <row r="43" ht="15">
      <c r="C43" s="43"/>
    </row>
    <row r="44" ht="15">
      <c r="C44" s="43"/>
    </row>
    <row r="45" ht="15">
      <c r="C45" s="43"/>
    </row>
    <row r="46" ht="15">
      <c r="C46" s="43"/>
    </row>
    <row r="47" ht="15">
      <c r="C47" s="43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Klučková</cp:lastModifiedBy>
  <cp:lastPrinted>2021-02-25T13:37:12Z</cp:lastPrinted>
  <dcterms:created xsi:type="dcterms:W3CDTF">2016-11-09T14:06:13Z</dcterms:created>
  <dcterms:modified xsi:type="dcterms:W3CDTF">2024-04-10T11:25:07Z</dcterms:modified>
  <cp:category/>
  <cp:version/>
  <cp:contentType/>
  <cp:contentStatus/>
</cp:coreProperties>
</file>