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2024\P24V00000257 Dodávka čisticích prostředků - léto 2024\zadávací dokumentace\"/>
    </mc:Choice>
  </mc:AlternateContent>
  <xr:revisionPtr revIDLastSave="0" documentId="13_ncr:1_{078723B2-1341-40B9-89AF-5F9EE69C9AB4}" xr6:coauthVersionLast="36" xr6:coauthVersionMax="36" xr10:uidLastSave="{00000000-0000-0000-0000-000000000000}"/>
  <bookViews>
    <workbookView xWindow="0" yWindow="0" windowWidth="28800" windowHeight="12225" xr2:uid="{82110687-3A0D-4619-9782-4B18E0106B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s="1"/>
  <c r="I18" i="1"/>
  <c r="J18" i="1" s="1"/>
  <c r="I20" i="1" l="1"/>
  <c r="J20" i="1" s="1"/>
  <c r="I21" i="1" l="1"/>
  <c r="J21" i="1" s="1"/>
  <c r="I17" i="1"/>
  <c r="I15" i="1"/>
  <c r="J15" i="1" l="1"/>
  <c r="I14" i="1"/>
  <c r="J14" i="1" s="1"/>
  <c r="I16" i="1" l="1"/>
  <c r="J16" i="1" s="1"/>
  <c r="I13" i="1"/>
  <c r="J13" i="1" s="1"/>
  <c r="I12" i="1"/>
  <c r="I11" i="1"/>
  <c r="J17" i="1"/>
  <c r="J12" i="1"/>
  <c r="I7" i="1"/>
  <c r="J7" i="1" s="1"/>
  <c r="I6" i="1"/>
  <c r="J6" i="1" s="1"/>
  <c r="I5" i="1"/>
  <c r="J5" i="1" s="1"/>
  <c r="J11" i="1" l="1"/>
  <c r="I10" i="1" l="1"/>
  <c r="J10" i="1" s="1"/>
  <c r="I9" i="1"/>
  <c r="J9" i="1" s="1"/>
  <c r="I8" i="1"/>
  <c r="J8" i="1" s="1"/>
  <c r="I24" i="1" l="1"/>
  <c r="J24" i="1"/>
  <c r="H24" i="1" l="1"/>
</calcChain>
</file>

<file path=xl/sharedStrings.xml><?xml version="1.0" encoding="utf-8"?>
<sst xmlns="http://schemas.openxmlformats.org/spreadsheetml/2006/main" count="67" uniqueCount="51">
  <si>
    <t>Položka</t>
  </si>
  <si>
    <t>Název výrobku</t>
  </si>
  <si>
    <t>Internetový odkaz na daný výrobek</t>
  </si>
  <si>
    <t>Měrná jednotka</t>
  </si>
  <si>
    <t>Požadovaný počet</t>
  </si>
  <si>
    <t>Cena za 1 měrnou jednotku bez DPH</t>
  </si>
  <si>
    <t xml:space="preserve">DPH v Kč </t>
  </si>
  <si>
    <t>Celková cena vč. DPH</t>
  </si>
  <si>
    <t>Houbičky, rozměry 8 x 4,5 x 2,5 cm, baleno po 10 ks</t>
  </si>
  <si>
    <t>balení</t>
  </si>
  <si>
    <t>Sáček 60 l, rozměry 74 x 63 cm/50 ks na roli</t>
  </si>
  <si>
    <t>role</t>
  </si>
  <si>
    <t>ks</t>
  </si>
  <si>
    <t>Prostředek na nádobí, pro ruční mytí, ekologický</t>
  </si>
  <si>
    <t>l (litr)</t>
  </si>
  <si>
    <t xml:space="preserve">ks </t>
  </si>
  <si>
    <t>Dezinfekční prostředek na ruce s dávkovačem, baktericidní, fungicidní, virucidní, bezoplachový, 250 ml</t>
  </si>
  <si>
    <t>Sazba DPH (%)</t>
  </si>
  <si>
    <t>Celková cena bez DPH</t>
  </si>
  <si>
    <t>Celková cena DPH</t>
  </si>
  <si>
    <t>Celková cena včetně DPH</t>
  </si>
  <si>
    <t xml:space="preserve">pozn.: Pokud je uveden požadovaný objem či váha výrobku, jedná se o minimální hodnotu. V případě, že dodavatel nemá k dispozici internetový odkaz, ze kterého by bylo možné dohledat požadované parametry, předloží spolu s cenovou nabídkou technické listy produktu. </t>
  </si>
  <si>
    <t>Dodavatelé jsou oprávněni výše uvedené normy nahradit jinými normami splňujícími dané podmínky.</t>
  </si>
  <si>
    <t>Tekutý písek na nádobí, abrazivní, 500 ml</t>
  </si>
  <si>
    <t>Pisoárové sítko, z ohebného gumového materiálu, dlouhodobě uvolňuje vůni, ekologické</t>
  </si>
  <si>
    <t>Termín dodání výrobku</t>
  </si>
  <si>
    <t>20 ks po vystavení objednávky</t>
  </si>
  <si>
    <t>30 ks po vystavení objednávky</t>
  </si>
  <si>
    <t>Pytle 120 l, rozměry 70 x 110 cm, černé barvy, 100 micr./15 ks na roli</t>
  </si>
  <si>
    <t>Vonná závěska, osvěžovač vzduchu do interiérů, různé vůně, uvolňuje vůni po dobu 30 dnů, ekologická</t>
  </si>
  <si>
    <t>Náhradní náplň pro Airwick Fresh Matic, bateriový dávkovač vůně, (např. vůně jemná bavlna nebo svěží prádlo)</t>
  </si>
  <si>
    <t>50 rolí během 22. týdne 2024</t>
  </si>
  <si>
    <t xml:space="preserve"> 60 rolí během 22. týdne 2024</t>
  </si>
  <si>
    <t>30 l po vystavení objednávky,          45 l během 22. týdne 2024</t>
  </si>
  <si>
    <t>100 ks po vystavení objednávky</t>
  </si>
  <si>
    <t>10 ks po vystavení objednávky</t>
  </si>
  <si>
    <t>80 ks po vystavení objednávky</t>
  </si>
  <si>
    <t>40 balení během 22. týdne 2024</t>
  </si>
  <si>
    <t>Airwick Fres Matic, bateriový dávkovač vůně, kompletní balení, dávkovač včetně náplně</t>
  </si>
  <si>
    <t>20 ks během 22. týdne 2024</t>
  </si>
  <si>
    <t>20 ks po vystavení objednávky,        20 ks během 22. týdne 2024</t>
  </si>
  <si>
    <t>Ruční pad pro odstranění nečistot na běžných materiálech pevných ploch (např. lamino apod.) rozměr 24 x 11 x 2 cm (d x š x v)</t>
  </si>
  <si>
    <t>1 ks po vystavení objednávky</t>
  </si>
  <si>
    <t>Držák mopu, jazykový, mechanický, s pracovním záběrem 40 cm a šířkou 11 cm</t>
  </si>
  <si>
    <t>Pevná tyč na mopy, kompatibilní s držákem jazykového, mechanického mopu</t>
  </si>
  <si>
    <t>WC souprava, různé barevné provedení, štětiny štětky barvy černé</t>
  </si>
  <si>
    <t>Mop jazykový, mikrovlákno,  40 cm,  vhodný pro hladké a lesklé podlahy (PVC), slouží pro běžný mokrý i vlhký úklid s dvouvědrovým úklidovým vozíkem a ždímačem, připevňuje se na držák jazykového mopu.</t>
  </si>
  <si>
    <t>22 ks po vystavení objednávky       20 ks během 22. týdne 2024</t>
  </si>
  <si>
    <t>Příloha č. 1 - Cenová nabídka k VZ: Dodávka čisticích prostředků - léto 2024</t>
  </si>
  <si>
    <t>Mycí a čisticí prostředek, který odstraňuje rez a vodní kámen, poradí si i s dlouhodobými nánosy mechanických nečistot. Je vhodný pro čištění toalet, sanitární keramiky, nerezových ploch a obkladů. V toaletních mísách působí nad i pod vodní hladinou a pod okrajem toalety, dlouhodobě působí proti usazování vodního kamene. Vhodný i na nerez. 750 ml</t>
  </si>
  <si>
    <t>Odpadní pytle do skartovacích strojů, 1200 (600x2) x 1000 mm,  30 micr., 10 ks na 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</si>
</sst>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2" fillId="2" borderId="16" xfId="0" applyNumberFormat="1" applyFont="1" applyFill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2" fillId="0" borderId="1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0" borderId="10" xfId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44" fontId="2" fillId="3" borderId="19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44" fontId="2" fillId="3" borderId="10" xfId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E91-49C3-46A4-A774-7ED336D69B78}">
  <dimension ref="B1:J28"/>
  <sheetViews>
    <sheetView tabSelected="1" topLeftCell="A18" workbookViewId="0">
      <selection activeCell="C21" sqref="C21"/>
    </sheetView>
  </sheetViews>
  <sheetFormatPr defaultRowHeight="15" x14ac:dyDescent="0.25"/>
  <cols>
    <col min="2" max="2" width="44.5703125" customWidth="1"/>
    <col min="3" max="3" width="36" customWidth="1"/>
    <col min="4" max="4" width="37.7109375" customWidth="1"/>
    <col min="5" max="5" width="31.7109375" customWidth="1"/>
    <col min="6" max="6" width="12.140625" customWidth="1"/>
    <col min="7" max="7" width="13" customWidth="1"/>
    <col min="8" max="8" width="15.140625" customWidth="1"/>
    <col min="9" max="9" width="15.28515625" customWidth="1"/>
    <col min="10" max="10" width="15.7109375" customWidth="1"/>
  </cols>
  <sheetData>
    <row r="1" spans="2:10" ht="18.75" x14ac:dyDescent="0.3">
      <c r="B1" s="27" t="s">
        <v>48</v>
      </c>
      <c r="C1" s="27"/>
      <c r="D1" s="27"/>
      <c r="E1" s="27"/>
      <c r="F1" s="27"/>
      <c r="G1" s="27"/>
      <c r="H1" s="27"/>
      <c r="I1" s="27"/>
      <c r="J1" s="27"/>
    </row>
    <row r="2" spans="2:10" ht="15.75" thickBot="1" x14ac:dyDescent="0.3">
      <c r="B2" s="28"/>
      <c r="C2" s="28"/>
    </row>
    <row r="3" spans="2:10" x14ac:dyDescent="0.25">
      <c r="B3" s="29" t="s">
        <v>0</v>
      </c>
      <c r="C3" s="29" t="s">
        <v>1</v>
      </c>
      <c r="D3" s="31" t="s">
        <v>2</v>
      </c>
      <c r="E3" s="29" t="s">
        <v>25</v>
      </c>
      <c r="F3" s="33" t="s">
        <v>3</v>
      </c>
      <c r="G3" s="29" t="s">
        <v>4</v>
      </c>
      <c r="H3" s="33" t="s">
        <v>5</v>
      </c>
      <c r="I3" s="33" t="s">
        <v>6</v>
      </c>
      <c r="J3" s="35" t="s">
        <v>7</v>
      </c>
    </row>
    <row r="4" spans="2:10" ht="15.75" thickBot="1" x14ac:dyDescent="0.3">
      <c r="B4" s="30"/>
      <c r="C4" s="30"/>
      <c r="D4" s="32"/>
      <c r="E4" s="30"/>
      <c r="F4" s="34"/>
      <c r="G4" s="30"/>
      <c r="H4" s="34"/>
      <c r="I4" s="34"/>
      <c r="J4" s="36"/>
    </row>
    <row r="5" spans="2:10" ht="30" x14ac:dyDescent="0.25">
      <c r="B5" s="1" t="s">
        <v>8</v>
      </c>
      <c r="C5" s="21"/>
      <c r="D5" s="22"/>
      <c r="E5" s="23" t="s">
        <v>37</v>
      </c>
      <c r="F5" s="12" t="s">
        <v>9</v>
      </c>
      <c r="G5" s="12">
        <v>40</v>
      </c>
      <c r="H5" s="24"/>
      <c r="I5" s="13">
        <f>H5*40*D24/100</f>
        <v>0</v>
      </c>
      <c r="J5" s="13">
        <f>H5*40+I5</f>
        <v>0</v>
      </c>
    </row>
    <row r="6" spans="2:10" ht="24.75" customHeight="1" x14ac:dyDescent="0.25">
      <c r="B6" s="2" t="s">
        <v>10</v>
      </c>
      <c r="C6" s="21"/>
      <c r="D6" s="22"/>
      <c r="E6" s="23" t="s">
        <v>31</v>
      </c>
      <c r="F6" s="12" t="s">
        <v>11</v>
      </c>
      <c r="G6" s="12">
        <v>50</v>
      </c>
      <c r="H6" s="24"/>
      <c r="I6" s="13">
        <f>H6*50*D24/100</f>
        <v>0</v>
      </c>
      <c r="J6" s="13">
        <f>H6*50+I6</f>
        <v>0</v>
      </c>
    </row>
    <row r="7" spans="2:10" ht="30" x14ac:dyDescent="0.25">
      <c r="B7" s="1" t="s">
        <v>28</v>
      </c>
      <c r="C7" s="21"/>
      <c r="D7" s="22"/>
      <c r="E7" s="23" t="s">
        <v>32</v>
      </c>
      <c r="F7" s="14" t="s">
        <v>11</v>
      </c>
      <c r="G7" s="14">
        <v>60</v>
      </c>
      <c r="H7" s="24"/>
      <c r="I7" s="13">
        <f>H7*60*D24/100</f>
        <v>0</v>
      </c>
      <c r="J7" s="13">
        <f>H7*60+I7</f>
        <v>0</v>
      </c>
    </row>
    <row r="8" spans="2:10" ht="30" x14ac:dyDescent="0.25">
      <c r="B8" s="4" t="s">
        <v>13</v>
      </c>
      <c r="C8" s="21"/>
      <c r="D8" s="22"/>
      <c r="E8" s="23" t="s">
        <v>33</v>
      </c>
      <c r="F8" s="12" t="s">
        <v>14</v>
      </c>
      <c r="G8" s="12">
        <v>75</v>
      </c>
      <c r="H8" s="24"/>
      <c r="I8" s="13">
        <f>H8*75*D24/100</f>
        <v>0</v>
      </c>
      <c r="J8" s="13">
        <f>H8*75+I8</f>
        <v>0</v>
      </c>
    </row>
    <row r="9" spans="2:10" ht="32.25" customHeight="1" x14ac:dyDescent="0.25">
      <c r="B9" s="1" t="s">
        <v>23</v>
      </c>
      <c r="C9" s="21"/>
      <c r="D9" s="22"/>
      <c r="E9" s="23" t="s">
        <v>39</v>
      </c>
      <c r="F9" s="12" t="s">
        <v>12</v>
      </c>
      <c r="G9" s="12">
        <v>20</v>
      </c>
      <c r="H9" s="24"/>
      <c r="I9" s="13">
        <f>H9*20*D24/100</f>
        <v>0</v>
      </c>
      <c r="J9" s="13">
        <f>H9*20+I9</f>
        <v>0</v>
      </c>
    </row>
    <row r="10" spans="2:10" ht="45" x14ac:dyDescent="0.25">
      <c r="B10" s="1" t="s">
        <v>24</v>
      </c>
      <c r="C10" s="21"/>
      <c r="D10" s="22"/>
      <c r="E10" s="23" t="s">
        <v>27</v>
      </c>
      <c r="F10" s="12" t="s">
        <v>15</v>
      </c>
      <c r="G10" s="12">
        <v>30</v>
      </c>
      <c r="H10" s="24"/>
      <c r="I10" s="13">
        <f>H10*30*D24/100</f>
        <v>0</v>
      </c>
      <c r="J10" s="13">
        <f>H10*30+I10</f>
        <v>0</v>
      </c>
    </row>
    <row r="11" spans="2:10" ht="45" x14ac:dyDescent="0.25">
      <c r="B11" s="1" t="s">
        <v>16</v>
      </c>
      <c r="C11" s="21"/>
      <c r="D11" s="22"/>
      <c r="E11" s="23" t="s">
        <v>39</v>
      </c>
      <c r="F11" s="12" t="s">
        <v>12</v>
      </c>
      <c r="G11" s="12">
        <v>20</v>
      </c>
      <c r="H11" s="24"/>
      <c r="I11" s="13">
        <f>H11*20*D24/100</f>
        <v>0</v>
      </c>
      <c r="J11" s="13">
        <f>H11*20+I11</f>
        <v>0</v>
      </c>
    </row>
    <row r="12" spans="2:10" ht="30" customHeight="1" x14ac:dyDescent="0.25">
      <c r="B12" s="1" t="s">
        <v>45</v>
      </c>
      <c r="C12" s="21"/>
      <c r="D12" s="22"/>
      <c r="E12" s="23" t="s">
        <v>34</v>
      </c>
      <c r="F12" s="12" t="s">
        <v>12</v>
      </c>
      <c r="G12" s="12">
        <v>100</v>
      </c>
      <c r="H12" s="24"/>
      <c r="I12" s="13">
        <f>H12*100*D24/100</f>
        <v>0</v>
      </c>
      <c r="J12" s="13">
        <f>H12*100+I12</f>
        <v>0</v>
      </c>
    </row>
    <row r="13" spans="2:10" ht="47.25" customHeight="1" x14ac:dyDescent="0.25">
      <c r="B13" s="1" t="s">
        <v>29</v>
      </c>
      <c r="C13" s="21"/>
      <c r="D13" s="22"/>
      <c r="E13" s="23" t="s">
        <v>27</v>
      </c>
      <c r="F13" s="12" t="s">
        <v>12</v>
      </c>
      <c r="G13" s="12">
        <v>30</v>
      </c>
      <c r="H13" s="24"/>
      <c r="I13" s="13">
        <f>H13*30*D24/100</f>
        <v>0</v>
      </c>
      <c r="J13" s="13">
        <f>H13*30+I13</f>
        <v>0</v>
      </c>
    </row>
    <row r="14" spans="2:10" ht="47.25" customHeight="1" x14ac:dyDescent="0.25">
      <c r="B14" s="1" t="s">
        <v>38</v>
      </c>
      <c r="C14" s="21"/>
      <c r="D14" s="22"/>
      <c r="E14" s="23" t="s">
        <v>26</v>
      </c>
      <c r="F14" s="12" t="s">
        <v>12</v>
      </c>
      <c r="G14" s="12">
        <v>20</v>
      </c>
      <c r="H14" s="24"/>
      <c r="I14" s="13">
        <f>H14*20*D24/100</f>
        <v>0</v>
      </c>
      <c r="J14" s="13">
        <f>H14*20+I14</f>
        <v>0</v>
      </c>
    </row>
    <row r="15" spans="2:10" ht="47.25" customHeight="1" x14ac:dyDescent="0.25">
      <c r="B15" s="19" t="s">
        <v>30</v>
      </c>
      <c r="C15" s="21"/>
      <c r="D15" s="22"/>
      <c r="E15" s="23" t="s">
        <v>47</v>
      </c>
      <c r="F15" s="12" t="s">
        <v>12</v>
      </c>
      <c r="G15" s="12">
        <v>42</v>
      </c>
      <c r="H15" s="24"/>
      <c r="I15" s="13">
        <f>H15*42*D24/100</f>
        <v>0</v>
      </c>
      <c r="J15" s="13">
        <f>H15*42+I15</f>
        <v>0</v>
      </c>
    </row>
    <row r="16" spans="2:10" ht="47.25" customHeight="1" x14ac:dyDescent="0.25">
      <c r="B16" s="1" t="s">
        <v>41</v>
      </c>
      <c r="C16" s="21"/>
      <c r="D16" s="22"/>
      <c r="E16" s="23" t="s">
        <v>35</v>
      </c>
      <c r="F16" s="12" t="s">
        <v>15</v>
      </c>
      <c r="G16" s="12">
        <v>10</v>
      </c>
      <c r="H16" s="24"/>
      <c r="I16" s="13">
        <f>H16*10*D24/100</f>
        <v>0</v>
      </c>
      <c r="J16" s="13">
        <f>H16*10+I16</f>
        <v>0</v>
      </c>
    </row>
    <row r="17" spans="2:10" ht="82.5" customHeight="1" x14ac:dyDescent="0.25">
      <c r="B17" s="1" t="s">
        <v>46</v>
      </c>
      <c r="C17" s="21"/>
      <c r="D17" s="22"/>
      <c r="E17" s="23" t="s">
        <v>36</v>
      </c>
      <c r="F17" s="12" t="s">
        <v>12</v>
      </c>
      <c r="G17" s="12">
        <v>80</v>
      </c>
      <c r="H17" s="24"/>
      <c r="I17" s="13">
        <f>H17*80*D24/100</f>
        <v>0</v>
      </c>
      <c r="J17" s="13">
        <f>H17*80+I17</f>
        <v>0</v>
      </c>
    </row>
    <row r="18" spans="2:10" ht="48" customHeight="1" x14ac:dyDescent="0.25">
      <c r="B18" s="1" t="s">
        <v>43</v>
      </c>
      <c r="C18" s="21"/>
      <c r="D18" s="22"/>
      <c r="E18" s="23" t="s">
        <v>42</v>
      </c>
      <c r="F18" s="12" t="s">
        <v>12</v>
      </c>
      <c r="G18" s="12">
        <v>1</v>
      </c>
      <c r="H18" s="24"/>
      <c r="I18" s="13">
        <f>H18*1*D24/100</f>
        <v>0</v>
      </c>
      <c r="J18" s="13">
        <f>H18*1+I18</f>
        <v>0</v>
      </c>
    </row>
    <row r="19" spans="2:10" ht="52.5" customHeight="1" x14ac:dyDescent="0.25">
      <c r="B19" s="1" t="s">
        <v>44</v>
      </c>
      <c r="C19" s="21"/>
      <c r="D19" s="22"/>
      <c r="E19" s="23" t="s">
        <v>42</v>
      </c>
      <c r="F19" s="12" t="s">
        <v>12</v>
      </c>
      <c r="G19" s="12">
        <v>1</v>
      </c>
      <c r="H19" s="24"/>
      <c r="I19" s="13">
        <f>H19*1*D24/100</f>
        <v>0</v>
      </c>
      <c r="J19" s="13">
        <f>H19*1+I19</f>
        <v>0</v>
      </c>
    </row>
    <row r="20" spans="2:10" ht="123.75" customHeight="1" x14ac:dyDescent="0.25">
      <c r="B20" s="3" t="s">
        <v>49</v>
      </c>
      <c r="C20" s="21"/>
      <c r="D20" s="22"/>
      <c r="E20" s="23" t="s">
        <v>40</v>
      </c>
      <c r="F20" s="12" t="s">
        <v>12</v>
      </c>
      <c r="G20" s="12">
        <v>40</v>
      </c>
      <c r="H20" s="24"/>
      <c r="I20" s="13">
        <f>H20*40*D24/100</f>
        <v>0</v>
      </c>
      <c r="J20" s="13">
        <f>H20*40+I20</f>
        <v>0</v>
      </c>
    </row>
    <row r="21" spans="2:10" ht="60.75" customHeight="1" x14ac:dyDescent="0.25">
      <c r="B21" s="1" t="s">
        <v>50</v>
      </c>
      <c r="C21" s="21"/>
      <c r="D21" s="22"/>
      <c r="E21" s="23" t="s">
        <v>31</v>
      </c>
      <c r="F21" s="12" t="s">
        <v>11</v>
      </c>
      <c r="G21" s="12">
        <v>50</v>
      </c>
      <c r="H21" s="24"/>
      <c r="I21" s="13">
        <f>H21*50*D24/100</f>
        <v>0</v>
      </c>
      <c r="J21" s="13">
        <f>H21*50+I21</f>
        <v>0</v>
      </c>
    </row>
    <row r="22" spans="2:10" ht="15.75" thickBot="1" x14ac:dyDescent="0.3">
      <c r="B22" s="5"/>
      <c r="C22" s="5"/>
      <c r="D22" s="5"/>
      <c r="E22" s="5"/>
      <c r="F22" s="5"/>
      <c r="G22" s="5"/>
      <c r="H22" s="5"/>
      <c r="I22" s="5"/>
      <c r="J22" s="5"/>
    </row>
    <row r="23" spans="2:10" ht="30" x14ac:dyDescent="0.25">
      <c r="B23" s="25" t="s">
        <v>21</v>
      </c>
      <c r="C23" s="26"/>
      <c r="D23" s="6" t="s">
        <v>17</v>
      </c>
      <c r="E23" s="17"/>
      <c r="F23" s="5"/>
      <c r="G23" s="5"/>
      <c r="H23" s="7" t="s">
        <v>18</v>
      </c>
      <c r="I23" s="8" t="s">
        <v>19</v>
      </c>
      <c r="J23" s="9" t="s">
        <v>20</v>
      </c>
    </row>
    <row r="24" spans="2:10" ht="48.75" customHeight="1" thickBot="1" x14ac:dyDescent="0.3">
      <c r="B24" s="25"/>
      <c r="C24" s="26"/>
      <c r="D24" s="16">
        <v>21</v>
      </c>
      <c r="E24" s="18"/>
      <c r="F24" s="5"/>
      <c r="G24" s="5"/>
      <c r="H24" s="10">
        <f>J24-I24</f>
        <v>0</v>
      </c>
      <c r="I24" s="11">
        <f>SUM(I5:I21)</f>
        <v>0</v>
      </c>
      <c r="J24" s="15">
        <f>SUM(J5:J21)</f>
        <v>0</v>
      </c>
    </row>
    <row r="25" spans="2:10" ht="33" customHeight="1" x14ac:dyDescent="0.25">
      <c r="B25" s="25" t="s">
        <v>22</v>
      </c>
      <c r="C25" s="25"/>
      <c r="D25" s="5"/>
      <c r="E25" s="5"/>
      <c r="F25" s="5"/>
      <c r="G25" s="5"/>
      <c r="H25" s="5"/>
      <c r="I25" s="5"/>
      <c r="J25" s="5"/>
    </row>
    <row r="26" spans="2:10" ht="15" customHeight="1" x14ac:dyDescent="0.25">
      <c r="B26" s="20"/>
      <c r="C26" s="20"/>
      <c r="D26" s="5"/>
      <c r="E26" s="5"/>
      <c r="F26" s="5"/>
      <c r="G26" s="5"/>
      <c r="H26" s="5"/>
      <c r="I26" s="5"/>
      <c r="J26" s="5"/>
    </row>
    <row r="27" spans="2:10" ht="15" customHeight="1" x14ac:dyDescent="0.25">
      <c r="B27" s="20"/>
      <c r="C27" s="20"/>
      <c r="D27" s="5"/>
      <c r="E27" s="5"/>
      <c r="F27" s="5"/>
      <c r="G27" s="5"/>
      <c r="H27" s="5"/>
      <c r="I27" s="5"/>
      <c r="J27" s="5"/>
    </row>
    <row r="28" spans="2:10" ht="29.25" customHeight="1" x14ac:dyDescent="0.25">
      <c r="B28" s="20"/>
      <c r="C28" s="20"/>
      <c r="D28" s="5"/>
      <c r="E28" s="5"/>
      <c r="F28" s="5"/>
      <c r="G28" s="5"/>
      <c r="H28" s="5"/>
      <c r="I28" s="5"/>
      <c r="J28" s="5"/>
    </row>
  </sheetData>
  <sheetProtection algorithmName="SHA-512" hashValue="YFKwcsm18J8PO9g52qCtrwnFwcxkFFZ31wzUSPMMNeQZK7631sANxsWAklbWAPiupPIKCbu4tvkKr7gscKRDtA==" saltValue="VSTgunL1Rq2NAB8iRi8RHw==" spinCount="100000" sheet="1" objects="1" scenarios="1"/>
  <mergeCells count="13">
    <mergeCell ref="B23:C24"/>
    <mergeCell ref="B25:C25"/>
    <mergeCell ref="B1:J1"/>
    <mergeCell ref="B2:C2"/>
    <mergeCell ref="B3:B4"/>
    <mergeCell ref="C3:C4"/>
    <mergeCell ref="D3:D4"/>
    <mergeCell ref="F3:F4"/>
    <mergeCell ref="G3:G4"/>
    <mergeCell ref="H3:H4"/>
    <mergeCell ref="I3:I4"/>
    <mergeCell ref="J3:J4"/>
    <mergeCell ref="E3:E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2024-01-09T08:45:49Z</dcterms:created>
  <dcterms:modified xsi:type="dcterms:W3CDTF">2024-04-10T13:33:24Z</dcterms:modified>
</cp:coreProperties>
</file>