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16" yWindow="65416" windowWidth="29040" windowHeight="15840" tabRatio="896" activeTab="3"/>
  </bookViews>
  <sheets>
    <sheet name="Rekapitulace" sheetId="55" r:id="rId1"/>
    <sheet name="Zař. č. 1" sheetId="1" r:id="rId2"/>
    <sheet name="Zař. č. 2" sheetId="15" r:id="rId3"/>
    <sheet name="3 - Ostatní náklady" sheetId="56" r:id="rId4"/>
  </sheets>
  <definedNames/>
  <calcPr calcId="191029"/>
  <extLst/>
</workbook>
</file>

<file path=xl/sharedStrings.xml><?xml version="1.0" encoding="utf-8"?>
<sst xmlns="http://schemas.openxmlformats.org/spreadsheetml/2006/main" count="312" uniqueCount="152">
  <si>
    <t>Akce:</t>
  </si>
  <si>
    <t>Název, popis</t>
  </si>
  <si>
    <t>Jednotka</t>
  </si>
  <si>
    <t>Zařízení č. 1 - Celkem:</t>
  </si>
  <si>
    <t>1.</t>
  </si>
  <si>
    <t>2.</t>
  </si>
  <si>
    <t xml:space="preserve">Montážní materiál: </t>
  </si>
  <si>
    <t>ocelové hmoždinky, pomocné konstrukce, samolepící pásky, těsnící materiál.</t>
  </si>
  <si>
    <t>Kg.</t>
  </si>
  <si>
    <t>-</t>
  </si>
  <si>
    <t>celkem</t>
  </si>
  <si>
    <t>Dodávková cena:</t>
  </si>
  <si>
    <t>jedn.</t>
  </si>
  <si>
    <t>Montážní cena:</t>
  </si>
  <si>
    <t>Pozice</t>
  </si>
  <si>
    <t>Mezisoučty:</t>
  </si>
  <si>
    <t>Doprava:</t>
  </si>
  <si>
    <t>Zaregulování, provozní zkoušky, spuštění zařízení:</t>
  </si>
  <si>
    <t>Spojovací materiál - šrouby, matice, podložky, závěsy, závitové tyče,</t>
  </si>
  <si>
    <t>Zařízení č. :</t>
  </si>
  <si>
    <t>Počet</t>
  </si>
  <si>
    <t>Rekapitulace nákladů</t>
  </si>
  <si>
    <t>Zařízení č. 2 - Celkem:</t>
  </si>
  <si>
    <t>Zařízení č. 2 - Dodávka / Montáž:</t>
  </si>
  <si>
    <t>Zařízení č. 1 - Dodávka / Montáž:</t>
  </si>
  <si>
    <t>KKN a.s.; Objekt D - 2.N.P. - Jídelna zaměstnanců, výdej jídel</t>
  </si>
  <si>
    <t>1 - Jídelna - klimatizace</t>
  </si>
  <si>
    <t>2 - Výdej jídel - klimatizace</t>
  </si>
  <si>
    <t>Soubor</t>
  </si>
  <si>
    <t>Provedení: Standard Inverter - tepelné čerpadlo chlazení / topení</t>
  </si>
  <si>
    <t>Ks.</t>
  </si>
  <si>
    <t>2</t>
  </si>
  <si>
    <t>3</t>
  </si>
  <si>
    <t>Propojovací měděné trubky vedení chladiva, tepelná izolace potrubí, ovládací kabel</t>
  </si>
  <si>
    <t>Průměry potrubí: 10/16 mm (kapalina/plyn)</t>
  </si>
  <si>
    <t>Včetně náplně chladícího média R 410 A</t>
  </si>
  <si>
    <t>m.</t>
  </si>
  <si>
    <t>4</t>
  </si>
  <si>
    <t xml:space="preserve">Celková revize chladícího zařízení dle ČSN-EN 378-3:2017 </t>
  </si>
  <si>
    <t>Revizní kniha</t>
  </si>
  <si>
    <t>Jmenovitý chladící výkon: 7,1 KW (min. 3,3 - max. 8,1 KW)</t>
  </si>
  <si>
    <t>Jmenovitý topný výkon: 7,6 KW (min. 3,5 - max. 10,2 KW)</t>
  </si>
  <si>
    <t>Koeficient účinnosti při chlazení - SEER: 5,6</t>
  </si>
  <si>
    <t>Koeficient účinnosti při topění - SCOP: 3,9</t>
  </si>
  <si>
    <t>Chladící médium: R 32</t>
  </si>
  <si>
    <t>Rozměry kondenzační jednotky: 950x355 x 943 mm (ŠxHxV)</t>
  </si>
  <si>
    <t>Hmotnost jednotky: 67 Kg</t>
  </si>
  <si>
    <t>El. příkon: P = 2,02 KW; U = 230 V; I = 7,46 A (doporučené jištění 16 A)</t>
  </si>
  <si>
    <t>Průměr připojení chladiva Ø: 10/16 mm (kapalina/plyn)</t>
  </si>
  <si>
    <t>Hladina akustického tlaku v 1m.: max. 47/49 dB (A) - chlazení/topení</t>
  </si>
  <si>
    <t>Provedenbí - celonerezové (do kuchyňských provozů)</t>
  </si>
  <si>
    <t>Hladina akustického tlaku: 37 / 39 dB (A)  nízké / vysoké otáčky - výkon</t>
  </si>
  <si>
    <t>Konzoile stojanová pro zavěšení kondenzační jednotky na stěnu - KON-STOJ-3/4</t>
  </si>
  <si>
    <t>Kabelové nástěnné ovládání vnitřní jednotky</t>
  </si>
  <si>
    <t>Typ: PAR - 41 MAA</t>
  </si>
  <si>
    <t>Průměr připojení chladiva Ø: 9,52/22,2 mm (kapalina/plyn)</t>
  </si>
  <si>
    <t>Koeficient účinnosti chlazení: EER = 3,85; SEER =8,31</t>
  </si>
  <si>
    <t>Koeficient účinnosti vytápění: COP = 4,57; SCOP = 8,11</t>
  </si>
  <si>
    <t>Chladící médium: R410A (GWP = 2088); předplněno chladivem: m = 6,0 kg</t>
  </si>
  <si>
    <t>El. příkon: P = 7,27 / 6,89 KW (topení/chlazení); U = 3x400 V; I = 19 A</t>
  </si>
  <si>
    <t>Vnitřní nástěnná jednotka - VRF systém</t>
  </si>
  <si>
    <t>vč. čerpadla kondenzátu</t>
  </si>
  <si>
    <t>2A</t>
  </si>
  <si>
    <t xml:space="preserve">Rozměry jednotky (ŠxHxV): 570 x 570 x 285 mm; hmotnost: m = 17,0 Kg </t>
  </si>
  <si>
    <t>2B</t>
  </si>
  <si>
    <t xml:space="preserve">Délkové infračervené ovládání </t>
  </si>
  <si>
    <t>Distribuční čelní panel - s infra přijímačem</t>
  </si>
  <si>
    <t xml:space="preserve">Rozměry čelního panelu (ŠxHxV): 620 x 620 x 30 mm; hmotnost: m = 2,5 Kg </t>
  </si>
  <si>
    <t>1A</t>
  </si>
  <si>
    <t>Rozbočovač vedení chladiva - refnet</t>
  </si>
  <si>
    <t>Typy podle jednotlivých potrubí</t>
  </si>
  <si>
    <t>Propojovací měděné potrubí vedení chladiva</t>
  </si>
  <si>
    <t>Průměry potrubí chladiva:  22,2 mm</t>
  </si>
  <si>
    <t>Celková délka jednotlivých průměrů potrubí chladiva:</t>
  </si>
  <si>
    <t>vč. ovládacího vodiče - 2 žilový nepolarizovaný datový kabel</t>
  </si>
  <si>
    <t>4A</t>
  </si>
  <si>
    <t>4B</t>
  </si>
  <si>
    <t xml:space="preserve">Rozměry jednotky (ŠxHxV):1100 x 390 x 1.650 mm; hmotnost: m = 194 Kg </t>
  </si>
  <si>
    <t>Hladina akustického tlaku v 1 m.: 35 / 39 / 43 / 47 dB (A)</t>
  </si>
  <si>
    <t>Chladící médium: R 32 (GWP = 675); předplněno chladivem: m = 2,8 kg</t>
  </si>
  <si>
    <t>Venkovní kondenzační jednotka, typ: PUZ-ZM 71 VHA</t>
  </si>
  <si>
    <t>Vnitřní podstropní jednotka, typ: PCA-M 71 HA</t>
  </si>
  <si>
    <t>Venkovní kondenzační jednotka chlazení - Mini VRF systém</t>
  </si>
  <si>
    <t>ROZPOČET - CHLAZENÍ, KLIMATIZACE</t>
  </si>
  <si>
    <t>3A</t>
  </si>
  <si>
    <t>3B</t>
  </si>
  <si>
    <t>Průměry potrubí chladiva:  9,5 mm</t>
  </si>
  <si>
    <t>Průměry potrubí chladiva:  15,9 mm</t>
  </si>
  <si>
    <t>Průměry potrubí chladiva:  9,52 mm</t>
  </si>
  <si>
    <t>Průměry potrubí chladiva:  15,88 mm</t>
  </si>
  <si>
    <t>Průměry potrubí chladiva:  19,05 mm</t>
  </si>
  <si>
    <t>3.</t>
  </si>
  <si>
    <t>Projekt skutečného provedení</t>
  </si>
  <si>
    <t>7</t>
  </si>
  <si>
    <t>8</t>
  </si>
  <si>
    <t>9</t>
  </si>
  <si>
    <t>Revize elektro</t>
  </si>
  <si>
    <t>10</t>
  </si>
  <si>
    <t>Úprava střechy světlíku</t>
  </si>
  <si>
    <t>Oplechování venkovních rozvodů chladiva</t>
  </si>
  <si>
    <t>Demontáže SDK kazetových podhledů, ve stavbou dotčených prostorech, včetně jejich zpětné montáže a doplnění nebo výměna poškozených kazet vč. dodávky</t>
  </si>
  <si>
    <t>6</t>
  </si>
  <si>
    <t>Zajištění vydání stanoviska TIČR</t>
  </si>
  <si>
    <t>m2</t>
  </si>
  <si>
    <t>3 - Ostatní náklady</t>
  </si>
  <si>
    <t>ks</t>
  </si>
  <si>
    <t>Úprava nosného rastru minerálních stropních kazet (nosná konstrukce pro osazení kazetových klimatizačních jednotek)</t>
  </si>
  <si>
    <t>Úprava SDK stropu v prostoru výdejny jídel vč. dodávky a osazení revizních dvířek 600 x 600 mm</t>
  </si>
  <si>
    <t>Drobné stavební práce a úprava povrchů (drážkování, průrazy pro potrubí chladiva, el.instalací silnoproudu, slaboproudu, strukturované kabeláže)</t>
  </si>
  <si>
    <t>vč. tepelné izolace, tloušťka stěny min. 19 mm (vč. 10% prořezu)</t>
  </si>
  <si>
    <r>
      <t>Jmenovitý chladící výkon: P</t>
    </r>
    <r>
      <rPr>
        <vertAlign val="subscript"/>
        <sz val="9"/>
        <rFont val="Arial"/>
        <family val="2"/>
      </rPr>
      <t>CH</t>
    </r>
    <r>
      <rPr>
        <sz val="9"/>
        <rFont val="Arial"/>
        <family val="2"/>
      </rPr>
      <t xml:space="preserve"> = 28,0 KW</t>
    </r>
  </si>
  <si>
    <r>
      <t>Jmenovitý topný výkon: P</t>
    </r>
    <r>
      <rPr>
        <vertAlign val="subscript"/>
        <sz val="9"/>
        <rFont val="Arial"/>
        <family val="2"/>
      </rPr>
      <t xml:space="preserve">T </t>
    </r>
    <r>
      <rPr>
        <sz val="9"/>
        <rFont val="Arial"/>
        <family val="2"/>
      </rPr>
      <t>= 31,5 KW</t>
    </r>
  </si>
  <si>
    <r>
      <t>Hladina akustického tlaku ve vzdálenosti 1,0 m: L</t>
    </r>
    <r>
      <rPr>
        <vertAlign val="subscript"/>
        <sz val="9"/>
        <rFont val="Arial"/>
        <family val="2"/>
      </rPr>
      <t>P</t>
    </r>
    <r>
      <rPr>
        <sz val="9"/>
        <rFont val="Arial"/>
        <family val="2"/>
      </rPr>
      <t xml:space="preserve"> = 59 dB(A)</t>
    </r>
  </si>
  <si>
    <r>
      <t>Jmenovitý chladící výkon: P</t>
    </r>
    <r>
      <rPr>
        <vertAlign val="subscript"/>
        <sz val="9"/>
        <rFont val="Arial"/>
        <family val="2"/>
      </rPr>
      <t>CH</t>
    </r>
    <r>
      <rPr>
        <sz val="9"/>
        <rFont val="Arial"/>
        <family val="2"/>
      </rPr>
      <t xml:space="preserve"> = 7,1 KW</t>
    </r>
  </si>
  <si>
    <r>
      <t>Jmenovitý topný výkon: P</t>
    </r>
    <r>
      <rPr>
        <vertAlign val="subscript"/>
        <sz val="9"/>
        <rFont val="Arial"/>
        <family val="2"/>
      </rPr>
      <t xml:space="preserve">T </t>
    </r>
    <r>
      <rPr>
        <sz val="9"/>
        <rFont val="Arial"/>
        <family val="2"/>
      </rPr>
      <t>= 8,5 KW</t>
    </r>
  </si>
  <si>
    <r>
      <t>Elektrické napájení: P</t>
    </r>
    <r>
      <rPr>
        <vertAlign val="subscript"/>
        <sz val="9"/>
        <rFont val="Arial"/>
        <family val="2"/>
      </rPr>
      <t>E</t>
    </r>
    <r>
      <rPr>
        <sz val="9"/>
        <rFont val="Arial"/>
        <family val="2"/>
      </rPr>
      <t>= 0,1 KW; U= 230 V</t>
    </r>
  </si>
  <si>
    <r>
      <t xml:space="preserve">Množství vzduchu: Q= 600 / 720 / 840 / 960 m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/hod.</t>
    </r>
  </si>
  <si>
    <t>12</t>
  </si>
  <si>
    <t>bm</t>
  </si>
  <si>
    <t xml:space="preserve">m </t>
  </si>
  <si>
    <t>Cena</t>
  </si>
  <si>
    <t>MJ</t>
  </si>
  <si>
    <t>Počet MJ</t>
  </si>
  <si>
    <t>Kč/MJ</t>
  </si>
  <si>
    <t>Kč celkem</t>
  </si>
  <si>
    <t>Pol.č.</t>
  </si>
  <si>
    <t>Potrubí kanalizační, odvod kondenzátu z vnitřních klima jednotek, HT 32 vč. tvarovek, na stěnu</t>
  </si>
  <si>
    <t>m</t>
  </si>
  <si>
    <t>Napájecí kabel elektro</t>
  </si>
  <si>
    <t xml:space="preserve">1x 400V 20A/C </t>
  </si>
  <si>
    <t xml:space="preserve">1x 220 V 16A/C </t>
  </si>
  <si>
    <t xml:space="preserve">Pochozí lávka pro kabel na střeše </t>
  </si>
  <si>
    <t>Uzemění venkovních jednotek</t>
  </si>
  <si>
    <t>13</t>
  </si>
  <si>
    <t>14</t>
  </si>
  <si>
    <t>Spojovací materiál - šrouby, matice, podložky, závěsy, závitové tyče, ocelové hmoždinky, pomocné konstrukce, samolepící pásky, těsnící materiál.</t>
  </si>
  <si>
    <t>Ostatní náklady celkem</t>
  </si>
  <si>
    <t>Kč</t>
  </si>
  <si>
    <t>Součet</t>
  </si>
  <si>
    <t>Doprava</t>
  </si>
  <si>
    <t>1x 220V 16A/C</t>
  </si>
  <si>
    <t>Denní úklid dotčených ploch</t>
  </si>
  <si>
    <t>15</t>
  </si>
  <si>
    <t>Náklady celkem bez DPH :</t>
  </si>
  <si>
    <t>Náklady (Kč)</t>
  </si>
  <si>
    <t>Název položky</t>
  </si>
  <si>
    <t>Náklady celkem vč. DPH 21%</t>
  </si>
  <si>
    <t>DPH 21 %</t>
  </si>
  <si>
    <t>soubor</t>
  </si>
  <si>
    <t>kg</t>
  </si>
  <si>
    <t xml:space="preserve">Karlovarská krajská nemocnice a.s., nemocnice Karlovy Vary– objekt D – 2.NP,  Jídelna zaměstnanců a výdej jídel – Chlazení, klimatizace
</t>
  </si>
  <si>
    <t>Stavba: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</si>
</sst>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42" formatCode="_-* #,##0\ &quot;Kč&quot;_-;\-* #,##0\ &quot;Kč&quot;_-;_-* &quot;-&quot;\ &quot;Kč&quot;_-;_-@_-"/>
    <numFmt numFmtId="164" formatCode="#,##0\ &quot;Kč&quot;"/>
    <numFmt numFmtId="165" formatCode="#,##0.00_ ;\-#,##0.00\ "/>
    <numFmt numFmtId="166" formatCode="#,##0.0"/>
  </numFmts>
  <fonts count="11">
    <font>
      <sz val="10"/>
      <name val="Arial CE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/>
      <right style="hair"/>
      <top/>
      <bottom style="medium"/>
    </border>
    <border>
      <left/>
      <right/>
      <top/>
      <bottom style="medium"/>
    </border>
    <border>
      <left style="thin"/>
      <right style="hair"/>
      <top/>
      <bottom style="medium"/>
    </border>
    <border>
      <left/>
      <right style="medium"/>
      <top/>
      <bottom style="medium"/>
    </border>
    <border>
      <left style="medium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medium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medium"/>
      <right/>
      <top/>
      <bottom style="hair"/>
    </border>
    <border>
      <left style="hair"/>
      <right/>
      <top/>
      <bottom style="hair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 style="medium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medium"/>
      <right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 style="hair"/>
      <bottom style="hair"/>
    </border>
    <border>
      <left style="hair"/>
      <right/>
      <top style="thin"/>
      <bottom style="hair"/>
    </border>
    <border>
      <left style="medium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hair"/>
    </border>
    <border>
      <left style="hair"/>
      <right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/>
      <right style="hair"/>
      <top style="hair"/>
      <bottom style="medium"/>
    </border>
    <border>
      <left/>
      <right style="medium"/>
      <top/>
      <bottom style="thin"/>
    </border>
    <border>
      <left/>
      <right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 style="thin"/>
      <bottom style="medium"/>
    </border>
    <border>
      <left style="medium"/>
      <right/>
      <top style="thin"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 style="hair"/>
      <top style="thin"/>
      <bottom/>
    </border>
    <border>
      <left style="medium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hair"/>
      <right style="medium"/>
      <top/>
      <bottom style="medium"/>
    </border>
    <border>
      <left/>
      <right style="thin"/>
      <top/>
      <bottom/>
    </border>
    <border>
      <left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/>
      <right style="thin"/>
      <top style="thin"/>
      <bottom style="medium"/>
    </border>
    <border>
      <left/>
      <right style="thin"/>
      <top style="hair"/>
      <bottom style="hair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hair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hair"/>
      <right style="hair"/>
      <top style="medium"/>
      <bottom/>
    </border>
    <border>
      <left/>
      <right/>
      <top style="medium"/>
      <bottom style="hair"/>
    </border>
    <border>
      <left style="hair"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hair"/>
      <top style="medium"/>
      <bottom/>
    </border>
    <border>
      <left style="hair"/>
      <right/>
      <top style="medium"/>
      <bottom style="thin"/>
    </border>
    <border>
      <left style="hair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5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5" fontId="4" fillId="0" borderId="10" xfId="0" applyNumberFormat="1" applyFont="1" applyBorder="1" applyAlignment="1">
      <alignment horizontal="center"/>
    </xf>
    <xf numFmtId="5" fontId="4" fillId="0" borderId="1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42" fontId="4" fillId="0" borderId="12" xfId="0" applyNumberFormat="1" applyFont="1" applyBorder="1" applyAlignment="1">
      <alignment horizontal="center"/>
    </xf>
    <xf numFmtId="5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5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5" fillId="0" borderId="18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42" fontId="4" fillId="0" borderId="19" xfId="0" applyNumberFormat="1" applyFont="1" applyBorder="1" applyAlignment="1">
      <alignment horizontal="center"/>
    </xf>
    <xf numFmtId="42" fontId="6" fillId="0" borderId="19" xfId="0" applyNumberFormat="1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5" fillId="0" borderId="22" xfId="0" applyFont="1" applyBorder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42" fontId="4" fillId="0" borderId="23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5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right"/>
    </xf>
    <xf numFmtId="0" fontId="5" fillId="0" borderId="28" xfId="0" applyFont="1" applyBorder="1"/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5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5" fontId="4" fillId="0" borderId="33" xfId="0" applyNumberFormat="1" applyFont="1" applyBorder="1" applyAlignment="1">
      <alignment horizontal="center"/>
    </xf>
    <xf numFmtId="0" fontId="4" fillId="2" borderId="34" xfId="0" applyFont="1" applyFill="1" applyBorder="1" applyAlignment="1">
      <alignment horizontal="right"/>
    </xf>
    <xf numFmtId="0" fontId="5" fillId="0" borderId="7" xfId="0" applyFont="1" applyBorder="1"/>
    <xf numFmtId="3" fontId="4" fillId="0" borderId="35" xfId="0" applyNumberFormat="1" applyFont="1" applyBorder="1" applyAlignment="1">
      <alignment horizontal="center"/>
    </xf>
    <xf numFmtId="42" fontId="4" fillId="0" borderId="8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5" fontId="4" fillId="0" borderId="37" xfId="0" applyNumberFormat="1" applyFont="1" applyBorder="1" applyAlignment="1">
      <alignment horizontal="center"/>
    </xf>
    <xf numFmtId="0" fontId="5" fillId="0" borderId="38" xfId="0" applyFont="1" applyBorder="1"/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42" fontId="4" fillId="0" borderId="39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5" fontId="4" fillId="0" borderId="42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0" fontId="4" fillId="0" borderId="45" xfId="0" applyFont="1" applyBorder="1" applyAlignment="1">
      <alignment horizontal="right"/>
    </xf>
    <xf numFmtId="5" fontId="4" fillId="0" borderId="46" xfId="0" applyNumberFormat="1" applyFont="1" applyBorder="1" applyAlignment="1">
      <alignment horizontal="center"/>
    </xf>
    <xf numFmtId="5" fontId="4" fillId="0" borderId="47" xfId="0" applyNumberFormat="1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3" fontId="4" fillId="0" borderId="48" xfId="0" applyNumberFormat="1" applyFont="1" applyBorder="1" applyAlignment="1">
      <alignment horizontal="center"/>
    </xf>
    <xf numFmtId="0" fontId="4" fillId="0" borderId="49" xfId="0" applyFont="1" applyBorder="1" applyAlignment="1">
      <alignment horizontal="right"/>
    </xf>
    <xf numFmtId="0" fontId="5" fillId="0" borderId="50" xfId="0" applyFont="1" applyBorder="1"/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42" fontId="4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horizontal="right"/>
    </xf>
    <xf numFmtId="0" fontId="5" fillId="0" borderId="53" xfId="0" applyFont="1" applyBorder="1"/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3" fontId="4" fillId="0" borderId="55" xfId="0" applyNumberFormat="1" applyFont="1" applyBorder="1" applyAlignment="1">
      <alignment horizontal="center"/>
    </xf>
    <xf numFmtId="5" fontId="4" fillId="0" borderId="56" xfId="0" applyNumberFormat="1" applyFont="1" applyBorder="1" applyAlignment="1">
      <alignment horizontal="center"/>
    </xf>
    <xf numFmtId="3" fontId="4" fillId="0" borderId="57" xfId="0" applyNumberFormat="1" applyFont="1" applyBorder="1" applyAlignment="1">
      <alignment horizontal="center"/>
    </xf>
    <xf numFmtId="5" fontId="4" fillId="0" borderId="58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4" fillId="0" borderId="5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5" fontId="4" fillId="0" borderId="60" xfId="0" applyNumberFormat="1" applyFont="1" applyBorder="1" applyAlignment="1">
      <alignment horizontal="center"/>
    </xf>
    <xf numFmtId="0" fontId="4" fillId="0" borderId="61" xfId="0" applyFont="1" applyBorder="1" applyAlignment="1">
      <alignment horizontal="right"/>
    </xf>
    <xf numFmtId="0" fontId="5" fillId="0" borderId="62" xfId="0" applyFont="1" applyBorder="1"/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3" fontId="4" fillId="0" borderId="64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5" fontId="4" fillId="0" borderId="8" xfId="0" applyNumberFormat="1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5" fontId="4" fillId="0" borderId="23" xfId="0" applyNumberFormat="1" applyFont="1" applyBorder="1" applyAlignment="1">
      <alignment horizontal="center"/>
    </xf>
    <xf numFmtId="0" fontId="4" fillId="0" borderId="7" xfId="0" applyFont="1" applyBorder="1"/>
    <xf numFmtId="0" fontId="5" fillId="0" borderId="49" xfId="0" applyFont="1" applyBorder="1" applyAlignment="1">
      <alignment horizontal="right"/>
    </xf>
    <xf numFmtId="5" fontId="4" fillId="0" borderId="66" xfId="0" applyNumberFormat="1" applyFont="1" applyBorder="1" applyAlignment="1">
      <alignment horizontal="center"/>
    </xf>
    <xf numFmtId="3" fontId="4" fillId="0" borderId="67" xfId="0" applyNumberFormat="1" applyFont="1" applyBorder="1" applyAlignment="1">
      <alignment horizontal="center"/>
    </xf>
    <xf numFmtId="5" fontId="4" fillId="0" borderId="68" xfId="0" applyNumberFormat="1" applyFont="1" applyBorder="1" applyAlignment="1">
      <alignment horizontal="center"/>
    </xf>
    <xf numFmtId="0" fontId="5" fillId="0" borderId="52" xfId="0" applyFont="1" applyBorder="1" applyAlignment="1">
      <alignment horizontal="right"/>
    </xf>
    <xf numFmtId="3" fontId="4" fillId="0" borderId="69" xfId="0" applyNumberFormat="1" applyFont="1" applyBorder="1" applyAlignment="1">
      <alignment horizontal="center"/>
    </xf>
    <xf numFmtId="0" fontId="5" fillId="0" borderId="61" xfId="0" applyFont="1" applyBorder="1" applyAlignment="1">
      <alignment horizontal="right"/>
    </xf>
    <xf numFmtId="0" fontId="4" fillId="0" borderId="62" xfId="0" applyFont="1" applyBorder="1"/>
    <xf numFmtId="5" fontId="4" fillId="0" borderId="70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3" fontId="4" fillId="0" borderId="71" xfId="0" applyNumberFormat="1" applyFont="1" applyBorder="1" applyAlignment="1">
      <alignment horizontal="center"/>
    </xf>
    <xf numFmtId="42" fontId="4" fillId="0" borderId="72" xfId="0" applyNumberFormat="1" applyFont="1" applyBorder="1" applyAlignment="1">
      <alignment horizontal="center"/>
    </xf>
    <xf numFmtId="42" fontId="4" fillId="0" borderId="73" xfId="0" applyNumberFormat="1" applyFont="1" applyBorder="1" applyAlignment="1">
      <alignment horizontal="center"/>
    </xf>
    <xf numFmtId="5" fontId="4" fillId="0" borderId="74" xfId="0" applyNumberFormat="1" applyFont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4" fillId="0" borderId="28" xfId="0" applyFont="1" applyBorder="1"/>
    <xf numFmtId="3" fontId="4" fillId="0" borderId="75" xfId="0" applyNumberFormat="1" applyFont="1" applyBorder="1" applyAlignment="1">
      <alignment horizontal="center"/>
    </xf>
    <xf numFmtId="5" fontId="4" fillId="0" borderId="76" xfId="0" applyNumberFormat="1" applyFont="1" applyBorder="1" applyAlignment="1">
      <alignment horizontal="center"/>
    </xf>
    <xf numFmtId="0" fontId="5" fillId="0" borderId="77" xfId="0" applyFont="1" applyBorder="1" applyAlignment="1">
      <alignment horizontal="right"/>
    </xf>
    <xf numFmtId="0" fontId="4" fillId="0" borderId="78" xfId="0" applyFont="1" applyBorder="1"/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5" fontId="4" fillId="0" borderId="80" xfId="0" applyNumberFormat="1" applyFont="1" applyBorder="1" applyAlignment="1">
      <alignment horizontal="center"/>
    </xf>
    <xf numFmtId="3" fontId="4" fillId="0" borderId="81" xfId="0" applyNumberFormat="1" applyFont="1" applyBorder="1" applyAlignment="1">
      <alignment horizontal="center"/>
    </xf>
    <xf numFmtId="5" fontId="4" fillId="0" borderId="8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2" fontId="4" fillId="0" borderId="0" xfId="0" applyNumberFormat="1" applyFont="1" applyAlignment="1">
      <alignment horizontal="center"/>
    </xf>
    <xf numFmtId="0" fontId="9" fillId="0" borderId="6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50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5" fontId="5" fillId="0" borderId="37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right" vertical="center"/>
    </xf>
    <xf numFmtId="0" fontId="5" fillId="0" borderId="84" xfId="0" applyFont="1" applyBorder="1" applyAlignment="1">
      <alignment horizontal="left" vertical="center"/>
    </xf>
    <xf numFmtId="0" fontId="5" fillId="0" borderId="50" xfId="0" applyFont="1" applyBorder="1" applyAlignment="1">
      <alignment vertical="center"/>
    </xf>
    <xf numFmtId="0" fontId="5" fillId="0" borderId="61" xfId="0" applyFont="1" applyBorder="1" applyAlignment="1">
      <alignment horizontal="right" vertical="center"/>
    </xf>
    <xf numFmtId="49" fontId="5" fillId="0" borderId="85" xfId="0" applyNumberFormat="1" applyFont="1" applyBorder="1" applyAlignment="1">
      <alignment horizontal="left" vertical="center"/>
    </xf>
    <xf numFmtId="49" fontId="5" fillId="0" borderId="84" xfId="0" applyNumberFormat="1" applyFont="1" applyBorder="1" applyAlignment="1">
      <alignment horizontal="left" vertical="center"/>
    </xf>
    <xf numFmtId="0" fontId="5" fillId="0" borderId="77" xfId="0" applyFont="1" applyBorder="1" applyAlignment="1">
      <alignment horizontal="right" vertical="center"/>
    </xf>
    <xf numFmtId="49" fontId="5" fillId="0" borderId="86" xfId="0" applyNumberFormat="1" applyFont="1" applyBorder="1" applyAlignment="1">
      <alignment horizontal="left" vertical="center"/>
    </xf>
    <xf numFmtId="0" fontId="4" fillId="0" borderId="7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6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85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49" fontId="5" fillId="0" borderId="69" xfId="0" applyNumberFormat="1" applyFont="1" applyBorder="1" applyAlignment="1">
      <alignment horizontal="center"/>
    </xf>
    <xf numFmtId="49" fontId="5" fillId="0" borderId="8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84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86" xfId="0" applyNumberFormat="1" applyFont="1" applyBorder="1" applyAlignment="1">
      <alignment horizontal="center"/>
    </xf>
    <xf numFmtId="49" fontId="4" fillId="2" borderId="35" xfId="0" applyNumberFormat="1" applyFont="1" applyFill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8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 vertical="center"/>
    </xf>
    <xf numFmtId="0" fontId="5" fillId="0" borderId="27" xfId="0" applyFont="1" applyBorder="1" applyAlignment="1">
      <alignment horizontal="right" vertical="center"/>
    </xf>
    <xf numFmtId="0" fontId="5" fillId="0" borderId="30" xfId="0" applyFont="1" applyBorder="1" applyAlignment="1">
      <alignment horizontal="left" vertical="center"/>
    </xf>
    <xf numFmtId="0" fontId="5" fillId="2" borderId="87" xfId="0" applyFont="1" applyFill="1" applyBorder="1" applyAlignment="1">
      <alignment horizontal="right" vertical="center"/>
    </xf>
    <xf numFmtId="49" fontId="5" fillId="2" borderId="88" xfId="0" applyNumberFormat="1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right" vertical="center"/>
    </xf>
    <xf numFmtId="49" fontId="5" fillId="2" borderId="30" xfId="0" applyNumberFormat="1" applyFont="1" applyFill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0" fontId="5" fillId="0" borderId="87" xfId="0" applyFont="1" applyBorder="1" applyAlignment="1">
      <alignment horizontal="right" vertical="center"/>
    </xf>
    <xf numFmtId="49" fontId="5" fillId="0" borderId="88" xfId="0" applyNumberFormat="1" applyFont="1" applyBorder="1" applyAlignment="1">
      <alignment horizontal="lef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50" xfId="0" applyFont="1" applyBorder="1" applyAlignment="1">
      <alignment vertical="center" wrapText="1"/>
    </xf>
    <xf numFmtId="165" fontId="5" fillId="0" borderId="89" xfId="0" applyNumberFormat="1" applyFont="1" applyBorder="1" applyAlignment="1">
      <alignment horizontal="center" vertical="center"/>
    </xf>
    <xf numFmtId="165" fontId="5" fillId="0" borderId="33" xfId="0" applyNumberFormat="1" applyFont="1" applyBorder="1" applyAlignment="1">
      <alignment horizontal="center" vertical="center"/>
    </xf>
    <xf numFmtId="165" fontId="5" fillId="0" borderId="68" xfId="0" applyNumberFormat="1" applyFont="1" applyBorder="1" applyAlignment="1">
      <alignment horizontal="center" vertical="center"/>
    </xf>
    <xf numFmtId="165" fontId="5" fillId="0" borderId="82" xfId="0" applyNumberFormat="1" applyFont="1" applyBorder="1" applyAlignment="1">
      <alignment horizontal="center" vertical="center"/>
    </xf>
    <xf numFmtId="166" fontId="5" fillId="0" borderId="84" xfId="0" applyNumberFormat="1" applyFont="1" applyBorder="1" applyAlignment="1">
      <alignment horizontal="center" vertical="center"/>
    </xf>
    <xf numFmtId="166" fontId="5" fillId="0" borderId="30" xfId="0" applyNumberFormat="1" applyFont="1" applyBorder="1" applyAlignment="1">
      <alignment horizontal="center" vertical="center"/>
    </xf>
    <xf numFmtId="166" fontId="5" fillId="0" borderId="32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4" fontId="5" fillId="0" borderId="51" xfId="0" applyNumberFormat="1" applyFont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3" fontId="5" fillId="0" borderId="36" xfId="0" applyNumberFormat="1" applyFont="1" applyBorder="1" applyAlignment="1">
      <alignment horizontal="center" vertical="center"/>
    </xf>
    <xf numFmtId="0" fontId="5" fillId="0" borderId="90" xfId="0" applyFont="1" applyBorder="1" applyAlignment="1">
      <alignment horizontal="right" vertical="center"/>
    </xf>
    <xf numFmtId="49" fontId="5" fillId="0" borderId="91" xfId="0" applyNumberFormat="1" applyFont="1" applyBorder="1" applyAlignment="1">
      <alignment horizontal="left" vertical="center"/>
    </xf>
    <xf numFmtId="0" fontId="5" fillId="0" borderId="75" xfId="0" applyFont="1" applyBorder="1" applyAlignment="1">
      <alignment vertical="center" wrapText="1"/>
    </xf>
    <xf numFmtId="4" fontId="5" fillId="0" borderId="66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4" fontId="5" fillId="0" borderId="80" xfId="0" applyNumberFormat="1" applyFont="1" applyBorder="1" applyAlignment="1">
      <alignment horizontal="center" vertical="center"/>
    </xf>
    <xf numFmtId="4" fontId="5" fillId="0" borderId="92" xfId="0" applyNumberFormat="1" applyFont="1" applyBorder="1" applyAlignment="1">
      <alignment horizontal="center" vertical="center"/>
    </xf>
    <xf numFmtId="166" fontId="5" fillId="0" borderId="93" xfId="0" applyNumberFormat="1" applyFont="1" applyBorder="1" applyAlignment="1">
      <alignment horizontal="center" vertical="center"/>
    </xf>
    <xf numFmtId="166" fontId="5" fillId="0" borderId="81" xfId="0" applyNumberFormat="1" applyFont="1" applyBorder="1" applyAlignment="1">
      <alignment horizontal="center" vertical="center"/>
    </xf>
    <xf numFmtId="166" fontId="5" fillId="0" borderId="67" xfId="0" applyNumberFormat="1" applyFont="1" applyBorder="1" applyAlignment="1">
      <alignment horizontal="center" vertical="center"/>
    </xf>
    <xf numFmtId="0" fontId="5" fillId="0" borderId="94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0" fontId="6" fillId="0" borderId="95" xfId="0" applyFont="1" applyBorder="1" applyAlignment="1">
      <alignment vertical="center"/>
    </xf>
    <xf numFmtId="0" fontId="5" fillId="0" borderId="95" xfId="0" applyFont="1" applyBorder="1" applyAlignment="1">
      <alignment horizontal="center" vertical="center"/>
    </xf>
    <xf numFmtId="4" fontId="5" fillId="0" borderId="96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5" fontId="5" fillId="0" borderId="97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98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165" fontId="5" fillId="0" borderId="100" xfId="0" applyNumberFormat="1" applyFont="1" applyBorder="1" applyAlignment="1">
      <alignment vertical="center"/>
    </xf>
    <xf numFmtId="165" fontId="5" fillId="0" borderId="101" xfId="0" applyNumberFormat="1" applyFont="1" applyBorder="1" applyAlignment="1">
      <alignment vertical="center"/>
    </xf>
    <xf numFmtId="165" fontId="5" fillId="0" borderId="102" xfId="0" applyNumberFormat="1" applyFont="1" applyBorder="1" applyAlignment="1">
      <alignment vertical="center"/>
    </xf>
    <xf numFmtId="165" fontId="4" fillId="0" borderId="103" xfId="0" applyNumberFormat="1" applyFont="1" applyBorder="1" applyAlignment="1">
      <alignment vertical="center"/>
    </xf>
    <xf numFmtId="165" fontId="4" fillId="0" borderId="104" xfId="0" applyNumberFormat="1" applyFont="1" applyBorder="1" applyAlignment="1">
      <alignment vertical="center"/>
    </xf>
    <xf numFmtId="165" fontId="4" fillId="0" borderId="10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7" xfId="0" applyFont="1" applyBorder="1" applyAlignment="1">
      <alignment vertical="center"/>
    </xf>
    <xf numFmtId="0" fontId="0" fillId="0" borderId="108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10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11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113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5" fontId="4" fillId="0" borderId="64" xfId="0" applyNumberFormat="1" applyFont="1" applyBorder="1" applyAlignment="1">
      <alignment horizontal="right"/>
    </xf>
    <xf numFmtId="5" fontId="4" fillId="0" borderId="114" xfId="0" applyNumberFormat="1" applyFont="1" applyBorder="1" applyAlignment="1">
      <alignment horizontal="right"/>
    </xf>
    <xf numFmtId="5" fontId="4" fillId="0" borderId="75" xfId="0" applyNumberFormat="1" applyFont="1" applyBorder="1" applyAlignment="1">
      <alignment horizontal="right"/>
    </xf>
    <xf numFmtId="5" fontId="4" fillId="0" borderId="115" xfId="0" applyNumberFormat="1" applyFont="1" applyBorder="1" applyAlignment="1">
      <alignment horizontal="right"/>
    </xf>
    <xf numFmtId="0" fontId="4" fillId="0" borderId="116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/>
    </xf>
    <xf numFmtId="0" fontId="4" fillId="0" borderId="11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4" fontId="4" fillId="0" borderId="119" xfId="0" applyNumberFormat="1" applyFont="1" applyBorder="1" applyAlignment="1">
      <alignment horizontal="center"/>
    </xf>
    <xf numFmtId="164" fontId="4" fillId="0" borderId="120" xfId="0" applyNumberFormat="1" applyFont="1" applyBorder="1" applyAlignment="1">
      <alignment horizontal="center"/>
    </xf>
    <xf numFmtId="164" fontId="4" fillId="0" borderId="121" xfId="0" applyNumberFormat="1" applyFont="1" applyBorder="1" applyAlignment="1">
      <alignment horizontal="center"/>
    </xf>
    <xf numFmtId="0" fontId="4" fillId="0" borderId="122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5" fillId="0" borderId="64" xfId="0" applyNumberFormat="1" applyFont="1" applyBorder="1" applyAlignment="1">
      <alignment horizontal="right" vertical="center"/>
    </xf>
    <xf numFmtId="4" fontId="5" fillId="0" borderId="70" xfId="0" applyNumberFormat="1" applyFont="1" applyBorder="1" applyAlignment="1">
      <alignment horizontal="right" vertical="center"/>
    </xf>
    <xf numFmtId="4" fontId="4" fillId="0" borderId="119" xfId="0" applyNumberFormat="1" applyFont="1" applyBorder="1" applyAlignment="1">
      <alignment horizontal="center" vertical="center"/>
    </xf>
    <xf numFmtId="4" fontId="4" fillId="0" borderId="121" xfId="0" applyNumberFormat="1" applyFont="1" applyBorder="1" applyAlignment="1">
      <alignment horizontal="center" vertical="center"/>
    </xf>
    <xf numFmtId="4" fontId="5" fillId="0" borderId="75" xfId="0" applyNumberFormat="1" applyFont="1" applyBorder="1" applyAlignment="1">
      <alignment horizontal="right" vertical="center"/>
    </xf>
    <xf numFmtId="4" fontId="5" fillId="0" borderId="7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18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2"/>
  <sheetViews>
    <sheetView showZeros="0" workbookViewId="0" topLeftCell="A1">
      <selection activeCell="D17" sqref="D17"/>
    </sheetView>
  </sheetViews>
  <sheetFormatPr defaultColWidth="9.125" defaultRowHeight="12.75"/>
  <cols>
    <col min="1" max="1" width="2.125" style="129" customWidth="1"/>
    <col min="2" max="2" width="8.625" style="129" customWidth="1"/>
    <col min="3" max="3" width="44.25390625" style="129" customWidth="1"/>
    <col min="4" max="4" width="25.75390625" style="129" customWidth="1"/>
    <col min="5" max="5" width="2.125" style="129" customWidth="1"/>
    <col min="6" max="16384" width="9.125" style="129" customWidth="1"/>
  </cols>
  <sheetData>
    <row r="1" ht="11.25" customHeight="1"/>
    <row r="2" spans="2:4" ht="20.25">
      <c r="B2" s="248" t="s">
        <v>21</v>
      </c>
      <c r="C2" s="248"/>
      <c r="D2" s="248"/>
    </row>
    <row r="3" ht="11.25" customHeight="1">
      <c r="C3" s="237"/>
    </row>
    <row r="4" spans="2:4" s="239" customFormat="1" ht="40.5" customHeight="1">
      <c r="B4" s="239" t="s">
        <v>151</v>
      </c>
      <c r="C4" s="249" t="s">
        <v>150</v>
      </c>
      <c r="D4" s="249"/>
    </row>
    <row r="5" ht="11.25" customHeight="1" thickBot="1"/>
    <row r="6" spans="2:4" s="237" customFormat="1" ht="25.5" customHeight="1">
      <c r="B6" s="250" t="s">
        <v>145</v>
      </c>
      <c r="C6" s="251"/>
      <c r="D6" s="238" t="s">
        <v>144</v>
      </c>
    </row>
    <row r="7" spans="2:4" ht="17.1" customHeight="1">
      <c r="B7" s="242" t="str">
        <f>'Zař. č. 1'!C3</f>
        <v>1 - Jídelna - klimatizace</v>
      </c>
      <c r="C7" s="243"/>
      <c r="D7" s="231">
        <f>'Zař. č. 1'!F55</f>
        <v>0</v>
      </c>
    </row>
    <row r="8" spans="2:4" ht="17.1" customHeight="1">
      <c r="B8" s="246" t="str">
        <f>'Zař. č. 2'!C3</f>
        <v>2 - Výdej jídel - klimatizace</v>
      </c>
      <c r="C8" s="247"/>
      <c r="D8" s="232">
        <f>'Zař. č. 2'!F52</f>
        <v>0</v>
      </c>
    </row>
    <row r="9" spans="2:4" ht="17.1" customHeight="1">
      <c r="B9" s="227" t="str">
        <f>'3 - Ostatní náklady'!C3</f>
        <v>3 - Ostatní náklady</v>
      </c>
      <c r="C9" s="228"/>
      <c r="D9" s="233">
        <f>SUM('3 - Ostatní náklady'!F29:G29)</f>
        <v>0</v>
      </c>
    </row>
    <row r="10" spans="2:4" ht="17.1" customHeight="1" thickBot="1">
      <c r="B10" s="244" t="s">
        <v>143</v>
      </c>
      <c r="C10" s="245"/>
      <c r="D10" s="234">
        <f>SUM(D7:D9)</f>
        <v>0</v>
      </c>
    </row>
    <row r="11" spans="2:4" ht="17.1" customHeight="1">
      <c r="B11" s="240" t="s">
        <v>147</v>
      </c>
      <c r="C11" s="241"/>
      <c r="D11" s="235">
        <f>D10*0.21</f>
        <v>0</v>
      </c>
    </row>
    <row r="12" spans="2:4" ht="17.1" customHeight="1" thickBot="1">
      <c r="B12" s="229" t="s">
        <v>146</v>
      </c>
      <c r="C12" s="230"/>
      <c r="D12" s="236">
        <f>SUM(D10:D11)</f>
        <v>0</v>
      </c>
    </row>
  </sheetData>
  <mergeCells count="7">
    <mergeCell ref="B11:C11"/>
    <mergeCell ref="B7:C7"/>
    <mergeCell ref="B10:C10"/>
    <mergeCell ref="B8:C8"/>
    <mergeCell ref="B2:D2"/>
    <mergeCell ref="C4:D4"/>
    <mergeCell ref="B6:C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 xml:space="preserve">&amp;C&amp;"Times New Roman,Obyčejné"List číslo:&amp;"Times New Roman,Tučné"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showZeros="0" workbookViewId="0" topLeftCell="A1">
      <selection activeCell="I50" sqref="I50"/>
    </sheetView>
  </sheetViews>
  <sheetFormatPr defaultColWidth="9.125" defaultRowHeight="12.75"/>
  <cols>
    <col min="1" max="1" width="5.25390625" style="3" customWidth="1"/>
    <col min="2" max="2" width="5.25390625" style="156" customWidth="1"/>
    <col min="3" max="3" width="68.875" style="3" customWidth="1"/>
    <col min="4" max="4" width="8.125" style="5" bestFit="1" customWidth="1"/>
    <col min="5" max="5" width="6.25390625" style="5" bestFit="1" customWidth="1"/>
    <col min="6" max="6" width="8.625" style="5" customWidth="1"/>
    <col min="7" max="7" width="12.875" style="5" customWidth="1"/>
    <col min="8" max="8" width="8.625" style="5" customWidth="1"/>
    <col min="9" max="9" width="13.00390625" style="5" customWidth="1"/>
    <col min="10" max="10" width="1.37890625" style="3" customWidth="1"/>
    <col min="11" max="11" width="9.625" style="3" bestFit="1" customWidth="1"/>
    <col min="12" max="16384" width="9.125" style="3" customWidth="1"/>
  </cols>
  <sheetData>
    <row r="1" spans="1:9" s="1" customFormat="1" ht="26.25" customHeight="1">
      <c r="A1" s="252" t="s">
        <v>83</v>
      </c>
      <c r="B1" s="252"/>
      <c r="C1" s="252"/>
      <c r="D1" s="252"/>
      <c r="E1" s="252"/>
      <c r="F1" s="252"/>
      <c r="G1" s="252"/>
      <c r="H1" s="252"/>
      <c r="I1" s="252"/>
    </row>
    <row r="2" spans="1:7" s="1" customFormat="1" ht="15">
      <c r="A2" s="264" t="s">
        <v>0</v>
      </c>
      <c r="B2" s="264"/>
      <c r="C2" s="126" t="s">
        <v>25</v>
      </c>
      <c r="D2" s="2"/>
      <c r="E2" s="2"/>
      <c r="F2" s="2"/>
      <c r="G2" s="2"/>
    </row>
    <row r="3" spans="1:7" s="1" customFormat="1" ht="15">
      <c r="A3" s="264" t="s">
        <v>19</v>
      </c>
      <c r="B3" s="264"/>
      <c r="C3" s="126" t="s">
        <v>26</v>
      </c>
      <c r="D3" s="2"/>
      <c r="E3" s="2"/>
      <c r="F3" s="2"/>
      <c r="G3" s="2"/>
    </row>
    <row r="4" spans="8:9" ht="7.5" customHeight="1" thickBot="1">
      <c r="H4" s="3"/>
      <c r="I4" s="3"/>
    </row>
    <row r="5" spans="1:9" ht="15.75" customHeight="1">
      <c r="A5" s="268" t="s">
        <v>14</v>
      </c>
      <c r="B5" s="269"/>
      <c r="C5" s="259" t="s">
        <v>1</v>
      </c>
      <c r="D5" s="259" t="s">
        <v>2</v>
      </c>
      <c r="E5" s="262" t="s">
        <v>20</v>
      </c>
      <c r="F5" s="253" t="s">
        <v>11</v>
      </c>
      <c r="G5" s="261"/>
      <c r="H5" s="253" t="s">
        <v>13</v>
      </c>
      <c r="I5" s="254"/>
    </row>
    <row r="6" spans="1:9" ht="15.75" customHeight="1" thickBot="1">
      <c r="A6" s="270"/>
      <c r="B6" s="271"/>
      <c r="C6" s="260"/>
      <c r="D6" s="260"/>
      <c r="E6" s="263"/>
      <c r="F6" s="6" t="s">
        <v>12</v>
      </c>
      <c r="G6" s="7" t="s">
        <v>10</v>
      </c>
      <c r="H6" s="8" t="s">
        <v>12</v>
      </c>
      <c r="I6" s="9" t="s">
        <v>10</v>
      </c>
    </row>
    <row r="7" spans="1:9" ht="15.75" customHeight="1">
      <c r="A7" s="10" t="s">
        <v>4</v>
      </c>
      <c r="B7" s="157">
        <v>1</v>
      </c>
      <c r="C7" s="11" t="s">
        <v>82</v>
      </c>
      <c r="D7" s="17"/>
      <c r="E7" s="18"/>
      <c r="F7" s="22"/>
      <c r="G7" s="23"/>
      <c r="H7" s="19"/>
      <c r="I7" s="21"/>
    </row>
    <row r="8" spans="1:9" ht="15.75" customHeight="1">
      <c r="A8" s="10"/>
      <c r="B8" s="157"/>
      <c r="C8" s="11" t="s">
        <v>110</v>
      </c>
      <c r="D8" s="17"/>
      <c r="E8" s="18"/>
      <c r="F8" s="22"/>
      <c r="G8" s="23"/>
      <c r="H8" s="19"/>
      <c r="I8" s="21"/>
    </row>
    <row r="9" spans="1:9" ht="15.75" customHeight="1">
      <c r="A9" s="10"/>
      <c r="B9" s="157"/>
      <c r="C9" s="11" t="s">
        <v>111</v>
      </c>
      <c r="D9" s="17"/>
      <c r="E9" s="18"/>
      <c r="F9" s="22"/>
      <c r="G9" s="23"/>
      <c r="H9" s="19"/>
      <c r="I9" s="21"/>
    </row>
    <row r="10" spans="1:9" ht="15.75" customHeight="1">
      <c r="A10" s="10"/>
      <c r="B10" s="157"/>
      <c r="C10" s="11" t="s">
        <v>56</v>
      </c>
      <c r="D10" s="17"/>
      <c r="E10" s="18"/>
      <c r="F10" s="22"/>
      <c r="G10" s="23"/>
      <c r="H10" s="19"/>
      <c r="I10" s="21"/>
    </row>
    <row r="11" spans="1:9" ht="15.75" customHeight="1">
      <c r="A11" s="10"/>
      <c r="B11" s="157"/>
      <c r="C11" s="11" t="s">
        <v>57</v>
      </c>
      <c r="D11" s="17"/>
      <c r="E11" s="18"/>
      <c r="F11" s="22"/>
      <c r="G11" s="23"/>
      <c r="H11" s="19"/>
      <c r="I11" s="21"/>
    </row>
    <row r="12" spans="1:9" ht="15.75" customHeight="1">
      <c r="A12" s="10"/>
      <c r="B12" s="157"/>
      <c r="C12" s="11" t="s">
        <v>58</v>
      </c>
      <c r="D12" s="17"/>
      <c r="E12" s="18"/>
      <c r="F12" s="22"/>
      <c r="G12" s="23"/>
      <c r="H12" s="19"/>
      <c r="I12" s="21"/>
    </row>
    <row r="13" spans="1:9" ht="15.75" customHeight="1">
      <c r="A13" s="10"/>
      <c r="B13" s="157"/>
      <c r="C13" s="11" t="s">
        <v>55</v>
      </c>
      <c r="D13" s="17"/>
      <c r="E13" s="18"/>
      <c r="F13" s="22"/>
      <c r="G13" s="23"/>
      <c r="H13" s="19"/>
      <c r="I13" s="21"/>
    </row>
    <row r="14" spans="1:9" ht="15.75" customHeight="1">
      <c r="A14" s="24"/>
      <c r="B14" s="158"/>
      <c r="C14" s="25" t="s">
        <v>112</v>
      </c>
      <c r="D14" s="26"/>
      <c r="E14" s="27"/>
      <c r="F14" s="28"/>
      <c r="G14" s="23"/>
      <c r="H14" s="19"/>
      <c r="I14" s="21"/>
    </row>
    <row r="15" spans="1:9" ht="15.75" customHeight="1">
      <c r="A15" s="24"/>
      <c r="B15" s="158"/>
      <c r="C15" s="25" t="s">
        <v>77</v>
      </c>
      <c r="D15" s="26"/>
      <c r="E15" s="27"/>
      <c r="F15" s="28"/>
      <c r="G15" s="23"/>
      <c r="H15" s="19"/>
      <c r="I15" s="21"/>
    </row>
    <row r="16" spans="1:9" ht="15.75" customHeight="1">
      <c r="A16" s="31"/>
      <c r="B16" s="159"/>
      <c r="C16" s="32" t="s">
        <v>59</v>
      </c>
      <c r="D16" s="33" t="s">
        <v>30</v>
      </c>
      <c r="E16" s="34">
        <v>1</v>
      </c>
      <c r="F16" s="35">
        <v>0</v>
      </c>
      <c r="G16" s="65">
        <f>E16*F16</f>
        <v>0</v>
      </c>
      <c r="H16" s="37">
        <f>F16*0.15</f>
        <v>0</v>
      </c>
      <c r="I16" s="38">
        <f>E16*H16</f>
        <v>0</v>
      </c>
    </row>
    <row r="17" spans="1:9" ht="15.75" customHeight="1">
      <c r="A17" s="39" t="s">
        <v>4</v>
      </c>
      <c r="B17" s="160" t="s">
        <v>68</v>
      </c>
      <c r="C17" s="40" t="s">
        <v>52</v>
      </c>
      <c r="D17" s="41" t="s">
        <v>30</v>
      </c>
      <c r="E17" s="42">
        <v>1</v>
      </c>
      <c r="F17" s="43">
        <v>0</v>
      </c>
      <c r="G17" s="44">
        <f>E17*F17</f>
        <v>0</v>
      </c>
      <c r="H17" s="45">
        <f>F17*0.15</f>
        <v>0</v>
      </c>
      <c r="I17" s="46">
        <f>E17*H17</f>
        <v>0</v>
      </c>
    </row>
    <row r="18" spans="1:9" ht="15.75" customHeight="1">
      <c r="A18" s="66" t="s">
        <v>4</v>
      </c>
      <c r="B18" s="161" t="s">
        <v>31</v>
      </c>
      <c r="C18" s="48" t="s">
        <v>60</v>
      </c>
      <c r="D18" s="12"/>
      <c r="E18" s="13"/>
      <c r="F18" s="49"/>
      <c r="G18" s="87"/>
      <c r="H18" s="51"/>
      <c r="I18" s="52"/>
    </row>
    <row r="19" spans="1:9" ht="15.75" customHeight="1">
      <c r="A19" s="10"/>
      <c r="B19" s="162"/>
      <c r="C19" s="11" t="s">
        <v>113</v>
      </c>
      <c r="D19" s="17"/>
      <c r="E19" s="18"/>
      <c r="F19" s="28"/>
      <c r="G19" s="23"/>
      <c r="H19" s="19"/>
      <c r="I19" s="21"/>
    </row>
    <row r="20" spans="1:9" ht="15.75" customHeight="1">
      <c r="A20" s="24"/>
      <c r="B20" s="163"/>
      <c r="C20" s="11" t="s">
        <v>114</v>
      </c>
      <c r="D20" s="26"/>
      <c r="E20" s="27"/>
      <c r="F20" s="28"/>
      <c r="G20" s="23"/>
      <c r="H20" s="19"/>
      <c r="I20" s="21"/>
    </row>
    <row r="21" spans="1:9" ht="15.75" customHeight="1">
      <c r="A21" s="24"/>
      <c r="B21" s="163"/>
      <c r="C21" s="25" t="s">
        <v>115</v>
      </c>
      <c r="D21" s="26"/>
      <c r="E21" s="27"/>
      <c r="F21" s="60"/>
      <c r="G21" s="23"/>
      <c r="H21" s="19"/>
      <c r="I21" s="21"/>
    </row>
    <row r="22" spans="1:9" ht="15.75" customHeight="1">
      <c r="A22" s="24"/>
      <c r="B22" s="163"/>
      <c r="C22" s="25" t="s">
        <v>63</v>
      </c>
      <c r="D22" s="26"/>
      <c r="E22" s="27"/>
      <c r="F22" s="60"/>
      <c r="G22" s="23"/>
      <c r="H22" s="19"/>
      <c r="I22" s="21"/>
    </row>
    <row r="23" spans="1:9" ht="15.75" customHeight="1">
      <c r="A23" s="24"/>
      <c r="B23" s="163"/>
      <c r="C23" s="25" t="s">
        <v>78</v>
      </c>
      <c r="D23" s="26"/>
      <c r="E23" s="27"/>
      <c r="F23" s="60"/>
      <c r="G23" s="120"/>
      <c r="H23" s="121"/>
      <c r="I23" s="122"/>
    </row>
    <row r="24" spans="1:9" ht="15.75" customHeight="1">
      <c r="A24" s="24"/>
      <c r="B24" s="163"/>
      <c r="C24" s="25" t="s">
        <v>61</v>
      </c>
      <c r="D24" s="26"/>
      <c r="E24" s="27"/>
      <c r="F24" s="19"/>
      <c r="G24" s="120"/>
      <c r="H24" s="121"/>
      <c r="I24" s="122"/>
    </row>
    <row r="25" spans="1:9" ht="15.75" customHeight="1">
      <c r="A25" s="31"/>
      <c r="B25" s="164"/>
      <c r="C25" s="32" t="s">
        <v>116</v>
      </c>
      <c r="D25" s="33" t="s">
        <v>30</v>
      </c>
      <c r="E25" s="34">
        <v>4</v>
      </c>
      <c r="F25" s="37">
        <v>0</v>
      </c>
      <c r="G25" s="65">
        <f>E25*F25</f>
        <v>0</v>
      </c>
      <c r="H25" s="37">
        <f>F25*0.15</f>
        <v>0</v>
      </c>
      <c r="I25" s="38">
        <f>E25*H25</f>
        <v>0</v>
      </c>
    </row>
    <row r="26" spans="1:9" ht="15.75" customHeight="1">
      <c r="A26" s="66" t="s">
        <v>4</v>
      </c>
      <c r="B26" s="161" t="s">
        <v>62</v>
      </c>
      <c r="C26" s="53" t="s">
        <v>66</v>
      </c>
      <c r="D26" s="54"/>
      <c r="E26" s="55"/>
      <c r="F26" s="28"/>
      <c r="G26" s="23"/>
      <c r="H26" s="19"/>
      <c r="I26" s="21"/>
    </row>
    <row r="27" spans="1:9" ht="15.75" customHeight="1">
      <c r="A27" s="31"/>
      <c r="B27" s="159"/>
      <c r="C27" s="32" t="s">
        <v>67</v>
      </c>
      <c r="D27" s="33" t="s">
        <v>30</v>
      </c>
      <c r="E27" s="34">
        <v>4</v>
      </c>
      <c r="F27" s="62">
        <v>0</v>
      </c>
      <c r="G27" s="65">
        <f>E27*F27</f>
        <v>0</v>
      </c>
      <c r="H27" s="37">
        <f>F27*0.15</f>
        <v>0</v>
      </c>
      <c r="I27" s="38">
        <f>E27*H27</f>
        <v>0</v>
      </c>
    </row>
    <row r="28" spans="1:9" ht="15.75" customHeight="1">
      <c r="A28" s="39" t="s">
        <v>4</v>
      </c>
      <c r="B28" s="165" t="s">
        <v>64</v>
      </c>
      <c r="C28" s="40" t="s">
        <v>65</v>
      </c>
      <c r="D28" s="41" t="s">
        <v>30</v>
      </c>
      <c r="E28" s="42">
        <v>1</v>
      </c>
      <c r="F28" s="43">
        <v>0</v>
      </c>
      <c r="G28" s="65">
        <f>E28*F28</f>
        <v>0</v>
      </c>
      <c r="H28" s="37">
        <f>F28*0.15</f>
        <v>0</v>
      </c>
      <c r="I28" s="38">
        <f>E28*H28</f>
        <v>0</v>
      </c>
    </row>
    <row r="29" spans="1:9" ht="15.75" customHeight="1">
      <c r="A29" s="66" t="s">
        <v>4</v>
      </c>
      <c r="B29" s="161" t="s">
        <v>32</v>
      </c>
      <c r="C29" s="48" t="s">
        <v>69</v>
      </c>
      <c r="D29" s="12"/>
      <c r="E29" s="13"/>
      <c r="F29" s="49"/>
      <c r="G29" s="64"/>
      <c r="H29" s="58"/>
      <c r="I29" s="59"/>
    </row>
    <row r="30" spans="1:9" ht="15.75" customHeight="1" thickBot="1">
      <c r="A30" s="74"/>
      <c r="B30" s="166"/>
      <c r="C30" s="75" t="s">
        <v>70</v>
      </c>
      <c r="D30" s="76" t="s">
        <v>30</v>
      </c>
      <c r="E30" s="77">
        <v>3</v>
      </c>
      <c r="F30" s="78">
        <v>0</v>
      </c>
      <c r="G30" s="79">
        <f aca="true" t="shared" si="0" ref="G30">E30*F30</f>
        <v>0</v>
      </c>
      <c r="H30" s="80">
        <f aca="true" t="shared" si="1" ref="H30">F30*0.3</f>
        <v>0</v>
      </c>
      <c r="I30" s="81">
        <f aca="true" t="shared" si="2" ref="I30">E30*H30</f>
        <v>0</v>
      </c>
    </row>
    <row r="31" spans="1:9" ht="15.75" customHeight="1">
      <c r="A31" s="123"/>
      <c r="B31" s="167"/>
      <c r="F31" s="72"/>
      <c r="G31" s="124"/>
      <c r="H31" s="72"/>
      <c r="I31" s="124"/>
    </row>
    <row r="32" spans="1:9" s="1" customFormat="1" ht="26.25" customHeight="1">
      <c r="A32" s="252" t="str">
        <f>$A$1</f>
        <v>ROZPOČET - CHLAZENÍ, KLIMATIZACE</v>
      </c>
      <c r="B32" s="252"/>
      <c r="C32" s="252"/>
      <c r="D32" s="252"/>
      <c r="E32" s="252"/>
      <c r="F32" s="252"/>
      <c r="G32" s="252"/>
      <c r="H32" s="252"/>
      <c r="I32" s="252"/>
    </row>
    <row r="33" spans="1:7" s="1" customFormat="1" ht="15">
      <c r="A33" s="264" t="s">
        <v>0</v>
      </c>
      <c r="B33" s="264"/>
      <c r="C33" s="126" t="str">
        <f>$C$2</f>
        <v>KKN a.s.; Objekt D - 2.N.P. - Jídelna zaměstnanců, výdej jídel</v>
      </c>
      <c r="D33" s="2"/>
      <c r="E33" s="2"/>
      <c r="F33" s="2"/>
      <c r="G33" s="2"/>
    </row>
    <row r="34" spans="1:7" s="1" customFormat="1" ht="15">
      <c r="A34" s="264" t="s">
        <v>19</v>
      </c>
      <c r="B34" s="264"/>
      <c r="C34" s="126" t="str">
        <f>$C$3</f>
        <v>1 - Jídelna - klimatizace</v>
      </c>
      <c r="D34" s="2"/>
      <c r="E34" s="2"/>
      <c r="F34" s="2"/>
      <c r="G34" s="2"/>
    </row>
    <row r="35" spans="8:9" ht="7.5" customHeight="1" thickBot="1">
      <c r="H35" s="3"/>
      <c r="I35" s="3"/>
    </row>
    <row r="36" spans="1:9" ht="15.75" customHeight="1">
      <c r="A36" s="268" t="s">
        <v>14</v>
      </c>
      <c r="B36" s="269"/>
      <c r="C36" s="259" t="s">
        <v>1</v>
      </c>
      <c r="D36" s="259" t="s">
        <v>2</v>
      </c>
      <c r="E36" s="262" t="s">
        <v>20</v>
      </c>
      <c r="F36" s="253" t="s">
        <v>11</v>
      </c>
      <c r="G36" s="261"/>
      <c r="H36" s="253" t="s">
        <v>13</v>
      </c>
      <c r="I36" s="254"/>
    </row>
    <row r="37" spans="1:9" ht="15.75" customHeight="1" thickBot="1">
      <c r="A37" s="270"/>
      <c r="B37" s="271"/>
      <c r="C37" s="260"/>
      <c r="D37" s="260"/>
      <c r="E37" s="263"/>
      <c r="F37" s="6" t="s">
        <v>12</v>
      </c>
      <c r="G37" s="7" t="s">
        <v>10</v>
      </c>
      <c r="H37" s="8" t="s">
        <v>12</v>
      </c>
      <c r="I37" s="9" t="s">
        <v>10</v>
      </c>
    </row>
    <row r="38" spans="1:9" ht="15.75" customHeight="1">
      <c r="A38" s="66" t="s">
        <v>4</v>
      </c>
      <c r="B38" s="161" t="s">
        <v>37</v>
      </c>
      <c r="C38" s="97" t="s">
        <v>71</v>
      </c>
      <c r="D38" s="12"/>
      <c r="E38" s="13"/>
      <c r="F38" s="67"/>
      <c r="G38" s="64"/>
      <c r="H38" s="58"/>
      <c r="I38" s="59"/>
    </row>
    <row r="39" spans="1:9" ht="15.75" customHeight="1">
      <c r="A39" s="10"/>
      <c r="B39" s="162"/>
      <c r="C39" s="125" t="s">
        <v>73</v>
      </c>
      <c r="D39" s="17" t="s">
        <v>36</v>
      </c>
      <c r="E39" s="18">
        <v>60</v>
      </c>
      <c r="F39" s="84">
        <v>0</v>
      </c>
      <c r="G39" s="23">
        <f aca="true" t="shared" si="3" ref="G39">E39*F39</f>
        <v>0</v>
      </c>
      <c r="H39" s="19">
        <f aca="true" t="shared" si="4" ref="H39">F39*0.3</f>
        <v>0</v>
      </c>
      <c r="I39" s="21">
        <f aca="true" t="shared" si="5" ref="I39">E39*H39</f>
        <v>0</v>
      </c>
    </row>
    <row r="40" spans="1:9" ht="15.75" customHeight="1">
      <c r="A40" s="10"/>
      <c r="B40" s="162"/>
      <c r="C40" s="11" t="s">
        <v>88</v>
      </c>
      <c r="D40" s="82" t="s">
        <v>36</v>
      </c>
      <c r="E40" s="83">
        <v>30</v>
      </c>
      <c r="F40" s="84" t="s">
        <v>9</v>
      </c>
      <c r="G40" s="23" t="s">
        <v>9</v>
      </c>
      <c r="H40" s="19" t="s">
        <v>9</v>
      </c>
      <c r="I40" s="21" t="s">
        <v>9</v>
      </c>
    </row>
    <row r="41" spans="1:9" ht="15.75" customHeight="1">
      <c r="A41" s="24"/>
      <c r="B41" s="163"/>
      <c r="C41" s="11" t="s">
        <v>89</v>
      </c>
      <c r="D41" s="85" t="s">
        <v>36</v>
      </c>
      <c r="E41" s="86">
        <v>17</v>
      </c>
      <c r="F41" s="84" t="s">
        <v>9</v>
      </c>
      <c r="G41" s="23" t="s">
        <v>9</v>
      </c>
      <c r="H41" s="19" t="s">
        <v>9</v>
      </c>
      <c r="I41" s="21" t="s">
        <v>9</v>
      </c>
    </row>
    <row r="42" spans="1:9" ht="15.75" customHeight="1">
      <c r="A42" s="10"/>
      <c r="B42" s="162"/>
      <c r="C42" s="11" t="s">
        <v>90</v>
      </c>
      <c r="D42" s="82" t="s">
        <v>36</v>
      </c>
      <c r="E42" s="83">
        <v>6</v>
      </c>
      <c r="F42" s="84" t="s">
        <v>9</v>
      </c>
      <c r="G42" s="23" t="s">
        <v>9</v>
      </c>
      <c r="H42" s="19" t="s">
        <v>9</v>
      </c>
      <c r="I42" s="21" t="s">
        <v>9</v>
      </c>
    </row>
    <row r="43" spans="1:9" ht="15.75" customHeight="1">
      <c r="A43" s="10"/>
      <c r="B43" s="162"/>
      <c r="C43" s="11" t="s">
        <v>72</v>
      </c>
      <c r="D43" s="82" t="s">
        <v>36</v>
      </c>
      <c r="E43" s="83">
        <v>7</v>
      </c>
      <c r="F43" s="84" t="s">
        <v>9</v>
      </c>
      <c r="G43" s="23" t="s">
        <v>9</v>
      </c>
      <c r="H43" s="19" t="s">
        <v>9</v>
      </c>
      <c r="I43" s="21" t="s">
        <v>9</v>
      </c>
    </row>
    <row r="44" spans="1:9" ht="15.75" customHeight="1">
      <c r="A44" s="66" t="s">
        <v>4</v>
      </c>
      <c r="B44" s="161" t="s">
        <v>75</v>
      </c>
      <c r="C44" s="48" t="s">
        <v>109</v>
      </c>
      <c r="D44" s="12" t="s">
        <v>36</v>
      </c>
      <c r="E44" s="13">
        <v>60</v>
      </c>
      <c r="F44" s="67">
        <v>0</v>
      </c>
      <c r="G44" s="87">
        <f aca="true" t="shared" si="6" ref="G44:G45">E44*F44</f>
        <v>0</v>
      </c>
      <c r="H44" s="51">
        <f aca="true" t="shared" si="7" ref="H44:H45">F44*0.3</f>
        <v>0</v>
      </c>
      <c r="I44" s="52">
        <f aca="true" t="shared" si="8" ref="I44:I45">E44*H44</f>
        <v>0</v>
      </c>
    </row>
    <row r="45" spans="1:9" ht="15.75" customHeight="1">
      <c r="A45" s="88" t="s">
        <v>4</v>
      </c>
      <c r="B45" s="168" t="s">
        <v>76</v>
      </c>
      <c r="C45" s="89" t="s">
        <v>74</v>
      </c>
      <c r="D45" s="90" t="s">
        <v>36</v>
      </c>
      <c r="E45" s="91">
        <v>30</v>
      </c>
      <c r="F45" s="92">
        <v>0</v>
      </c>
      <c r="G45" s="65">
        <f t="shared" si="6"/>
        <v>0</v>
      </c>
      <c r="H45" s="37">
        <f t="shared" si="7"/>
        <v>0</v>
      </c>
      <c r="I45" s="38">
        <f t="shared" si="8"/>
        <v>0</v>
      </c>
    </row>
    <row r="46" spans="1:9" ht="15.75" customHeight="1">
      <c r="A46" s="66" t="s">
        <v>4</v>
      </c>
      <c r="B46" s="169">
        <v>5</v>
      </c>
      <c r="C46" s="48" t="s">
        <v>38</v>
      </c>
      <c r="D46" s="12"/>
      <c r="E46" s="13"/>
      <c r="F46" s="93"/>
      <c r="G46" s="94"/>
      <c r="H46" s="51">
        <f>F46*0.3</f>
        <v>0</v>
      </c>
      <c r="I46" s="52">
        <f>E46*H46</f>
        <v>0</v>
      </c>
    </row>
    <row r="47" spans="1:9" ht="15.75" customHeight="1">
      <c r="A47" s="95"/>
      <c r="B47" s="170"/>
      <c r="C47" s="32" t="s">
        <v>39</v>
      </c>
      <c r="D47" s="33" t="s">
        <v>28</v>
      </c>
      <c r="E47" s="34">
        <v>1</v>
      </c>
      <c r="F47" s="35">
        <v>0</v>
      </c>
      <c r="G47" s="96">
        <f>E47*F47</f>
        <v>0</v>
      </c>
      <c r="H47" s="37">
        <f aca="true" t="shared" si="9" ref="H47">F47*0.3</f>
        <v>0</v>
      </c>
      <c r="I47" s="38">
        <f aca="true" t="shared" si="10" ref="I47">E47*H47</f>
        <v>0</v>
      </c>
    </row>
    <row r="48" spans="1:9" ht="15.75" customHeight="1">
      <c r="A48" s="66" t="s">
        <v>4</v>
      </c>
      <c r="B48" s="169">
        <v>6</v>
      </c>
      <c r="C48" s="97" t="s">
        <v>6</v>
      </c>
      <c r="D48" s="12"/>
      <c r="E48" s="13"/>
      <c r="F48" s="93"/>
      <c r="G48" s="87"/>
      <c r="H48" s="51"/>
      <c r="I48" s="52"/>
    </row>
    <row r="49" spans="1:9" ht="15.75" customHeight="1">
      <c r="A49" s="98"/>
      <c r="B49" s="171"/>
      <c r="C49" s="69" t="s">
        <v>18</v>
      </c>
      <c r="D49" s="70"/>
      <c r="E49" s="71"/>
      <c r="F49" s="72"/>
      <c r="G49" s="99"/>
      <c r="H49" s="100"/>
      <c r="I49" s="101"/>
    </row>
    <row r="50" spans="1:9" ht="15.75" customHeight="1" thickBot="1">
      <c r="A50" s="102"/>
      <c r="B50" s="172"/>
      <c r="C50" s="75" t="s">
        <v>7</v>
      </c>
      <c r="D50" s="76" t="s">
        <v>8</v>
      </c>
      <c r="E50" s="77">
        <v>20</v>
      </c>
      <c r="F50" s="103">
        <v>0</v>
      </c>
      <c r="G50" s="79">
        <f>E50*F50</f>
        <v>0</v>
      </c>
      <c r="H50" s="80">
        <f>F50*0.3</f>
        <v>0</v>
      </c>
      <c r="I50" s="81">
        <f>E50*H50</f>
        <v>0</v>
      </c>
    </row>
    <row r="51" spans="1:9" ht="12.75">
      <c r="A51" s="104"/>
      <c r="B51" s="173"/>
      <c r="C51" s="105" t="s">
        <v>15</v>
      </c>
      <c r="D51" s="90"/>
      <c r="E51" s="91"/>
      <c r="F51" s="255">
        <f>SUM(G7:G50)</f>
        <v>0</v>
      </c>
      <c r="G51" s="256"/>
      <c r="H51" s="92"/>
      <c r="I51" s="106">
        <f>SUM(I7:I50)</f>
        <v>0</v>
      </c>
    </row>
    <row r="52" spans="1:9" ht="15.75" customHeight="1">
      <c r="A52" s="107"/>
      <c r="B52" s="174"/>
      <c r="C52" s="11" t="s">
        <v>17</v>
      </c>
      <c r="D52" s="17"/>
      <c r="E52" s="18"/>
      <c r="F52" s="108"/>
      <c r="G52" s="109" t="s">
        <v>9</v>
      </c>
      <c r="H52" s="19"/>
      <c r="I52" s="21">
        <f>F51*0.02</f>
        <v>0</v>
      </c>
    </row>
    <row r="53" spans="1:9" ht="15.75" customHeight="1">
      <c r="A53" s="98"/>
      <c r="B53" s="175"/>
      <c r="C53" s="69" t="s">
        <v>16</v>
      </c>
      <c r="D53" s="70"/>
      <c r="E53" s="71"/>
      <c r="F53" s="72"/>
      <c r="G53" s="110" t="s">
        <v>9</v>
      </c>
      <c r="H53" s="100"/>
      <c r="I53" s="111">
        <f>F51*0.036</f>
        <v>0</v>
      </c>
    </row>
    <row r="54" spans="1:9" ht="12.75">
      <c r="A54" s="112"/>
      <c r="B54" s="176"/>
      <c r="C54" s="113" t="s">
        <v>24</v>
      </c>
      <c r="D54" s="41"/>
      <c r="E54" s="42"/>
      <c r="F54" s="257">
        <f>F51</f>
        <v>0</v>
      </c>
      <c r="G54" s="258"/>
      <c r="H54" s="114"/>
      <c r="I54" s="115">
        <f>SUM(I51:I53)</f>
        <v>0</v>
      </c>
    </row>
    <row r="55" spans="1:9" ht="12.75" thickBot="1">
      <c r="A55" s="116"/>
      <c r="B55" s="177"/>
      <c r="C55" s="117" t="s">
        <v>3</v>
      </c>
      <c r="D55" s="118"/>
      <c r="E55" s="119"/>
      <c r="F55" s="265">
        <f>SUM(F54:I54)</f>
        <v>0</v>
      </c>
      <c r="G55" s="266"/>
      <c r="H55" s="266"/>
      <c r="I55" s="267"/>
    </row>
  </sheetData>
  <mergeCells count="21">
    <mergeCell ref="F55:I55"/>
    <mergeCell ref="A5:B6"/>
    <mergeCell ref="C5:C6"/>
    <mergeCell ref="H36:I36"/>
    <mergeCell ref="E5:E6"/>
    <mergeCell ref="F5:G5"/>
    <mergeCell ref="A32:I32"/>
    <mergeCell ref="A36:B37"/>
    <mergeCell ref="C36:C37"/>
    <mergeCell ref="A34:B34"/>
    <mergeCell ref="A33:B33"/>
    <mergeCell ref="A1:I1"/>
    <mergeCell ref="H5:I5"/>
    <mergeCell ref="F51:G51"/>
    <mergeCell ref="F54:G54"/>
    <mergeCell ref="D5:D6"/>
    <mergeCell ref="F36:G36"/>
    <mergeCell ref="D36:D37"/>
    <mergeCell ref="E36:E37"/>
    <mergeCell ref="A2:B2"/>
    <mergeCell ref="A3:B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 xml:space="preserve">&amp;C&amp;"Times New Roman CE,Obyčejné"List číslo: &amp;"Times New Roman CE,Tučné"&amp;P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2"/>
  <sheetViews>
    <sheetView showZeros="0" workbookViewId="0" topLeftCell="A1">
      <selection activeCell="C10" sqref="C10"/>
    </sheetView>
  </sheetViews>
  <sheetFormatPr defaultColWidth="9.125" defaultRowHeight="12.75"/>
  <cols>
    <col min="1" max="1" width="5.25390625" style="3" customWidth="1"/>
    <col min="2" max="2" width="5.25390625" style="156" customWidth="1"/>
    <col min="3" max="3" width="68.875" style="3" customWidth="1"/>
    <col min="4" max="4" width="8.125" style="5" bestFit="1" customWidth="1"/>
    <col min="5" max="5" width="6.25390625" style="5" bestFit="1" customWidth="1"/>
    <col min="6" max="6" width="8.625" style="5" customWidth="1"/>
    <col min="7" max="7" width="12.875" style="5" customWidth="1"/>
    <col min="8" max="8" width="8.625" style="5" customWidth="1"/>
    <col min="9" max="9" width="13.00390625" style="5" customWidth="1"/>
    <col min="10" max="10" width="1.37890625" style="3" customWidth="1"/>
    <col min="11" max="11" width="9.625" style="3" bestFit="1" customWidth="1"/>
    <col min="12" max="16384" width="9.125" style="3" customWidth="1"/>
  </cols>
  <sheetData>
    <row r="1" spans="1:9" ht="26.25" customHeight="1">
      <c r="A1" s="272" t="str">
        <f>'Zař. č. 1'!A1:I1</f>
        <v>ROZPOČET - CHLAZENÍ, KLIMATIZACE</v>
      </c>
      <c r="B1" s="272"/>
      <c r="C1" s="272"/>
      <c r="D1" s="272"/>
      <c r="E1" s="272"/>
      <c r="F1" s="272"/>
      <c r="G1" s="272"/>
      <c r="H1" s="272"/>
      <c r="I1" s="272"/>
    </row>
    <row r="2" spans="1:9" ht="12.75">
      <c r="A2" s="273" t="s">
        <v>0</v>
      </c>
      <c r="B2" s="273"/>
      <c r="C2" s="4" t="str">
        <f>'Zař. č. 1'!C2</f>
        <v>KKN a.s.; Objekt D - 2.N.P. - Jídelna zaměstnanců, výdej jídel</v>
      </c>
      <c r="H2" s="3"/>
      <c r="I2" s="3"/>
    </row>
    <row r="3" spans="1:9" ht="12.75">
      <c r="A3" s="273" t="s">
        <v>19</v>
      </c>
      <c r="B3" s="273"/>
      <c r="C3" s="4" t="s">
        <v>27</v>
      </c>
      <c r="H3" s="3"/>
      <c r="I3" s="3"/>
    </row>
    <row r="4" spans="8:9" ht="7.5" customHeight="1" thickBot="1">
      <c r="H4" s="3"/>
      <c r="I4" s="3"/>
    </row>
    <row r="5" spans="1:9" ht="15.75" customHeight="1">
      <c r="A5" s="268" t="s">
        <v>14</v>
      </c>
      <c r="B5" s="269"/>
      <c r="C5" s="259" t="s">
        <v>1</v>
      </c>
      <c r="D5" s="259" t="s">
        <v>2</v>
      </c>
      <c r="E5" s="262" t="s">
        <v>20</v>
      </c>
      <c r="F5" s="253" t="s">
        <v>11</v>
      </c>
      <c r="G5" s="261"/>
      <c r="H5" s="253" t="s">
        <v>13</v>
      </c>
      <c r="I5" s="254"/>
    </row>
    <row r="6" spans="1:9" ht="15.75" customHeight="1" thickBot="1">
      <c r="A6" s="270"/>
      <c r="B6" s="271"/>
      <c r="C6" s="260"/>
      <c r="D6" s="260"/>
      <c r="E6" s="263"/>
      <c r="F6" s="6" t="s">
        <v>12</v>
      </c>
      <c r="G6" s="7" t="s">
        <v>10</v>
      </c>
      <c r="H6" s="8" t="s">
        <v>12</v>
      </c>
      <c r="I6" s="9" t="s">
        <v>10</v>
      </c>
    </row>
    <row r="7" spans="1:9" ht="15.75" customHeight="1">
      <c r="A7" s="10" t="s">
        <v>5</v>
      </c>
      <c r="B7" s="157">
        <v>1</v>
      </c>
      <c r="C7" s="11" t="s">
        <v>80</v>
      </c>
      <c r="D7" s="12" t="s">
        <v>28</v>
      </c>
      <c r="E7" s="13">
        <v>1</v>
      </c>
      <c r="F7" s="14">
        <v>0</v>
      </c>
      <c r="G7" s="15">
        <f aca="true" t="shared" si="0" ref="G7">E7*F7</f>
        <v>0</v>
      </c>
      <c r="H7" s="14">
        <f>F7*0.15</f>
        <v>0</v>
      </c>
      <c r="I7" s="16">
        <f aca="true" t="shared" si="1" ref="I7:I30">E7*H7</f>
        <v>0</v>
      </c>
    </row>
    <row r="8" spans="1:9" ht="15.75" customHeight="1">
      <c r="A8" s="10"/>
      <c r="B8" s="157"/>
      <c r="C8" s="11" t="s">
        <v>29</v>
      </c>
      <c r="D8" s="17"/>
      <c r="E8" s="18"/>
      <c r="F8" s="19"/>
      <c r="G8" s="20"/>
      <c r="H8" s="19">
        <f aca="true" t="shared" si="2" ref="H8:H30">F8*0.3</f>
        <v>0</v>
      </c>
      <c r="I8" s="21">
        <f t="shared" si="1"/>
        <v>0</v>
      </c>
    </row>
    <row r="9" spans="1:9" ht="15.75" customHeight="1">
      <c r="A9" s="10"/>
      <c r="B9" s="157"/>
      <c r="C9" s="11" t="s">
        <v>40</v>
      </c>
      <c r="D9" s="17"/>
      <c r="E9" s="18"/>
      <c r="F9" s="22"/>
      <c r="G9" s="20"/>
      <c r="H9" s="19">
        <f t="shared" si="2"/>
        <v>0</v>
      </c>
      <c r="I9" s="21">
        <f t="shared" si="1"/>
        <v>0</v>
      </c>
    </row>
    <row r="10" spans="1:9" ht="15.75" customHeight="1">
      <c r="A10" s="10"/>
      <c r="B10" s="157"/>
      <c r="C10" s="11" t="s">
        <v>41</v>
      </c>
      <c r="D10" s="17"/>
      <c r="E10" s="18"/>
      <c r="F10" s="22"/>
      <c r="G10" s="20"/>
      <c r="H10" s="19">
        <f t="shared" si="2"/>
        <v>0</v>
      </c>
      <c r="I10" s="21">
        <f t="shared" si="1"/>
        <v>0</v>
      </c>
    </row>
    <row r="11" spans="1:9" ht="15.75" customHeight="1">
      <c r="A11" s="10"/>
      <c r="B11" s="157"/>
      <c r="C11" s="11" t="s">
        <v>42</v>
      </c>
      <c r="D11" s="17"/>
      <c r="E11" s="18"/>
      <c r="F11" s="22"/>
      <c r="G11" s="20"/>
      <c r="H11" s="19">
        <f t="shared" si="2"/>
        <v>0</v>
      </c>
      <c r="I11" s="21">
        <f t="shared" si="1"/>
        <v>0</v>
      </c>
    </row>
    <row r="12" spans="1:9" ht="15.75" customHeight="1">
      <c r="A12" s="10"/>
      <c r="B12" s="157"/>
      <c r="C12" s="11" t="s">
        <v>43</v>
      </c>
      <c r="D12" s="17"/>
      <c r="E12" s="18"/>
      <c r="F12" s="22"/>
      <c r="G12" s="20"/>
      <c r="H12" s="19">
        <f t="shared" si="2"/>
        <v>0</v>
      </c>
      <c r="I12" s="21">
        <f t="shared" si="1"/>
        <v>0</v>
      </c>
    </row>
    <row r="13" spans="1:9" ht="15" customHeight="1">
      <c r="A13" s="10"/>
      <c r="B13" s="157"/>
      <c r="C13" s="11" t="s">
        <v>79</v>
      </c>
      <c r="D13" s="17"/>
      <c r="E13" s="18"/>
      <c r="F13" s="22"/>
      <c r="G13" s="23"/>
      <c r="H13" s="19"/>
      <c r="I13" s="21"/>
    </row>
    <row r="14" spans="1:9" ht="15" customHeight="1">
      <c r="A14" s="10"/>
      <c r="B14" s="157"/>
      <c r="C14" s="11" t="s">
        <v>48</v>
      </c>
      <c r="D14" s="17"/>
      <c r="E14" s="18"/>
      <c r="F14" s="22"/>
      <c r="G14" s="23"/>
      <c r="H14" s="19"/>
      <c r="I14" s="21"/>
    </row>
    <row r="15" spans="1:9" ht="15.75" customHeight="1">
      <c r="A15" s="24"/>
      <c r="B15" s="158"/>
      <c r="C15" s="25" t="s">
        <v>45</v>
      </c>
      <c r="D15" s="26"/>
      <c r="E15" s="27"/>
      <c r="F15" s="28"/>
      <c r="G15" s="29"/>
      <c r="H15" s="19">
        <f t="shared" si="2"/>
        <v>0</v>
      </c>
      <c r="I15" s="21">
        <f t="shared" si="1"/>
        <v>0</v>
      </c>
    </row>
    <row r="16" spans="1:9" ht="15.75" customHeight="1">
      <c r="A16" s="24"/>
      <c r="B16" s="158"/>
      <c r="C16" s="25" t="s">
        <v>46</v>
      </c>
      <c r="D16" s="26"/>
      <c r="E16" s="27"/>
      <c r="F16" s="28"/>
      <c r="G16" s="29"/>
      <c r="H16" s="19">
        <f t="shared" si="2"/>
        <v>0</v>
      </c>
      <c r="I16" s="21">
        <f t="shared" si="1"/>
        <v>0</v>
      </c>
    </row>
    <row r="17" spans="1:9" ht="15.75" customHeight="1">
      <c r="A17" s="24"/>
      <c r="B17" s="158"/>
      <c r="C17" s="25" t="s">
        <v>49</v>
      </c>
      <c r="D17" s="26"/>
      <c r="E17" s="27"/>
      <c r="F17" s="28"/>
      <c r="G17" s="30"/>
      <c r="H17" s="19">
        <f t="shared" si="2"/>
        <v>0</v>
      </c>
      <c r="I17" s="21">
        <f t="shared" si="1"/>
        <v>0</v>
      </c>
    </row>
    <row r="18" spans="1:9" ht="15.75" customHeight="1">
      <c r="A18" s="31"/>
      <c r="B18" s="159"/>
      <c r="C18" s="32" t="s">
        <v>47</v>
      </c>
      <c r="D18" s="33" t="s">
        <v>30</v>
      </c>
      <c r="E18" s="34">
        <v>1</v>
      </c>
      <c r="F18" s="35" t="s">
        <v>9</v>
      </c>
      <c r="G18" s="36" t="s">
        <v>9</v>
      </c>
      <c r="H18" s="37" t="s">
        <v>9</v>
      </c>
      <c r="I18" s="38" t="s">
        <v>9</v>
      </c>
    </row>
    <row r="19" spans="1:9" ht="15.75" customHeight="1">
      <c r="A19" s="39" t="s">
        <v>5</v>
      </c>
      <c r="B19" s="160" t="s">
        <v>68</v>
      </c>
      <c r="C19" s="40" t="s">
        <v>52</v>
      </c>
      <c r="D19" s="41" t="s">
        <v>30</v>
      </c>
      <c r="E19" s="42">
        <v>1</v>
      </c>
      <c r="F19" s="43">
        <v>0</v>
      </c>
      <c r="G19" s="44">
        <f>E19*F19</f>
        <v>0</v>
      </c>
      <c r="H19" s="45">
        <f>F19*0.15</f>
        <v>0</v>
      </c>
      <c r="I19" s="46">
        <f>E19*H19</f>
        <v>0</v>
      </c>
    </row>
    <row r="20" spans="1:9" ht="15.75" customHeight="1">
      <c r="A20" s="47" t="s">
        <v>5</v>
      </c>
      <c r="B20" s="178" t="s">
        <v>31</v>
      </c>
      <c r="C20" s="48" t="s">
        <v>81</v>
      </c>
      <c r="D20" s="12"/>
      <c r="E20" s="13"/>
      <c r="F20" s="49"/>
      <c r="G20" s="50"/>
      <c r="H20" s="51">
        <f t="shared" si="2"/>
        <v>0</v>
      </c>
      <c r="I20" s="52">
        <f t="shared" si="1"/>
        <v>0</v>
      </c>
    </row>
    <row r="21" spans="1:9" ht="15.75" customHeight="1">
      <c r="A21" s="24"/>
      <c r="B21" s="158"/>
      <c r="C21" s="53" t="s">
        <v>50</v>
      </c>
      <c r="D21" s="54"/>
      <c r="E21" s="55"/>
      <c r="F21" s="56"/>
      <c r="G21" s="57"/>
      <c r="H21" s="58"/>
      <c r="I21" s="59"/>
    </row>
    <row r="22" spans="1:9" ht="15.75" customHeight="1">
      <c r="A22" s="10"/>
      <c r="B22" s="162"/>
      <c r="C22" s="11" t="s">
        <v>40</v>
      </c>
      <c r="D22" s="17"/>
      <c r="E22" s="18"/>
      <c r="F22" s="22"/>
      <c r="G22" s="20"/>
      <c r="H22" s="19">
        <f t="shared" si="2"/>
        <v>0</v>
      </c>
      <c r="I22" s="21">
        <f t="shared" si="1"/>
        <v>0</v>
      </c>
    </row>
    <row r="23" spans="1:9" ht="15.75" customHeight="1">
      <c r="A23" s="24"/>
      <c r="B23" s="163"/>
      <c r="C23" s="11" t="s">
        <v>41</v>
      </c>
      <c r="D23" s="26"/>
      <c r="E23" s="27"/>
      <c r="F23" s="60"/>
      <c r="G23" s="29"/>
      <c r="H23" s="19">
        <f t="shared" si="2"/>
        <v>0</v>
      </c>
      <c r="I23" s="21">
        <f t="shared" si="1"/>
        <v>0</v>
      </c>
    </row>
    <row r="24" spans="1:9" ht="15.75" customHeight="1">
      <c r="A24" s="24"/>
      <c r="B24" s="163"/>
      <c r="C24" s="25" t="s">
        <v>51</v>
      </c>
      <c r="D24" s="26"/>
      <c r="E24" s="27"/>
      <c r="F24" s="60"/>
      <c r="G24" s="29"/>
      <c r="H24" s="19">
        <f t="shared" si="2"/>
        <v>0</v>
      </c>
      <c r="I24" s="21">
        <f t="shared" si="1"/>
        <v>0</v>
      </c>
    </row>
    <row r="25" spans="1:9" ht="15.75" customHeight="1">
      <c r="A25" s="31"/>
      <c r="B25" s="164"/>
      <c r="C25" s="32" t="s">
        <v>44</v>
      </c>
      <c r="D25" s="33" t="s">
        <v>30</v>
      </c>
      <c r="E25" s="61">
        <v>1</v>
      </c>
      <c r="F25" s="62" t="s">
        <v>9</v>
      </c>
      <c r="G25" s="36" t="s">
        <v>9</v>
      </c>
      <c r="H25" s="37" t="s">
        <v>9</v>
      </c>
      <c r="I25" s="38" t="s">
        <v>9</v>
      </c>
    </row>
    <row r="26" spans="1:9" ht="15.75" customHeight="1">
      <c r="A26" s="63" t="s">
        <v>5</v>
      </c>
      <c r="B26" s="179" t="s">
        <v>62</v>
      </c>
      <c r="C26" s="53" t="s">
        <v>53</v>
      </c>
      <c r="D26" s="54"/>
      <c r="E26" s="55"/>
      <c r="F26" s="56"/>
      <c r="G26" s="64">
        <f aca="true" t="shared" si="3" ref="G26:G27">E26*F26</f>
        <v>0</v>
      </c>
      <c r="H26" s="58">
        <f>F26*0.3</f>
        <v>0</v>
      </c>
      <c r="I26" s="59">
        <f aca="true" t="shared" si="4" ref="I26:I27">E26*H26</f>
        <v>0</v>
      </c>
    </row>
    <row r="27" spans="1:9" ht="15.75" customHeight="1">
      <c r="A27" s="31"/>
      <c r="B27" s="164"/>
      <c r="C27" s="32" t="s">
        <v>54</v>
      </c>
      <c r="D27" s="33" t="s">
        <v>30</v>
      </c>
      <c r="E27" s="34">
        <v>1</v>
      </c>
      <c r="F27" s="62">
        <v>0</v>
      </c>
      <c r="G27" s="65">
        <f t="shared" si="3"/>
        <v>0</v>
      </c>
      <c r="H27" s="37">
        <f>F27*0.1</f>
        <v>0</v>
      </c>
      <c r="I27" s="38">
        <f t="shared" si="4"/>
        <v>0</v>
      </c>
    </row>
    <row r="28" spans="1:9" ht="15.75" customHeight="1">
      <c r="A28" s="66" t="s">
        <v>5</v>
      </c>
      <c r="B28" s="161" t="s">
        <v>32</v>
      </c>
      <c r="C28" s="48" t="s">
        <v>33</v>
      </c>
      <c r="D28" s="12"/>
      <c r="E28" s="13"/>
      <c r="F28" s="67"/>
      <c r="G28" s="50"/>
      <c r="H28" s="51">
        <f t="shared" si="2"/>
        <v>0</v>
      </c>
      <c r="I28" s="52">
        <f t="shared" si="1"/>
        <v>0</v>
      </c>
    </row>
    <row r="29" spans="1:9" ht="15.75" customHeight="1">
      <c r="A29" s="68"/>
      <c r="B29" s="180"/>
      <c r="C29" s="69" t="s">
        <v>34</v>
      </c>
      <c r="D29" s="70"/>
      <c r="E29" s="71"/>
      <c r="F29" s="72"/>
      <c r="G29" s="73"/>
      <c r="H29" s="19">
        <f t="shared" si="2"/>
        <v>0</v>
      </c>
      <c r="I29" s="21">
        <f t="shared" si="1"/>
        <v>0</v>
      </c>
    </row>
    <row r="30" spans="1:9" ht="15.75" customHeight="1" thickBot="1">
      <c r="A30" s="74"/>
      <c r="B30" s="166"/>
      <c r="C30" s="75" t="s">
        <v>35</v>
      </c>
      <c r="D30" s="76" t="s">
        <v>36</v>
      </c>
      <c r="E30" s="77">
        <v>34</v>
      </c>
      <c r="F30" s="78">
        <v>0</v>
      </c>
      <c r="G30" s="79">
        <f aca="true" t="shared" si="5" ref="G30">E30*F30</f>
        <v>0</v>
      </c>
      <c r="H30" s="80">
        <f t="shared" si="2"/>
        <v>0</v>
      </c>
      <c r="I30" s="81">
        <f t="shared" si="1"/>
        <v>0</v>
      </c>
    </row>
    <row r="33" spans="1:9" s="1" customFormat="1" ht="26.25" customHeight="1">
      <c r="A33" s="252" t="str">
        <f>$A$1</f>
        <v>ROZPOČET - CHLAZENÍ, KLIMATIZACE</v>
      </c>
      <c r="B33" s="252"/>
      <c r="C33" s="252"/>
      <c r="D33" s="252"/>
      <c r="E33" s="252"/>
      <c r="F33" s="252"/>
      <c r="G33" s="252"/>
      <c r="H33" s="252"/>
      <c r="I33" s="252"/>
    </row>
    <row r="34" spans="1:7" s="1" customFormat="1" ht="15">
      <c r="A34" s="264" t="s">
        <v>0</v>
      </c>
      <c r="B34" s="264"/>
      <c r="C34" s="126" t="str">
        <f>$C$2</f>
        <v>KKN a.s.; Objekt D - 2.N.P. - Jídelna zaměstnanců, výdej jídel</v>
      </c>
      <c r="D34" s="2"/>
      <c r="E34" s="2"/>
      <c r="F34" s="2"/>
      <c r="G34" s="2"/>
    </row>
    <row r="35" spans="1:7" s="1" customFormat="1" ht="15">
      <c r="A35" s="264" t="s">
        <v>19</v>
      </c>
      <c r="B35" s="264"/>
      <c r="C35" s="126" t="str">
        <f>$C$3</f>
        <v>2 - Výdej jídel - klimatizace</v>
      </c>
      <c r="D35" s="2"/>
      <c r="E35" s="2"/>
      <c r="F35" s="2"/>
      <c r="G35" s="2"/>
    </row>
    <row r="36" spans="8:9" ht="7.5" customHeight="1" thickBot="1">
      <c r="H36" s="3"/>
      <c r="I36" s="3"/>
    </row>
    <row r="37" spans="1:9" ht="15.75" customHeight="1">
      <c r="A37" s="268" t="s">
        <v>14</v>
      </c>
      <c r="B37" s="269"/>
      <c r="C37" s="259" t="s">
        <v>1</v>
      </c>
      <c r="D37" s="259" t="s">
        <v>2</v>
      </c>
      <c r="E37" s="262" t="s">
        <v>20</v>
      </c>
      <c r="F37" s="253" t="s">
        <v>11</v>
      </c>
      <c r="G37" s="261"/>
      <c r="H37" s="253" t="s">
        <v>13</v>
      </c>
      <c r="I37" s="254"/>
    </row>
    <row r="38" spans="1:9" ht="15.75" customHeight="1" thickBot="1">
      <c r="A38" s="270"/>
      <c r="B38" s="271"/>
      <c r="C38" s="260"/>
      <c r="D38" s="260"/>
      <c r="E38" s="263"/>
      <c r="F38" s="6" t="s">
        <v>12</v>
      </c>
      <c r="G38" s="7" t="s">
        <v>10</v>
      </c>
      <c r="H38" s="8" t="s">
        <v>12</v>
      </c>
      <c r="I38" s="9" t="s">
        <v>10</v>
      </c>
    </row>
    <row r="39" spans="1:9" ht="15.75" customHeight="1">
      <c r="A39" s="10"/>
      <c r="B39" s="162"/>
      <c r="C39" s="11" t="s">
        <v>86</v>
      </c>
      <c r="D39" s="82" t="s">
        <v>36</v>
      </c>
      <c r="E39" s="83">
        <v>35</v>
      </c>
      <c r="F39" s="84" t="s">
        <v>9</v>
      </c>
      <c r="G39" s="23" t="s">
        <v>9</v>
      </c>
      <c r="H39" s="19" t="s">
        <v>9</v>
      </c>
      <c r="I39" s="21" t="s">
        <v>9</v>
      </c>
    </row>
    <row r="40" spans="1:9" ht="15.75" customHeight="1">
      <c r="A40" s="24"/>
      <c r="B40" s="163"/>
      <c r="C40" s="11" t="s">
        <v>87</v>
      </c>
      <c r="D40" s="85" t="s">
        <v>36</v>
      </c>
      <c r="E40" s="86">
        <v>35</v>
      </c>
      <c r="F40" s="84" t="s">
        <v>9</v>
      </c>
      <c r="G40" s="23" t="s">
        <v>9</v>
      </c>
      <c r="H40" s="19" t="s">
        <v>9</v>
      </c>
      <c r="I40" s="21" t="s">
        <v>9</v>
      </c>
    </row>
    <row r="41" spans="1:9" ht="15.75" customHeight="1">
      <c r="A41" s="66" t="s">
        <v>5</v>
      </c>
      <c r="B41" s="161" t="s">
        <v>84</v>
      </c>
      <c r="C41" s="48" t="s">
        <v>109</v>
      </c>
      <c r="D41" s="12" t="s">
        <v>36</v>
      </c>
      <c r="E41" s="13">
        <v>70</v>
      </c>
      <c r="F41" s="67">
        <v>0</v>
      </c>
      <c r="G41" s="87">
        <f>E41*F41</f>
        <v>0</v>
      </c>
      <c r="H41" s="51">
        <f>F41*0.3</f>
        <v>0</v>
      </c>
      <c r="I41" s="52">
        <f>E41*H41</f>
        <v>0</v>
      </c>
    </row>
    <row r="42" spans="1:9" ht="15.75" customHeight="1">
      <c r="A42" s="88" t="s">
        <v>5</v>
      </c>
      <c r="B42" s="168" t="s">
        <v>85</v>
      </c>
      <c r="C42" s="89" t="s">
        <v>74</v>
      </c>
      <c r="D42" s="90" t="s">
        <v>36</v>
      </c>
      <c r="E42" s="91">
        <v>35</v>
      </c>
      <c r="F42" s="92">
        <v>0</v>
      </c>
      <c r="G42" s="65">
        <f>E42*F42</f>
        <v>0</v>
      </c>
      <c r="H42" s="37">
        <f>F42*0.3</f>
        <v>0</v>
      </c>
      <c r="I42" s="38">
        <f>E42*H42</f>
        <v>0</v>
      </c>
    </row>
    <row r="43" spans="1:9" ht="15.75" customHeight="1">
      <c r="A43" s="66" t="s">
        <v>5</v>
      </c>
      <c r="B43" s="169">
        <v>4</v>
      </c>
      <c r="C43" s="48" t="s">
        <v>38</v>
      </c>
      <c r="D43" s="12"/>
      <c r="E43" s="13"/>
      <c r="F43" s="93"/>
      <c r="G43" s="94"/>
      <c r="H43" s="51">
        <f>F43*0.3</f>
        <v>0</v>
      </c>
      <c r="I43" s="52">
        <f>E43*H43</f>
        <v>0</v>
      </c>
    </row>
    <row r="44" spans="1:9" ht="15.75" customHeight="1">
      <c r="A44" s="95"/>
      <c r="B44" s="170"/>
      <c r="C44" s="32" t="s">
        <v>39</v>
      </c>
      <c r="D44" s="33" t="s">
        <v>28</v>
      </c>
      <c r="E44" s="34">
        <v>1</v>
      </c>
      <c r="F44" s="35">
        <v>0</v>
      </c>
      <c r="G44" s="96">
        <f>E44*F44</f>
        <v>0</v>
      </c>
      <c r="H44" s="37">
        <f aca="true" t="shared" si="6" ref="H44">F44*0.3</f>
        <v>0</v>
      </c>
      <c r="I44" s="38">
        <f aca="true" t="shared" si="7" ref="I44">E44*H44</f>
        <v>0</v>
      </c>
    </row>
    <row r="45" spans="1:9" ht="15.75" customHeight="1">
      <c r="A45" s="66" t="s">
        <v>5</v>
      </c>
      <c r="B45" s="169">
        <v>5</v>
      </c>
      <c r="C45" s="97" t="s">
        <v>6</v>
      </c>
      <c r="D45" s="12"/>
      <c r="E45" s="13"/>
      <c r="F45" s="93"/>
      <c r="G45" s="87"/>
      <c r="H45" s="51"/>
      <c r="I45" s="52"/>
    </row>
    <row r="46" spans="1:9" ht="15.75" customHeight="1">
      <c r="A46" s="98"/>
      <c r="B46" s="171"/>
      <c r="C46" s="69" t="s">
        <v>18</v>
      </c>
      <c r="D46" s="70"/>
      <c r="E46" s="71"/>
      <c r="F46" s="72"/>
      <c r="G46" s="99"/>
      <c r="H46" s="100"/>
      <c r="I46" s="101"/>
    </row>
    <row r="47" spans="1:9" ht="15.75" customHeight="1" thickBot="1">
      <c r="A47" s="102"/>
      <c r="B47" s="172"/>
      <c r="C47" s="75" t="s">
        <v>7</v>
      </c>
      <c r="D47" s="76" t="s">
        <v>8</v>
      </c>
      <c r="E47" s="77">
        <v>10</v>
      </c>
      <c r="F47" s="103">
        <v>0</v>
      </c>
      <c r="G47" s="79">
        <f>E47*F47</f>
        <v>0</v>
      </c>
      <c r="H47" s="80">
        <f>F47*0.3</f>
        <v>0</v>
      </c>
      <c r="I47" s="81">
        <f>E47*H47</f>
        <v>0</v>
      </c>
    </row>
    <row r="48" spans="1:9" ht="12.75">
      <c r="A48" s="104"/>
      <c r="B48" s="173"/>
      <c r="C48" s="105" t="s">
        <v>15</v>
      </c>
      <c r="D48" s="90"/>
      <c r="E48" s="91"/>
      <c r="F48" s="255">
        <v>0</v>
      </c>
      <c r="G48" s="256"/>
      <c r="H48" s="92"/>
      <c r="I48" s="106">
        <f>SUM(I7:I47)</f>
        <v>0</v>
      </c>
    </row>
    <row r="49" spans="1:9" ht="15.75" customHeight="1">
      <c r="A49" s="107"/>
      <c r="B49" s="174"/>
      <c r="C49" s="11" t="s">
        <v>17</v>
      </c>
      <c r="D49" s="17"/>
      <c r="E49" s="18"/>
      <c r="F49" s="108"/>
      <c r="G49" s="109" t="s">
        <v>9</v>
      </c>
      <c r="H49" s="19"/>
      <c r="I49" s="21">
        <f>F48*0.02</f>
        <v>0</v>
      </c>
    </row>
    <row r="50" spans="1:9" ht="15.75" customHeight="1">
      <c r="A50" s="98"/>
      <c r="B50" s="175"/>
      <c r="C50" s="69" t="s">
        <v>16</v>
      </c>
      <c r="D50" s="70"/>
      <c r="E50" s="71"/>
      <c r="F50" s="72"/>
      <c r="G50" s="110" t="s">
        <v>9</v>
      </c>
      <c r="H50" s="100"/>
      <c r="I50" s="111">
        <f>F48*0.036</f>
        <v>0</v>
      </c>
    </row>
    <row r="51" spans="1:9" ht="12.75">
      <c r="A51" s="112"/>
      <c r="B51" s="176"/>
      <c r="C51" s="113" t="s">
        <v>23</v>
      </c>
      <c r="D51" s="41"/>
      <c r="E51" s="42"/>
      <c r="F51" s="257">
        <f>F48</f>
        <v>0</v>
      </c>
      <c r="G51" s="258"/>
      <c r="H51" s="114"/>
      <c r="I51" s="115">
        <f>SUM(I48:I50)</f>
        <v>0</v>
      </c>
    </row>
    <row r="52" spans="1:9" ht="12.75" thickBot="1">
      <c r="A52" s="116"/>
      <c r="B52" s="177"/>
      <c r="C52" s="117" t="s">
        <v>22</v>
      </c>
      <c r="D52" s="118"/>
      <c r="E52" s="119"/>
      <c r="F52" s="265">
        <f>SUM(F51:I51)</f>
        <v>0</v>
      </c>
      <c r="G52" s="266"/>
      <c r="H52" s="266"/>
      <c r="I52" s="267"/>
    </row>
  </sheetData>
  <mergeCells count="21">
    <mergeCell ref="A1:I1"/>
    <mergeCell ref="A5:B6"/>
    <mergeCell ref="C5:C6"/>
    <mergeCell ref="D5:D6"/>
    <mergeCell ref="E5:E6"/>
    <mergeCell ref="F5:G5"/>
    <mergeCell ref="H5:I5"/>
    <mergeCell ref="A2:B2"/>
    <mergeCell ref="A3:B3"/>
    <mergeCell ref="F48:G48"/>
    <mergeCell ref="F51:G51"/>
    <mergeCell ref="F52:I52"/>
    <mergeCell ref="A33:I33"/>
    <mergeCell ref="A34:B34"/>
    <mergeCell ref="A35:B35"/>
    <mergeCell ref="A37:B38"/>
    <mergeCell ref="C37:C38"/>
    <mergeCell ref="D37:D38"/>
    <mergeCell ref="E37:E38"/>
    <mergeCell ref="F37:G37"/>
    <mergeCell ref="H37:I3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Footer xml:space="preserve">&amp;C&amp;"Times New Roman CE,Obyčejné"List číslo: &amp;"Times New Roman CE,Tučné"&amp;P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9"/>
  <sheetViews>
    <sheetView tabSelected="1" workbookViewId="0" topLeftCell="A1">
      <selection activeCell="K18" sqref="K18"/>
    </sheetView>
  </sheetViews>
  <sheetFormatPr defaultColWidth="9.125" defaultRowHeight="12.75"/>
  <cols>
    <col min="1" max="1" width="5.25390625" style="129" customWidth="1"/>
    <col min="2" max="2" width="5.25390625" style="181" customWidth="1"/>
    <col min="3" max="3" width="86.625" style="129" customWidth="1"/>
    <col min="4" max="4" width="8.125" style="130" customWidth="1"/>
    <col min="5" max="5" width="6.25390625" style="130" bestFit="1" customWidth="1"/>
    <col min="6" max="6" width="12.125" style="130" customWidth="1"/>
    <col min="7" max="7" width="17.00390625" style="130" customWidth="1"/>
    <col min="8" max="8" width="1.37890625" style="129" customWidth="1"/>
    <col min="9" max="9" width="9.625" style="129" bestFit="1" customWidth="1"/>
    <col min="10" max="16384" width="9.125" style="129" customWidth="1"/>
  </cols>
  <sheetData>
    <row r="1" spans="1:7" s="127" customFormat="1" ht="26.25" customHeight="1">
      <c r="A1" s="280" t="str">
        <f>'Zař. č. 1'!A1:I1</f>
        <v>ROZPOČET - CHLAZENÍ, KLIMATIZACE</v>
      </c>
      <c r="B1" s="280"/>
      <c r="C1" s="280"/>
      <c r="D1" s="280"/>
      <c r="E1" s="280"/>
      <c r="F1" s="280"/>
      <c r="G1" s="280"/>
    </row>
    <row r="2" spans="1:7" s="127" customFormat="1" ht="15">
      <c r="A2" s="281" t="s">
        <v>0</v>
      </c>
      <c r="B2" s="281"/>
      <c r="C2" s="155" t="str">
        <f>'Zař. č. 1'!C2</f>
        <v>KKN a.s.; Objekt D - 2.N.P. - Jídelna zaměstnanců, výdej jídel</v>
      </c>
      <c r="D2" s="128"/>
      <c r="E2" s="128"/>
      <c r="F2" s="128"/>
      <c r="G2" s="128"/>
    </row>
    <row r="3" spans="1:7" s="127" customFormat="1" ht="15">
      <c r="A3" s="281"/>
      <c r="B3" s="281"/>
      <c r="C3" s="155" t="s">
        <v>104</v>
      </c>
      <c r="D3" s="128"/>
      <c r="E3" s="128"/>
      <c r="F3" s="128"/>
      <c r="G3" s="128"/>
    </row>
    <row r="4" ht="7.5" customHeight="1" thickBot="1"/>
    <row r="5" spans="1:7" ht="15.75" customHeight="1">
      <c r="A5" s="268" t="s">
        <v>125</v>
      </c>
      <c r="B5" s="269"/>
      <c r="C5" s="259" t="s">
        <v>1</v>
      </c>
      <c r="D5" s="259" t="s">
        <v>121</v>
      </c>
      <c r="E5" s="282" t="s">
        <v>122</v>
      </c>
      <c r="F5" s="284" t="s">
        <v>120</v>
      </c>
      <c r="G5" s="285"/>
    </row>
    <row r="6" spans="1:7" ht="15.75" customHeight="1" thickBot="1">
      <c r="A6" s="270"/>
      <c r="B6" s="271"/>
      <c r="C6" s="260"/>
      <c r="D6" s="260"/>
      <c r="E6" s="283"/>
      <c r="F6" s="131" t="s">
        <v>123</v>
      </c>
      <c r="G6" s="132" t="s">
        <v>124</v>
      </c>
    </row>
    <row r="7" spans="1:7" ht="29.25" customHeight="1">
      <c r="A7" s="146" t="s">
        <v>91</v>
      </c>
      <c r="B7" s="147">
        <v>1</v>
      </c>
      <c r="C7" s="133" t="s">
        <v>100</v>
      </c>
      <c r="D7" s="134" t="s">
        <v>103</v>
      </c>
      <c r="E7" s="204">
        <v>60</v>
      </c>
      <c r="F7" s="200">
        <v>0</v>
      </c>
      <c r="G7" s="196">
        <f aca="true" t="shared" si="0" ref="G7:G9">E7*F7</f>
        <v>0</v>
      </c>
    </row>
    <row r="8" spans="1:7" ht="29.25" customHeight="1">
      <c r="A8" s="182" t="s">
        <v>91</v>
      </c>
      <c r="B8" s="183">
        <v>2</v>
      </c>
      <c r="C8" s="135" t="s">
        <v>106</v>
      </c>
      <c r="D8" s="136" t="s">
        <v>105</v>
      </c>
      <c r="E8" s="205">
        <v>4</v>
      </c>
      <c r="F8" s="201">
        <v>0</v>
      </c>
      <c r="G8" s="197">
        <f t="shared" si="0"/>
        <v>0</v>
      </c>
    </row>
    <row r="9" spans="1:7" ht="29.25" customHeight="1">
      <c r="A9" s="182" t="s">
        <v>91</v>
      </c>
      <c r="B9" s="183">
        <v>3</v>
      </c>
      <c r="C9" s="137" t="s">
        <v>108</v>
      </c>
      <c r="D9" s="136" t="s">
        <v>148</v>
      </c>
      <c r="E9" s="206">
        <v>1</v>
      </c>
      <c r="F9" s="202">
        <v>0</v>
      </c>
      <c r="G9" s="197">
        <f t="shared" si="0"/>
        <v>0</v>
      </c>
    </row>
    <row r="10" spans="1:7" ht="15.75" customHeight="1">
      <c r="A10" s="182" t="s">
        <v>91</v>
      </c>
      <c r="B10" s="183">
        <v>4</v>
      </c>
      <c r="C10" s="137" t="s">
        <v>107</v>
      </c>
      <c r="D10" s="136" t="s">
        <v>148</v>
      </c>
      <c r="E10" s="206">
        <v>1</v>
      </c>
      <c r="F10" s="201">
        <v>0</v>
      </c>
      <c r="G10" s="197">
        <f aca="true" t="shared" si="1" ref="G10:G19">E10*F10</f>
        <v>0</v>
      </c>
    </row>
    <row r="11" spans="1:7" ht="15.75" customHeight="1">
      <c r="A11" s="182" t="s">
        <v>91</v>
      </c>
      <c r="B11" s="183">
        <v>5</v>
      </c>
      <c r="C11" s="138" t="s">
        <v>98</v>
      </c>
      <c r="D11" s="136" t="s">
        <v>148</v>
      </c>
      <c r="E11" s="206">
        <v>1</v>
      </c>
      <c r="F11" s="201">
        <v>0</v>
      </c>
      <c r="G11" s="197">
        <f>E11*F11</f>
        <v>0</v>
      </c>
    </row>
    <row r="12" spans="1:7" ht="15.75" customHeight="1">
      <c r="A12" s="184" t="s">
        <v>91</v>
      </c>
      <c r="B12" s="185" t="s">
        <v>101</v>
      </c>
      <c r="C12" s="139" t="s">
        <v>99</v>
      </c>
      <c r="D12" s="134" t="s">
        <v>118</v>
      </c>
      <c r="E12" s="213">
        <v>8</v>
      </c>
      <c r="F12" s="217">
        <v>0</v>
      </c>
      <c r="G12" s="198">
        <f t="shared" si="1"/>
        <v>0</v>
      </c>
    </row>
    <row r="13" spans="1:7" ht="15.75" customHeight="1">
      <c r="A13" s="186" t="s">
        <v>91</v>
      </c>
      <c r="B13" s="187" t="s">
        <v>93</v>
      </c>
      <c r="C13" s="137" t="s">
        <v>126</v>
      </c>
      <c r="D13" s="136" t="s">
        <v>119</v>
      </c>
      <c r="E13" s="214">
        <v>45</v>
      </c>
      <c r="F13" s="202">
        <v>0</v>
      </c>
      <c r="G13" s="197">
        <f t="shared" si="1"/>
        <v>0</v>
      </c>
    </row>
    <row r="14" spans="1:7" ht="15.75" customHeight="1">
      <c r="A14" s="146" t="s">
        <v>91</v>
      </c>
      <c r="B14" s="151" t="s">
        <v>94</v>
      </c>
      <c r="C14" s="140" t="s">
        <v>128</v>
      </c>
      <c r="D14" s="141"/>
      <c r="E14" s="215"/>
      <c r="F14" s="218"/>
      <c r="G14" s="199"/>
    </row>
    <row r="15" spans="1:7" ht="15.75" customHeight="1">
      <c r="A15" s="146"/>
      <c r="B15" s="151"/>
      <c r="C15" s="193" t="s">
        <v>129</v>
      </c>
      <c r="D15" s="134" t="s">
        <v>127</v>
      </c>
      <c r="E15" s="213">
        <v>35</v>
      </c>
      <c r="F15" s="219">
        <v>0</v>
      </c>
      <c r="G15" s="198">
        <f t="shared" si="1"/>
        <v>0</v>
      </c>
    </row>
    <row r="16" spans="1:7" ht="15.75" customHeight="1">
      <c r="A16" s="146"/>
      <c r="B16" s="151"/>
      <c r="C16" s="194" t="s">
        <v>130</v>
      </c>
      <c r="D16" s="134" t="s">
        <v>127</v>
      </c>
      <c r="E16" s="213">
        <v>35</v>
      </c>
      <c r="F16" s="219">
        <v>0</v>
      </c>
      <c r="G16" s="198">
        <f t="shared" si="1"/>
        <v>0</v>
      </c>
    </row>
    <row r="17" spans="1:7" ht="15.75" customHeight="1">
      <c r="A17" s="146"/>
      <c r="B17" s="151"/>
      <c r="C17" s="194" t="s">
        <v>140</v>
      </c>
      <c r="D17" s="134" t="s">
        <v>127</v>
      </c>
      <c r="E17" s="213">
        <v>35</v>
      </c>
      <c r="F17" s="219">
        <v>0</v>
      </c>
      <c r="G17" s="198">
        <f t="shared" si="1"/>
        <v>0</v>
      </c>
    </row>
    <row r="18" spans="1:7" ht="15.75" customHeight="1">
      <c r="A18" s="210" t="s">
        <v>91</v>
      </c>
      <c r="B18" s="211" t="s">
        <v>95</v>
      </c>
      <c r="C18" s="212" t="s">
        <v>131</v>
      </c>
      <c r="D18" s="136" t="s">
        <v>127</v>
      </c>
      <c r="E18" s="214">
        <v>6</v>
      </c>
      <c r="F18" s="202">
        <v>0</v>
      </c>
      <c r="G18" s="197">
        <f t="shared" si="1"/>
        <v>0</v>
      </c>
    </row>
    <row r="19" spans="1:7" ht="15.75" customHeight="1">
      <c r="A19" s="210" t="s">
        <v>91</v>
      </c>
      <c r="B19" s="211" t="s">
        <v>97</v>
      </c>
      <c r="C19" s="212" t="s">
        <v>132</v>
      </c>
      <c r="D19" s="136" t="s">
        <v>105</v>
      </c>
      <c r="E19" s="214">
        <v>2</v>
      </c>
      <c r="F19" s="202">
        <v>0</v>
      </c>
      <c r="G19" s="197">
        <f t="shared" si="1"/>
        <v>0</v>
      </c>
    </row>
    <row r="20" spans="1:7" ht="15.75" customHeight="1">
      <c r="A20" s="191" t="s">
        <v>91</v>
      </c>
      <c r="B20" s="192">
        <v>11</v>
      </c>
      <c r="C20" s="143" t="s">
        <v>6</v>
      </c>
      <c r="D20" s="144"/>
      <c r="E20" s="207"/>
      <c r="F20" s="209"/>
      <c r="G20" s="145"/>
    </row>
    <row r="21" spans="1:7" ht="29.25" customHeight="1">
      <c r="A21" s="146"/>
      <c r="B21" s="147"/>
      <c r="C21" s="195" t="s">
        <v>135</v>
      </c>
      <c r="D21" s="134" t="s">
        <v>149</v>
      </c>
      <c r="E21" s="204">
        <v>20</v>
      </c>
      <c r="F21" s="203">
        <v>0</v>
      </c>
      <c r="G21" s="198">
        <f aca="true" t="shared" si="2" ref="G21">E21*F21</f>
        <v>0</v>
      </c>
    </row>
    <row r="22" spans="1:7" ht="16.5" customHeight="1">
      <c r="A22" s="182" t="s">
        <v>91</v>
      </c>
      <c r="B22" s="188" t="s">
        <v>117</v>
      </c>
      <c r="C22" s="137" t="s">
        <v>96</v>
      </c>
      <c r="D22" s="136" t="s">
        <v>148</v>
      </c>
      <c r="E22" s="214">
        <v>1</v>
      </c>
      <c r="F22" s="202">
        <v>0</v>
      </c>
      <c r="G22" s="197">
        <f aca="true" t="shared" si="3" ref="G22">E22*F22</f>
        <v>0</v>
      </c>
    </row>
    <row r="23" spans="1:7" ht="15.75" customHeight="1">
      <c r="A23" s="189" t="s">
        <v>91</v>
      </c>
      <c r="B23" s="190" t="s">
        <v>133</v>
      </c>
      <c r="C23" s="139" t="s">
        <v>102</v>
      </c>
      <c r="D23" s="142" t="s">
        <v>148</v>
      </c>
      <c r="E23" s="216">
        <v>1</v>
      </c>
      <c r="F23" s="217">
        <v>0</v>
      </c>
      <c r="G23" s="196">
        <f aca="true" t="shared" si="4" ref="G23:G25">E23*F23</f>
        <v>0</v>
      </c>
    </row>
    <row r="24" spans="1:7" ht="15.75" customHeight="1">
      <c r="A24" s="182" t="s">
        <v>91</v>
      </c>
      <c r="B24" s="188" t="s">
        <v>134</v>
      </c>
      <c r="C24" s="138" t="s">
        <v>92</v>
      </c>
      <c r="D24" s="136" t="s">
        <v>148</v>
      </c>
      <c r="E24" s="214">
        <v>1</v>
      </c>
      <c r="F24" s="217">
        <v>0</v>
      </c>
      <c r="G24" s="196">
        <f t="shared" si="4"/>
        <v>0</v>
      </c>
    </row>
    <row r="25" spans="1:7" ht="15.75" customHeight="1">
      <c r="A25" s="182" t="s">
        <v>91</v>
      </c>
      <c r="B25" s="188" t="s">
        <v>142</v>
      </c>
      <c r="C25" s="138" t="s">
        <v>141</v>
      </c>
      <c r="D25" s="136" t="s">
        <v>148</v>
      </c>
      <c r="E25" s="214">
        <v>1</v>
      </c>
      <c r="F25" s="202">
        <v>0</v>
      </c>
      <c r="G25" s="197">
        <f t="shared" si="4"/>
        <v>0</v>
      </c>
    </row>
    <row r="26" spans="1:7" ht="15.75" customHeight="1" thickBot="1">
      <c r="A26" s="220"/>
      <c r="B26" s="221"/>
      <c r="C26" s="222"/>
      <c r="D26" s="223"/>
      <c r="E26" s="224"/>
      <c r="F26" s="225"/>
      <c r="G26" s="226"/>
    </row>
    <row r="27" spans="1:7" ht="12.75">
      <c r="A27" s="149"/>
      <c r="B27" s="150"/>
      <c r="C27" s="208" t="s">
        <v>138</v>
      </c>
      <c r="D27" s="286" t="s">
        <v>137</v>
      </c>
      <c r="E27" s="287"/>
      <c r="F27" s="274">
        <f>SUM(G7:G26)</f>
        <v>0</v>
      </c>
      <c r="G27" s="275"/>
    </row>
    <row r="28" spans="1:7" ht="15.75" customHeight="1">
      <c r="A28" s="146"/>
      <c r="B28" s="151"/>
      <c r="C28" s="148" t="s">
        <v>139</v>
      </c>
      <c r="D28" s="288" t="s">
        <v>137</v>
      </c>
      <c r="E28" s="289"/>
      <c r="F28" s="278">
        <v>0</v>
      </c>
      <c r="G28" s="279"/>
    </row>
    <row r="29" spans="1:7" ht="13.5" thickBot="1">
      <c r="A29" s="152"/>
      <c r="B29" s="153"/>
      <c r="C29" s="154" t="s">
        <v>136</v>
      </c>
      <c r="D29" s="290" t="s">
        <v>137</v>
      </c>
      <c r="E29" s="291"/>
      <c r="F29" s="276">
        <f>F27+F28</f>
        <v>0</v>
      </c>
      <c r="G29" s="277"/>
    </row>
  </sheetData>
  <mergeCells count="14">
    <mergeCell ref="F27:G27"/>
    <mergeCell ref="F29:G29"/>
    <mergeCell ref="F28:G28"/>
    <mergeCell ref="A1:G1"/>
    <mergeCell ref="A2:B2"/>
    <mergeCell ref="A3:B3"/>
    <mergeCell ref="A5:B6"/>
    <mergeCell ref="C5:C6"/>
    <mergeCell ref="D5:D6"/>
    <mergeCell ref="E5:E6"/>
    <mergeCell ref="F5:G5"/>
    <mergeCell ref="D27:E27"/>
    <mergeCell ref="D28:E28"/>
    <mergeCell ref="D29:E29"/>
  </mergeCells>
  <printOptions/>
  <pageMargins left="0.7" right="0.7" top="0.787401575" bottom="0.7874015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 GAS Projekt - Karlovy Vary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Matoušek</dc:creator>
  <cp:keywords/>
  <dc:description/>
  <cp:lastModifiedBy>Vojtěch Skopový</cp:lastModifiedBy>
  <cp:lastPrinted>2024-03-07T16:31:00Z</cp:lastPrinted>
  <dcterms:created xsi:type="dcterms:W3CDTF">1999-03-17T10:00:04Z</dcterms:created>
  <dcterms:modified xsi:type="dcterms:W3CDTF">2024-03-20T14:40:59Z</dcterms:modified>
  <cp:category/>
  <cp:version/>
  <cp:contentType/>
  <cp:contentStatus/>
</cp:coreProperties>
</file>