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50" windowHeight="8040"/>
  </bookViews>
  <sheets>
    <sheet name="Rekapitulace" sheetId="3" r:id="rId1"/>
    <sheet name="Rozpočet" sheetId="2" r:id="rId2"/>
    <sheet name="Parametry" sheetId="1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3" l="1"/>
  <c r="B26" i="3"/>
  <c r="B12" i="3"/>
  <c r="C11" i="3"/>
  <c r="C10" i="3"/>
  <c r="C9" i="3"/>
  <c r="B7" i="3"/>
  <c r="C4" i="3"/>
  <c r="B4" i="3"/>
  <c r="B3" i="3"/>
  <c r="M1" i="2"/>
  <c r="E45" i="2" s="1"/>
  <c r="E46" i="2" s="1"/>
  <c r="J47" i="2"/>
  <c r="I47" i="2"/>
  <c r="I45" i="2"/>
  <c r="H44" i="2"/>
  <c r="C33" i="3" s="1"/>
  <c r="I43" i="2"/>
  <c r="H43" i="2"/>
  <c r="E43" i="2"/>
  <c r="J43" i="2" s="1"/>
  <c r="I42" i="2"/>
  <c r="H42" i="2"/>
  <c r="E42" i="2"/>
  <c r="J42" i="2" s="1"/>
  <c r="I41" i="2"/>
  <c r="H41" i="2"/>
  <c r="E41" i="2"/>
  <c r="I40" i="2"/>
  <c r="H40" i="2"/>
  <c r="E40" i="2"/>
  <c r="J40" i="2" s="1"/>
  <c r="I39" i="2"/>
  <c r="H39" i="2"/>
  <c r="E39" i="2"/>
  <c r="J39" i="2" s="1"/>
  <c r="I38" i="2"/>
  <c r="H38" i="2"/>
  <c r="E38" i="2"/>
  <c r="E44" i="2" s="1"/>
  <c r="B33" i="3" s="1"/>
  <c r="J36" i="2"/>
  <c r="I36" i="2"/>
  <c r="I35" i="2"/>
  <c r="H35" i="2"/>
  <c r="J35" i="2" s="1"/>
  <c r="E35" i="2"/>
  <c r="I34" i="2"/>
  <c r="H34" i="2"/>
  <c r="J34" i="2" s="1"/>
  <c r="E34" i="2"/>
  <c r="I32" i="2"/>
  <c r="H32" i="2"/>
  <c r="J32" i="2" s="1"/>
  <c r="E32" i="2"/>
  <c r="I31" i="2"/>
  <c r="H31" i="2"/>
  <c r="J31" i="2" s="1"/>
  <c r="E31" i="2"/>
  <c r="I30" i="2"/>
  <c r="H30" i="2"/>
  <c r="J30" i="2" s="1"/>
  <c r="E30" i="2"/>
  <c r="I29" i="2"/>
  <c r="H29" i="2"/>
  <c r="J29" i="2" s="1"/>
  <c r="E29" i="2"/>
  <c r="J28" i="2"/>
  <c r="I28" i="2"/>
  <c r="J26" i="2"/>
  <c r="I26" i="2"/>
  <c r="I25" i="2"/>
  <c r="H25" i="2"/>
  <c r="J25" i="2" s="1"/>
  <c r="E25" i="2"/>
  <c r="I24" i="2"/>
  <c r="H24" i="2"/>
  <c r="J24" i="2" s="1"/>
  <c r="E24" i="2"/>
  <c r="I23" i="2"/>
  <c r="H23" i="2"/>
  <c r="J23" i="2" s="1"/>
  <c r="E23" i="2"/>
  <c r="I22" i="2"/>
  <c r="H22" i="2"/>
  <c r="J22" i="2" s="1"/>
  <c r="E22" i="2"/>
  <c r="I21" i="2"/>
  <c r="H21" i="2"/>
  <c r="J21" i="2" s="1"/>
  <c r="E21" i="2"/>
  <c r="I20" i="2"/>
  <c r="H20" i="2"/>
  <c r="J20" i="2" s="1"/>
  <c r="E20" i="2"/>
  <c r="I19" i="2"/>
  <c r="H19" i="2"/>
  <c r="J19" i="2" s="1"/>
  <c r="E19" i="2"/>
  <c r="I18" i="2"/>
  <c r="H18" i="2"/>
  <c r="J18" i="2" s="1"/>
  <c r="E18" i="2"/>
  <c r="I17" i="2"/>
  <c r="H17" i="2"/>
  <c r="J17" i="2" s="1"/>
  <c r="E17" i="2"/>
  <c r="I16" i="2"/>
  <c r="H16" i="2"/>
  <c r="J16" i="2" s="1"/>
  <c r="E16" i="2"/>
  <c r="I15" i="2"/>
  <c r="H15" i="2"/>
  <c r="J15" i="2" s="1"/>
  <c r="E15" i="2"/>
  <c r="I14" i="2"/>
  <c r="H14" i="2"/>
  <c r="J14" i="2" s="1"/>
  <c r="E14" i="2"/>
  <c r="I13" i="2"/>
  <c r="H13" i="2"/>
  <c r="J13" i="2" s="1"/>
  <c r="E13" i="2"/>
  <c r="I12" i="2"/>
  <c r="H12" i="2"/>
  <c r="J12" i="2" s="1"/>
  <c r="E12" i="2"/>
  <c r="I11" i="2"/>
  <c r="H11" i="2"/>
  <c r="J11" i="2" s="1"/>
  <c r="E11" i="2"/>
  <c r="I10" i="2"/>
  <c r="H10" i="2"/>
  <c r="J10" i="2" s="1"/>
  <c r="E10" i="2"/>
  <c r="I9" i="2"/>
  <c r="H9" i="2"/>
  <c r="J9" i="2" s="1"/>
  <c r="E9" i="2"/>
  <c r="I8" i="2"/>
  <c r="H8" i="2"/>
  <c r="J8" i="2" s="1"/>
  <c r="E8" i="2"/>
  <c r="I7" i="2"/>
  <c r="H7" i="2"/>
  <c r="J7" i="2" s="1"/>
  <c r="E7" i="2"/>
  <c r="I6" i="2"/>
  <c r="H6" i="2"/>
  <c r="J6" i="2" s="1"/>
  <c r="E6" i="2"/>
  <c r="I5" i="2"/>
  <c r="H5" i="2"/>
  <c r="J5" i="2" s="1"/>
  <c r="E5" i="2"/>
  <c r="J2" i="2"/>
  <c r="I2" i="2"/>
  <c r="H46" i="2" l="1"/>
  <c r="J41" i="2"/>
  <c r="J44" i="2"/>
  <c r="C5" i="3"/>
  <c r="B32" i="3"/>
  <c r="J38" i="2"/>
  <c r="J45" i="2"/>
  <c r="J46" i="2" s="1"/>
  <c r="C6" i="3" l="1"/>
  <c r="C7" i="3" s="1"/>
  <c r="C32" i="3"/>
  <c r="C8" i="3"/>
  <c r="C15" i="3" l="1"/>
  <c r="C12" i="3"/>
  <c r="C20" i="3" l="1"/>
  <c r="C14" i="3"/>
  <c r="C19" i="3"/>
  <c r="C21" i="3" s="1"/>
  <c r="C13" i="3"/>
  <c r="C16" i="3" l="1"/>
  <c r="C22" i="3" l="1"/>
  <c r="B25" i="3" s="1"/>
  <c r="C25" i="3" s="1"/>
  <c r="C24" i="3" l="1"/>
  <c r="C30" i="3"/>
  <c r="C29" i="3"/>
  <c r="C27" i="3"/>
</calcChain>
</file>

<file path=xl/sharedStrings.xml><?xml version="1.0" encoding="utf-8"?>
<sst xmlns="http://schemas.openxmlformats.org/spreadsheetml/2006/main" count="251" uniqueCount="135">
  <si>
    <t>Název</t>
  </si>
  <si>
    <t>Hodnota</t>
  </si>
  <si>
    <t>Nadpis rekapitulace</t>
  </si>
  <si>
    <t>Seznam prací a dodávek elektrotechnických zařízení</t>
  </si>
  <si>
    <t>Akce</t>
  </si>
  <si>
    <t>Zateplení budovy
dětského domova Plesná</t>
  </si>
  <si>
    <t>Projekt</t>
  </si>
  <si>
    <t xml:space="preserve">D.1.4.4 Silnoproudá elektrotechnika - hromosvod
</t>
  </si>
  <si>
    <t>Investor</t>
  </si>
  <si>
    <t>Dětský domov Karlovy Vary a Ostrov, p.o.</t>
  </si>
  <si>
    <t>Z. č.</t>
  </si>
  <si>
    <t>202243</t>
  </si>
  <si>
    <t>A. č.</t>
  </si>
  <si>
    <t>Smlouva</t>
  </si>
  <si>
    <t/>
  </si>
  <si>
    <t>Vypracoval</t>
  </si>
  <si>
    <t>Ing. F. Kolář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</si>
  <si>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</si>
  <si>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</si>
  <si>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</si>
  <si>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</si>
  <si>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</si>
  <si>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</si>
  <si>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</si>
  <si>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</si>
  <si>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</si>
  <si>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</si>
  <si>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</si>
  <si>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</si>
  <si>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</si>
  <si>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</si>
  <si>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</si>
  <si>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</si>
  <si>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</si>
  <si>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</si>
  <si>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</si>
  <si>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</si>
  <si>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</si>
  <si>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</si>
  <si>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</si>
  <si>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</si>
  <si>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</si>
  <si>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</si>
  <si>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</si>
  <si>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2. sazba DPH %</t>
  </si>
  <si>
    <t>15</t>
  </si>
  <si>
    <t>Procento PM %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</si>
  <si>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</si>
  <si>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</si>
  <si>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</si>
  <si>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</si>
  <si>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</si>
  <si>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</si>
  <si>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</si>
  <si>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</si>
  <si>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Cena celkem</t>
  </si>
  <si>
    <t>Elektromontáže</t>
  </si>
  <si>
    <t>Hromosvod</t>
  </si>
  <si>
    <t>105 331 Podpůrná trubka GFK/Al  L 3200 mm, jímač 2,5 m</t>
  </si>
  <si>
    <t>ks</t>
  </si>
  <si>
    <t>105 333 Podpůrná trubka GFK/Al  L 4700 mm, jímač 2,5 m</t>
  </si>
  <si>
    <t>819 294 Sada pro upevnění 4 vodičů HVI long D20 na podpůrnou trubku</t>
  </si>
  <si>
    <t>105 342 Svislý úchyt trubky D 40-50 mm na stěnu</t>
  </si>
  <si>
    <t>105 354 Úchyt pro DEHNiso-Combi</t>
  </si>
  <si>
    <t>819 136 Vodič HVI long šedý D 23 buben 100 m</t>
  </si>
  <si>
    <t>m</t>
  </si>
  <si>
    <t>297 110 Podpěra vedení s lepícím páskem DEHNsnap</t>
  </si>
  <si>
    <t>275 220 Plastová podpěra vodiče HVI Ø 20 a CUI</t>
  </si>
  <si>
    <t>275 259 Plastová podpěra vodiče HVI Ø 20 a CUI na zeď</t>
  </si>
  <si>
    <t>275 220 Plastová podpěra vodiče HVI Ø 20 v oblasti dolní koncovky</t>
  </si>
  <si>
    <t>819 196 koncovka HVI</t>
  </si>
  <si>
    <t>540 100 Uzemňovací objímka na anténní stožár 3/4"-6"</t>
  </si>
  <si>
    <t>371 009 Svorka připojovací odlitek Zn rozsah 0,4-12mm</t>
  </si>
  <si>
    <t>819 198 Připojovací prvek HVI long D 23 se svorníkem d 10 - 50 mm</t>
  </si>
  <si>
    <t>459 200 svorka ZS</t>
  </si>
  <si>
    <t>274 260 Držák vodiče 8/10 mm  DEHNholt s podložkou,vrutem a hmoždinkou</t>
  </si>
  <si>
    <t>308 330 SV svorka pro  tyč Ø16 / Ø 8-10 nebo Fl 30</t>
  </si>
  <si>
    <t>zaváděcí tyč nerez 16/1000mm</t>
  </si>
  <si>
    <t>FISCHER Thermax junior 8, hmoždinka s přerušeným tepelným mostem - 10/200 M8 včetně závitové tyče délky cca 5 cm</t>
  </si>
  <si>
    <t>FISCHER Thermax junior 8, hmoždinka s přerušeným tepelným mostem - 10/140 M8 včetně závitové tyče délky cca 5 cm</t>
  </si>
  <si>
    <t>Připojení trubek stožárů hromosvodu na ochranné vedení elektrické instalace</t>
  </si>
  <si>
    <t xml:space="preserve">bude provedeno z R4.1 (půda) třemi vodiče CY 16 žzel ukončených v inst. krabicích. Z krabic CY4 žzel. V prostoru střechy použity solární vodiče CY 4 žzel s UV odolnou izolací.,  </t>
  </si>
  <si>
    <t>CY 4 , pevně</t>
  </si>
  <si>
    <t>CY 16 , pevně</t>
  </si>
  <si>
    <t>CY 4 s UV izolací, pevně</t>
  </si>
  <si>
    <t>KSK 100 KRABICE S KRYTÍM IP 66 (1.PP + podkroví)</t>
  </si>
  <si>
    <t>Ukončení vodičů izolovaných s označením a zapojením v rozváděči a na přístrojích</t>
  </si>
  <si>
    <t xml:space="preserve"> 4 mm2</t>
  </si>
  <si>
    <t>100013</t>
  </si>
  <si>
    <t xml:space="preserve"> 16 mm2</t>
  </si>
  <si>
    <t>100003</t>
  </si>
  <si>
    <t>;</t>
  </si>
  <si>
    <t>Měření zemních odporů, zemniče</t>
  </si>
  <si>
    <t xml:space="preserve"> prvního nebo samostatného</t>
  </si>
  <si>
    <t>280211</t>
  </si>
  <si>
    <t>nespecifikovaný materiál</t>
  </si>
  <si>
    <t>kpl</t>
  </si>
  <si>
    <t>práce prováděné horolezeckou technikou (platí pro práce na střeše, svody po fasádě budou prováděny z lešení v rámci stavby)</t>
  </si>
  <si>
    <t>hod</t>
  </si>
  <si>
    <t>demontáž stávající jímacé soustavy</t>
  </si>
  <si>
    <t>zemní práce</t>
  </si>
  <si>
    <t>výchozí revizní zpráva</t>
  </si>
  <si>
    <t>Hromosvod - celkem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</si>
  <si>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</si>
  <si>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</si>
  <si>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</si>
  <si>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</si>
  <si>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</si>
  <si>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</si>
  <si>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</si>
  <si>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</si>
  <si>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</si>
  <si>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</si>
  <si>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</si>
  <si>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</si>
  <si>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</si>
  <si>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</si>
  <si>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</si>
  <si>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</si>
  <si>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</si>
  <si>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</si>
  <si>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</si>
  <si>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</si>
  <si>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</si>
  <si>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</si>
  <si>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</si>
  <si>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</si>
  <si>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</si>
  <si>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15%</t>
  </si>
  <si>
    <t>Náklady celkem s DPH</t>
  </si>
  <si>
    <t>Roční nárůst cen 0,00%</t>
  </si>
  <si>
    <t>Součty odstavců</t>
  </si>
  <si>
    <t xml:space="preserve">  Hromosvod</t>
  </si>
  <si>
    <t>12</t>
  </si>
  <si>
    <t>Základ a hodnota DPH 12%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</si>
</sst>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7"/>
      <color rgb="FF000000"/>
      <name val="敓潧⁥䥕蘀捪㈰Î☸­_x0008_"/>
      <charset val="238"/>
    </font>
    <font>
      <b/>
      <sz val="9"/>
      <color rgb="FF000000"/>
      <name val="敓潧⁥䥕蘀捪㈰Î☸­_x0008_"/>
      <charset val="238"/>
    </font>
    <font>
      <b/>
      <sz val="8"/>
      <color rgb="FF000000"/>
      <name val="敓潧⁥䥕蘀捪㈰Î☸­_x0008_"/>
      <charset val="238"/>
    </font>
    <font>
      <b/>
      <sz val="7"/>
      <color rgb="FF000000"/>
      <name val="敓潧⁥䥕蘀捪㈰Î☸­_x0008_"/>
      <charset val="238"/>
    </font>
    <font>
      <i/>
      <sz val="8"/>
      <color rgb="FF000000"/>
      <name val="敓潧⁥䥕蘀捪㈰Î☸­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workbookViewId="0">
      <selection activeCell="J20" sqref="J20"/>
    </sheetView>
  </sheetViews>
  <sheetFormatPr defaultRowHeight="15"/>
  <cols>
    <col min="1" max="1" width="30.28515625" style="1" bestFit="1" customWidth="1"/>
    <col min="2" max="2" width="7.7109375" style="11" bestFit="1" customWidth="1"/>
    <col min="3" max="3" width="14.5703125" style="11" customWidth="1"/>
    <col min="6" max="6" width="0" style="10" hidden="1" customWidth="1"/>
  </cols>
  <sheetData>
    <row r="1" spans="1:4">
      <c r="A1" s="2" t="s">
        <v>0</v>
      </c>
      <c r="B1" s="12" t="s">
        <v>105</v>
      </c>
      <c r="C1" s="12" t="s">
        <v>106</v>
      </c>
      <c r="D1" s="3"/>
    </row>
    <row r="2" spans="1:4">
      <c r="A2" s="6" t="s">
        <v>107</v>
      </c>
      <c r="B2" s="15"/>
      <c r="C2" s="15"/>
      <c r="D2" s="3"/>
    </row>
    <row r="3" spans="1:4">
      <c r="A3" s="7" t="s">
        <v>108</v>
      </c>
      <c r="B3" s="16">
        <f>0</f>
        <v>0</v>
      </c>
      <c r="C3" s="16"/>
      <c r="D3" s="3"/>
    </row>
    <row r="4" spans="1:4">
      <c r="A4" s="7" t="s">
        <v>109</v>
      </c>
      <c r="B4" s="16">
        <f>B3 * Parametry!B16 / 100</f>
        <v>0</v>
      </c>
      <c r="C4" s="16">
        <f>B3 * Parametry!B17 / 100</f>
        <v>0</v>
      </c>
      <c r="D4" s="3"/>
    </row>
    <row r="5" spans="1:4">
      <c r="A5" s="7" t="s">
        <v>110</v>
      </c>
      <c r="B5" s="16"/>
      <c r="C5" s="16">
        <f>(Rozpočet!E46) + 0</f>
        <v>0</v>
      </c>
      <c r="D5" s="3"/>
    </row>
    <row r="6" spans="1:4">
      <c r="A6" s="7" t="s">
        <v>111</v>
      </c>
      <c r="B6" s="16"/>
      <c r="C6" s="16">
        <f>0 + (Rozpočet!H46) + 0</f>
        <v>0</v>
      </c>
      <c r="D6" s="3"/>
    </row>
    <row r="7" spans="1:4">
      <c r="A7" s="8" t="s">
        <v>112</v>
      </c>
      <c r="B7" s="19">
        <f>B3 + B4</f>
        <v>0</v>
      </c>
      <c r="C7" s="19">
        <f>C3 + C4 + C5 + C6</f>
        <v>0</v>
      </c>
      <c r="D7" s="3"/>
    </row>
    <row r="8" spans="1:4">
      <c r="A8" s="7" t="s">
        <v>113</v>
      </c>
      <c r="B8" s="16"/>
      <c r="C8" s="16">
        <f>(C5 + C6) * Parametry!B18 / 100</f>
        <v>0</v>
      </c>
      <c r="D8" s="3"/>
    </row>
    <row r="9" spans="1:4">
      <c r="A9" s="7" t="s">
        <v>114</v>
      </c>
      <c r="B9" s="16"/>
      <c r="C9" s="16">
        <f>0 + 0</f>
        <v>0</v>
      </c>
      <c r="D9" s="3"/>
    </row>
    <row r="10" spans="1:4">
      <c r="A10" s="7" t="s">
        <v>115</v>
      </c>
      <c r="B10" s="16"/>
      <c r="C10" s="16">
        <f>0 + 0</f>
        <v>0</v>
      </c>
      <c r="D10" s="3"/>
    </row>
    <row r="11" spans="1:4">
      <c r="A11" s="7" t="s">
        <v>116</v>
      </c>
      <c r="B11" s="16"/>
      <c r="C11" s="16">
        <f>(C9 + C10) * Parametry!B19 / 100</f>
        <v>0</v>
      </c>
      <c r="D11" s="3"/>
    </row>
    <row r="12" spans="1:4">
      <c r="A12" s="8" t="s">
        <v>117</v>
      </c>
      <c r="B12" s="19">
        <f>B7</f>
        <v>0</v>
      </c>
      <c r="C12" s="19">
        <f>C7 + C8 + C9 + C10 + C11</f>
        <v>0</v>
      </c>
      <c r="D12" s="3"/>
    </row>
    <row r="13" spans="1:4">
      <c r="A13" s="7" t="s">
        <v>118</v>
      </c>
      <c r="B13" s="16"/>
      <c r="C13" s="16">
        <f>(B12 + C12) * Parametry!B20 / 100</f>
        <v>0</v>
      </c>
      <c r="D13" s="3"/>
    </row>
    <row r="14" spans="1:4">
      <c r="A14" s="7" t="s">
        <v>119</v>
      </c>
      <c r="B14" s="16"/>
      <c r="C14" s="16">
        <f>(B12 + C12) * Parametry!B21 / 100</f>
        <v>0</v>
      </c>
      <c r="D14" s="3"/>
    </row>
    <row r="15" spans="1:4">
      <c r="A15" s="7" t="s">
        <v>120</v>
      </c>
      <c r="B15" s="16"/>
      <c r="C15" s="16">
        <f>(B7 + C7) * Parametry!B22 / 100</f>
        <v>0</v>
      </c>
      <c r="D15" s="3"/>
    </row>
    <row r="16" spans="1:4">
      <c r="A16" s="6" t="s">
        <v>121</v>
      </c>
      <c r="B16" s="15"/>
      <c r="C16" s="15">
        <f>B12 + C12 + C13 + C14 + C15</f>
        <v>0</v>
      </c>
      <c r="D16" s="3"/>
    </row>
    <row r="17" spans="1:4">
      <c r="A17" s="7" t="s">
        <v>14</v>
      </c>
      <c r="B17" s="16"/>
      <c r="C17" s="16"/>
      <c r="D17" s="3"/>
    </row>
    <row r="18" spans="1:4">
      <c r="A18" s="6" t="s">
        <v>122</v>
      </c>
      <c r="B18" s="15"/>
      <c r="C18" s="15"/>
      <c r="D18" s="3"/>
    </row>
    <row r="19" spans="1:4">
      <c r="A19" s="7" t="s">
        <v>123</v>
      </c>
      <c r="B19" s="16"/>
      <c r="C19" s="16">
        <f>C12 * Parametry!B23 / 100</f>
        <v>0</v>
      </c>
      <c r="D19" s="3"/>
    </row>
    <row r="20" spans="1:4">
      <c r="A20" s="7" t="s">
        <v>124</v>
      </c>
      <c r="B20" s="16"/>
      <c r="C20" s="16">
        <f>C12 * Parametry!B24 / 100</f>
        <v>0</v>
      </c>
      <c r="D20" s="3"/>
    </row>
    <row r="21" spans="1:4">
      <c r="A21" s="6" t="s">
        <v>125</v>
      </c>
      <c r="B21" s="15"/>
      <c r="C21" s="15">
        <f>C19 + C20</f>
        <v>0</v>
      </c>
      <c r="D21" s="3"/>
    </row>
    <row r="22" spans="1:4">
      <c r="A22" s="7" t="s">
        <v>126</v>
      </c>
      <c r="B22" s="16"/>
      <c r="C22" s="16">
        <f>Parametry!B25 * Parametry!B28 * (C16 * Parametry!B27)^Parametry!B26</f>
        <v>0</v>
      </c>
      <c r="D22" s="3"/>
    </row>
    <row r="23" spans="1:4">
      <c r="A23" s="7" t="s">
        <v>14</v>
      </c>
      <c r="B23" s="16"/>
      <c r="C23" s="16"/>
      <c r="D23" s="3"/>
    </row>
    <row r="24" spans="1:4">
      <c r="A24" s="4" t="s">
        <v>127</v>
      </c>
      <c r="B24" s="14"/>
      <c r="C24" s="14">
        <f>C16 + C21 + C22</f>
        <v>0</v>
      </c>
      <c r="D24" s="3"/>
    </row>
    <row r="25" spans="1:4">
      <c r="A25" s="7" t="s">
        <v>134</v>
      </c>
      <c r="B25" s="16">
        <f>(SUM(Rozpočet!E5:E25,Rozpočet!E27,Rozpočet!E29:E35,Rozpočet!E37:E43,Rozpočet!E45)) + (SUM(Rozpočet!H5:H25,Rozpočet!H27,Rozpočet!H29:H35,Rozpočet!H37:H43)) + B4 + C4 + C8 + C11 + C13 + C14 + C15 + C21 + C22</f>
        <v>0</v>
      </c>
      <c r="C25" s="16">
        <f>B25 *0.12</f>
        <v>0</v>
      </c>
      <c r="D25" s="3"/>
    </row>
    <row r="26" spans="1:4">
      <c r="A26" s="7" t="s">
        <v>128</v>
      </c>
      <c r="B26" s="16">
        <f>(SUM(Rozpočet!E27,Rozpočet!E33,Rozpočet!E37)) + (SUM(Rozpočet!H27,Rozpočet!H33,Rozpočet!H37))</f>
        <v>0</v>
      </c>
      <c r="C26" s="16">
        <f>B26 * Parametry!B32 / 100</f>
        <v>0</v>
      </c>
      <c r="D26" s="3"/>
    </row>
    <row r="27" spans="1:4">
      <c r="A27" s="4" t="s">
        <v>129</v>
      </c>
      <c r="B27" s="14"/>
      <c r="C27" s="14">
        <f>C24 + C25 + C26</f>
        <v>0</v>
      </c>
      <c r="D27" s="3"/>
    </row>
    <row r="28" spans="1:4">
      <c r="A28" s="7" t="s">
        <v>14</v>
      </c>
      <c r="B28" s="16"/>
      <c r="C28" s="16"/>
      <c r="D28" s="3"/>
    </row>
    <row r="29" spans="1:4">
      <c r="A29" s="7" t="s">
        <v>130</v>
      </c>
      <c r="B29" s="16"/>
      <c r="C29" s="16">
        <f>C24 * Parametry!B29 / 100</f>
        <v>0</v>
      </c>
      <c r="D29" s="3"/>
    </row>
    <row r="30" spans="1:4">
      <c r="A30" s="7" t="s">
        <v>130</v>
      </c>
      <c r="B30" s="16"/>
      <c r="C30" s="16">
        <f>C24 * Parametry!B30 / 100</f>
        <v>0</v>
      </c>
      <c r="D30" s="3"/>
    </row>
    <row r="31" spans="1:4">
      <c r="A31" s="6" t="s">
        <v>131</v>
      </c>
      <c r="B31" s="20" t="s">
        <v>49</v>
      </c>
      <c r="C31" s="20" t="s">
        <v>52</v>
      </c>
      <c r="D31" s="3"/>
    </row>
    <row r="32" spans="1:4">
      <c r="A32" s="7" t="s">
        <v>56</v>
      </c>
      <c r="B32" s="16">
        <f>(Rozpočet!E46)</f>
        <v>0</v>
      </c>
      <c r="C32" s="16">
        <f>(Rozpočet!H46)</f>
        <v>0</v>
      </c>
      <c r="D32" s="3"/>
    </row>
    <row r="33" spans="1:4">
      <c r="A33" s="7" t="s">
        <v>132</v>
      </c>
      <c r="B33" s="16">
        <f>(Rozpočet!E44)</f>
        <v>0</v>
      </c>
      <c r="C33" s="16">
        <f>(Rozpočet!H44)</f>
        <v>0</v>
      </c>
      <c r="D33" s="3"/>
    </row>
    <row r="34" spans="1:4">
      <c r="A34" s="7" t="s">
        <v>14</v>
      </c>
      <c r="B34" s="16"/>
      <c r="C34" s="16"/>
      <c r="D34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activeCell="P43" sqref="P43"/>
    </sheetView>
  </sheetViews>
  <sheetFormatPr defaultRowHeight="15"/>
  <cols>
    <col min="1" max="1" width="108.5703125" style="1" bestFit="1" customWidth="1"/>
    <col min="2" max="2" width="3.140625" style="1" bestFit="1" customWidth="1"/>
    <col min="3" max="3" width="5" style="11" bestFit="1" customWidth="1"/>
    <col min="4" max="4" width="6.85546875" style="11" bestFit="1" customWidth="1"/>
    <col min="5" max="5" width="10.28515625" style="11" bestFit="1" customWidth="1"/>
    <col min="6" max="6" width="5.42578125" style="1" bestFit="1" customWidth="1"/>
    <col min="7" max="7" width="6.85546875" style="11" bestFit="1" customWidth="1"/>
    <col min="8" max="8" width="9.7109375" style="11" bestFit="1" customWidth="1"/>
    <col min="9" max="9" width="6.85546875" style="11" bestFit="1" customWidth="1"/>
    <col min="10" max="10" width="8.85546875" style="11" bestFit="1" customWidth="1"/>
    <col min="13" max="13" width="8" style="10" hidden="1" customWidth="1"/>
  </cols>
  <sheetData>
    <row r="1" spans="1:13">
      <c r="A1" s="2" t="s">
        <v>0</v>
      </c>
      <c r="B1" s="2" t="s">
        <v>47</v>
      </c>
      <c r="C1" s="12" t="s">
        <v>48</v>
      </c>
      <c r="D1" s="12" t="s">
        <v>49</v>
      </c>
      <c r="E1" s="12" t="s">
        <v>50</v>
      </c>
      <c r="F1" s="2" t="s">
        <v>51</v>
      </c>
      <c r="G1" s="12" t="s">
        <v>52</v>
      </c>
      <c r="H1" s="12" t="s">
        <v>53</v>
      </c>
      <c r="I1" s="12" t="s">
        <v>54</v>
      </c>
      <c r="J1" s="12" t="s">
        <v>55</v>
      </c>
      <c r="K1" s="3"/>
      <c r="L1" s="3"/>
      <c r="M1" s="10">
        <f>Parametry!B33/100*E5+Parametry!B33/100*E6+Parametry!B33/100*E7+Parametry!B33/100*E8+Parametry!B33/100*E9+Parametry!B33/100*E10+Parametry!B33/100*E11+Parametry!B33/100*E12+Parametry!B33/100*E13+Parametry!B33/100*E14+Parametry!B33/100*E15+Parametry!B33/100*E17+Parametry!B33/100*E18+Parametry!B33/100*E19+Parametry!B33/100*E21+Parametry!B33/100*E22+Parametry!B33/100*E24+Parametry!B33/100*E25+Parametry!B33/100*E29+Parametry!B33/100*E30+Parametry!B33/100*E31+Parametry!B33/100*E32+Parametry!B33/100*E34</f>
        <v>0</v>
      </c>
    </row>
    <row r="2" spans="1:13">
      <c r="A2" s="7" t="s">
        <v>14</v>
      </c>
      <c r="B2" s="7" t="s">
        <v>14</v>
      </c>
      <c r="C2" s="13"/>
      <c r="D2" s="13"/>
      <c r="E2" s="13"/>
      <c r="F2" s="7" t="s">
        <v>14</v>
      </c>
      <c r="G2" s="13"/>
      <c r="H2" s="13"/>
      <c r="I2" s="13">
        <f>D2+G2</f>
        <v>0</v>
      </c>
      <c r="J2" s="13">
        <f>E2+H2</f>
        <v>0</v>
      </c>
      <c r="K2" s="3"/>
      <c r="L2" s="3"/>
    </row>
    <row r="3" spans="1:13">
      <c r="A3" s="4" t="s">
        <v>56</v>
      </c>
      <c r="B3" s="4" t="s">
        <v>14</v>
      </c>
      <c r="C3" s="14"/>
      <c r="D3" s="14"/>
      <c r="E3" s="14"/>
      <c r="F3" s="4" t="s">
        <v>14</v>
      </c>
      <c r="G3" s="14"/>
      <c r="H3" s="14"/>
      <c r="I3" s="14"/>
      <c r="J3" s="14"/>
      <c r="K3" s="3"/>
      <c r="L3" s="3"/>
    </row>
    <row r="4" spans="1:13">
      <c r="A4" s="6" t="s">
        <v>57</v>
      </c>
      <c r="B4" s="6" t="s">
        <v>14</v>
      </c>
      <c r="C4" s="15"/>
      <c r="D4" s="15"/>
      <c r="E4" s="15"/>
      <c r="F4" s="6" t="s">
        <v>14</v>
      </c>
      <c r="G4" s="15"/>
      <c r="H4" s="15"/>
      <c r="I4" s="15"/>
      <c r="J4" s="15"/>
      <c r="K4" s="3"/>
      <c r="L4" s="3"/>
    </row>
    <row r="5" spans="1:13">
      <c r="A5" s="7" t="s">
        <v>58</v>
      </c>
      <c r="B5" s="7" t="s">
        <v>59</v>
      </c>
      <c r="C5" s="16">
        <v>2</v>
      </c>
      <c r="D5" s="16"/>
      <c r="E5" s="16">
        <f t="shared" ref="E5:E25" si="0">C5*D5</f>
        <v>0</v>
      </c>
      <c r="F5" s="7" t="s">
        <v>14</v>
      </c>
      <c r="G5" s="16"/>
      <c r="H5" s="16">
        <f t="shared" ref="H5:H25" si="1">C5*G5</f>
        <v>0</v>
      </c>
      <c r="I5" s="16">
        <f t="shared" ref="I5:I26" si="2">D5+G5</f>
        <v>0</v>
      </c>
      <c r="J5" s="16">
        <f t="shared" ref="J5:J26" si="3">E5+H5</f>
        <v>0</v>
      </c>
      <c r="K5" s="3"/>
      <c r="L5" s="3"/>
    </row>
    <row r="6" spans="1:13">
      <c r="A6" s="7" t="s">
        <v>60</v>
      </c>
      <c r="B6" s="7" t="s">
        <v>59</v>
      </c>
      <c r="C6" s="16">
        <v>3</v>
      </c>
      <c r="D6" s="16"/>
      <c r="E6" s="16">
        <f t="shared" si="0"/>
        <v>0</v>
      </c>
      <c r="F6" s="7" t="s">
        <v>14</v>
      </c>
      <c r="G6" s="16"/>
      <c r="H6" s="16">
        <f t="shared" si="1"/>
        <v>0</v>
      </c>
      <c r="I6" s="16">
        <f t="shared" si="2"/>
        <v>0</v>
      </c>
      <c r="J6" s="16">
        <f t="shared" si="3"/>
        <v>0</v>
      </c>
      <c r="K6" s="3"/>
      <c r="L6" s="3"/>
    </row>
    <row r="7" spans="1:13">
      <c r="A7" s="7" t="s">
        <v>61</v>
      </c>
      <c r="B7" s="7" t="s">
        <v>59</v>
      </c>
      <c r="C7" s="16">
        <v>5</v>
      </c>
      <c r="D7" s="16"/>
      <c r="E7" s="16">
        <f t="shared" si="0"/>
        <v>0</v>
      </c>
      <c r="F7" s="7" t="s">
        <v>14</v>
      </c>
      <c r="G7" s="16"/>
      <c r="H7" s="16">
        <f t="shared" si="1"/>
        <v>0</v>
      </c>
      <c r="I7" s="16">
        <f t="shared" si="2"/>
        <v>0</v>
      </c>
      <c r="J7" s="16">
        <f t="shared" si="3"/>
        <v>0</v>
      </c>
      <c r="K7" s="3"/>
      <c r="L7" s="3"/>
    </row>
    <row r="8" spans="1:13">
      <c r="A8" s="7" t="s">
        <v>62</v>
      </c>
      <c r="B8" s="7" t="s">
        <v>59</v>
      </c>
      <c r="C8" s="16">
        <v>6</v>
      </c>
      <c r="D8" s="16"/>
      <c r="E8" s="16">
        <f t="shared" si="0"/>
        <v>0</v>
      </c>
      <c r="F8" s="7" t="s">
        <v>14</v>
      </c>
      <c r="G8" s="16"/>
      <c r="H8" s="16">
        <f t="shared" si="1"/>
        <v>0</v>
      </c>
      <c r="I8" s="16">
        <f t="shared" si="2"/>
        <v>0</v>
      </c>
      <c r="J8" s="16">
        <f t="shared" si="3"/>
        <v>0</v>
      </c>
      <c r="K8" s="3"/>
      <c r="L8" s="3"/>
    </row>
    <row r="9" spans="1:13">
      <c r="A9" s="7" t="s">
        <v>63</v>
      </c>
      <c r="B9" s="7" t="s">
        <v>59</v>
      </c>
      <c r="C9" s="16">
        <v>6</v>
      </c>
      <c r="D9" s="16"/>
      <c r="E9" s="16">
        <f t="shared" si="0"/>
        <v>0</v>
      </c>
      <c r="F9" s="7" t="s">
        <v>14</v>
      </c>
      <c r="G9" s="16"/>
      <c r="H9" s="16">
        <f t="shared" si="1"/>
        <v>0</v>
      </c>
      <c r="I9" s="16">
        <f t="shared" si="2"/>
        <v>0</v>
      </c>
      <c r="J9" s="16">
        <f t="shared" si="3"/>
        <v>0</v>
      </c>
      <c r="K9" s="3"/>
      <c r="L9" s="3"/>
    </row>
    <row r="10" spans="1:13">
      <c r="A10" s="7" t="s">
        <v>63</v>
      </c>
      <c r="B10" s="7" t="s">
        <v>59</v>
      </c>
      <c r="C10" s="16">
        <v>3</v>
      </c>
      <c r="D10" s="16"/>
      <c r="E10" s="16">
        <f t="shared" si="0"/>
        <v>0</v>
      </c>
      <c r="F10" s="7" t="s">
        <v>14</v>
      </c>
      <c r="G10" s="16"/>
      <c r="H10" s="16">
        <f t="shared" si="1"/>
        <v>0</v>
      </c>
      <c r="I10" s="16">
        <f t="shared" si="2"/>
        <v>0</v>
      </c>
      <c r="J10" s="16">
        <f t="shared" si="3"/>
        <v>0</v>
      </c>
      <c r="K10" s="3"/>
      <c r="L10" s="3"/>
    </row>
    <row r="11" spans="1:13">
      <c r="A11" s="7" t="s">
        <v>64</v>
      </c>
      <c r="B11" s="7" t="s">
        <v>65</v>
      </c>
      <c r="C11" s="16">
        <v>290</v>
      </c>
      <c r="D11" s="16"/>
      <c r="E11" s="16">
        <f t="shared" si="0"/>
        <v>0</v>
      </c>
      <c r="F11" s="7" t="s">
        <v>14</v>
      </c>
      <c r="G11" s="16"/>
      <c r="H11" s="16">
        <f t="shared" si="1"/>
        <v>0</v>
      </c>
      <c r="I11" s="16">
        <f t="shared" si="2"/>
        <v>0</v>
      </c>
      <c r="J11" s="16">
        <f t="shared" si="3"/>
        <v>0</v>
      </c>
      <c r="K11" s="3"/>
      <c r="L11" s="3"/>
    </row>
    <row r="12" spans="1:13">
      <c r="A12" s="7" t="s">
        <v>66</v>
      </c>
      <c r="B12" s="7" t="s">
        <v>59</v>
      </c>
      <c r="C12" s="16">
        <v>200</v>
      </c>
      <c r="D12" s="16"/>
      <c r="E12" s="16">
        <f t="shared" si="0"/>
        <v>0</v>
      </c>
      <c r="F12" s="7" t="s">
        <v>14</v>
      </c>
      <c r="G12" s="16"/>
      <c r="H12" s="16">
        <f t="shared" si="1"/>
        <v>0</v>
      </c>
      <c r="I12" s="16">
        <f t="shared" si="2"/>
        <v>0</v>
      </c>
      <c r="J12" s="16">
        <f t="shared" si="3"/>
        <v>0</v>
      </c>
      <c r="K12" s="3"/>
      <c r="L12" s="3"/>
    </row>
    <row r="13" spans="1:13">
      <c r="A13" s="7" t="s">
        <v>67</v>
      </c>
      <c r="B13" s="7" t="s">
        <v>59</v>
      </c>
      <c r="C13" s="16">
        <v>140</v>
      </c>
      <c r="D13" s="16"/>
      <c r="E13" s="16">
        <f t="shared" si="0"/>
        <v>0</v>
      </c>
      <c r="F13" s="7" t="s">
        <v>14</v>
      </c>
      <c r="G13" s="16"/>
      <c r="H13" s="16">
        <f t="shared" si="1"/>
        <v>0</v>
      </c>
      <c r="I13" s="16">
        <f t="shared" si="2"/>
        <v>0</v>
      </c>
      <c r="J13" s="16">
        <f t="shared" si="3"/>
        <v>0</v>
      </c>
      <c r="K13" s="3"/>
      <c r="L13" s="3"/>
    </row>
    <row r="14" spans="1:13">
      <c r="A14" s="7" t="s">
        <v>68</v>
      </c>
      <c r="B14" s="7" t="s">
        <v>59</v>
      </c>
      <c r="C14" s="16">
        <v>90</v>
      </c>
      <c r="D14" s="16"/>
      <c r="E14" s="16">
        <f t="shared" si="0"/>
        <v>0</v>
      </c>
      <c r="F14" s="7" t="s">
        <v>14</v>
      </c>
      <c r="G14" s="16"/>
      <c r="H14" s="16">
        <f t="shared" si="1"/>
        <v>0</v>
      </c>
      <c r="I14" s="16">
        <f t="shared" si="2"/>
        <v>0</v>
      </c>
      <c r="J14" s="16">
        <f t="shared" si="3"/>
        <v>0</v>
      </c>
      <c r="K14" s="3"/>
      <c r="L14" s="3"/>
    </row>
    <row r="15" spans="1:13">
      <c r="A15" s="7" t="s">
        <v>69</v>
      </c>
      <c r="B15" s="7" t="s">
        <v>59</v>
      </c>
      <c r="C15" s="16">
        <v>14</v>
      </c>
      <c r="D15" s="16"/>
      <c r="E15" s="16">
        <f t="shared" si="0"/>
        <v>0</v>
      </c>
      <c r="F15" s="7" t="s">
        <v>14</v>
      </c>
      <c r="G15" s="16"/>
      <c r="H15" s="16">
        <f t="shared" si="1"/>
        <v>0</v>
      </c>
      <c r="I15" s="16">
        <f t="shared" si="2"/>
        <v>0</v>
      </c>
      <c r="J15" s="16">
        <f t="shared" si="3"/>
        <v>0</v>
      </c>
      <c r="K15" s="3"/>
      <c r="L15" s="3"/>
    </row>
    <row r="16" spans="1:13">
      <c r="A16" s="7" t="s">
        <v>70</v>
      </c>
      <c r="B16" s="7" t="s">
        <v>59</v>
      </c>
      <c r="C16" s="16">
        <v>14</v>
      </c>
      <c r="D16" s="16"/>
      <c r="E16" s="16">
        <f t="shared" si="0"/>
        <v>0</v>
      </c>
      <c r="F16" s="7" t="s">
        <v>14</v>
      </c>
      <c r="G16" s="16"/>
      <c r="H16" s="16">
        <f t="shared" si="1"/>
        <v>0</v>
      </c>
      <c r="I16" s="16">
        <f t="shared" si="2"/>
        <v>0</v>
      </c>
      <c r="J16" s="16">
        <f t="shared" si="3"/>
        <v>0</v>
      </c>
      <c r="K16" s="3"/>
      <c r="L16" s="3"/>
    </row>
    <row r="17" spans="1:12">
      <c r="A17" s="7" t="s">
        <v>71</v>
      </c>
      <c r="B17" s="7" t="s">
        <v>59</v>
      </c>
      <c r="C17" s="16">
        <v>6</v>
      </c>
      <c r="D17" s="16"/>
      <c r="E17" s="16">
        <f t="shared" si="0"/>
        <v>0</v>
      </c>
      <c r="F17" s="7" t="s">
        <v>14</v>
      </c>
      <c r="G17" s="16"/>
      <c r="H17" s="16">
        <f t="shared" si="1"/>
        <v>0</v>
      </c>
      <c r="I17" s="16">
        <f t="shared" si="2"/>
        <v>0</v>
      </c>
      <c r="J17" s="16">
        <f t="shared" si="3"/>
        <v>0</v>
      </c>
      <c r="K17" s="3"/>
      <c r="L17" s="3"/>
    </row>
    <row r="18" spans="1:12">
      <c r="A18" s="7" t="s">
        <v>72</v>
      </c>
      <c r="B18" s="7" t="s">
        <v>59</v>
      </c>
      <c r="C18" s="16">
        <v>6</v>
      </c>
      <c r="D18" s="16"/>
      <c r="E18" s="16">
        <f t="shared" si="0"/>
        <v>0</v>
      </c>
      <c r="F18" s="7" t="s">
        <v>14</v>
      </c>
      <c r="G18" s="16"/>
      <c r="H18" s="16">
        <f t="shared" si="1"/>
        <v>0</v>
      </c>
      <c r="I18" s="16">
        <f t="shared" si="2"/>
        <v>0</v>
      </c>
      <c r="J18" s="16">
        <f t="shared" si="3"/>
        <v>0</v>
      </c>
      <c r="K18" s="3"/>
      <c r="L18" s="3"/>
    </row>
    <row r="19" spans="1:12">
      <c r="A19" s="7" t="s">
        <v>73</v>
      </c>
      <c r="B19" s="7" t="s">
        <v>59</v>
      </c>
      <c r="C19" s="16">
        <v>6</v>
      </c>
      <c r="D19" s="16"/>
      <c r="E19" s="16">
        <f t="shared" si="0"/>
        <v>0</v>
      </c>
      <c r="F19" s="7" t="s">
        <v>14</v>
      </c>
      <c r="G19" s="16"/>
      <c r="H19" s="16">
        <f t="shared" si="1"/>
        <v>0</v>
      </c>
      <c r="I19" s="16">
        <f t="shared" si="2"/>
        <v>0</v>
      </c>
      <c r="J19" s="16">
        <f t="shared" si="3"/>
        <v>0</v>
      </c>
      <c r="K19" s="3"/>
      <c r="L19" s="3"/>
    </row>
    <row r="20" spans="1:12">
      <c r="A20" s="7" t="s">
        <v>74</v>
      </c>
      <c r="B20" s="7" t="s">
        <v>59</v>
      </c>
      <c r="C20" s="16">
        <v>8</v>
      </c>
      <c r="D20" s="16"/>
      <c r="E20" s="16">
        <f t="shared" si="0"/>
        <v>0</v>
      </c>
      <c r="F20" s="7" t="s">
        <v>14</v>
      </c>
      <c r="G20" s="16"/>
      <c r="H20" s="16">
        <f t="shared" si="1"/>
        <v>0</v>
      </c>
      <c r="I20" s="16">
        <f t="shared" si="2"/>
        <v>0</v>
      </c>
      <c r="J20" s="16">
        <f t="shared" si="3"/>
        <v>0</v>
      </c>
      <c r="K20" s="3"/>
      <c r="L20" s="3"/>
    </row>
    <row r="21" spans="1:12">
      <c r="A21" s="7" t="s">
        <v>75</v>
      </c>
      <c r="B21" s="7" t="s">
        <v>59</v>
      </c>
      <c r="C21" s="16">
        <v>16</v>
      </c>
      <c r="D21" s="16"/>
      <c r="E21" s="16">
        <f t="shared" si="0"/>
        <v>0</v>
      </c>
      <c r="F21" s="7" t="s">
        <v>14</v>
      </c>
      <c r="G21" s="16"/>
      <c r="H21" s="16">
        <f t="shared" si="1"/>
        <v>0</v>
      </c>
      <c r="I21" s="16">
        <f t="shared" si="2"/>
        <v>0</v>
      </c>
      <c r="J21" s="16">
        <f t="shared" si="3"/>
        <v>0</v>
      </c>
      <c r="K21" s="3"/>
      <c r="L21" s="3"/>
    </row>
    <row r="22" spans="1:12">
      <c r="A22" s="7" t="s">
        <v>76</v>
      </c>
      <c r="B22" s="7" t="s">
        <v>59</v>
      </c>
      <c r="C22" s="16">
        <v>8</v>
      </c>
      <c r="D22" s="16"/>
      <c r="E22" s="16">
        <f t="shared" si="0"/>
        <v>0</v>
      </c>
      <c r="F22" s="7" t="s">
        <v>14</v>
      </c>
      <c r="G22" s="16"/>
      <c r="H22" s="16">
        <f t="shared" si="1"/>
        <v>0</v>
      </c>
      <c r="I22" s="16">
        <f t="shared" si="2"/>
        <v>0</v>
      </c>
      <c r="J22" s="16">
        <f t="shared" si="3"/>
        <v>0</v>
      </c>
      <c r="K22" s="3"/>
      <c r="L22" s="3"/>
    </row>
    <row r="23" spans="1:12">
      <c r="A23" s="7" t="s">
        <v>77</v>
      </c>
      <c r="B23" s="7" t="s">
        <v>59</v>
      </c>
      <c r="C23" s="16">
        <v>8</v>
      </c>
      <c r="D23" s="16"/>
      <c r="E23" s="16">
        <f t="shared" si="0"/>
        <v>0</v>
      </c>
      <c r="F23" s="7" t="s">
        <v>14</v>
      </c>
      <c r="G23" s="16"/>
      <c r="H23" s="16">
        <f t="shared" si="1"/>
        <v>0</v>
      </c>
      <c r="I23" s="16">
        <f t="shared" si="2"/>
        <v>0</v>
      </c>
      <c r="J23" s="16">
        <f t="shared" si="3"/>
        <v>0</v>
      </c>
      <c r="K23" s="3"/>
      <c r="L23" s="3"/>
    </row>
    <row r="24" spans="1:12">
      <c r="A24" s="7" t="s">
        <v>78</v>
      </c>
      <c r="B24" s="7" t="s">
        <v>59</v>
      </c>
      <c r="C24" s="16">
        <v>69</v>
      </c>
      <c r="D24" s="16"/>
      <c r="E24" s="16">
        <f t="shared" si="0"/>
        <v>0</v>
      </c>
      <c r="F24" s="7" t="s">
        <v>14</v>
      </c>
      <c r="G24" s="16"/>
      <c r="H24" s="16">
        <f t="shared" si="1"/>
        <v>0</v>
      </c>
      <c r="I24" s="16">
        <f t="shared" si="2"/>
        <v>0</v>
      </c>
      <c r="J24" s="16">
        <f t="shared" si="3"/>
        <v>0</v>
      </c>
      <c r="K24" s="3"/>
      <c r="L24" s="3"/>
    </row>
    <row r="25" spans="1:12">
      <c r="A25" s="7" t="s">
        <v>79</v>
      </c>
      <c r="B25" s="7" t="s">
        <v>59</v>
      </c>
      <c r="C25" s="16">
        <v>21</v>
      </c>
      <c r="D25" s="16"/>
      <c r="E25" s="16">
        <f t="shared" si="0"/>
        <v>0</v>
      </c>
      <c r="F25" s="7" t="s">
        <v>14</v>
      </c>
      <c r="G25" s="16"/>
      <c r="H25" s="16">
        <f t="shared" si="1"/>
        <v>0</v>
      </c>
      <c r="I25" s="16">
        <f t="shared" si="2"/>
        <v>0</v>
      </c>
      <c r="J25" s="16">
        <f t="shared" si="3"/>
        <v>0</v>
      </c>
      <c r="K25" s="3"/>
      <c r="L25" s="3"/>
    </row>
    <row r="26" spans="1:12">
      <c r="A26" s="7" t="s">
        <v>14</v>
      </c>
      <c r="B26" s="7" t="s">
        <v>14</v>
      </c>
      <c r="C26" s="13"/>
      <c r="D26" s="13"/>
      <c r="E26" s="13"/>
      <c r="F26" s="7" t="s">
        <v>14</v>
      </c>
      <c r="G26" s="13"/>
      <c r="H26" s="13"/>
      <c r="I26" s="13">
        <f t="shared" si="2"/>
        <v>0</v>
      </c>
      <c r="J26" s="13">
        <f t="shared" si="3"/>
        <v>0</v>
      </c>
      <c r="K26" s="3"/>
      <c r="L26" s="3"/>
    </row>
    <row r="27" spans="1:12">
      <c r="A27" s="17" t="s">
        <v>80</v>
      </c>
      <c r="B27" s="17" t="s">
        <v>14</v>
      </c>
      <c r="C27" s="18"/>
      <c r="D27" s="18"/>
      <c r="E27" s="18"/>
      <c r="F27" s="17" t="s">
        <v>14</v>
      </c>
      <c r="G27" s="18"/>
      <c r="H27" s="18"/>
      <c r="I27" s="18"/>
      <c r="J27" s="18"/>
      <c r="K27" s="3"/>
      <c r="L27" s="3"/>
    </row>
    <row r="28" spans="1:12">
      <c r="A28" s="7" t="s">
        <v>81</v>
      </c>
      <c r="B28" s="7" t="s">
        <v>14</v>
      </c>
      <c r="C28" s="13"/>
      <c r="D28" s="13"/>
      <c r="E28" s="13"/>
      <c r="F28" s="7" t="s">
        <v>14</v>
      </c>
      <c r="G28" s="13"/>
      <c r="H28" s="13"/>
      <c r="I28" s="13">
        <f t="shared" ref="I28:J32" si="4">D28+G28</f>
        <v>0</v>
      </c>
      <c r="J28" s="13">
        <f t="shared" si="4"/>
        <v>0</v>
      </c>
      <c r="K28" s="3"/>
      <c r="L28" s="3"/>
    </row>
    <row r="29" spans="1:12">
      <c r="A29" s="7" t="s">
        <v>82</v>
      </c>
      <c r="B29" s="7" t="s">
        <v>65</v>
      </c>
      <c r="C29" s="16">
        <v>15</v>
      </c>
      <c r="D29" s="16"/>
      <c r="E29" s="16">
        <f>C29*D29</f>
        <v>0</v>
      </c>
      <c r="F29" s="7" t="s">
        <v>14</v>
      </c>
      <c r="G29" s="16"/>
      <c r="H29" s="16">
        <f>C29*G29</f>
        <v>0</v>
      </c>
      <c r="I29" s="16">
        <f t="shared" si="4"/>
        <v>0</v>
      </c>
      <c r="J29" s="16">
        <f t="shared" si="4"/>
        <v>0</v>
      </c>
      <c r="K29" s="3"/>
      <c r="L29" s="3"/>
    </row>
    <row r="30" spans="1:12">
      <c r="A30" s="7" t="s">
        <v>83</v>
      </c>
      <c r="B30" s="7" t="s">
        <v>65</v>
      </c>
      <c r="C30" s="16">
        <v>80</v>
      </c>
      <c r="D30" s="16"/>
      <c r="E30" s="16">
        <f>C30*D30</f>
        <v>0</v>
      </c>
      <c r="F30" s="7" t="s">
        <v>14</v>
      </c>
      <c r="G30" s="16"/>
      <c r="H30" s="16">
        <f>C30*G30</f>
        <v>0</v>
      </c>
      <c r="I30" s="16">
        <f t="shared" si="4"/>
        <v>0</v>
      </c>
      <c r="J30" s="16">
        <f t="shared" si="4"/>
        <v>0</v>
      </c>
      <c r="K30" s="3"/>
      <c r="L30" s="3"/>
    </row>
    <row r="31" spans="1:12">
      <c r="A31" s="7" t="s">
        <v>84</v>
      </c>
      <c r="B31" s="7" t="s">
        <v>65</v>
      </c>
      <c r="C31" s="16">
        <v>35</v>
      </c>
      <c r="D31" s="16"/>
      <c r="E31" s="16">
        <f>C31*D31</f>
        <v>0</v>
      </c>
      <c r="F31" s="7" t="s">
        <v>14</v>
      </c>
      <c r="G31" s="16"/>
      <c r="H31" s="16">
        <f>C31*G31</f>
        <v>0</v>
      </c>
      <c r="I31" s="16">
        <f t="shared" si="4"/>
        <v>0</v>
      </c>
      <c r="J31" s="16">
        <f t="shared" si="4"/>
        <v>0</v>
      </c>
      <c r="K31" s="3"/>
      <c r="L31" s="3"/>
    </row>
    <row r="32" spans="1:12">
      <c r="A32" s="7" t="s">
        <v>85</v>
      </c>
      <c r="B32" s="7" t="s">
        <v>59</v>
      </c>
      <c r="C32" s="16">
        <v>4</v>
      </c>
      <c r="D32" s="16"/>
      <c r="E32" s="16">
        <f>C32*D32</f>
        <v>0</v>
      </c>
      <c r="F32" s="7" t="s">
        <v>14</v>
      </c>
      <c r="G32" s="16"/>
      <c r="H32" s="16">
        <f>C32*G32</f>
        <v>0</v>
      </c>
      <c r="I32" s="16">
        <f t="shared" si="4"/>
        <v>0</v>
      </c>
      <c r="J32" s="16">
        <f t="shared" si="4"/>
        <v>0</v>
      </c>
      <c r="K32" s="3"/>
      <c r="L32" s="3"/>
    </row>
    <row r="33" spans="1:12">
      <c r="A33" s="17" t="s">
        <v>86</v>
      </c>
      <c r="B33" s="17" t="s">
        <v>14</v>
      </c>
      <c r="C33" s="18"/>
      <c r="D33" s="18"/>
      <c r="E33" s="18"/>
      <c r="F33" s="17" t="s">
        <v>14</v>
      </c>
      <c r="G33" s="18"/>
      <c r="H33" s="18"/>
      <c r="I33" s="18"/>
      <c r="J33" s="18"/>
      <c r="K33" s="3"/>
      <c r="L33" s="3"/>
    </row>
    <row r="34" spans="1:12">
      <c r="A34" s="7" t="s">
        <v>87</v>
      </c>
      <c r="B34" s="7" t="s">
        <v>59</v>
      </c>
      <c r="C34" s="16">
        <v>18</v>
      </c>
      <c r="D34" s="16"/>
      <c r="E34" s="16">
        <f>C34*D34</f>
        <v>0</v>
      </c>
      <c r="F34" s="7" t="s">
        <v>88</v>
      </c>
      <c r="G34" s="16"/>
      <c r="H34" s="16">
        <f>C34*G34</f>
        <v>0</v>
      </c>
      <c r="I34" s="16">
        <f t="shared" ref="I34:J36" si="5">D34+G34</f>
        <v>0</v>
      </c>
      <c r="J34" s="16">
        <f t="shared" si="5"/>
        <v>0</v>
      </c>
      <c r="K34" s="3"/>
      <c r="L34" s="3"/>
    </row>
    <row r="35" spans="1:12">
      <c r="A35" s="7" t="s">
        <v>89</v>
      </c>
      <c r="B35" s="7" t="s">
        <v>59</v>
      </c>
      <c r="C35" s="16">
        <v>16</v>
      </c>
      <c r="D35" s="16"/>
      <c r="E35" s="16">
        <f>C35*D35</f>
        <v>0</v>
      </c>
      <c r="F35" s="7" t="s">
        <v>90</v>
      </c>
      <c r="G35" s="16"/>
      <c r="H35" s="16">
        <f>C35*G35</f>
        <v>0</v>
      </c>
      <c r="I35" s="16">
        <f t="shared" si="5"/>
        <v>0</v>
      </c>
      <c r="J35" s="16">
        <f t="shared" si="5"/>
        <v>0</v>
      </c>
      <c r="K35" s="3"/>
      <c r="L35" s="3"/>
    </row>
    <row r="36" spans="1:12">
      <c r="A36" s="7" t="s">
        <v>91</v>
      </c>
      <c r="B36" s="7" t="s">
        <v>14</v>
      </c>
      <c r="C36" s="13"/>
      <c r="D36" s="13"/>
      <c r="E36" s="13"/>
      <c r="F36" s="7" t="s">
        <v>14</v>
      </c>
      <c r="G36" s="13"/>
      <c r="H36" s="13"/>
      <c r="I36" s="13">
        <f t="shared" si="5"/>
        <v>0</v>
      </c>
      <c r="J36" s="13">
        <f t="shared" si="5"/>
        <v>0</v>
      </c>
      <c r="K36" s="3"/>
      <c r="L36" s="3"/>
    </row>
    <row r="37" spans="1:12">
      <c r="A37" s="17" t="s">
        <v>92</v>
      </c>
      <c r="B37" s="17" t="s">
        <v>14</v>
      </c>
      <c r="C37" s="18"/>
      <c r="D37" s="18"/>
      <c r="E37" s="18"/>
      <c r="F37" s="17" t="s">
        <v>14</v>
      </c>
      <c r="G37" s="18"/>
      <c r="H37" s="18"/>
      <c r="I37" s="18"/>
      <c r="J37" s="18"/>
      <c r="K37" s="3"/>
      <c r="L37" s="3"/>
    </row>
    <row r="38" spans="1:12">
      <c r="A38" s="7" t="s">
        <v>93</v>
      </c>
      <c r="B38" s="7" t="s">
        <v>59</v>
      </c>
      <c r="C38" s="16">
        <v>7</v>
      </c>
      <c r="D38" s="16"/>
      <c r="E38" s="16">
        <f t="shared" ref="E38:E43" si="6">C38*D38</f>
        <v>0</v>
      </c>
      <c r="F38" s="7" t="s">
        <v>94</v>
      </c>
      <c r="G38" s="16"/>
      <c r="H38" s="16">
        <f t="shared" ref="H38:H43" si="7">C38*G38</f>
        <v>0</v>
      </c>
      <c r="I38" s="16">
        <f t="shared" ref="I38:J43" si="8">D38+G38</f>
        <v>0</v>
      </c>
      <c r="J38" s="16">
        <f t="shared" si="8"/>
        <v>0</v>
      </c>
      <c r="K38" s="3"/>
      <c r="L38" s="3"/>
    </row>
    <row r="39" spans="1:12">
      <c r="A39" s="7" t="s">
        <v>95</v>
      </c>
      <c r="B39" s="7" t="s">
        <v>96</v>
      </c>
      <c r="C39" s="16">
        <v>1</v>
      </c>
      <c r="D39" s="16"/>
      <c r="E39" s="16">
        <f t="shared" si="6"/>
        <v>0</v>
      </c>
      <c r="F39" s="7" t="s">
        <v>14</v>
      </c>
      <c r="G39" s="16"/>
      <c r="H39" s="16">
        <f t="shared" si="7"/>
        <v>0</v>
      </c>
      <c r="I39" s="16">
        <f t="shared" si="8"/>
        <v>0</v>
      </c>
      <c r="J39" s="16">
        <f t="shared" si="8"/>
        <v>0</v>
      </c>
      <c r="K39" s="3"/>
      <c r="L39" s="3"/>
    </row>
    <row r="40" spans="1:12">
      <c r="A40" s="7" t="s">
        <v>97</v>
      </c>
      <c r="B40" s="7" t="s">
        <v>98</v>
      </c>
      <c r="C40" s="16">
        <v>40</v>
      </c>
      <c r="D40" s="16"/>
      <c r="E40" s="16">
        <f t="shared" si="6"/>
        <v>0</v>
      </c>
      <c r="F40" s="7" t="s">
        <v>14</v>
      </c>
      <c r="G40" s="16"/>
      <c r="H40" s="16">
        <f t="shared" si="7"/>
        <v>0</v>
      </c>
      <c r="I40" s="16">
        <f t="shared" si="8"/>
        <v>0</v>
      </c>
      <c r="J40" s="16">
        <f t="shared" si="8"/>
        <v>0</v>
      </c>
      <c r="K40" s="3"/>
      <c r="L40" s="3"/>
    </row>
    <row r="41" spans="1:12">
      <c r="A41" s="7" t="s">
        <v>99</v>
      </c>
      <c r="B41" s="7" t="s">
        <v>98</v>
      </c>
      <c r="C41" s="16">
        <v>48</v>
      </c>
      <c r="D41" s="16"/>
      <c r="E41" s="16">
        <f t="shared" si="6"/>
        <v>0</v>
      </c>
      <c r="F41" s="7" t="s">
        <v>14</v>
      </c>
      <c r="G41" s="16"/>
      <c r="H41" s="16">
        <f t="shared" si="7"/>
        <v>0</v>
      </c>
      <c r="I41" s="16">
        <f t="shared" si="8"/>
        <v>0</v>
      </c>
      <c r="J41" s="16">
        <f t="shared" si="8"/>
        <v>0</v>
      </c>
      <c r="K41" s="3"/>
      <c r="L41" s="3"/>
    </row>
    <row r="42" spans="1:12">
      <c r="A42" s="7" t="s">
        <v>100</v>
      </c>
      <c r="B42" s="7" t="s">
        <v>98</v>
      </c>
      <c r="C42" s="16">
        <v>32</v>
      </c>
      <c r="D42" s="16"/>
      <c r="E42" s="16">
        <f t="shared" si="6"/>
        <v>0</v>
      </c>
      <c r="F42" s="7" t="s">
        <v>14</v>
      </c>
      <c r="G42" s="16"/>
      <c r="H42" s="16">
        <f t="shared" si="7"/>
        <v>0</v>
      </c>
      <c r="I42" s="16">
        <f t="shared" si="8"/>
        <v>0</v>
      </c>
      <c r="J42" s="16">
        <f t="shared" si="8"/>
        <v>0</v>
      </c>
      <c r="K42" s="3"/>
      <c r="L42" s="3"/>
    </row>
    <row r="43" spans="1:12">
      <c r="A43" s="7" t="s">
        <v>101</v>
      </c>
      <c r="B43" s="7" t="s">
        <v>96</v>
      </c>
      <c r="C43" s="16">
        <v>1</v>
      </c>
      <c r="D43" s="16"/>
      <c r="E43" s="16">
        <f t="shared" si="6"/>
        <v>0</v>
      </c>
      <c r="F43" s="7" t="s">
        <v>14</v>
      </c>
      <c r="G43" s="16"/>
      <c r="H43" s="16">
        <f t="shared" si="7"/>
        <v>0</v>
      </c>
      <c r="I43" s="16">
        <f t="shared" si="8"/>
        <v>0</v>
      </c>
      <c r="J43" s="16">
        <f t="shared" si="8"/>
        <v>0</v>
      </c>
      <c r="K43" s="3"/>
      <c r="L43" s="3"/>
    </row>
    <row r="44" spans="1:12">
      <c r="A44" s="6" t="s">
        <v>102</v>
      </c>
      <c r="B44" s="6" t="s">
        <v>14</v>
      </c>
      <c r="C44" s="15"/>
      <c r="D44" s="15"/>
      <c r="E44" s="15">
        <f>SUM(E5:E43)</f>
        <v>0</v>
      </c>
      <c r="F44" s="6" t="s">
        <v>14</v>
      </c>
      <c r="G44" s="15"/>
      <c r="H44" s="15">
        <f>SUM(H5:H43)</f>
        <v>0</v>
      </c>
      <c r="I44" s="15"/>
      <c r="J44" s="15">
        <f>SUM(J5:J43)</f>
        <v>0</v>
      </c>
      <c r="K44" s="3"/>
      <c r="L44" s="3"/>
    </row>
    <row r="45" spans="1:12">
      <c r="A45" s="7" t="s">
        <v>103</v>
      </c>
      <c r="B45" s="7" t="s">
        <v>14</v>
      </c>
      <c r="C45" s="16"/>
      <c r="D45" s="16"/>
      <c r="E45" s="16">
        <f>M1+Parametry!B33/100*E35+Parametry!B33/100*E38</f>
        <v>0</v>
      </c>
      <c r="F45" s="7" t="s">
        <v>14</v>
      </c>
      <c r="G45" s="16"/>
      <c r="H45" s="16"/>
      <c r="I45" s="16">
        <f>D45+G45</f>
        <v>0</v>
      </c>
      <c r="J45" s="16">
        <f>E45+H45</f>
        <v>0</v>
      </c>
      <c r="K45" s="3"/>
      <c r="L45" s="3"/>
    </row>
    <row r="46" spans="1:12">
      <c r="A46" s="4" t="s">
        <v>104</v>
      </c>
      <c r="B46" s="4" t="s">
        <v>14</v>
      </c>
      <c r="C46" s="14"/>
      <c r="D46" s="14"/>
      <c r="E46" s="14">
        <f>SUM(E4:E43,E45:E45)</f>
        <v>0</v>
      </c>
      <c r="F46" s="4" t="s">
        <v>14</v>
      </c>
      <c r="G46" s="14"/>
      <c r="H46" s="14">
        <f>SUM(H4:H43,H45:H45)</f>
        <v>0</v>
      </c>
      <c r="I46" s="14"/>
      <c r="J46" s="14">
        <f>SUM(J4:J43,J45:J45)</f>
        <v>0</v>
      </c>
      <c r="K46" s="3"/>
      <c r="L46" s="3"/>
    </row>
    <row r="47" spans="1:12">
      <c r="A47" s="7" t="s">
        <v>14</v>
      </c>
      <c r="B47" s="7" t="s">
        <v>14</v>
      </c>
      <c r="C47" s="16"/>
      <c r="D47" s="16"/>
      <c r="E47" s="16"/>
      <c r="F47" s="7" t="s">
        <v>14</v>
      </c>
      <c r="G47" s="16"/>
      <c r="H47" s="16"/>
      <c r="I47" s="16">
        <f>D47+G47</f>
        <v>0</v>
      </c>
      <c r="J47" s="16">
        <f>E47+H47</f>
        <v>0</v>
      </c>
      <c r="K47" s="3"/>
      <c r="L47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H29" sqref="H29"/>
    </sheetView>
  </sheetViews>
  <sheetFormatPr defaultRowHeight="15"/>
  <cols>
    <col min="1" max="1" width="22" style="1" bestFit="1" customWidth="1"/>
    <col min="2" max="2" width="48.8554687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3.25">
      <c r="A3" s="2" t="s">
        <v>4</v>
      </c>
      <c r="B3" s="5" t="s">
        <v>5</v>
      </c>
      <c r="C3" s="3"/>
    </row>
    <row r="4" spans="1:3" ht="23.25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11</v>
      </c>
      <c r="C7" s="3"/>
    </row>
    <row r="8" spans="1:3">
      <c r="A8" s="2" t="s">
        <v>13</v>
      </c>
      <c r="B8" s="6" t="s">
        <v>14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16</v>
      </c>
      <c r="C10" s="3"/>
    </row>
    <row r="11" spans="1:3">
      <c r="A11" s="2" t="s">
        <v>18</v>
      </c>
      <c r="B11" s="6" t="s">
        <v>14</v>
      </c>
      <c r="C11" s="3"/>
    </row>
    <row r="12" spans="1:3">
      <c r="A12" s="2" t="s">
        <v>19</v>
      </c>
      <c r="B12" s="6" t="s">
        <v>14</v>
      </c>
      <c r="C12" s="3"/>
    </row>
    <row r="13" spans="1:3">
      <c r="A13" s="2" t="s">
        <v>20</v>
      </c>
      <c r="B13" s="6" t="s">
        <v>14</v>
      </c>
      <c r="C13" s="3"/>
    </row>
    <row r="14" spans="1:3">
      <c r="A14" s="2" t="s">
        <v>21</v>
      </c>
      <c r="B14" s="6" t="s">
        <v>22</v>
      </c>
      <c r="C14" s="3"/>
    </row>
    <row r="15" spans="1:3">
      <c r="A15" s="2" t="s">
        <v>14</v>
      </c>
      <c r="B15" s="7" t="s">
        <v>14</v>
      </c>
      <c r="C15" s="3"/>
    </row>
    <row r="16" spans="1:3">
      <c r="A16" s="2" t="s">
        <v>23</v>
      </c>
      <c r="B16" s="8" t="s">
        <v>24</v>
      </c>
      <c r="C16" s="3"/>
    </row>
    <row r="17" spans="1:3">
      <c r="A17" s="2" t="s">
        <v>25</v>
      </c>
      <c r="B17" s="8" t="s">
        <v>26</v>
      </c>
      <c r="C17" s="3"/>
    </row>
    <row r="18" spans="1:3">
      <c r="A18" s="2" t="s">
        <v>27</v>
      </c>
      <c r="B18" s="8" t="s">
        <v>28</v>
      </c>
      <c r="C18" s="3"/>
    </row>
    <row r="19" spans="1:3">
      <c r="A19" s="2" t="s">
        <v>29</v>
      </c>
      <c r="B19" s="8" t="s">
        <v>30</v>
      </c>
      <c r="C19" s="3"/>
    </row>
    <row r="20" spans="1:3">
      <c r="A20" s="2" t="s">
        <v>31</v>
      </c>
      <c r="B20" s="8" t="s">
        <v>30</v>
      </c>
      <c r="C20" s="3"/>
    </row>
    <row r="21" spans="1:3">
      <c r="A21" s="2" t="s">
        <v>32</v>
      </c>
      <c r="B21" s="8" t="s">
        <v>30</v>
      </c>
      <c r="C21" s="3"/>
    </row>
    <row r="22" spans="1:3">
      <c r="A22" s="2" t="s">
        <v>33</v>
      </c>
      <c r="B22" s="8" t="s">
        <v>30</v>
      </c>
      <c r="C22" s="3"/>
    </row>
    <row r="23" spans="1:3">
      <c r="A23" s="2" t="s">
        <v>34</v>
      </c>
      <c r="B23" s="8" t="s">
        <v>30</v>
      </c>
      <c r="C23" s="3"/>
    </row>
    <row r="24" spans="1:3">
      <c r="A24" s="2" t="s">
        <v>35</v>
      </c>
      <c r="B24" s="8" t="s">
        <v>30</v>
      </c>
      <c r="C24" s="3"/>
    </row>
    <row r="25" spans="1:3">
      <c r="A25" s="2" t="s">
        <v>36</v>
      </c>
      <c r="B25" s="8" t="s">
        <v>30</v>
      </c>
      <c r="C25" s="3"/>
    </row>
    <row r="26" spans="1:3">
      <c r="A26" s="2" t="s">
        <v>37</v>
      </c>
      <c r="B26" s="8" t="s">
        <v>38</v>
      </c>
      <c r="C26" s="3"/>
    </row>
    <row r="27" spans="1:3">
      <c r="A27" s="2" t="s">
        <v>39</v>
      </c>
      <c r="B27" s="8" t="s">
        <v>30</v>
      </c>
      <c r="C27" s="3"/>
    </row>
    <row r="28" spans="1:3">
      <c r="A28" s="2" t="s">
        <v>40</v>
      </c>
      <c r="B28" s="8" t="s">
        <v>30</v>
      </c>
      <c r="C28" s="3"/>
    </row>
    <row r="29" spans="1:3">
      <c r="A29" s="2" t="s">
        <v>41</v>
      </c>
      <c r="B29" s="8" t="s">
        <v>30</v>
      </c>
      <c r="C29" s="3"/>
    </row>
    <row r="30" spans="1:3">
      <c r="A30" s="2" t="s">
        <v>42</v>
      </c>
      <c r="B30" s="8" t="s">
        <v>30</v>
      </c>
      <c r="C30" s="3"/>
    </row>
    <row r="31" spans="1:3" ht="20.25">
      <c r="A31" s="9" t="s">
        <v>43</v>
      </c>
      <c r="B31" s="8" t="s">
        <v>133</v>
      </c>
      <c r="C31" s="3"/>
    </row>
    <row r="32" spans="1:3">
      <c r="A32" s="2" t="s">
        <v>44</v>
      </c>
      <c r="B32" s="8" t="s">
        <v>45</v>
      </c>
      <c r="C32" s="3"/>
    </row>
    <row r="33" spans="1:2">
      <c r="A33" s="1" t="s">
        <v>46</v>
      </c>
      <c r="B33" s="1">
        <v>5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Dušek Jan</cp:lastModifiedBy>
  <dcterms:created xsi:type="dcterms:W3CDTF">2023-01-11T15:27:32Z</dcterms:created>
  <dcterms:modified xsi:type="dcterms:W3CDTF">2024-03-05T14:01:10Z</dcterms:modified>
</cp:coreProperties>
</file>