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.1.1 - ASŘ" sheetId="2" r:id="rId2"/>
    <sheet name="D.1.4.1 - ZTI_2NP_3NP" sheetId="3" r:id="rId3"/>
    <sheet name="D.1.4.2 - VZT" sheetId="4" r:id="rId4"/>
    <sheet name="D.1.4.3 - ÚT" sheetId="5" r:id="rId5"/>
    <sheet name="D.1.4.5 - MaR" sheetId="6" r:id="rId6"/>
    <sheet name="D.1.4.6 - Elektroinstalac..." sheetId="7" r:id="rId7"/>
    <sheet name="D.1.4.8 - ESL" sheetId="8" r:id="rId8"/>
    <sheet name="D.1.4.9 - EPS" sheetId="9" r:id="rId9"/>
    <sheet name="VRN - Vedlejší náklady" sheetId="10" r:id="rId10"/>
  </sheets>
  <definedNames>
    <definedName name="_xlnm.Print_Area" localSheetId="0">'Rekapitulace stavby'!$D$4:$AO$76,'Rekapitulace stavby'!$C$82:$AQ$104</definedName>
    <definedName name="_xlnm._FilterDatabase" localSheetId="1" hidden="1">'D.1.1 - ASŘ'!$C$128:$K$846</definedName>
    <definedName name="_xlnm.Print_Area" localSheetId="1">'D.1.1 - ASŘ'!$C$4:$J$76,'D.1.1 - ASŘ'!$C$82:$J$110,'D.1.1 - ASŘ'!$C$116:$K$846</definedName>
    <definedName name="_xlnm._FilterDatabase" localSheetId="2" hidden="1">'D.1.4.1 - ZTI_2NP_3NP'!$C$127:$K$236</definedName>
    <definedName name="_xlnm.Print_Area" localSheetId="2">'D.1.4.1 - ZTI_2NP_3NP'!$C$4:$J$76,'D.1.4.1 - ZTI_2NP_3NP'!$C$82:$J$109,'D.1.4.1 - ZTI_2NP_3NP'!$C$115:$K$236</definedName>
    <definedName name="_xlnm._FilterDatabase" localSheetId="3" hidden="1">'D.1.4.2 - VZT'!$C$120:$K$284</definedName>
    <definedName name="_xlnm.Print_Area" localSheetId="3">'D.1.4.2 - VZT'!$C$4:$J$76,'D.1.4.2 - VZT'!$C$82:$J$102,'D.1.4.2 - VZT'!$C$108:$K$284</definedName>
    <definedName name="_xlnm._FilterDatabase" localSheetId="4" hidden="1">'D.1.4.3 - ÚT'!$C$121:$K$184</definedName>
    <definedName name="_xlnm.Print_Area" localSheetId="4">'D.1.4.3 - ÚT'!$C$4:$J$76,'D.1.4.3 - ÚT'!$C$82:$J$103,'D.1.4.3 - ÚT'!$C$109:$K$184</definedName>
    <definedName name="_xlnm._FilterDatabase" localSheetId="5" hidden="1">'D.1.4.5 - MaR'!$C$129:$K$204</definedName>
    <definedName name="_xlnm.Print_Area" localSheetId="5">'D.1.4.5 - MaR'!$C$4:$J$76,'D.1.4.5 - MaR'!$C$82:$J$111,'D.1.4.5 - MaR'!$C$117:$K$204</definedName>
    <definedName name="_xlnm._FilterDatabase" localSheetId="6" hidden="1">'D.1.4.6 - Elektroinstalac...'!$C$125:$K$198</definedName>
    <definedName name="_xlnm.Print_Area" localSheetId="6">'D.1.4.6 - Elektroinstalac...'!$C$4:$J$76,'D.1.4.6 - Elektroinstalac...'!$C$82:$J$107,'D.1.4.6 - Elektroinstalac...'!$C$113:$K$198</definedName>
    <definedName name="_xlnm._FilterDatabase" localSheetId="7" hidden="1">'D.1.4.8 - ESL'!$C$123:$K$172</definedName>
    <definedName name="_xlnm.Print_Area" localSheetId="7">'D.1.4.8 - ESL'!$C$4:$J$76,'D.1.4.8 - ESL'!$C$82:$J$105,'D.1.4.8 - ESL'!$C$111:$K$172</definedName>
    <definedName name="_xlnm._FilterDatabase" localSheetId="8" hidden="1">'D.1.4.9 - EPS'!$C$120:$K$144</definedName>
    <definedName name="_xlnm.Print_Area" localSheetId="8">'D.1.4.9 - EPS'!$C$4:$J$76,'D.1.4.9 - EPS'!$C$82:$J$102,'D.1.4.9 - EPS'!$C$108:$K$144</definedName>
    <definedName name="_xlnm._FilterDatabase" localSheetId="9" hidden="1">'VRN - Vedlejší náklady'!$C$120:$K$150</definedName>
    <definedName name="_xlnm.Print_Area" localSheetId="9">'VRN - Vedlejší náklady'!$C$4:$J$76,'VRN - Vedlejší náklady'!$C$82:$J$102,'VRN - Vedlejší náklady'!$C$108:$K$150</definedName>
    <definedName name="_xlnm.Print_Titles" localSheetId="0">'Rekapitulace stavby'!$92:$92</definedName>
    <definedName name="_xlnm.Print_Titles" localSheetId="1">'D.1.1 - ASŘ'!$128:$128</definedName>
    <definedName name="_xlnm.Print_Titles" localSheetId="2">'D.1.4.1 - ZTI_2NP_3NP'!$127:$127</definedName>
    <definedName name="_xlnm.Print_Titles" localSheetId="3">'D.1.4.2 - VZT'!$120:$120</definedName>
    <definedName name="_xlnm.Print_Titles" localSheetId="4">'D.1.4.3 - ÚT'!$121:$121</definedName>
    <definedName name="_xlnm.Print_Titles" localSheetId="5">'D.1.4.5 - MaR'!$129:$129</definedName>
    <definedName name="_xlnm.Print_Titles" localSheetId="6">'D.1.4.6 - Elektroinstalac...'!$125:$125</definedName>
    <definedName name="_xlnm.Print_Titles" localSheetId="7">'D.1.4.8 - ESL'!$123:$123</definedName>
    <definedName name="_xlnm.Print_Titles" localSheetId="8">'D.1.4.9 - EPS'!$120:$120</definedName>
    <definedName name="_xlnm.Print_Titles" localSheetId="9">'VRN - Vedlejší náklady'!$120:$120</definedName>
  </definedNames>
  <calcPr fullCalcOnLoad="1"/>
</workbook>
</file>

<file path=xl/sharedStrings.xml><?xml version="1.0" encoding="utf-8"?>
<sst xmlns="http://schemas.openxmlformats.org/spreadsheetml/2006/main" count="12999" uniqueCount="1583">
  <si>
    <t>Export Komplet</t>
  </si>
  <si>
    <t/>
  </si>
  <si>
    <t>2.0</t>
  </si>
  <si>
    <t>ZAMOK</t>
  </si>
  <si>
    <t>False</t>
  </si>
  <si>
    <t>{7cb4a5c3-624a-4bb6-ad55-9d62bbe6ed54}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</si>
  <si>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</si>
  <si>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</si>
  <si>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</si>
  <si>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</si>
  <si>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</si>
  <si>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</si>
  <si>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</si>
  <si>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</si>
  <si>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300800111(1)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</si>
  <si>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</si>
  <si>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</si>
  <si>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CLVK - Nájemní jednotky</t>
  </si>
  <si>
    <t>KSO:</t>
  </si>
  <si>
    <t>CC-CZ:</t>
  </si>
  <si>
    <t>Místo:</t>
  </si>
  <si>
    <t xml:space="preserve"> </t>
  </si>
  <si>
    <t>Datum:</t>
  </si>
  <si>
    <t>29. 9. 2022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</si>
  <si>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</si>
  <si>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</si>
  <si>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</si>
  <si>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</si>
  <si>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</si>
  <si>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</si>
  <si>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</si>
  <si>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</si>
  <si>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</si>
  <si>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</si>
  <si>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</si>
  <si>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</si>
  <si>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</si>
  <si>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</si>
  <si>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</si>
  <si>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</si>
  <si>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</si>
  <si>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</si>
  <si>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</si>
  <si>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</si>
  <si>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</si>
  <si>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</si>
  <si>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</si>
  <si>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</si>
  <si>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</si>
  <si>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</si>
  <si>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</si>
  <si>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</si>
  <si>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</si>
  <si>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</si>
  <si>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</si>
  <si>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</si>
  <si>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</si>
  <si>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</si>
  <si>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</si>
  <si>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</si>
  <si>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</si>
  <si>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</si>
  <si>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</si>
  <si>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</si>
  <si>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</si>
  <si>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</si>
  <si>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</si>
  <si>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</si>
  <si>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</si>
  <si>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</si>
  <si>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</si>
  <si>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</si>
  <si>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</si>
  <si>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</si>
  <si>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</si>
  <si>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</si>
  <si>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</si>
  <si>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</si>
  <si>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D.1.1</t>
  </si>
  <si>
    <t>ASŘ</t>
  </si>
  <si>
    <t>STA</t>
  </si>
  <si>
    <t>1</t>
  </si>
  <si>
    <t>{bf813597-5922-49db-8178-caaa82764919}</t>
  </si>
  <si>
    <t>2</t>
  </si>
  <si>
    <t>D.1.4.1</t>
  </si>
  <si>
    <t>ZTI_2NP_3NP</t>
  </si>
  <si>
    <t>{17c00aa1-4d06-4f58-bff5-db4dc6254244}</t>
  </si>
  <si>
    <t>D.1.4.2</t>
  </si>
  <si>
    <t>VZT</t>
  </si>
  <si>
    <t>{c3777bf1-1bbd-4db2-b0d1-4151d294606a}</t>
  </si>
  <si>
    <t>D.1.4.3</t>
  </si>
  <si>
    <t>ÚT</t>
  </si>
  <si>
    <t>{db3e5bbe-2145-4692-80d7-fb4a5a18f7da}</t>
  </si>
  <si>
    <t>D.1.4.5</t>
  </si>
  <si>
    <t>MaR</t>
  </si>
  <si>
    <t>{73042778-98c8-4025-b93c-d044b37fd328}</t>
  </si>
  <si>
    <t>D.1.4.6</t>
  </si>
  <si>
    <t>Elektroinstalac...</t>
  </si>
  <si>
    <t>{f5149d87-1fa1-45e3-aec7-e9a1f0c5740a}</t>
  </si>
  <si>
    <t>D.1.4.8</t>
  </si>
  <si>
    <t>ESL</t>
  </si>
  <si>
    <t>{b2caf3f0-5541-48d2-8462-139dec4f54d3}</t>
  </si>
  <si>
    <t>D.1.4.9</t>
  </si>
  <si>
    <t>EPS</t>
  </si>
  <si>
    <t>{a20275ba-2bdd-48ad-9e34-6bafdc8d017f}</t>
  </si>
  <si>
    <t>VRN</t>
  </si>
  <si>
    <t>Vedlejší náklady</t>
  </si>
  <si>
    <t>{fc60198f-d206-4dad-954b-7b74c8273db0}</t>
  </si>
  <si>
    <t>KRYCÍ LIST SOUPISU PRACÍ</t>
  </si>
  <si>
    <t>Objekt:</t>
  </si>
  <si>
    <t>D.1.1 - ASŘ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</si>
  <si>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</si>
  <si>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</si>
  <si>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</si>
  <si>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</si>
  <si>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</si>
  <si>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</si>
  <si>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</si>
  <si>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</si>
  <si>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</si>
  <si>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</si>
  <si>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</si>
  <si>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</si>
  <si>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</si>
  <si>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</si>
  <si>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777 - Podlahy lité</t>
  </si>
  <si>
    <t xml:space="preserve">    781 - Dokončovací práce - obklady</t>
  </si>
  <si>
    <t xml:space="preserve">    784 - Dokončovací práce - malby a tapety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</si>
  <si>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</si>
  <si>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</si>
  <si>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</si>
  <si>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</si>
  <si>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</si>
  <si>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</si>
  <si>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</si>
  <si>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</si>
  <si>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</si>
  <si>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</si>
  <si>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</si>
  <si>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</si>
  <si>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</si>
  <si>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</si>
  <si>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</si>
  <si>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</si>
  <si>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</si>
  <si>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</si>
  <si>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</si>
  <si>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</si>
  <si>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317168022</t>
  </si>
  <si>
    <t>Překlad keramický plochý š 145 mm dl 1250 mm</t>
  </si>
  <si>
    <t>kus</t>
  </si>
  <si>
    <t>4</t>
  </si>
  <si>
    <t>-1148286857</t>
  </si>
  <si>
    <t>PP</t>
  </si>
  <si>
    <t>Překlady keramické ploché osazené do maltového lože, výšky překladu 71 mm šířky 145 mm, délky 1250 mm</t>
  </si>
  <si>
    <t>342241162</t>
  </si>
  <si>
    <t>Příčky z cihel plných dl 290 mm pevnosti P 7,5 až 15 na MC tl 140 mm</t>
  </si>
  <si>
    <t>m2</t>
  </si>
  <si>
    <t>-396569568</t>
  </si>
  <si>
    <t>Příčky nebo přizdívky jednoduché z cihel nebo příčkovek pálených na maltu MVC nebo MC plných P7,5 až P15 dl. 290 mm (290x140x65 mm), tl. o tl. 140 mm</t>
  </si>
  <si>
    <t>VV</t>
  </si>
  <si>
    <t>"3.136a/3.137"1,15*4,55</t>
  </si>
  <si>
    <t>"3.119a/3.120"1,15*4,55</t>
  </si>
  <si>
    <t>Součet</t>
  </si>
  <si>
    <t>6</t>
  </si>
  <si>
    <t>Úpravy povrchů, podlahy a osazování výplní</t>
  </si>
  <si>
    <t>611181003</t>
  </si>
  <si>
    <t>Sádrová stěrka tl.do 3 mm vnitřních kleneb nebo skořepin</t>
  </si>
  <si>
    <t>444203028</t>
  </si>
  <si>
    <t>Sádrová stěrka vnitřních povrchů tloušťky do 3 mm bez penetrace, včetně následného přebroušení vodorovných konstrukcí kleneb nebo skořepin</t>
  </si>
  <si>
    <t>2NP</t>
  </si>
  <si>
    <t>"3.107a"(1,1+1,1+2,75+2,75)*4,55+3</t>
  </si>
  <si>
    <t>"3.107b"(1,5+1,5+2,75+2,75)*(4,55-1,8)+4,1-(0,7*2,1)-(0,8*2,4)-(1*2,4)</t>
  </si>
  <si>
    <t>"3.108"(2,45+2,45+3,25+3,25)*(4,55-1,8)+9,3-(1,25*2,85)-(1*2,45)</t>
  </si>
  <si>
    <t>"3.109"(2,9+2,9+2,75+2,75)*4,55+8,3-(0,8*2,4)-(0,8*2,4)-(1,05*2,415)</t>
  </si>
  <si>
    <t>"3.110"(2,45+2,45+3,25+3,25)*(4,55-1,8)+9,3-(1,25*2,85)-(1*2,45)</t>
  </si>
  <si>
    <t>"3.111"(2,9+2,9+2,75+2,75)*4,55+8-(0,8*2,4)-(1,05*2,415)</t>
  </si>
  <si>
    <t>"3.112"(2,45+2,45+3,25+3,25)*(4,55-1,8)+9,3-(1,25*2,85)-(1*2,45)</t>
  </si>
  <si>
    <t>"3.113"(2,9+2,9+2,75+2,75)*4,55+7,7-(0,8*2,4)-(1,05*2,415)</t>
  </si>
  <si>
    <t>"3.114"(2,75+2,75+3,25+3,25)*4,55+9-(1*2,4)-(1,25*2,85)</t>
  </si>
  <si>
    <t>"3.115"(2,97+2,75+2,75+2,97)*4,55+9-(1,05*2,415)-(1,3*2,4)</t>
  </si>
  <si>
    <t>"3.116"(2,73+3,25+2,73+3,25)*4,55+9,7-(1,3*2,4)-(1,25*2,85)</t>
  </si>
  <si>
    <t>"3.117"(2,76+2,76+2,99+3,785)*4,55+9,2-(1,145*2,7)-(1,15*4,44)-(1*2,4)</t>
  </si>
  <si>
    <t>"3.118"(2,11+3,25+3,25+3)*4,55+9,4-(1*2,4)-(1,25*2,85)</t>
  </si>
  <si>
    <t>"3.119a"(2+2,1)*4,5+2,63-(0,7*2,1)</t>
  </si>
  <si>
    <t>"3.119b"(1,5+1,5+1,45+1,45)*4,55+2,3-(0,7*2,1)</t>
  </si>
  <si>
    <t>"3.120"(2,2+2,6+2,75+2,75)*4,55+7,4-(1*2,4)-(1,1*2,415)-(1,15*4,55)</t>
  </si>
  <si>
    <t>"3.121"(2,26+3,235+3,235+2,4)*(4,55-1,8)+9,7-(1*2,45)-(1,25*2,85)</t>
  </si>
  <si>
    <t>"3.129"(2,75+2,75+3,85+3,4)*4,55+9,7-(1,05*2,415)-(1*2,4)-(0,8*2,4)</t>
  </si>
  <si>
    <t>"3.130"(3,4+3,25+3,25+2,75)*4,55+10,4-(1*2,4)-(1,25*2,85)</t>
  </si>
  <si>
    <t>"3.131"(4,195+2,75+2,75+3,64)*4,55+11,8-(1,05*2,415)-(1,2*2,7)-(0,8*2,4)-(0,7*2,4)-(1*2,4)</t>
  </si>
  <si>
    <t>"3.132"(2,74+3,25+3,25+3,5)*(4,55-1,8)+11,9-(1*2,4)-(1,25*2,85)</t>
  </si>
  <si>
    <t>"3.133"(1,295+1,795+2,75+2,75)*4,55+4,4-(0,7*2,4)</t>
  </si>
  <si>
    <t>"3.134"(2,205+2,75+1,6+2,5)*4,55+7,3-(1,05*2,415)-(1*2,45)</t>
  </si>
  <si>
    <t>"3.135"(2,15+3,25+3,25+2,9)*(4,55-1,8)+9,4-(1*2,4)-(1,25*2,85)</t>
  </si>
  <si>
    <t>"3.136a"(2,05+1,15+2,15)*4,55+2,2-(0,7*2,1)-(0,8*2,4)</t>
  </si>
  <si>
    <t>"3.136b"(1,505+1,75+1,45+1,45)*4,55+2,3-(0,7*2,1)</t>
  </si>
  <si>
    <t>"3.137"(2,76+2,75+2,75+3,6)*4,55+8,9-(1,*2,45)-(1,145*2,7)</t>
  </si>
  <si>
    <t>"3.138"(2,1+3,005+3,005+2,6)*(4,55-1,8)+9,4-(1,25*2,85)-(1*2,45)</t>
  </si>
  <si>
    <t>"3.139"(3,12+3,41+2,75+2,75)*4,55+9,3-(1,2*2,5)-(1,3*2,4)-(0,8*2,4)</t>
  </si>
  <si>
    <t>"3.140"(2,73+3,25+3,25+3,12)*(4,55-1,8)+9,9-(1,25*2,85)-(1,3*2,4)</t>
  </si>
  <si>
    <t>"3.141"(2,75+2,75+2,8+2,8)*4,55+7,6-(0,8*2,4)-(1*2,4)</t>
  </si>
  <si>
    <t>"3.142"(2,75+2,75+3,25+3,25)*(4,55-1,8)+9-(1,25*2,85)-(1*2,4)</t>
  </si>
  <si>
    <t>"3.143"(2,9+2,9+2,75+2,75)*4,55+7,8-(1*2,4)-(0,8*2,4)</t>
  </si>
  <si>
    <t>"3.144"(3,25+3,25+2,9+2,9)*(4,55-1,8)+9,5-(1*2,4)-(1,25*2,85)</t>
  </si>
  <si>
    <t>"3.145"(2,9+2,9+2,75+2,75)*4,55+8,4-(1*2,4)-(0,8*2,4)-(1,2*2,5)</t>
  </si>
  <si>
    <t>"3.146"(3,25+3,25+2,9+2,9)*(4,55-1,8)+9,6-(1*2,4)-(1,25*2,85)</t>
  </si>
  <si>
    <t>"3.147"(2,75+2,75+2,75+2,75)*4,55+7,1-(1*2,4)-(1,2*2,5)</t>
  </si>
  <si>
    <t>"3.148"(3,25+3,25+2,75+2,75)*(4,55-1,8)+9,3-(1*2,4)-(1,25*2,85)</t>
  </si>
  <si>
    <t>Mezisoučet</t>
  </si>
  <si>
    <t>3np</t>
  </si>
  <si>
    <t>"5.105"(2,75+2,75+2,75+2,75)*4,55-(0,95*2,2)-(1*2,23)</t>
  </si>
  <si>
    <t>"5.106a"(2,75+2,75+2,75+2,75)*4,55-(0,95*2,2)-(1*2,23)</t>
  </si>
  <si>
    <t>"5.106b"(8,85+8,85+3,4+3,4)*4,55+31,4-(1*2,23*3)-(1,2*2,2*3)</t>
  </si>
  <si>
    <t>"5.107"(2,75+2,75+2,75+2,75)*4,55-(0,95*2,2)-(1*2,23)</t>
  </si>
  <si>
    <t>"5.108"(2,75+2,75+2,75+2,75)*4,55-(0,95*2,2)-(1*2,23)</t>
  </si>
  <si>
    <t>"5.109a"(2,75+2,75+2,97+3,05)*4,55-(0,95*2,2)-(1*2,23)</t>
  </si>
  <si>
    <t>"5.109b"(5,555+5,555+3,4+3,4)*4,55+19,2-(1*2,23*2)-(1,2*2,2*2)</t>
  </si>
  <si>
    <t>"5.110"(2,75+2,75+2,91+3,155)*4,55-(0,95*2,2)-(1*2,23)</t>
  </si>
  <si>
    <t>"5.111a"(2,75+2,75+2,56+2,75)*4,55-(0,95*2,2)-(1*2,23)</t>
  </si>
  <si>
    <t>"5.111b"(4,715+7,975+3,4+3,4)*4,55+22,5-(1*2,23*2)-(1,2*2,2*2)</t>
  </si>
  <si>
    <t>"5.112"(2,75+2,75+3,78+4)*4,55-(0,95*2,2)-(1*2,23)</t>
  </si>
  <si>
    <t>"5.120a"(2,75+2,75+3,555+3,9)*4,55-(0,95*2,18)-(1*0,85)</t>
  </si>
  <si>
    <t>"5.120b"(5,43+6,28+3,4+3,4)*4,55+22,4-(1,2*2,2*2)-(1*2,23)</t>
  </si>
  <si>
    <t>"5.121"(2,75+2,75+2,845+3,15)*4,55-(0,95*2,18)-(1*0,85)</t>
  </si>
  <si>
    <t>"5.122a"(2,75+2,75+2,565+2,95)*4,55-(0,95*2,18)-(1*0,85)</t>
  </si>
  <si>
    <t>"5.122b"(4,715+7,975+3,4+3,4)*4,55+23,73-(1,2*2,2*2)-(1*2,23*3)</t>
  </si>
  <si>
    <t>"5.123"(2,75+2,75+2,91+3,25)*4,55-(0,95*2,18)-(1*0,85)</t>
  </si>
  <si>
    <t>"5.124a"(2,75+2,75+2,97+3,15)*4,55-(0,95*2,18)-(1*0,85)</t>
  </si>
  <si>
    <t>"5.124b"(5,55+5,55+3,4+3,4)*4,55+22,4-(1,2*2,2*2)-(1*2,23*2)</t>
  </si>
  <si>
    <t>"5.125"(2,75+2,75+2,75+2,75)*4,55-(0,95*2,18)-(1*0,85)</t>
  </si>
  <si>
    <t>"5.126"(2,75+2,75+2,9+2,9)*4,55-(0,95*2,18)-(1*0,85)</t>
  </si>
  <si>
    <t>"5.127a"(2,75+2,75+2,75+2,75)*4,55-(0,95*2,18)-(1*0,85)</t>
  </si>
  <si>
    <t>"5.127b"(8,85+8,85+3,4+3,4)*4,55+31,5-(1,2*2,2*3)-(1*2,23*3)</t>
  </si>
  <si>
    <t>"5.128"(2,75+2,75+2,75+2,75)*4,55-(0,95*2,18)-(1*0,85)</t>
  </si>
  <si>
    <t>632451032</t>
  </si>
  <si>
    <t>Vyrovnávací potěr tl přes 20 do 30 mm z MC 15 provedený v ploše</t>
  </si>
  <si>
    <t>-726892771</t>
  </si>
  <si>
    <t>Potěr cementový vyrovnávací z malty (MC-15) v ploše o průměrné (střední) tl. přes 20 do 30 mm</t>
  </si>
  <si>
    <t>"5.105"0,95*2,2</t>
  </si>
  <si>
    <t>"5.106a"0,95*2,2</t>
  </si>
  <si>
    <t>"5.107"0,95*2,2</t>
  </si>
  <si>
    <t>"5.108"0,95*2,2</t>
  </si>
  <si>
    <t>"5.109a"0,95*2,2</t>
  </si>
  <si>
    <t>"5..110"0,95*2,2</t>
  </si>
  <si>
    <t>"5.111a"0,95*2,2</t>
  </si>
  <si>
    <t>"5.112"0,95*2,2</t>
  </si>
  <si>
    <t>"5.120a"0,95*2,2</t>
  </si>
  <si>
    <t>"5.121"0,95*2,2</t>
  </si>
  <si>
    <t>"5.122a"0,95*2,2</t>
  </si>
  <si>
    <t>"5.123"0,95*2,2</t>
  </si>
  <si>
    <t>"5.124a"0,95*2,2</t>
  </si>
  <si>
    <t>"5.125"0,95*2,2</t>
  </si>
  <si>
    <t>"5.126"0,95*2,2</t>
  </si>
  <si>
    <t>"5.127a"0,95*2,2</t>
  </si>
  <si>
    <t>"5.128"0,95*2,2</t>
  </si>
  <si>
    <t>2np</t>
  </si>
  <si>
    <t>"3.107a"3</t>
  </si>
  <si>
    <t>"3.107b"4,1</t>
  </si>
  <si>
    <t>"3.108"2*1</t>
  </si>
  <si>
    <t>"3.109"8,3</t>
  </si>
  <si>
    <t>"3.110"2*1</t>
  </si>
  <si>
    <t>"3.111"8</t>
  </si>
  <si>
    <t>"3.112"2*1</t>
  </si>
  <si>
    <t>"3.113"7,7</t>
  </si>
  <si>
    <t>"3.114"2*1</t>
  </si>
  <si>
    <t>"3.115"9</t>
  </si>
  <si>
    <t>"3.116"2*1</t>
  </si>
  <si>
    <t>"3.117"9,2</t>
  </si>
  <si>
    <t>"3.118"2*1</t>
  </si>
  <si>
    <t>"3.119a"2,63</t>
  </si>
  <si>
    <t>"3.119b"2,3</t>
  </si>
  <si>
    <t>"3.120"7,4</t>
  </si>
  <si>
    <t>"3.121"2*1</t>
  </si>
  <si>
    <t>"3.129"9,7</t>
  </si>
  <si>
    <t>"3.130"10,4</t>
  </si>
  <si>
    <t>"3.131"11,8</t>
  </si>
  <si>
    <t>"3.132"2*1</t>
  </si>
  <si>
    <t>"3.133"4,4</t>
  </si>
  <si>
    <t>"3.134"7,3</t>
  </si>
  <si>
    <t>"3.135"6,4</t>
  </si>
  <si>
    <t>"3.136a"2,2</t>
  </si>
  <si>
    <t>"3.136b"2,3</t>
  </si>
  <si>
    <t>"3.137"8,9</t>
  </si>
  <si>
    <t>"3.138"2*1</t>
  </si>
  <si>
    <t>"3.139"9,3</t>
  </si>
  <si>
    <t>"3.140"2*1</t>
  </si>
  <si>
    <t>"3.141"7,6</t>
  </si>
  <si>
    <t>"3.142"2*1</t>
  </si>
  <si>
    <t>"3.143"7,8</t>
  </si>
  <si>
    <t>"3.144"2*1</t>
  </si>
  <si>
    <t>"3.145"8,4</t>
  </si>
  <si>
    <t>"3.146"2*1</t>
  </si>
  <si>
    <t>"3.147a"3</t>
  </si>
  <si>
    <t>"3.147b"4,1</t>
  </si>
  <si>
    <t>"3.148"2*1</t>
  </si>
  <si>
    <t>9</t>
  </si>
  <si>
    <t>Ostatní konstrukce a práce, bourání</t>
  </si>
  <si>
    <t>5</t>
  </si>
  <si>
    <t>949101112</t>
  </si>
  <si>
    <t>Lešení pomocné pro objekty pozemních staveb s lešeňovou podlahou v přes 1,9 do 3,5 m zatížení do 150 kg/m2</t>
  </si>
  <si>
    <t>-320274089</t>
  </si>
  <si>
    <t>Lešení pomocné pracovní pro objekty pozemních staveb pro zatížení do 150 kg/m2, o výšce lešeňové podlahy přes 1,9 do 3,5 m</t>
  </si>
  <si>
    <t>399,29</t>
  </si>
  <si>
    <t>193,24</t>
  </si>
  <si>
    <t>952901114</t>
  </si>
  <si>
    <t>Vyčištění budov bytové a občanské výstavby při výšce podlaží přes 4 m</t>
  </si>
  <si>
    <t>1548490870</t>
  </si>
  <si>
    <t>Vyčištění budov nebo objektů před předáním do užívání budov bytové nebo občanské výstavby, světlé výšky podlaží přes 4 m (stavební koridory plocha +  30%)</t>
  </si>
  <si>
    <t>592,53</t>
  </si>
  <si>
    <t>592,53*1,3 "Přepočtené koeficientem množství</t>
  </si>
  <si>
    <t>998</t>
  </si>
  <si>
    <t>Přesun hmot</t>
  </si>
  <si>
    <t>7</t>
  </si>
  <si>
    <t>998018003</t>
  </si>
  <si>
    <t>Přesun hmot ruční pro budovy v přes 12 do 24 m</t>
  </si>
  <si>
    <t>t</t>
  </si>
  <si>
    <t>CS ÚRS 2023 02</t>
  </si>
  <si>
    <t>947883099</t>
  </si>
  <si>
    <t>Přesun hmot pro budovy občanské výstavby, bydlení, výrobu a služby ruční - bez užití mechanizace vodorovná dopravní vzdálenost do 100 m pro budovy s jakoukoliv nosnou konstrukcí výšky přes 12 do 24 m</t>
  </si>
  <si>
    <t>PSV</t>
  </si>
  <si>
    <t>Práce a dodávky PSV</t>
  </si>
  <si>
    <t>763</t>
  </si>
  <si>
    <t>Konstrukce suché výstavby</t>
  </si>
  <si>
    <t>8</t>
  </si>
  <si>
    <t>763111417</t>
  </si>
  <si>
    <t>SDK příčka tl 150 mm profil CW+UW 100 desky 2xA 12,5 s izolací EI 60 Rw do 56 dB</t>
  </si>
  <si>
    <t>16</t>
  </si>
  <si>
    <t>352159677</t>
  </si>
  <si>
    <t>Příčka ze sádrokartonových desek s nosnou konstrukcí z jednoduchých ocelových profilů UW, CW dvojitě opláštěná deskami standardními A tl. 2 x 12,5 mm s izolací, EI 60, příčka tl. 150 mm, profil 100, Rw do 56 dB</t>
  </si>
  <si>
    <t>"3.147a/145"0,8*2,4</t>
  </si>
  <si>
    <t>"3.119a/b"1,5*2,7</t>
  </si>
  <si>
    <t>"3.136a/b"1,75*2,7</t>
  </si>
  <si>
    <t>763111431</t>
  </si>
  <si>
    <t>SDK příčka tl 100 mm profil CW+UW 50 desky 2xH2 12,5 s izolací EI 60 Rw do 51 dB</t>
  </si>
  <si>
    <t>-629626275</t>
  </si>
  <si>
    <t>Příčka ze sádrokartonových desek s nosnou konstrukcí z jednoduchých ocelových profilů UW, CW dvojitě opláštěná deskami impregnovanými H2 tl. 2 x 12,5 mm EI 60, příčka tl. 100 mm, profil 50, s izolací, Rw do 51 dB</t>
  </si>
  <si>
    <t>"3.148"1*2,7</t>
  </si>
  <si>
    <t>10</t>
  </si>
  <si>
    <t>763111433</t>
  </si>
  <si>
    <t>SDK příčka tl 125 mm profil CW+UW 75 desky 2xH2 12,5 bez izolace EI 60</t>
  </si>
  <si>
    <t>1724967210</t>
  </si>
  <si>
    <t>Příčka ze sádrokartonových desek s nosnou konstrukcí z jednoduchých ocelových profilů UW, CW dvojitě opláštěná deskami impregnovanými H2 tl. 2 x 12,5 mm EI 60, příčka tl. 125 mm, profil 75, bez izolace</t>
  </si>
  <si>
    <t>"3.148"2,75*2,7</t>
  </si>
  <si>
    <t>11</t>
  </si>
  <si>
    <t>763111437</t>
  </si>
  <si>
    <t>SDK příčka tl 150 mm profil CW+UW 100 desky 2xH2 12,5 s izolací EI 60 Rw do 56 dB</t>
  </si>
  <si>
    <t>-213513195</t>
  </si>
  <si>
    <t>Příčka ze sádrokartonových desek s nosnou konstrukcí z jednoduchých ocelových profilů UW, CW dvojitě opláštěná deskami impregnovanými H2 tl. 2 x 12,5 mm EI 60, příčka tl. 150 mm, profil 100, s izolací, Rw do 56 dB</t>
  </si>
  <si>
    <t>"3.107a/b"2,75*2,7</t>
  </si>
  <si>
    <t>12</t>
  </si>
  <si>
    <t>763121467</t>
  </si>
  <si>
    <t>SDK stěna předsazená tl 200 mm profil CW+UW  desky 2xDFH2 12,5 s izolací EI 45</t>
  </si>
  <si>
    <t>1261206820</t>
  </si>
  <si>
    <t>Stěna předsazená ze sádrokartonových desek s nosnou konstrukcí z ocelových profilů CW, UW dvojitě opláštěná deskami protipožárními impregnovanými DFH2 tl. 2 x 12,5 mm s izolací, EI 45, stěna tl. 125 mm, profil 100</t>
  </si>
  <si>
    <t>"3.107b"1,65*2,7</t>
  </si>
  <si>
    <t>13</t>
  </si>
  <si>
    <t>763121467.1</t>
  </si>
  <si>
    <t>SDK stěna předsazená tl 250 mm profil CW+UW  desky 2xDFH2 12,5 s izolací EI 45</t>
  </si>
  <si>
    <t>-728414379</t>
  </si>
  <si>
    <t>14</t>
  </si>
  <si>
    <t>763751302R</t>
  </si>
  <si>
    <t>D+M dutinové nerozebíratelné podlahy s celkovou stavební výškou 480mm, panely s kalcium-sulfátovým jádrem</t>
  </si>
  <si>
    <t>-2009308082</t>
  </si>
  <si>
    <t>D+M dutinové nerozebíratelné podlahy s celkovou stavební výškou 480mm, panely s kalcium-sulfátovým jádrem s lepeným spojem hran pero / drážka, rastr stojek 600x600mm, třída reakce na oheň A2fl-S1</t>
  </si>
  <si>
    <t>"5.106b"31,4</t>
  </si>
  <si>
    <t>"5.109b"19,2</t>
  </si>
  <si>
    <t>"5.111b"22,5</t>
  </si>
  <si>
    <t>"5.120b"22,4</t>
  </si>
  <si>
    <t>"5.122b"23,73</t>
  </si>
  <si>
    <t>"5.124b"19,8</t>
  </si>
  <si>
    <t>"5.127b"31,5</t>
  </si>
  <si>
    <t>763794101</t>
  </si>
  <si>
    <t>Montáž dřevostaveb větracích kanálů a šachet z panelů</t>
  </si>
  <si>
    <t>514155359</t>
  </si>
  <si>
    <t>Montáž ostatních dílců větracích kanálů, šachet z panelů</t>
  </si>
  <si>
    <t>0,4*0,4*14</t>
  </si>
  <si>
    <t>M</t>
  </si>
  <si>
    <t>RGS.KB510322.1</t>
  </si>
  <si>
    <t>RD 400x400 univerzální</t>
  </si>
  <si>
    <t>32</t>
  </si>
  <si>
    <t>1389928383</t>
  </si>
  <si>
    <t>17</t>
  </si>
  <si>
    <t>998763403</t>
  </si>
  <si>
    <t>Přesun hmot procentní pro sádrokartonové konstrukce v objektech v do 24 m</t>
  </si>
  <si>
    <t>%</t>
  </si>
  <si>
    <t>-75290662</t>
  </si>
  <si>
    <t>Přesun hmot pro konstrukce montované z desek stanovený procentní sazbou (%) z ceny vodorovná dopravní vzdálenost do 50 m v objektech výšky přes 12 do 24 m</t>
  </si>
  <si>
    <t>766</t>
  </si>
  <si>
    <t>Konstrukce truhlářské</t>
  </si>
  <si>
    <t>18</t>
  </si>
  <si>
    <t>76611252R.1</t>
  </si>
  <si>
    <t>D441 D+M Dveře dřevěné, nové, včetně zárubně bez PO, hladké plné, bez polodrážky  včetně příslušenství ,zámek:wc klička , 700 x 2100, bližší a přesná specifikace viz D - Dveře, č.výkresu 003</t>
  </si>
  <si>
    <t>1361308236</t>
  </si>
  <si>
    <t>19</t>
  </si>
  <si>
    <t>76611261R.1</t>
  </si>
  <si>
    <t>D450 D+M Dveře dřevěné, novébez PO, hladké plné, bez polodrážky  včetně příslušenství ,zámek:vložkový, vl. cylindrická, 700 x 2100, bližší a přesná specifikace viz D - Dveře, č.výkresu 003</t>
  </si>
  <si>
    <t>1204077149</t>
  </si>
  <si>
    <t>D450 D+M Dveře dřevěné, novébez PO, hladké plné, bez polodrážky včetně příslušenství ,zámek:vložkový, vl. cylindrická, 700 x 2100, bližší a přesná specifikace viz D - Dveře, č.výkresu 003</t>
  </si>
  <si>
    <t>20</t>
  </si>
  <si>
    <t>76611280R.1</t>
  </si>
  <si>
    <t>D469 D+M Dveře dřevěné, novébez PO, hladké plné, bez polodrážky včetně příslušenství ,zámek:vložkový, vl. cylindrická, 700 x 2400, bližší a přesná specifikace viz D - Dveře, č.výkresu 003</t>
  </si>
  <si>
    <t>938697330</t>
  </si>
  <si>
    <t>76611352R.D409</t>
  </si>
  <si>
    <t>D409 D+M Dveře dřevěné, replika křídla,replika zárubně, výplňové se čtyřmi výplněmi, částečně prosklené, včetně příslušenství ,zámek:vložkový, vl. cylindrická, systém generál. klíče,1000 x 2400, přesná specifikace  viz D dveře</t>
  </si>
  <si>
    <t>1178371587</t>
  </si>
  <si>
    <t>22</t>
  </si>
  <si>
    <t>76611296R.1</t>
  </si>
  <si>
    <t>D485 D+M Dveře dřevěné, nové vč. bezfalcové zárubně bez PO, hladké plné, bez polodrážky včetně příslušenství ,zámek:WC, 700 x 2100, bližší a přesná specifikace viz D - Dveře, č.výkresu 003</t>
  </si>
  <si>
    <t>-594356903</t>
  </si>
  <si>
    <t>23</t>
  </si>
  <si>
    <t>76611352R.D801</t>
  </si>
  <si>
    <t xml:space="preserve">D801 D+M Dveře dřevěné, replika křídla,stáv. zárubeň doplnit aby bylo možno osadit dveře, výplňové se čtyřmi výplněmi, částečně prosklené, vč. přísl. ,zámek:vložkový, vl. cylindrická, systém generál. klíče,1000 x 2400, bližší a přesná specifikace viz D - </t>
  </si>
  <si>
    <t>1061392274</t>
  </si>
  <si>
    <t>D801 D+M Dveře dřevěné, replika křídla,stáv. zárubeň doplnit aby bylo možno osadit dveře, výplňové se čtyřmi výplněmi, částečně prosklené, vč. přísl. ,zámek:vložkový, vl. cylindrická, systém generál. klíče,1000 x 2400, bližší a přesná specifikace viz D - Dveře,</t>
  </si>
  <si>
    <t>24</t>
  </si>
  <si>
    <t>76611352R.D802</t>
  </si>
  <si>
    <t>D802 D+M Dveře dřevěné, replika křídla,doplnění stáv. zárubně aby bylo možno osadit dveře, výplňové se čtyřmi výplněmi, částečně prosklené, vč. přísl. ,zámek:vložkový, vl. cylindrická, systém generál. klíče,1000 x 2400, bližší a přesná specifikace D dveře</t>
  </si>
  <si>
    <t>-1599261095</t>
  </si>
  <si>
    <t xml:space="preserve">D802 D+M Dveře dřevěné, replika křídla,doplnění stáv. zárubně aby bylo možno osadit dveře, výplňové se čtyřmi výplněmi, částečně prosklené, včetně příslušenství ,zámek:vložkový, vl. cylindrická, systém generál. klíče,1000 x 2400, bližší a přesná specifikace viz D - Dveře, </t>
  </si>
  <si>
    <t>25</t>
  </si>
  <si>
    <t>76611352R.D806</t>
  </si>
  <si>
    <t>D806 D+M Dveře dřevěné, replika křídla,doplnit stáv. zárubně aby bylo možné osadit dveře, výplňové se čtyřmi výplněmi, částečně prosklené, vč. přísl. ,zámek:vložkový, vl. cylindrická, systém generál. klíče,1000 x 2400, bližší a přesná specifikace D dveře</t>
  </si>
  <si>
    <t>1830125961</t>
  </si>
  <si>
    <t>D806 D+M Dveře dřevěné, replika křídla,doplnit stáv. zárubně aby bylo možné osadit dveře, výplňové se čtyřmi výplněmi, částečně prosklené, včetně příslušenství ,zámek:vložkový, vl. cylindrická, systém generál. klíče,1000 x 2400, bližší a přesná specifikace viz D - Dveře,</t>
  </si>
  <si>
    <t>26</t>
  </si>
  <si>
    <t>76611352R.D807</t>
  </si>
  <si>
    <t>D807 D+M Dveře dřevěné, replika křídla,doplnění stáv.zárubně aby bylo možné osadit dveře, výplňové se čtyřmi výplněmi, částečně prosklené, vč. přísl. ,zámek:vložkový, vl. cylindrická, systém generál. klíče,1000 x 2400, bližší a přesná specifikace D dveře</t>
  </si>
  <si>
    <t>-1871545488</t>
  </si>
  <si>
    <t>D807 D+M Dveře dřevěné, replika křídla,doplnění stáv.zárubně aby bylo možné osadit dveře, výplňové se čtyřmi výplněmi, částečně prosklené, včetně příslušenství ,zámek:vložkový, vl. cylindrická, systém generál. klíče,1000 x 2400, bližší a přesná specifikace viz D - Dveře,</t>
  </si>
  <si>
    <t>27</t>
  </si>
  <si>
    <t>76611352R.D817</t>
  </si>
  <si>
    <t xml:space="preserve">D817 D+M Dveře dřevěné, replika křídla,replika zárubně, výplňové se čtyřmi výplněmi, částečně prosklené, včetně příslušenství ,zámek:vložkový, vl. cylindrická, systém generál. klíče,1000 x 2400, bližší a přesná specifikace viz D - Dveře, </t>
  </si>
  <si>
    <t>-1162493716</t>
  </si>
  <si>
    <t>D817 D+M Dveře dřevěné, replika křídla,repase zárubně, výplňové se čtyřmi výplněmi, částečně prosklené, včetně příslušenství ,zámek:vložkový, vl. cylindrická, systém generál. klíče,800 x 2400, bližší a přesná specifikace viz D - Dveře,</t>
  </si>
  <si>
    <t>28</t>
  </si>
  <si>
    <t>76611352R.D901</t>
  </si>
  <si>
    <t>D901 D+M Dveře dřevěné, replikadveří, stáv.zárubně doplnit aby bylo možno osadit dveře výplňové se čtyřmi výplněmi, částečně prosklené, vč. přísl. ,zámek:vložkový, vl. cylindrická, systém generál. klíče,800 x 2180, bližší a přesná specifikace viz D - Dveř</t>
  </si>
  <si>
    <t>-1715542</t>
  </si>
  <si>
    <t>D901 D+M Dveře dřevěné, replikadveří, stáv.zárubně doplnit aby bylo možno osadit dveře výplňové se čtyřmi výplněmi, částečně prosklené, vč. přísl. ,zámek:vložkový, vl. cylindrická, systém generál. klíče,800 x 2180, bližší a přesná specifikace viz D - Dveře,</t>
  </si>
  <si>
    <t>29</t>
  </si>
  <si>
    <t>76611352R.D902</t>
  </si>
  <si>
    <t>D902 D+M Dveře dřevěné, replika dveří,stáv.zárubně doplnit pro montáž dveří, výplňové se čtyřmi výplněmi, částečně prosklené, vč. přísl. ,zámek:vložkový, vl. cylindrická, systém generál. klíče,800 x 2180, bližší a přesná specifikace viz D - Dveře,</t>
  </si>
  <si>
    <t>86125953</t>
  </si>
  <si>
    <t>30</t>
  </si>
  <si>
    <t>76611352R.D903</t>
  </si>
  <si>
    <t>D903 D+M Dveře dřevěné replika, stáv.zárubně doplnit aby bylo možno osadit dveře výplňové se čtyřmi výplněmi, částečně prosklené, vč. přísl. ,zámek:vložkový, vl. cylindrická, systém generál. klíče,800 x 2180, bližší a přesná specifikace viz D - Dveře,</t>
  </si>
  <si>
    <t>1201508758</t>
  </si>
  <si>
    <t>31</t>
  </si>
  <si>
    <t>76611352R.D904</t>
  </si>
  <si>
    <t>D904 D+M Dveře dřevěné replika,doplnit stáv.zárubně aby bylo možno osadit dveře výplňové se čtyřmi výplněmi, částečně prosklené, vč. přísl.,zámek:vložkový, vl. cylindrická, systém generál. klíče,800 x 2180, bližší a přesná specifikace viz D - Dveře,</t>
  </si>
  <si>
    <t>1794040081</t>
  </si>
  <si>
    <t>76611352R.D905</t>
  </si>
  <si>
    <t>D905 D+M Dveře dřevěné replika, doplnit stáv. zárubeň aby bylo možno osadit dveře výplňové se čtyřmi výplněmi, částečně prosklené, vč. přísl. ,zámek:vložkový, vl. cylindrická, systém generál. klíče,800 x 2180, bližší a přesná specifikace viz D - dveře</t>
  </si>
  <si>
    <t>-695787976</t>
  </si>
  <si>
    <t>D905 D+M Dveře dřevěné replika, doplnit stáv. zárubeň aby bylo možno osadit dveře výplňové se čtyřmi výplněmi, částečně prosklené, včetně příslušenství ,zámek:vložkový, vl. cylindrická, systém generál. klíče,800 x 2180, bližší a přesná specifikace viz D - Dveře,</t>
  </si>
  <si>
    <t>33</t>
  </si>
  <si>
    <t>76611352R.D906</t>
  </si>
  <si>
    <t>D906 D+M Dveře dřevěné, replika, doplnit stáv. zárubně aby bylo možnoosadit dveře výplňové se čtyřmi výplněmi, částečně prosklené, vč. přísl. ,zámek:vložkový, vl. cylindrická, systém generál. klíče,800 x 2180, bližší a přesná specifikace viz D - Dveře,</t>
  </si>
  <si>
    <t>848162550</t>
  </si>
  <si>
    <t>34</t>
  </si>
  <si>
    <t>76611352R.D907</t>
  </si>
  <si>
    <t>D907 D+M Dveře dřevěné replika, doplnění stáv. zárubně aby bylo možno osadit dveře výplňové se čtyřmi výplněmi, částečně prosklené, vč. přís. ,zámek:vložkový, vl. cylindrická, systém generál. klíče,800 x 2180, bližší a přesná specifikace viz D - Dveře,</t>
  </si>
  <si>
    <t>-1525697013</t>
  </si>
  <si>
    <t>35</t>
  </si>
  <si>
    <t>76611352R.D908</t>
  </si>
  <si>
    <t>D908 D+M Dveře dřevěné replika, doplnění stáv. zárubně aby bylo možno osadit dveře výplňové se čtyřmi výplněmi, částečně prosklené, vč. přísl. ,zámek:vložkový, vl. cylindrická, systém generál. klíče,800 x 2180, bližší a přesná specifikace viz D dveře</t>
  </si>
  <si>
    <t>-1436279233</t>
  </si>
  <si>
    <t>36</t>
  </si>
  <si>
    <t>76611352R.D909</t>
  </si>
  <si>
    <t>D909 D+M Dveře dřevěné replika,doplnění zárubně aby bylo možno osadit dveře výplňové se čtyřmi výplněmi, částečně prosklené, vč. přísl. ,zámek:vložkový, vl. cylindrická, systém generál. klíče,800 x 2180, bližší a přesná specifikace viz D - Dveře,</t>
  </si>
  <si>
    <t>572837499</t>
  </si>
  <si>
    <t>37</t>
  </si>
  <si>
    <t>76611352R.D910</t>
  </si>
  <si>
    <t>D910 D+M Dveře dřevěné replika, doplnit stáv. zárubeň aby bylo možno osadit dveře výplňové se čtyřmi výplněmi, částečně prosklené, vč. přísl. ,zámek:vložkový, vl. cylindrická, systém generál. klíče,800 x 2180, bližší a přesná specifikace viz D - Dveře,</t>
  </si>
  <si>
    <t>198739692</t>
  </si>
  <si>
    <t>38</t>
  </si>
  <si>
    <t>76611352R.D911</t>
  </si>
  <si>
    <t>D911 D+M Dveře dřevěné replika, doplnit stáv.zárubeň aby bylo možno osadit dveře  výplňové se čtyřmi výplněmi, částečně prosklené, vč. přísl. ,zámek:vložkový, vl. cylindrická, systém generál. klíče,800 x 2180, bližší a přesná specifikace viz D - Dveře,</t>
  </si>
  <si>
    <t>108500749</t>
  </si>
  <si>
    <t>39</t>
  </si>
  <si>
    <t>76611352R.D912</t>
  </si>
  <si>
    <t>D912 D+M Dveře dřevěné replika,doplnění stáv. zárubně aby bylo možné osadit dveře výplňové se čtyřmi výplněmi, částečně prosklené, vč. přísl.,zámek:vložkový, vl. cylindrická, systém generál. klíče,800 x 2180, bližší a přesná specifikace viz D - Dveře,</t>
  </si>
  <si>
    <t>2091792716</t>
  </si>
  <si>
    <t>40</t>
  </si>
  <si>
    <t>76611352R.D913</t>
  </si>
  <si>
    <t>D913 D+M Dveře dřevěné replika, doplnit stáv. zárubeň aby bylo možno osadit dveře výplňové se čtyřmi výplněmi, částečně prosklené, vč. příslí ,zámek:vložkový, vl. cylindrická, systém generál. klíče,800 x 2180, bližší a přesná specifikace viz D - Dveře,</t>
  </si>
  <si>
    <t>958110202</t>
  </si>
  <si>
    <t>41</t>
  </si>
  <si>
    <t>76611352R.D914</t>
  </si>
  <si>
    <t>D914 D+M Dveře dřevěné, replika, doplnit zárubně aby bylo možno osadit dveře výplňové se čtyřmi výplněmi, částečně prosklené, vč. přísl. ,zámek:vložkový, vl. cylindrická, systém generál. klíče,800 x 2180, bližší a přesná specifikace viz D - Dveře,</t>
  </si>
  <si>
    <t>1942181233</t>
  </si>
  <si>
    <t>42</t>
  </si>
  <si>
    <t>76611352R.D915</t>
  </si>
  <si>
    <t>D915 D+M Dveře dřevěné, replika, doplnění zárubně aby bylo možno osadit dveře výplňové se čtyřmi výplněmi, částečně prosklené, vč. přísl. ,zámek:vložkový, vl. cylindrická, systém generál. klíče,800 x 2180, bližší a přesná specifikace viz D - Dveře,</t>
  </si>
  <si>
    <t>-199235380</t>
  </si>
  <si>
    <t>43</t>
  </si>
  <si>
    <t>998766203</t>
  </si>
  <si>
    <t>Přesun hmot procentní pro kce truhlářské v objektech v přes 12 do 24 m</t>
  </si>
  <si>
    <t>1066076551</t>
  </si>
  <si>
    <t>Přesun hmot pro konstrukce truhlářské stanovený procentní sazbou (%) z ceny vodorovná dopravní vzdálenost do 50 m v objektech výšky přes 12 do 24 m</t>
  </si>
  <si>
    <t>771</t>
  </si>
  <si>
    <t>Podlahy z dlaždic</t>
  </si>
  <si>
    <t>44</t>
  </si>
  <si>
    <t>771574912.1</t>
  </si>
  <si>
    <t>Repase podlah z dlaždic keramických přes 35 do 45 ks/m2</t>
  </si>
  <si>
    <t>370227131</t>
  </si>
  <si>
    <t>Oprava spárování podlah z dlaždic keramických včetně vyškrabání a vymytí spár přes 35 do 45 ks/m2</t>
  </si>
  <si>
    <t>"3.108"9,3-(2*1)</t>
  </si>
  <si>
    <t>"3.110"9,8-(2*1)</t>
  </si>
  <si>
    <t>"3.112"9,8-(2*1)</t>
  </si>
  <si>
    <t>"3.114"9,0-(2*1)</t>
  </si>
  <si>
    <t>"3.116"9,7-(2*1)</t>
  </si>
  <si>
    <t>"3.118"9,4-(2*1)</t>
  </si>
  <si>
    <t>"3.121"9,7-(2*1)</t>
  </si>
  <si>
    <t>"3.132"11.9-(2*1)</t>
  </si>
  <si>
    <t>"3.135"3</t>
  </si>
  <si>
    <t>"3.138"9,4-(2*1)</t>
  </si>
  <si>
    <t>"3.142"9-(2*1)</t>
  </si>
  <si>
    <t>"3.144"9,5-(2*1)</t>
  </si>
  <si>
    <t>"3.146"9,6-(2*1)</t>
  </si>
  <si>
    <t>"3.148"9,3-(2*1)</t>
  </si>
  <si>
    <t>"5.105"8,3-(0,95*2,2)</t>
  </si>
  <si>
    <t>"5.106a"8,2-(0,95*2,2)</t>
  </si>
  <si>
    <t>"5.108"7,8-(0,95*2,2)</t>
  </si>
  <si>
    <t>"5.110"8,8-(0,95*2,2)</t>
  </si>
  <si>
    <t>"5.111a"8,4-(0,95*2,2)</t>
  </si>
  <si>
    <t>"5.112"9-(0,95*2,2)</t>
  </si>
  <si>
    <t>"5.120a"11,4-(0,95*2,2)</t>
  </si>
  <si>
    <t>"5.121"9-(0,95*2,2)</t>
  </si>
  <si>
    <t>"5.123"9,2-(0,95*2,2)</t>
  </si>
  <si>
    <t>"5.124a"8,7-(0,95*2,2)</t>
  </si>
  <si>
    <t>"5.125"7,6-(0,95*2,2)</t>
  </si>
  <si>
    <t>"5.126"8-(0,95*2,2)</t>
  </si>
  <si>
    <t>"5.127a"7,8-(0,95*2,2)</t>
  </si>
  <si>
    <t>"5.128"7,9-(0,95*2,2)</t>
  </si>
  <si>
    <t>45</t>
  </si>
  <si>
    <t>771591193R</t>
  </si>
  <si>
    <t>Příplatek k podlahám za složitost</t>
  </si>
  <si>
    <t>613652469</t>
  </si>
  <si>
    <t>Podlahy - ostatní práce Příplatek k cenám za parketový vzor dlažby</t>
  </si>
  <si>
    <t>46</t>
  </si>
  <si>
    <t>998771203</t>
  </si>
  <si>
    <t>Přesun hmot procentní pro podlahy z dlaždic v objektech v do 24 m</t>
  </si>
  <si>
    <t>-231088047</t>
  </si>
  <si>
    <t>Přesun hmot pro podlahy z dlaždic stanovený procentní sazbou (%) z ceny vodorovná dopravní vzdálenost do 50 m v objektech výšky přes 12 do 24 m</t>
  </si>
  <si>
    <t>777</t>
  </si>
  <si>
    <t>Podlahy lité</t>
  </si>
  <si>
    <t>47</t>
  </si>
  <si>
    <t>777131105</t>
  </si>
  <si>
    <t xml:space="preserve">Penetrační epoxidový nátěr podlahy </t>
  </si>
  <si>
    <t>1100386396</t>
  </si>
  <si>
    <t>Penetrační nátěr podlahy epoxidový na podklad z čerstvého betonu</t>
  </si>
  <si>
    <t>48</t>
  </si>
  <si>
    <t>777521103</t>
  </si>
  <si>
    <t>Krycí polyuretanová stěrka tloušťky přes 1 do 2 mm dekorativní lité podlahy</t>
  </si>
  <si>
    <t>1192891363</t>
  </si>
  <si>
    <t>Krycí stěrka dekorativní polyuretanová, tloušťky přes 1 do 2 mm</t>
  </si>
  <si>
    <t>49</t>
  </si>
  <si>
    <t>998777203</t>
  </si>
  <si>
    <t>Přesun hmot procentní pro podlahy lité v objektech v do 24 m</t>
  </si>
  <si>
    <t>-595647692</t>
  </si>
  <si>
    <t>Přesun hmot pro podlahy lité stanovený procentní sazbou (%) z ceny vodorovná dopravní vzdálenost do 50 m v objektech výšky přes 12 do 24 m</t>
  </si>
  <si>
    <t>781</t>
  </si>
  <si>
    <t>Dokončovací práce - obklady</t>
  </si>
  <si>
    <t>50</t>
  </si>
  <si>
    <t>781474115</t>
  </si>
  <si>
    <t>Montáž obkladů vnitřních keramických hladkých do 25 ks/m2 lepených flexibilním lepidlem</t>
  </si>
  <si>
    <t>-731790421</t>
  </si>
  <si>
    <t>Montáž obkladů vnitřních stěn z dlaždic keramických lepených flexibilním lepidlem režných nebo glazovaných hladkých přes 22 do 25 ks/m2</t>
  </si>
  <si>
    <t>"3.107b"(1,5+1,5+2,75+2,75-0,7)*1,8</t>
  </si>
  <si>
    <t>"3.148"(2,75+0,9+1+0,1+0,75+0,9+2,5+1,95-0,7)*1,8</t>
  </si>
  <si>
    <t>51</t>
  </si>
  <si>
    <t>59761042R</t>
  </si>
  <si>
    <t>obkládačky keramické koupelnové (bílé i barevné) přes 22 do 25 ks/m2</t>
  </si>
  <si>
    <t>-2117733463</t>
  </si>
  <si>
    <t>obkládačky keramické (bílé i barevné) přes 22 do 25 ks/m2</t>
  </si>
  <si>
    <t>32,31*1,15 "Přepočtené koeficientem množství</t>
  </si>
  <si>
    <t>52</t>
  </si>
  <si>
    <t>781479196</t>
  </si>
  <si>
    <t>Příplatek k montáži obkladů vnitřních keramických hladkých za spárování tmelem dvousložkovým</t>
  </si>
  <si>
    <t>-1486528948</t>
  </si>
  <si>
    <t>Montáž obkladů vnitřních stěn z dlaždic keramických Příplatek k cenám za dvousložkový spárovací tmel</t>
  </si>
  <si>
    <t>53</t>
  </si>
  <si>
    <t>781495111</t>
  </si>
  <si>
    <t>Penetrace podkladu vnitřních obkladů</t>
  </si>
  <si>
    <t>-1917766344</t>
  </si>
  <si>
    <t>Ostatní prvky ostatní práce penetrace podkladu</t>
  </si>
  <si>
    <t>54</t>
  </si>
  <si>
    <t>998781203</t>
  </si>
  <si>
    <t>Přesun hmot procentní pro obklady keramické v objektech v do 24 m</t>
  </si>
  <si>
    <t>1090394962</t>
  </si>
  <si>
    <t>Přesun hmot pro obklady keramické stanovený procentní sazbou (%) z ceny vodorovná dopravní vzdálenost do 50 m v objektech výšky přes 12 do 24 m</t>
  </si>
  <si>
    <t>784</t>
  </si>
  <si>
    <t>Dokončovací práce - malby a tapety</t>
  </si>
  <si>
    <t>55</t>
  </si>
  <si>
    <t>784181121</t>
  </si>
  <si>
    <t>Hloubková jednonásobná penetrace podkladu v místnostech výšky do 3,80 m</t>
  </si>
  <si>
    <t>64937486</t>
  </si>
  <si>
    <t>Penetrace podkladu jednonásobná hloubková v místnostech výšky do 3,80 m</t>
  </si>
  <si>
    <t>"5.105"(2,75+2,75+2,75+2,75)*4,55+8,3-(0,95*2,2)-(1*2,23)</t>
  </si>
  <si>
    <t>"5.106a"(2,75+2,75+2,75+2,75)*4,55+8,2-(0,95*2,2)-(1*2,23)</t>
  </si>
  <si>
    <t>"5.107"(2,75+2,75+2,75+2,75)*4,55+8,1-(0,95*2,2)-(1*2,23)</t>
  </si>
  <si>
    <t>"5.108"(2,75+2,75+2,75+2,75)*4,55+7,8-(0,95*2,2)-(1*2,23)</t>
  </si>
  <si>
    <t>"5.109a"(2,75+2,75+2,97+3,05)*4,55+9,2-(0,95*2,2)-(1*2,23)</t>
  </si>
  <si>
    <t>"5.110"(2,75+2,75+2,91+3,155)*4,55+8,8-(0,95*2,2)-(1*2,23)</t>
  </si>
  <si>
    <t>"5.111a"(2,75+2,75+2,56+2,75)*4,55+8,4-(0,95*2,2)-(1*2,23)</t>
  </si>
  <si>
    <t>"5.112"(2,75+2,75+3,78+4)*4,55+9-(0,95*2,2)-(1*2,23)</t>
  </si>
  <si>
    <t>"5.120a"(2,75+2,75+3,555+3,9)*4,55+11,4-(0,95*2,18)-(1*0,85)</t>
  </si>
  <si>
    <t>"5.121"(2,75+2,75+2,845+3,15)*4,55+9-(0,95*2,18)-(1*0,85)</t>
  </si>
  <si>
    <t>"5.122a"(2,75+2,75+2,565+2,95)*4,55+8,8-(0,95*2,18)-(1*0,85)</t>
  </si>
  <si>
    <t>"5.123"(2,75+2,75+2,91+3,25)*4,55+7,9-(0,95*2,18)-(1*0,85)</t>
  </si>
  <si>
    <t>"5.124a"(2,75+2,75+2,97+3,15)*4,55+8,7-(0,95*2,18)-(1*0,85)</t>
  </si>
  <si>
    <t>"5.125"(2,75+2,75+2,75+2,75)*4,55+7,6-(0,95*2,18)-(1*0,85)</t>
  </si>
  <si>
    <t>"5.126"(2,75+2,75+2,9+2,9)*4,55+8-(0,95*2,18)-(1*0,85)</t>
  </si>
  <si>
    <t>"5.127a"(2,75+2,75+2,75+2,75)*4,55+7,8-(0,95*2,18)-(1*0,85)</t>
  </si>
  <si>
    <t>"5.128"(2,75+2,75+2,75+2,75)*4,55+7,9-(0,95*2,18)-(1*0,85)</t>
  </si>
  <si>
    <t>56</t>
  </si>
  <si>
    <t>784211103</t>
  </si>
  <si>
    <t>Dvojnásobné bílé malby ze směsí za mokra výborně otěruvzdorných v místnostech výšky do 5,00 m</t>
  </si>
  <si>
    <t>512826738</t>
  </si>
  <si>
    <t>Malby z malířských směsí otěruvzdorných za mokra dvojnásobné, bílé za mokra otěruvzdorné výborně v místnostech výšky přes 3,80 do 5,00 m</t>
  </si>
  <si>
    <t>57</t>
  </si>
  <si>
    <t>784211151</t>
  </si>
  <si>
    <t>Příplatek k cenám 2x maleb ze směsí za mokra oděruvzdorných za barevnou malbu tónovanou přípravky</t>
  </si>
  <si>
    <t>1568623413</t>
  </si>
  <si>
    <t>Malby z malířských směsí oděruvzdorných za mokra Příplatek k cenám dvojnásobných maleb za provádění barevné malby tónované tónovacími přípravky</t>
  </si>
  <si>
    <t>OST</t>
  </si>
  <si>
    <t>Ostatní</t>
  </si>
  <si>
    <t>58</t>
  </si>
  <si>
    <t>OST110</t>
  </si>
  <si>
    <t>X47 D+M Sprchové dveře 900mm  bližší a přesná specifikace viz X - Ostatní výrobky</t>
  </si>
  <si>
    <t>262144</t>
  </si>
  <si>
    <t>1876694727</t>
  </si>
  <si>
    <t>59</t>
  </si>
  <si>
    <t>OST110.1</t>
  </si>
  <si>
    <t>X48 D+M Sprchové dveře 900mm  bližší a přesná specifikace viz X - Ostatní výrobky</t>
  </si>
  <si>
    <t>-1991343890</t>
  </si>
  <si>
    <t>60</t>
  </si>
  <si>
    <t>OST11039R</t>
  </si>
  <si>
    <t>X34 D+M Odpadkový koš na dámské WC, , matný nerez, 3,8 litru, bližší a přesná specifikace viz X - Ostatní výrobky, č.výkresu 009</t>
  </si>
  <si>
    <t>-1848431640</t>
  </si>
  <si>
    <t>61</t>
  </si>
  <si>
    <t>OST11040R</t>
  </si>
  <si>
    <t>X35 D+M Zásobník na toaletní papír, matný nerez, na 1 roli prům. 295mm, bližší a přesná specifikace viz X - Ostatní výrobky, č.výkresu 009</t>
  </si>
  <si>
    <t>1057374721</t>
  </si>
  <si>
    <t>62</t>
  </si>
  <si>
    <t>OST11041R</t>
  </si>
  <si>
    <t>X36 D+M Nástěnný držák na WC kartáč, matný nerez, , bližší a přesná specifikace viz X - Ostatní výrobky, č.výkresu 009</t>
  </si>
  <si>
    <t>-464929127</t>
  </si>
  <si>
    <t>63</t>
  </si>
  <si>
    <t>OST11045R</t>
  </si>
  <si>
    <t>X40 D+M Zrcadlo bezrámové, lepené na stěnu, 600x750mm, bližší a přesná specifikace viz X - Ostatní výrobky, č.výkresu 009</t>
  </si>
  <si>
    <t>798959342</t>
  </si>
  <si>
    <t>64</t>
  </si>
  <si>
    <t>OST11051R</t>
  </si>
  <si>
    <t>X46 D+M Mýdelník, matný nerez, 200x100mm, bližší a přesná specifikace viz X - Ostatní výrobky, č.výkresu 009</t>
  </si>
  <si>
    <t>1472386560</t>
  </si>
  <si>
    <t>D.1.4.1 - ZTI_2NP_3NP</t>
  </si>
  <si>
    <t>D 1 - Zdravotně technické instalace - vodovod</t>
  </si>
  <si>
    <t xml:space="preserve">    D1.1 - Potrubí studená voda</t>
  </si>
  <si>
    <t xml:space="preserve">    D1.2 - Potrubí teplá voda</t>
  </si>
  <si>
    <t xml:space="preserve">    D1.3 - Potrubí cirkulační voda</t>
  </si>
  <si>
    <t xml:space="preserve">    D1.4 - Tepelná izolace studená voda</t>
  </si>
  <si>
    <t xml:space="preserve">    D1.5 - Vodoměry</t>
  </si>
  <si>
    <t xml:space="preserve">    D1.6 - Tepelná izolace teplá a cirkulační voda</t>
  </si>
  <si>
    <t xml:space="preserve">    D1.7 - Armatury</t>
  </si>
  <si>
    <t xml:space="preserve">    D1.8 - Zařizovací předměty</t>
  </si>
  <si>
    <t xml:space="preserve">    D1.11 - Ostatní vodovod</t>
  </si>
  <si>
    <t>D 2 - Zdravotně technická instalace - kanalizace</t>
  </si>
  <si>
    <t xml:space="preserve">    D2.1 - Potrubí splašková kanalizace</t>
  </si>
  <si>
    <t>D 1</t>
  </si>
  <si>
    <t>Zdravotně technické instalace - vodovod</t>
  </si>
  <si>
    <t>D1.1</t>
  </si>
  <si>
    <t>Potrubí studená voda</t>
  </si>
  <si>
    <t>Pol. 1.1</t>
  </si>
  <si>
    <t>D+M  Ø20x2,8 - Potrubí a tvarovky z polypropylénu PN 16, včetně tvarovek,  montážního a spojovacího materiálu, uvažovaný prořez 20%.</t>
  </si>
  <si>
    <t>bm</t>
  </si>
  <si>
    <t>-686407300</t>
  </si>
  <si>
    <t>D+M Ø20x2,8 - Potrubí a tvarovky z polypropylénu PN 16, včetně tvarovek, montážního a spojovacího materiálu, uvažovaný prořez 20%.</t>
  </si>
  <si>
    <t>Pol. 2.1</t>
  </si>
  <si>
    <t>D+M  Ø25x3,5 - Potrubí a tvarovky z polypropylénu PN 16, včetně tvarovek,  montážního a spojovacího materiálu, uvažovaný prořez 20%</t>
  </si>
  <si>
    <t>-418762794</t>
  </si>
  <si>
    <t>D+M Ø25x3,5 - Potrubí a tvarovky z polypropylénu PN 16, včetně tvarovek, montážního a spojovacího materiálu, uvažovaný prořez 20%</t>
  </si>
  <si>
    <t>D1.2</t>
  </si>
  <si>
    <t>Potrubí teplá voda</t>
  </si>
  <si>
    <t>Pol. 10.1</t>
  </si>
  <si>
    <t>D+M  Ø20x2,8 - Potrubí a tvarovky z polypropylénu PN 16, včetně tvarovek,  montážního a spojovacího materiálu, uvažovaný prořez 20%</t>
  </si>
  <si>
    <t>1821305362</t>
  </si>
  <si>
    <t>D+M Ø20x2,8 - Potrubí a tvarovky z polypropylénu PN 16, včetně tvarovek, montážního a spojovacího materiálu, uvažovaný prořez 20%</t>
  </si>
  <si>
    <t>Pol. 11.1</t>
  </si>
  <si>
    <t>-564757428</t>
  </si>
  <si>
    <t>D1.3</t>
  </si>
  <si>
    <t>Potrubí cirkulační voda</t>
  </si>
  <si>
    <t>Pol. 17.1</t>
  </si>
  <si>
    <t>803876151</t>
  </si>
  <si>
    <t>D1.4</t>
  </si>
  <si>
    <t>Tepelná izolace studená voda</t>
  </si>
  <si>
    <t>Pol. 27.1</t>
  </si>
  <si>
    <t>M  Montáž izolace tepelné potrubí potrubními pouzdry tl. Izolace do 25 mm</t>
  </si>
  <si>
    <t>-2074483034</t>
  </si>
  <si>
    <t>M Montáž izolace tepelné potrubí potrubními pouzdry tl. Izolace do 25 mm</t>
  </si>
  <si>
    <t>Pol. 28.1</t>
  </si>
  <si>
    <t>D+M  Izolační trubice dutého profilu z pěnového polyetylenu, tloušťky 9mm pro potrubí SV Ø20x2,8</t>
  </si>
  <si>
    <t>708054492</t>
  </si>
  <si>
    <t>D+M Izolační trubice dutého profilu z pěnového polyetylenu, tloušťky 9mm pro potrubí SV Ø20x2,8</t>
  </si>
  <si>
    <t>Pol. 29.1</t>
  </si>
  <si>
    <t>D+M  Izolační trubice dutého profilu z pěnového polyetylenu, tloušťky 9mm pro potrubí SV Ø25x3,5</t>
  </si>
  <si>
    <t>-994928290</t>
  </si>
  <si>
    <t>D+M Izolační trubice dutého profilu z pěnového polyetylenu, tloušťky 9mm pro potrubí SV Ø25x3,5</t>
  </si>
  <si>
    <t>D1.5</t>
  </si>
  <si>
    <t>Vodoměry</t>
  </si>
  <si>
    <t>Pol127</t>
  </si>
  <si>
    <t>D+M  Podružný vodoměr Qn=1,5m3/hod</t>
  </si>
  <si>
    <t>1567487647</t>
  </si>
  <si>
    <t>D1.6</t>
  </si>
  <si>
    <t>Tepelná izolace teplá a cirkulační voda</t>
  </si>
  <si>
    <t>Pol. 34.1</t>
  </si>
  <si>
    <t>D+M  Montáž izolace tepelné potrubí potrubními pouzdry tl. Izolace do 50 mm</t>
  </si>
  <si>
    <t>-914430368</t>
  </si>
  <si>
    <t>D+M Montáž izolace tepelné potrubí potrubními pouzdry tl. Izolace do 50 mm</t>
  </si>
  <si>
    <t>Pol. 35.1</t>
  </si>
  <si>
    <t>D+M  Izolační trubice dutého profilu z pěnového polyetylenu, tloušťky 30mm pro potrubí TV, CV Ø20x2,8</t>
  </si>
  <si>
    <t>-2138485147</t>
  </si>
  <si>
    <t>D+M Izolační trubice dutého profilu z pěnového polyetylenu, tloušťky 30mm pro potrubí TV, CV Ø20x2,8</t>
  </si>
  <si>
    <t>Pol. 36.1</t>
  </si>
  <si>
    <t>D+M  Izolační trubice dutého profilu z pěnového polyetylenu, tloušťky 30mm pro potrubí TV, CV Ø25x3,5</t>
  </si>
  <si>
    <t>-1285528259</t>
  </si>
  <si>
    <t>D+M Izolační trubice dutého profilu z pěnového polyetylenu, tloušťky 30mm pro potrubí TV, CV Ø25x3,5</t>
  </si>
  <si>
    <t>D1.7</t>
  </si>
  <si>
    <t>Armatury</t>
  </si>
  <si>
    <t>Pol. 41.1</t>
  </si>
  <si>
    <t>D+M  Kulový kohout plastový D15</t>
  </si>
  <si>
    <t>1984148182</t>
  </si>
  <si>
    <t>D+M Kulový kohout plastový D15</t>
  </si>
  <si>
    <t>Pol. 42.1</t>
  </si>
  <si>
    <t>D+M  Kulový kohout plastový D20</t>
  </si>
  <si>
    <t>-854598842</t>
  </si>
  <si>
    <t>D+M Kulový kohout plastový D20</t>
  </si>
  <si>
    <t>D1.8</t>
  </si>
  <si>
    <t>Zařizovací předměty</t>
  </si>
  <si>
    <t>Pol. 57.1</t>
  </si>
  <si>
    <t>D+M  Umyvadlo.Umyvadlo bílé závěsné 55cm, obdélníkový design s rovnou plochou kolem mísy a mírně zaoblenými hranami. Renomovaný výrobce.</t>
  </si>
  <si>
    <t>-482942363</t>
  </si>
  <si>
    <t>D+M Umyvadlo - veřejnost.Umyvadlo bílé závěsné 55cm, obdélníkový design s rovnou plochou kolem mísy a mírně zaoblenými hranami. Renomovaný výrobce. Bližší info viz projekt interiéru</t>
  </si>
  <si>
    <t>Pol. 58.1</t>
  </si>
  <si>
    <t>D+M  Stojánková páková umyvadlová baterie. Těleso baterie celochromové, vysoký lesk.</t>
  </si>
  <si>
    <t>-1259947387</t>
  </si>
  <si>
    <t>D+M Stojánková páková umyvadlová baterie. Těleso baterie celochromové, vysoký lesk.</t>
  </si>
  <si>
    <t>Pol. 59.1</t>
  </si>
  <si>
    <t>D+M  Rohový ventil DN15 pro nepojení baterie</t>
  </si>
  <si>
    <t>-1557159919</t>
  </si>
  <si>
    <t>D+M Rohový ventil DN15 pro nepojení baterie</t>
  </si>
  <si>
    <t>Pol. 60.1</t>
  </si>
  <si>
    <t>D+M  Podomítkový zápachový uzávěr DN40, propojovaci potrubí chrom</t>
  </si>
  <si>
    <t>1828024829</t>
  </si>
  <si>
    <t>D+M Podomítkový zápachový uzávěr DN40, propojovaci potrubí chrom</t>
  </si>
  <si>
    <t>Pol. 61.1</t>
  </si>
  <si>
    <t>D+M  WC závěsný klozet renomovaný výrobce. Bílé, prkénko bílé, podomítková splachovací nádrž - přední ovládání, výška modulu 112cm, do SDK, ovládací tlačítko-NEREZ. Bližší info viz projekt interiéru</t>
  </si>
  <si>
    <t>1770262424</t>
  </si>
  <si>
    <t>D+M WC závěsný klozet renomovaný výrobce. Bílé, prkénko bílé, podomítková splachovací nádrž - přední ovládání, výška modulu 112cm, do SDK, ovládací tlačítko-NEREZ. Bližší info viz projekt interiéru</t>
  </si>
  <si>
    <t>Pol. 66.1</t>
  </si>
  <si>
    <t>D+M  Sprcha - Sprch.vanička nebo žlab, smalt.bílá, nástěnná zap.podomítk.jednopáková baterie, sprch. růžice vícepoloh., držák růžice s vertikálním posunem a horizont. natáčením, vše chrom lesk. Posuv. sekční dvířka, kce z AL profilů, výplň sklo čiré. Odto</t>
  </si>
  <si>
    <t>2143017314</t>
  </si>
  <si>
    <t>D+M Sprcha - Sprch.vanička, smalt.bílá, nástěnná zap.podomítk.jednopáková baterie, sprch. růžice vícepoloh., držák růžice s vertikálním posunem a horizont. natáčením, vše chrom lesk. Posuv. Sekční dvířka, kce z AL profilů, výplň sklo čiré. Odtokový komp. Detail viz projekt interiéru</t>
  </si>
  <si>
    <t>D1.11</t>
  </si>
  <si>
    <t>Ostatní vodovod</t>
  </si>
  <si>
    <t>Pol. 85.1</t>
  </si>
  <si>
    <t>D+M  Revizní dvířka pro přístup k uzavíracím ventilům SV a TV, materiál nerez, rozměr 200x200mm</t>
  </si>
  <si>
    <t>-1323213241</t>
  </si>
  <si>
    <t>D+M Revizní dvířka pro přístup k uzavíracím ventilům SV a TV, materiál nerez, rozměr 200x200mm</t>
  </si>
  <si>
    <t>Pol. 86.1</t>
  </si>
  <si>
    <t>D  Revize a potřebné zkoušky</t>
  </si>
  <si>
    <t>soubor</t>
  </si>
  <si>
    <t>1632242186</t>
  </si>
  <si>
    <t>D Revize a potřebné zkoušky</t>
  </si>
  <si>
    <t>Pol. 87.1</t>
  </si>
  <si>
    <t>D+M  Uvedení do provozu</t>
  </si>
  <si>
    <t>971110478</t>
  </si>
  <si>
    <t>D+M Uvedení do provozu</t>
  </si>
  <si>
    <t>Pol. 88.1</t>
  </si>
  <si>
    <t>Ostatní montážní  práce (drážky, vrtání, zapravení atd)</t>
  </si>
  <si>
    <t>-82865664</t>
  </si>
  <si>
    <t>Pol. 89.1</t>
  </si>
  <si>
    <t>D  Tlaková zkouška vodovodu</t>
  </si>
  <si>
    <t>-872816358</t>
  </si>
  <si>
    <t>D Tlaková zkouška vodovodu</t>
  </si>
  <si>
    <t>Pol. 90.1</t>
  </si>
  <si>
    <t>D  Proplach a dezinfekce potrubí</t>
  </si>
  <si>
    <t>-235700247</t>
  </si>
  <si>
    <t>D Proplach a dezinfekce potrubí</t>
  </si>
  <si>
    <t>Pol. 91.1</t>
  </si>
  <si>
    <t>D  Mon, upevňovací, těs. a  pomoc.mat., šrouby, konzoly, závit. tyče, objímky, antivibrační vložky, podložky a závěsy, těsnící tmely, lepící pásky, požár.ucpávky prostupů potrubí z certifik. hmot s pož. odolností shodnou s odolností stěny. Bližší info viz</t>
  </si>
  <si>
    <t>1759403831</t>
  </si>
  <si>
    <t>D Mon, upevňovací, těs. a pomoc.mat., šrouby, konzoly, závit. tyče, objímky, antivibrační vložky, podložky a závěsy, těsnící tmely, lepící pásky, požár.ucpávky prostupů potrubí z certifik. hmot s pož. odolností shodnou s odolností stěny. Bližší info viz</t>
  </si>
  <si>
    <t>Pol. 94.1</t>
  </si>
  <si>
    <t>D  Manuály</t>
  </si>
  <si>
    <t>-1330020305</t>
  </si>
  <si>
    <t>D Manuály</t>
  </si>
  <si>
    <t>Pol. 95.1</t>
  </si>
  <si>
    <t>Zaškolení</t>
  </si>
  <si>
    <t>-231959123</t>
  </si>
  <si>
    <t>Pol. 96.1</t>
  </si>
  <si>
    <t>D  Testy a revize</t>
  </si>
  <si>
    <t>-694548912</t>
  </si>
  <si>
    <t>D Testy a revize</t>
  </si>
  <si>
    <t>Pol. 98.1</t>
  </si>
  <si>
    <t>D+M  Pomocné konstrukce</t>
  </si>
  <si>
    <t>-815682684</t>
  </si>
  <si>
    <t>D+M Pomocné konstrukce</t>
  </si>
  <si>
    <t>Pol. 99.1</t>
  </si>
  <si>
    <t>D+M  Ochrana provedených konstrukcí</t>
  </si>
  <si>
    <t>1701655502</t>
  </si>
  <si>
    <t>D+M Ochrana provedených konstrukcí</t>
  </si>
  <si>
    <t>Pol. 100.1</t>
  </si>
  <si>
    <t>D  Ostatní nespecifikované</t>
  </si>
  <si>
    <t>1612824814</t>
  </si>
  <si>
    <t>D Ostatní nespecifikované</t>
  </si>
  <si>
    <t>Pol. 102.1</t>
  </si>
  <si>
    <t>Ztížené podmínky pro montáže</t>
  </si>
  <si>
    <t>-1942476039</t>
  </si>
  <si>
    <t>D 2</t>
  </si>
  <si>
    <t>Zdravotně technická instalace - kanalizace</t>
  </si>
  <si>
    <t>D2.1</t>
  </si>
  <si>
    <t>Potrubí splašková kanalizace</t>
  </si>
  <si>
    <t>Pol. 104.1</t>
  </si>
  <si>
    <t>D+M  DN50 - Hrdlové polypropylenové trubky a tvarovky – HT, včetně tvarovek, závěsů, montážního a spojovacího materiálu, uvažovaný prořez 20%</t>
  </si>
  <si>
    <t>1971738413</t>
  </si>
  <si>
    <t>D+M DN50 - Hrdlové polypropylenové trubky a tvarovky – HT, včetně tvarovek, závěsů, montážního a spojovacího materiálu, uvažovaný prořez 20%</t>
  </si>
  <si>
    <t>Pol. 105.1</t>
  </si>
  <si>
    <t>D+M  DN75 - Hrdlové polypropylenové trubky a tvarovky – HT, včetně tvarovek, závěsů, montážního a spojovacího materiálu, uvažovaný prořez 20%</t>
  </si>
  <si>
    <t>1531606856</t>
  </si>
  <si>
    <t>D+M DN75 - Hrdlové polypropylenové trubky a tvarovky – HT, včetně tvarovek, závěsů, montážního a spojovacího materiálu, uvažovaný prořez 20%</t>
  </si>
  <si>
    <t>Pol. 106.1</t>
  </si>
  <si>
    <t>D+M  DN110 - Hrdlové polypropylenové trubky a tvarovky – HT, včetně tvarovek, závěsů, montážního a spojovacího materiálu, uvažovaný prořez 20%</t>
  </si>
  <si>
    <t>1698038282</t>
  </si>
  <si>
    <t>D+M DN110 - Hrdlové polypropylenové trubky a tvarovky – HT, včetně tvarovek, závěsů, montážního a spojovacího materiálu, uvažovaný prořez 20%</t>
  </si>
  <si>
    <t>Pol. 171.1</t>
  </si>
  <si>
    <t>170854547</t>
  </si>
  <si>
    <t>Pol. 172.1</t>
  </si>
  <si>
    <t>D+M  Stavební přípomoce</t>
  </si>
  <si>
    <t>1928651517</t>
  </si>
  <si>
    <t>D+M Stavební přípomoce</t>
  </si>
  <si>
    <t>Pol. 173.1</t>
  </si>
  <si>
    <t>D  Zkouška těsnosti kanalizace</t>
  </si>
  <si>
    <t>-1472715735</t>
  </si>
  <si>
    <t>D Zkouška těsnosti kanalizace</t>
  </si>
  <si>
    <t>Pol. 174.1</t>
  </si>
  <si>
    <t>D  Montážní, upevňovací, těsnící a  pomocný materiál, šrouby, konzoly, závitové tyče, objímky, antivibrační vložky, podložky a závěsy, těsnící tmely, lepící pásky, požár.ucpávky prostupů potrubí z certifikovaných hmot s požární odolností shodnou s odolnos</t>
  </si>
  <si>
    <t>476488106</t>
  </si>
  <si>
    <t>D Montážní, upevňovací, těsnící a pomocný materiál, šrouby, konzoly, závitové tyče, objímky, antivibrační vložky, podložky a závěsy, těsnící tmely, lepící pásky, požár.ucpávky prostupů potrubí z certifikovaných hmot s požární odolností shodnou s odolnos</t>
  </si>
  <si>
    <t>Pol. 177.1</t>
  </si>
  <si>
    <t>-340638839</t>
  </si>
  <si>
    <t>Pol. 178.1</t>
  </si>
  <si>
    <t>D  Zaškolení</t>
  </si>
  <si>
    <t>-1015048322</t>
  </si>
  <si>
    <t>D Zaškolení</t>
  </si>
  <si>
    <t>Pol. 180.1</t>
  </si>
  <si>
    <t>-958494792</t>
  </si>
  <si>
    <t>Pol. 181.1</t>
  </si>
  <si>
    <t>-189048468</t>
  </si>
  <si>
    <t>Pol. 182.1</t>
  </si>
  <si>
    <t>849000355</t>
  </si>
  <si>
    <t>Pol. 183.1</t>
  </si>
  <si>
    <t>D  Ztížené podmínky pro montáže</t>
  </si>
  <si>
    <t>1116978460</t>
  </si>
  <si>
    <t>D Ztížené podmínky pro montáže</t>
  </si>
  <si>
    <t>998721000R</t>
  </si>
  <si>
    <t>Přesun hmot pro ZTI</t>
  </si>
  <si>
    <t>-1183721992</t>
  </si>
  <si>
    <t>D.1.4.2 - VZT</t>
  </si>
  <si>
    <t>D1 - VZDUCHOTECHNIKA</t>
  </si>
  <si>
    <t xml:space="preserve">    D2 - Zařízení 05.01 - Větrání nájemních prostorů ve 2.NP a 3.NP</t>
  </si>
  <si>
    <t xml:space="preserve">    D3 - Zařízení 11.01 - Větrání nájemních prostorů ve 2.NP a 3.NP</t>
  </si>
  <si>
    <t xml:space="preserve">    D4 - Společně pro všechny zařízení</t>
  </si>
  <si>
    <t xml:space="preserve">    D5 - Rekapitulace</t>
  </si>
  <si>
    <t>D1</t>
  </si>
  <si>
    <t>VZDUCHOTECHNIKA</t>
  </si>
  <si>
    <t>D2</t>
  </si>
  <si>
    <t>Zařízení 05.01 - Větrání nájemních prostorů ve 2.NP a 3.NP</t>
  </si>
  <si>
    <t>Pol130</t>
  </si>
  <si>
    <t xml:space="preserve">05.01 AHU - Sestavná vzduchotechnická jednotka pro umístění do vnějšího prostředí (přívod Qp=1 810 m3/h, Dp=500 Pa / odvod Qo=1 810 m3/h, Dp=500 Pa) v sestavě: Přívodní část:                                                                                 </t>
  </si>
  <si>
    <t>sb</t>
  </si>
  <si>
    <t>525107656</t>
  </si>
  <si>
    <t>05.01 AHU - Sestavná vzduchotechnická jednotka pro umístění do vnějšího prostředí (přívod Qp=1 810 m3/h, Dp=500 Pa / odvod Qo=1 810 m3/h, Dp=500 Pa) v sestavě: Přívodní část:                                                                                                                                                      - pružné manžety - na přívodu a odvodu vzduchu - uzavirací klapka se servopohonem s havarijní funkcí  - kapsový filtr M5  - deskový rekuperátor, min.účinnost rekuperace tepla 85,0 %  - přímý výparník - integrované tepelné čerpadlo: min.výkon, zima do 8,1 kW, COP do 3,1, min.výkon, léto do 11,0 kW, ERR do 3,2                                                   - eliminátor kapek - přívodní radiální ventilátor s EC motorem - vodní ohřívač: Qt=6,2 kW, (voda 80/60°C), včetně směšovacího uzlu 0-10V,24V, a zatrubkování Odvodní část: - uzavirací klapka - kapsový filtr M5                                                                                                            - odvodní ventilátor  s EC motorem                                                                                                                                                - kompresorová jednotka - integrované tepelné čerpadlo                                             - deskový rekuperátor – viz. přívodní část                                                                        - uzavirací klapka se servopohonem s havarijní funkcí - pružné manžety Max. hmotnost: 1 090 kg, rozměry do: délka 4300 mm; výška 1670 mm; šířka 950 mm  Měřící a regulační systém je dodávkou VZT jednotky s možností napojení do nadřazeného systému přes rozhraní MODBUS Konfiguraci zařízení a umístění na střeše objektu je nutné před objednáním ověřit dle skutečně dodaného zařízení. Dodavatel vzduchotechniky musí vypracovat koordinační výkresy vedení potrubí vč. řezů.</t>
  </si>
  <si>
    <t>P</t>
  </si>
  <si>
    <t>Poznámka k položce:
Maximální celková hladina akustického výkonu - do okolí: 52 dB(A)  Zařízení je opatřeno základovým rámem výšky 150 mm.  Integrované tepelné čerpadlo má vestavěný systém autonomního řízení s analogovým vstupem 0-10V pro řízení výkonu. Variabilita kapacity chladicího módu je v rozsahu 10%-100% z maxima. Rozvaděč el. je součástí dodávky VZT. Zařízení je rozděleno do 7 transportních sekcí Včetně směšovacího uzlu pro vodní ohřívač (S PROTIMRAZOVÝM OPATŘENÍM!)  - kulové uzávěry s teploměry  - čistící a odkalovací filtr  - 3-cestný zdvihový ventil  - servopohon 3-cestného ventilu - s napájecím napětím 24 V AC a ovládacím napětím 0-10 V   - oběhové čerpadlo  - nerezové pružné izolované tlakové hadice  - regulační ventil obtoku - zpětná klapka</t>
  </si>
  <si>
    <t>Pol2</t>
  </si>
  <si>
    <t>Kompletace okruhu integrovaného tepelného čerpadla</t>
  </si>
  <si>
    <t>ks</t>
  </si>
  <si>
    <t>-1770181269</t>
  </si>
  <si>
    <t>Pol3</t>
  </si>
  <si>
    <t>Kompletní tlumič hluku 500x250 mm z originálních buněk 500x250, délky 1500 mm</t>
  </si>
  <si>
    <t>706679480</t>
  </si>
  <si>
    <t>Pol131</t>
  </si>
  <si>
    <t>SH 05.01.01 - Elektrický odporový parní zvlhčovač (složen z 1 střední jednotky) , rozměry  535x400x1140 mm, vlhčící výkon 16 kg/h, včetně:  - kondenzační hadice 3m, D=12/8 mm, parní hadice 4 m, 57/45 mm, trubice s min. šířkou potrubí 400 mm, nosné konstru</t>
  </si>
  <si>
    <t>-406027392</t>
  </si>
  <si>
    <t>SH 05.01.01 - Elektrický odporový parní zvlhčovač (složen z 1 střední jednotky) , rozměry  535x400x1140 mm, vlhčící výkon 16 kg/h, včetně:  - kondenzační hadice 3m, D=12/8 mm, parní hadice 4 m, 57/45 mm, trubice s min. šířkou potrubí 400 mm, nosné konstrukce pro upevnění na stěnu</t>
  </si>
  <si>
    <t>Poznámka k položce:
Připojení vody na zvlhčovači splňuje  DVGW DIN13076. Parní hadice s ocelovou pružnou výztuhou. Dlouhodobá rozměrová stabilita a teplotní odolnost min. 100 °C. Parní zvlhčovač automaticky produkuje bezzápachovou, sterilní a minerálů prostou vodní páru o atmosférickém tlaku. Je konstruován pro provoz s běžnou pitnou vodou nebo plně demineralizovanou vodou o tlaku 1 až 10 bar a teplotě 1 až 40 °C. Provozní rozsah tlaku vzduchu ve VZT potrubí je od -1000 až +1500 Pa. Regulace umožňuje plynulou změnu parního výkonu v rozsahu 0 až 100 %.</t>
  </si>
  <si>
    <t>Pol5</t>
  </si>
  <si>
    <t>Komfortní přívodní jednořadá obdélníková vyústka s regulací na kruhové potrubí 825x75. Vidtitelná část vyústky RAL 7024.</t>
  </si>
  <si>
    <t>199175436</t>
  </si>
  <si>
    <t>Pol132</t>
  </si>
  <si>
    <t>Komfortní přívodní jednořadá obdélníková vyústka s regulací na kruhové potrubí 425x75. Vidtitelná část vyústky RAL 7024.</t>
  </si>
  <si>
    <t>1529245616</t>
  </si>
  <si>
    <t>Pol6</t>
  </si>
  <si>
    <t>Komfortní odvodní jednořadá obdélníková vyústka s regulací na kruhové potrubí 825x75. Vidtitelná část vyústky RAL 7024.</t>
  </si>
  <si>
    <t>-357132532</t>
  </si>
  <si>
    <t>Pol7</t>
  </si>
  <si>
    <t>Komfortní odvodní jednořadá obdélníková vyústka s regulací na kruhové potrubí 425x75. Vidtitelná část vyústky RAL 7024.</t>
  </si>
  <si>
    <t>386800197</t>
  </si>
  <si>
    <t>Pol133</t>
  </si>
  <si>
    <t>Komfortní odvodní jednořadá obdélníková vyústka s regulací na kruhové potrubí 325x75. Vidtitelná část vyústky RAL 7024.</t>
  </si>
  <si>
    <t>-1571205218</t>
  </si>
  <si>
    <t>Pol134</t>
  </si>
  <si>
    <t>Komfortní přívodní jednořadá obdélníková vyústka s regulací na hranaté potrubí 400x140 mm. Vidtitelná část vyústky RAL 7024.</t>
  </si>
  <si>
    <t>481859004</t>
  </si>
  <si>
    <t>Pol135</t>
  </si>
  <si>
    <t>Tlumič hluku do kruhového potrubí ø125 mm, délka 900 mm, vybavený gumovým těsněním</t>
  </si>
  <si>
    <t>18286809</t>
  </si>
  <si>
    <t>Poznámka k položce:
Útlum min.33 dB ve frekvenčním pásmu 500 Hz</t>
  </si>
  <si>
    <t>Pol136</t>
  </si>
  <si>
    <t>Tlumič hluku pro čtyřhranné potrubí s kulisami 200x150x1000, délka 1000 mm</t>
  </si>
  <si>
    <t>-1159107771</t>
  </si>
  <si>
    <t>Poznámka k položce:
Tlumič hluku je složen z pláště a vnitřních kulis tlumících hluk. Rám a připojovací příruby jsou vyrobeny z pozinkované oceli. Kulisy jsou vyrobeny z minerální vlny.</t>
  </si>
  <si>
    <t>Pol137</t>
  </si>
  <si>
    <t>Tlumič hluku pro čtyřhranné potrubí s kulisami 250x200x1000, délka 1000 mm</t>
  </si>
  <si>
    <t>1355325991</t>
  </si>
  <si>
    <t>Pol138</t>
  </si>
  <si>
    <t>Regulátor variabilního průtoku vzduchu ø125 mm do kruhového potrubí, Qv=200 m3/h ± 10%, se servopohonem lokálního řízení 24 V AC/DC, komunikace pro externí signál 0-10V, včetně MP-Bus, funkce NFC, pracovní rozsah rychlosti proudění 2 - 11 m/s, při Δp ≤ 10</t>
  </si>
  <si>
    <t>-668633025</t>
  </si>
  <si>
    <t>Regulátor variabilního průtoku vzduchu ø125 mm do kruhového potrubí, Qv=200 m3/h ± 10%, se servopohonem lokálního řízení 24 V AC/DC, komunikace pro externí signál 0-10V, včetně MP-Bus, funkce NFC, pracovní rozsah rychlosti proudění 2 - 11 m/s, při Δp ≤ 1000Pa.</t>
  </si>
  <si>
    <t>Poznámka k položce:
Plášť kruhového regulátoru z pozinkovaného celového plechu bez tepelné a protihlukové izolace. Těsnosti listu třídy 4 dle EN 1751. Těsnost pláště třídy C dle EN 1751</t>
  </si>
  <si>
    <t>Pol139</t>
  </si>
  <si>
    <t>Regulátor variabilního průtoku vzduchu 250x200 mm do čtyřhranného potrubí, Qv=810 m3/h ± 10%, se servopohonem lokálního řízení 24 V AC/DC, komunikace pro externí signál 0-10V, včetně MP-Bus, funkce NFC, pracovní rozsah rychlosti proudění 2 - 11 m/s, při Δ</t>
  </si>
  <si>
    <t>-1832533184</t>
  </si>
  <si>
    <t>Regulátor variabilního průtoku vzduchu 250x200 mm do čtyřhranného potrubí, Qv=810 m3/h ± 10%, se servopohonem lokálního řízení 24 V AC/DC, komunikace pro externí signál 0-10V, včetně MP-Bus, funkce NFC, pracovní rozsah rychlosti proudění 2 - 11 m/s, při Δp ≤ 1000Pa.</t>
  </si>
  <si>
    <t>Pol140</t>
  </si>
  <si>
    <t>Regulátor variabilního průtoku vzduchu 200x150 mm do čtyřhranného potrubí, Qv=400 m3/h ± 10%, se servopohonem lokálního řízení 24 V AC/DC, komunikace pro externí signál 0-10V, včetně MP-Bus, funkce NFC, pracovní rozsah rychlosti proudění 2 - 11 m/s, při Δ</t>
  </si>
  <si>
    <t>593831605</t>
  </si>
  <si>
    <t>Regulátor variabilního průtoku vzduchu 200x150 mm do čtyřhranného potrubí, Qv=400 m3/h ± 10%, se servopohonem lokálního řízení 24 V AC/DC, komunikace pro externí signál 0-10V, včetně MP-Bus, funkce NFC, pracovní rozsah rychlosti proudění 2 - 11 m/s, při Δp ≤ 1000Pa.</t>
  </si>
  <si>
    <t>Pol12</t>
  </si>
  <si>
    <t>Síto proti na konec potrubí proti ptactvu 500x355 mm</t>
  </si>
  <si>
    <t>690143008</t>
  </si>
  <si>
    <t>Pol141</t>
  </si>
  <si>
    <t>Čtyřhranné potrubí s tvarovkami (sk. I z pozinkovaného ocelového plechu) včetně spojovacího, těsnícího, montážního a závěsného materiálu. Vidtitelná část potrubí RAL 7024 - pro vedení potrubí pod stropem 2.NP a 3.NP</t>
  </si>
  <si>
    <t>-653302528</t>
  </si>
  <si>
    <t>Pol142</t>
  </si>
  <si>
    <t>Čtyřhranné potrubí s tvarovkami (sk. I z pozinkovaného ocelového plechu) včetně spojovacího, těsnícího, montážního a závěsného materiálu - pro vedení v podkroví a na ochozu</t>
  </si>
  <si>
    <t>-442112976</t>
  </si>
  <si>
    <t>Pol143</t>
  </si>
  <si>
    <t>Kruhové potrubí SPIRO vč. tvarovek ø125 mm. Vidtitelná část potrubí RAL 7024 - pro vedení potrubí pod stropem 2.NP a 3.NP</t>
  </si>
  <si>
    <t>435508635</t>
  </si>
  <si>
    <t>Pol144</t>
  </si>
  <si>
    <t>Kruhové potrubí SPIRO vč. tvarovek ø125 mm. Vidtitelná část potrubí RAL 7024 - pro vedení potrubí v podkroví</t>
  </si>
  <si>
    <t>-40100643</t>
  </si>
  <si>
    <t>Pol18</t>
  </si>
  <si>
    <t>Protipožární izolace 30 min, tl. 40 mm, typu "B" připevňovaná na samolepící trny k potrubí do vnitřního prostředí</t>
  </si>
  <si>
    <t>1671276860</t>
  </si>
  <si>
    <t>Pol19</t>
  </si>
  <si>
    <t>Tepelné izolace tl. 60 mm - s oplechováním pro venkovní prostředí, připevňovaná na samolepící trny k potrubí</t>
  </si>
  <si>
    <t>-762262199</t>
  </si>
  <si>
    <t>Pol20</t>
  </si>
  <si>
    <t>Antivibrační pryž pod VZT jednotku</t>
  </si>
  <si>
    <t>-848078845</t>
  </si>
  <si>
    <t>Pol145</t>
  </si>
  <si>
    <t>Požární ucpávka do obvodu 1 m</t>
  </si>
  <si>
    <t>2055146904</t>
  </si>
  <si>
    <t>Pol146</t>
  </si>
  <si>
    <t>Požární ucpávka do obvodu 2 m</t>
  </si>
  <si>
    <t>1977284427</t>
  </si>
  <si>
    <t>Pol147</t>
  </si>
  <si>
    <t>Spojovací, těsnící, montážní a závěsný materiál (konzolové podepření nebo lankové zavěšení potrubí pod stropem nebo do stěny) vč. hrubého zapravení</t>
  </si>
  <si>
    <t>891590746</t>
  </si>
  <si>
    <t>D3</t>
  </si>
  <si>
    <t>Zařízení 11.01 - Větrání nájemních prostorů ve 2.NP a 3.NP</t>
  </si>
  <si>
    <t>Pol148</t>
  </si>
  <si>
    <t xml:space="preserve">11.01 AHU - Sestavná vzduchotechnická jednotka pro umístění do vnějšího prostředí (přívod Qp=1 960 m3/h, Dp=500 Pa / odvod Qo=1 960 m3/h, Dp=500 Pa) v sestavě: Přívodní část:                                                                                 </t>
  </si>
  <si>
    <t>791402106</t>
  </si>
  <si>
    <t>11.01 AHU - Sestavná vzduchotechnická jednotka pro umístění do vnějšího prostředí (přívod Qp=1 960 m3/h, Dp=500 Pa / odvod Qo=1 960 m3/h, Dp=500 Pa) v sestavě: Přívodní část:                                                                                                                                                      - pružné manžety - na přívodu a odvodu vzduchu - uzavirací klapka se servopohonem s havarijní funkcí  - kapsový filtr M5  - deskový rekuperátor, min.účinnost rekuperace tepla 85,0 %  - přímý výparník - integrované tepelné čerpadlo: min.výkon, zima do 8,1 kW, COP do 3,2, min.výkon, léto do 12,0 kW, ERR do 3,5                                                   - eliminátor kapek - přívodní radiální ventilátor s EC motorem - vodní ohřívač: Qt=6,7 kW, (voda 80/60°C), včetně směšovacího uzlu 0-10V,24V, a zatrubkování Odvodní část: - uzavirací klapka - kapsový filtr M5                                                                                                            - odvodní ventilátor  s EC motorem                                                                                                                                                - kompresorová jednotka - integrované tepelné čerpadlo                                             - deskový rekuperátor – viz. přívodní část                                                                        - uzavirací klapka se servopohonem s havarijní funkcí - pružné manžety Max. hmotnost: 1 090 kg, rozměry do: délka 4300 mm; výška 1670 mm; šířka 950 mm  Měřící a regulační systém je dodávkou VZT jednotky s možností napojení do nadřazeného systému přes rozhraní MODBUS Konfiguraci zařízení a umístění na střeše objektu je nutné před objednáním ověřit dle skutečně dodaného zařízení. Dodavatel vzduchotechniky musí vypracovat koordinační výkresy vedení potrubí vč. řezů.</t>
  </si>
  <si>
    <t>Poznámka k položce:
Maximální celková hladina akustického výkonu - do okolí: 53 dB(A)  Zařízení je opatřeno základovým rámem výšky 150 mm.  Integrované tepelné čerpadlo má vestavěný systém autonomního řízení s analogovým vstupem 0-10V pro řízení výkonu. Variabilita kapacity chladicího módu je v rozsahu 10%-100% z maxima. Rozvaděč el. je součástí dodávky VZT. Zařízení je rozděleno do 7 transportních sekcí Včetně směšovacího uzlu pro vodní ohřívač (S PROTIMRAZOVÝM OPATŘENÍM!)  - kulové uzávěry s teploměry  - čistící a odkalovací filtr  - 3-cestný zdvihový ventil  - servopohon 3-cestného ventilu - s napájecím napětím 24 V AC a ovládacím napětím 0-10 V   - oběhové čerpadlo  - nerezové pružné izolované tlakové hadice  - regulační ventil obtoku - zpětná klapka</t>
  </si>
  <si>
    <t>-360054784</t>
  </si>
  <si>
    <t>Pol23</t>
  </si>
  <si>
    <t>Kompletní tlumič hluku 600x250 mm z originálních buněk 600x250, délky 1500 mm</t>
  </si>
  <si>
    <t>352311321</t>
  </si>
  <si>
    <t>Pol149</t>
  </si>
  <si>
    <t>SH 11.01.01 - Elektrický odporový parní zvlhčovač (složen z 1 střední jednotky) , rozměry  535x400x1140 mm, vlhčící výkon 16 kg/h, včetně:  - kondenzační hadice 3m, D=12/8 mm, parní hadice 4 m, 57/45 mm, trubice s min. šířkou potrubí 400 mm, nosné konstru</t>
  </si>
  <si>
    <t>-1750240374</t>
  </si>
  <si>
    <t>SH 11.01.01 - Elektrický odporový parní zvlhčovač (složen z 1 střední jednotky) , rozměry  535x400x1140 mm, vlhčící výkon 16 kg/h, včetně:  - kondenzační hadice 3m, D=12/8 mm, parní hadice 4 m, 57/45 mm, trubice s min. šířkou potrubí 400 mm, nosné konstrukce pro upevnění na stěnu</t>
  </si>
  <si>
    <t>694617853</t>
  </si>
  <si>
    <t>-1269289836</t>
  </si>
  <si>
    <t>1759953063</t>
  </si>
  <si>
    <t>1500528754</t>
  </si>
  <si>
    <t>980389287</t>
  </si>
  <si>
    <t>Pol150</t>
  </si>
  <si>
    <t>Komfortní odvodní jednořadá obdélníková vyústka s regulací na kruhové potrubí 225x75. Vidtitelná část vyústky RAL 7024.</t>
  </si>
  <si>
    <t>978012415</t>
  </si>
  <si>
    <t>Pol151</t>
  </si>
  <si>
    <t>Komfortní přívodní jednořadá obdélníková vyústka s regulací na hranaté potrubí 325x125 mm. Vidtitelná část vyústky RAL 7024.</t>
  </si>
  <si>
    <t>309421435</t>
  </si>
  <si>
    <t>Pol152</t>
  </si>
  <si>
    <t>Komfortní odvodní jednořadá obdélníková vyústka s regulací na hranaté potrubí 225x125 mm. Vidtitelná část vyústky RAL 7024.</t>
  </si>
  <si>
    <t>54776697</t>
  </si>
  <si>
    <t>-1889184108</t>
  </si>
  <si>
    <t>2141121225</t>
  </si>
  <si>
    <t>Pol153</t>
  </si>
  <si>
    <t>Tlumič hluku pro čtyřhranné potrubí s kulisami 200x200x1000, délka 1000 mm</t>
  </si>
  <si>
    <t>-1515875549</t>
  </si>
  <si>
    <t>-1651429617</t>
  </si>
  <si>
    <t>-1480704137</t>
  </si>
  <si>
    <t>Pol154</t>
  </si>
  <si>
    <t>Regulátor variabilního průtoku vzduchu 200x200 mm do čtyřhranného potrubí, Qv=550 m3/h ± 10%, se servopohonem lokálního řízení 24 V AC/DC, komunikace pro externí signál 0-10V, včetně MP-Bus, funkce NFC, pracovní rozsah rychlosti proudění 2 - 11 m/s, při Δ</t>
  </si>
  <si>
    <t>305480900</t>
  </si>
  <si>
    <t>Regulátor variabilního průtoku vzduchu 200x200 mm do čtyřhranného potrubí, Qv=550 m3/h ± 10%, se servopohonem lokálního řízení 24 V AC/DC, komunikace pro externí signál 0-10V, včetně MP-Bus, funkce NFC, pracovní rozsah rychlosti proudění 2 - 11 m/s, při Δp ≤ 1000Pa.</t>
  </si>
  <si>
    <t>Pol29</t>
  </si>
  <si>
    <t>Síto proti na konec potrubí proti ptactvu 600x355 mm</t>
  </si>
  <si>
    <t>-1326650361</t>
  </si>
  <si>
    <t>-667168829</t>
  </si>
  <si>
    <t>-2008012100</t>
  </si>
  <si>
    <t>690240999</t>
  </si>
  <si>
    <t>-1532998381</t>
  </si>
  <si>
    <t>1580805214</t>
  </si>
  <si>
    <t>1008205188</t>
  </si>
  <si>
    <t>800804633</t>
  </si>
  <si>
    <t>-239800935</t>
  </si>
  <si>
    <t>Pol155</t>
  </si>
  <si>
    <t>Spojovací, těsnící, montážní a závěsný materiál (konzolové podepření nebo lankové zavěšení potrubí pod stropem nebo do stšny) vč. hrubého zapravení</t>
  </si>
  <si>
    <t>-429512247</t>
  </si>
  <si>
    <t>D4</t>
  </si>
  <si>
    <t>Společně pro všechny zařízení</t>
  </si>
  <si>
    <t>Pol31</t>
  </si>
  <si>
    <t>Orientační štítky, označení zařízení a potrubí dle ČSN 13 0072</t>
  </si>
  <si>
    <t>1424331970</t>
  </si>
  <si>
    <t>Pol32</t>
  </si>
  <si>
    <t>Revizní dvířka na VZT potrubí 300x200</t>
  </si>
  <si>
    <t>-2049845791</t>
  </si>
  <si>
    <t>Pol33</t>
  </si>
  <si>
    <t>Manuál pro obsluhu a údržbu (2-krát výtisky + 1-krát digitálně)</t>
  </si>
  <si>
    <t>-1851740271</t>
  </si>
  <si>
    <t>Pol34</t>
  </si>
  <si>
    <t>Dílenská dokumentace (6-krát výtisky + 1-krát digitálně) v profesní části VZT bude zpracována dodavateli (bude-li sjednána v předmětu plnění)</t>
  </si>
  <si>
    <t>-926830791</t>
  </si>
  <si>
    <t>Pol35</t>
  </si>
  <si>
    <t>Dokumentace skutečného provedení (6-krát výtisky + 1-krát digitálně)</t>
  </si>
  <si>
    <t>-553414801</t>
  </si>
  <si>
    <t>Pol36</t>
  </si>
  <si>
    <t>Měření hluku včetně protokolu</t>
  </si>
  <si>
    <t>60298542</t>
  </si>
  <si>
    <t>Pol37</t>
  </si>
  <si>
    <t>Zaškolení obsluhy a údržbu</t>
  </si>
  <si>
    <t>1184038189</t>
  </si>
  <si>
    <t>Pol38</t>
  </si>
  <si>
    <t>Provozní a komplexní zkoušky</t>
  </si>
  <si>
    <t>-2051454603</t>
  </si>
  <si>
    <t>Pol39</t>
  </si>
  <si>
    <t>Zaregulování potrubní sítě na projektované parametry</t>
  </si>
  <si>
    <t>2140554177</t>
  </si>
  <si>
    <t>65</t>
  </si>
  <si>
    <t>Pol40</t>
  </si>
  <si>
    <t>Náhradní sada filtrů</t>
  </si>
  <si>
    <t>-1167354135</t>
  </si>
  <si>
    <t>66</t>
  </si>
  <si>
    <t>Pol41</t>
  </si>
  <si>
    <t>Přesun hmot vertikální i horizontální (jeřábem, mechanicky)</t>
  </si>
  <si>
    <t>-508291242</t>
  </si>
  <si>
    <t>D5</t>
  </si>
  <si>
    <t>Rekapitulace</t>
  </si>
  <si>
    <t>67</t>
  </si>
  <si>
    <t>Pol42</t>
  </si>
  <si>
    <t>Rizika související s instalací, montáží a pomocnými pracemi VZT potrubí a zařízení</t>
  </si>
  <si>
    <t>-2077451330</t>
  </si>
  <si>
    <t>68</t>
  </si>
  <si>
    <t>Pol43</t>
  </si>
  <si>
    <t>Demontáž stávajících VZT potrubí a zařízení vč. související přípomocí</t>
  </si>
  <si>
    <t>1159919498</t>
  </si>
  <si>
    <t>69</t>
  </si>
  <si>
    <t>Pol44</t>
  </si>
  <si>
    <t>Montáž celkem</t>
  </si>
  <si>
    <t>2127225855</t>
  </si>
  <si>
    <t>70</t>
  </si>
  <si>
    <t>Pol45</t>
  </si>
  <si>
    <t>Kompletace</t>
  </si>
  <si>
    <t>-386554640</t>
  </si>
  <si>
    <t>71</t>
  </si>
  <si>
    <t>Pol46</t>
  </si>
  <si>
    <t>Doprava</t>
  </si>
  <si>
    <t>-2008074749</t>
  </si>
  <si>
    <t>D.1.4.3 - ÚT</t>
  </si>
  <si>
    <t>1 - Ústřední vytápění</t>
  </si>
  <si>
    <t xml:space="preserve">    201 - Otopná tělesa</t>
  </si>
  <si>
    <t xml:space="preserve">    202 - Armatury (dle původního projektu potrubí končí H-šroubením s by-passem)</t>
  </si>
  <si>
    <t xml:space="preserve">    203 - Potrubí a izolace</t>
  </si>
  <si>
    <t xml:space="preserve">    209 - atd.</t>
  </si>
  <si>
    <t xml:space="preserve">    210 - Rekapitulace</t>
  </si>
  <si>
    <t>Ústřední vytápění</t>
  </si>
  <si>
    <t>201</t>
  </si>
  <si>
    <t>Otopná tělesa</t>
  </si>
  <si>
    <t>Pol101</t>
  </si>
  <si>
    <t>VK11-600x600</t>
  </si>
  <si>
    <t>-1462479612</t>
  </si>
  <si>
    <t>Pol98</t>
  </si>
  <si>
    <t>VK21-600x900</t>
  </si>
  <si>
    <t>-2050958498</t>
  </si>
  <si>
    <t>Pol102</t>
  </si>
  <si>
    <t>TOT 1500-600</t>
  </si>
  <si>
    <t>807228228</t>
  </si>
  <si>
    <t>Pol103</t>
  </si>
  <si>
    <t>TOT 1820-600</t>
  </si>
  <si>
    <t>-1561022256</t>
  </si>
  <si>
    <t>Pol99</t>
  </si>
  <si>
    <t>ČOT*15/580/110 - Namontování OT, která jsou na stavbě již d dispozici!</t>
  </si>
  <si>
    <t>1198541369</t>
  </si>
  <si>
    <t>202</t>
  </si>
  <si>
    <t>Armatury (dle původního projektu potrubí končí H-šroubením s by-passem)</t>
  </si>
  <si>
    <t>Pol100</t>
  </si>
  <si>
    <t>Termoelektrický pohon, napájení dle specifikace projektu MaR, připojovací závit M 30x1,5</t>
  </si>
  <si>
    <t>-1127427193</t>
  </si>
  <si>
    <t>Pol106</t>
  </si>
  <si>
    <t>DN 15</t>
  </si>
  <si>
    <t>-1239922458</t>
  </si>
  <si>
    <t>Pol107</t>
  </si>
  <si>
    <t>-153551014</t>
  </si>
  <si>
    <t>Pol128</t>
  </si>
  <si>
    <t>Křížový kus rohový - při záměně přívodního a zpětného potrubí. Připojení pro Rp 1/2 a G 3/4, plošné těsnící, s uzavíráním, pro dvoutrubkové soustavy s oddělenými kanály. Poniklovaná mosaz</t>
  </si>
  <si>
    <t>-226218467</t>
  </si>
  <si>
    <t>203</t>
  </si>
  <si>
    <t>Potrubí a izolace</t>
  </si>
  <si>
    <t>Pol108</t>
  </si>
  <si>
    <t>15x1 + izolace tl. 13 mm</t>
  </si>
  <si>
    <t>1961404687</t>
  </si>
  <si>
    <t>Pol109</t>
  </si>
  <si>
    <t>18x1 + izolace tl. 13 mm</t>
  </si>
  <si>
    <t>-1840307388</t>
  </si>
  <si>
    <t>Pol110</t>
  </si>
  <si>
    <t>15x1</t>
  </si>
  <si>
    <t>-1881204085</t>
  </si>
  <si>
    <t>Pol111</t>
  </si>
  <si>
    <t>-901254423</t>
  </si>
  <si>
    <t>209</t>
  </si>
  <si>
    <t>atd.</t>
  </si>
  <si>
    <t>Pol112</t>
  </si>
  <si>
    <t>Ostatní montážní  práce (drážky, vrtání, zapravení, atd.)</t>
  </si>
  <si>
    <t>sbr</t>
  </si>
  <si>
    <t>2118270834</t>
  </si>
  <si>
    <t>Pol113</t>
  </si>
  <si>
    <t>Stížené pracovní podmínky</t>
  </si>
  <si>
    <t>-851463816</t>
  </si>
  <si>
    <t>Pol114</t>
  </si>
  <si>
    <t>-483120399</t>
  </si>
  <si>
    <t>Pol115</t>
  </si>
  <si>
    <t>Závěsy potrubí, konzole, objímky, pomocný montážní materiál apod.</t>
  </si>
  <si>
    <t>-24026830</t>
  </si>
  <si>
    <t>Pol116</t>
  </si>
  <si>
    <t>Zaregulování otopné soustavy vč. protokolu</t>
  </si>
  <si>
    <t>1566209658</t>
  </si>
  <si>
    <t>Pol117</t>
  </si>
  <si>
    <t>Propláchnutí systému, tlakové zkoušky vč. protokolů</t>
  </si>
  <si>
    <t>1366813930</t>
  </si>
  <si>
    <t>Pol118</t>
  </si>
  <si>
    <t>Komplexní zkoušky</t>
  </si>
  <si>
    <t>1024781821</t>
  </si>
  <si>
    <t>Pol119</t>
  </si>
  <si>
    <t>Provozní, manipulační a havarijní řád</t>
  </si>
  <si>
    <t>1614120589</t>
  </si>
  <si>
    <t>Pol120</t>
  </si>
  <si>
    <t>Realizační dokumentace, dílenská dokumentace</t>
  </si>
  <si>
    <t>-1621287287</t>
  </si>
  <si>
    <t>Pol121</t>
  </si>
  <si>
    <t>Dokumentace skutečného provedení</t>
  </si>
  <si>
    <t>-856740101</t>
  </si>
  <si>
    <t>Pol122</t>
  </si>
  <si>
    <t>Zaškolení obsluhy a zkušební provoz</t>
  </si>
  <si>
    <t>1874030089</t>
  </si>
  <si>
    <t>Pol123</t>
  </si>
  <si>
    <t>Přesum hmot verikální a horizontální</t>
  </si>
  <si>
    <t>1799501379</t>
  </si>
  <si>
    <t>Pol124</t>
  </si>
  <si>
    <t>-2068411189</t>
  </si>
  <si>
    <t>Pol125</t>
  </si>
  <si>
    <t>Zařízení staveniště</t>
  </si>
  <si>
    <t>1615236784</t>
  </si>
  <si>
    <t>210</t>
  </si>
  <si>
    <t>Pol126</t>
  </si>
  <si>
    <t>Montáž</t>
  </si>
  <si>
    <t>-1825922715</t>
  </si>
  <si>
    <t>D.1.4.5 - MaR</t>
  </si>
  <si>
    <t>VZT01 - HMI SERVER s MS SQL 2019</t>
  </si>
  <si>
    <t xml:space="preserve">    001 - Materiál - HMI SERVER s MS SQL standard 2019</t>
  </si>
  <si>
    <t xml:space="preserve">    002 - Práce - HMI SERVER s MS SQL standard 2016</t>
  </si>
  <si>
    <t>VZT02 - Technologický dispečink, přenosy dat z PS-1</t>
  </si>
  <si>
    <t xml:space="preserve">    003 - HW - PC technologický dispečink, Win10 Pro, 64bit</t>
  </si>
  <si>
    <t xml:space="preserve">    004 - SW - Tirs.NET 6</t>
  </si>
  <si>
    <t xml:space="preserve">    005 - HW - převodník RS485/ přepěťpvá ochrana</t>
  </si>
  <si>
    <t xml:space="preserve">    006 - Práce - MBUS odečty z kalorimetrů a vodoměrů (bez požadavku na měření)</t>
  </si>
  <si>
    <t xml:space="preserve">    007 - HW - Inženýrská činnost HMI/ SCADA</t>
  </si>
  <si>
    <t>VZT03 - SM-rozvaděčové pole</t>
  </si>
  <si>
    <t xml:space="preserve">    010 - Materiál</t>
  </si>
  <si>
    <t xml:space="preserve">    011 - Práce</t>
  </si>
  <si>
    <t>VRN - VRN</t>
  </si>
  <si>
    <t xml:space="preserve">    012 - VRN (vedlejší rozpočtové náklady), GZS (globální zajištění staveniště)</t>
  </si>
  <si>
    <t>VZT01</t>
  </si>
  <si>
    <t>HMI SERVER s MS SQL 2019</t>
  </si>
  <si>
    <t>001</t>
  </si>
  <si>
    <t>Materiál - HMI SERVER s MS SQL standard 2019</t>
  </si>
  <si>
    <t>001/001</t>
  </si>
  <si>
    <t>Stávající HW</t>
  </si>
  <si>
    <t>512</t>
  </si>
  <si>
    <t>1805775735</t>
  </si>
  <si>
    <t>002</t>
  </si>
  <si>
    <t>Práce - HMI SERVER s MS SQL standard 2016</t>
  </si>
  <si>
    <t>002/001</t>
  </si>
  <si>
    <t>Rozšíření SQL</t>
  </si>
  <si>
    <t>1813582888</t>
  </si>
  <si>
    <t>002/002</t>
  </si>
  <si>
    <t>Nastavení SQL View, datová pumpa pro novou stanici</t>
  </si>
  <si>
    <t>259269523</t>
  </si>
  <si>
    <t>002/003</t>
  </si>
  <si>
    <t>Funkční test 1:1</t>
  </si>
  <si>
    <t>1979514755</t>
  </si>
  <si>
    <t>VZT02</t>
  </si>
  <si>
    <t>Technologický dispečink, přenosy dat z PS-1</t>
  </si>
  <si>
    <t>003</t>
  </si>
  <si>
    <t>HW - PC technologický dispečink, Win10 Pro, 64bit</t>
  </si>
  <si>
    <t>003/001</t>
  </si>
  <si>
    <t>1972965262</t>
  </si>
  <si>
    <t>004</t>
  </si>
  <si>
    <t>SW - Tirs.NET 6</t>
  </si>
  <si>
    <t>004/001</t>
  </si>
  <si>
    <t>TIRS.NET 6 klient</t>
  </si>
  <si>
    <t>kpl</t>
  </si>
  <si>
    <t>1480802859</t>
  </si>
  <si>
    <t>TIRS.NET 6 klient
Rozšíření projektu - systém TIRS.NET verze 6
Komukační konektor FileUni pro TN6
Komunikační konektor Mbus proTN6
Speciální sleva pro autorizované společnosti (RESCOM) TIRS.NET verze 6
TnSecurity</t>
  </si>
  <si>
    <t>005</t>
  </si>
  <si>
    <t>HW - převodník RS485/ přepěťpvá ochrana</t>
  </si>
  <si>
    <t>005/008</t>
  </si>
  <si>
    <t>HW PS1 (master+moxa)</t>
  </si>
  <si>
    <t>-1420097989</t>
  </si>
  <si>
    <t>HW PS1 (master+moxa)
SW konektory (v dodávce SW jádra)</t>
  </si>
  <si>
    <t>006</t>
  </si>
  <si>
    <t>Práce - MBUS odečty z kalorimetrů a vodoměrů (bez požadavku na měření)</t>
  </si>
  <si>
    <t>006/001</t>
  </si>
  <si>
    <t>Instalace a nastavení datového uzlu</t>
  </si>
  <si>
    <t>-290354285</t>
  </si>
  <si>
    <t>Instalace a nastavení datového uzlu
Instalace datových bodů - odběrných míst do projektu (+10DB)
Zákaznická konfigurace - export z SQL do tabulek, ve formátu MS-Excel (licence MS-E není součástí)</t>
  </si>
  <si>
    <t>007</t>
  </si>
  <si>
    <t>HW - Inženýrská činnost HMI/ SCADA</t>
  </si>
  <si>
    <t>009/004</t>
  </si>
  <si>
    <t>Oživení a komplexní zkoušky na místě</t>
  </si>
  <si>
    <t>1964611049</t>
  </si>
  <si>
    <t>009/005</t>
  </si>
  <si>
    <t>Vypracování návodů, zaškolení</t>
  </si>
  <si>
    <t>1105820938</t>
  </si>
  <si>
    <t>VZT03</t>
  </si>
  <si>
    <t>SM-rozvaděčové pole</t>
  </si>
  <si>
    <t>010</t>
  </si>
  <si>
    <t>Materiál</t>
  </si>
  <si>
    <t>010/001</t>
  </si>
  <si>
    <t>Rozvaděčové pole, včetně OP panelu</t>
  </si>
  <si>
    <t>908957201</t>
  </si>
  <si>
    <t>010/002</t>
  </si>
  <si>
    <t>Doplnění řídicích prvků MaR, ELE, osazení PLC s MODBUS/ TCP</t>
  </si>
  <si>
    <t>821102779</t>
  </si>
  <si>
    <t>010/003</t>
  </si>
  <si>
    <t>Kabelové trasy a nosné prvky</t>
  </si>
  <si>
    <t>-1995264239</t>
  </si>
  <si>
    <t>010/004</t>
  </si>
  <si>
    <t>Doplnění I/O čidel, a akčních prvků (termopohony), vč. návarků a jímek</t>
  </si>
  <si>
    <t>-629679268</t>
  </si>
  <si>
    <t>010/005</t>
  </si>
  <si>
    <t>Datová trasa, včetně aktivních prvků</t>
  </si>
  <si>
    <t>609932290</t>
  </si>
  <si>
    <t>010/006</t>
  </si>
  <si>
    <t>APC SmartUPS 750VA (500W)</t>
  </si>
  <si>
    <t>-2116983357</t>
  </si>
  <si>
    <t>011</t>
  </si>
  <si>
    <t>Práce</t>
  </si>
  <si>
    <t>011/001</t>
  </si>
  <si>
    <t>RPD, realizační PD dle ČKAIT, tisk 6x paré</t>
  </si>
  <si>
    <t>1055229018</t>
  </si>
  <si>
    <t>011/002</t>
  </si>
  <si>
    <t>DSP, dokumentace skutečného stavu, dle ČKAIT, tisk 6x paré + datové CD</t>
  </si>
  <si>
    <t>-765605119</t>
  </si>
  <si>
    <t>011/003</t>
  </si>
  <si>
    <t>Revize MaR, ELE dle ČTI</t>
  </si>
  <si>
    <t>-1334514189</t>
  </si>
  <si>
    <t>011/004</t>
  </si>
  <si>
    <t>Koordinace prací a výrobních postupů</t>
  </si>
  <si>
    <t>-850397942</t>
  </si>
  <si>
    <t>011/005</t>
  </si>
  <si>
    <t>Montážní práce rozvaděč, včetně zkoušek dle ČSN v rozsahu FAT, SIT/ SAT</t>
  </si>
  <si>
    <t>1287372861</t>
  </si>
  <si>
    <t>011/006</t>
  </si>
  <si>
    <t>Aplikační SW, zprovoznění, funkční test 1:1</t>
  </si>
  <si>
    <t>1061738541</t>
  </si>
  <si>
    <t>011/007</t>
  </si>
  <si>
    <t>Nastavení SQL View, datová pumpa pro 1 stanici</t>
  </si>
  <si>
    <t>-793988881</t>
  </si>
  <si>
    <t>011/008</t>
  </si>
  <si>
    <t>Montážní činnost - datová linka</t>
  </si>
  <si>
    <t>1798091089</t>
  </si>
  <si>
    <t>012</t>
  </si>
  <si>
    <t>VRN (vedlejší rozpočtové náklady), GZS (globální zajištění staveniště)</t>
  </si>
  <si>
    <t>012/001</t>
  </si>
  <si>
    <t>Dopravné, včetně zajištění povolení do LÚ</t>
  </si>
  <si>
    <t>-434375746</t>
  </si>
  <si>
    <t>012/002</t>
  </si>
  <si>
    <t>Poštovné a balné</t>
  </si>
  <si>
    <t>1914392436</t>
  </si>
  <si>
    <t>012/003</t>
  </si>
  <si>
    <t>Vybavení dle Nařízení vlády č. 361/2007 Sb. - Podmínky ochrany zdraví při práci</t>
  </si>
  <si>
    <t>1889712709</t>
  </si>
  <si>
    <t>012/004</t>
  </si>
  <si>
    <t>Příplatek dle nařízení vlády č.567/2006 Sb, a č.362/2005 Sb.-Ztížené pracovní prostředí,práce nad 1,5m</t>
  </si>
  <si>
    <t>650476573</t>
  </si>
  <si>
    <t>012/005</t>
  </si>
  <si>
    <t>Dokladová část (Prohlášení o shodě, vystavení ZL, typové zkoušky, Protokol o zaškolení…)</t>
  </si>
  <si>
    <t>-802187817</t>
  </si>
  <si>
    <t>012/006</t>
  </si>
  <si>
    <t>Ekologická likvidace odpadu</t>
  </si>
  <si>
    <t>1783879969</t>
  </si>
  <si>
    <t>D.1.4.6 - Elektroinstalac...</t>
  </si>
  <si>
    <t xml:space="preserve">    741 - Elektroinstalace - silnoproud</t>
  </si>
  <si>
    <t xml:space="preserve">      D1 - Kabely</t>
  </si>
  <si>
    <t xml:space="preserve">      D2 - Rozvaděče, podlahové a zásuvkové skříně</t>
  </si>
  <si>
    <t xml:space="preserve">      D3 - Instalační přístroje</t>
  </si>
  <si>
    <t xml:space="preserve">      D4 - Elektroinstalační materiál</t>
  </si>
  <si>
    <t xml:space="preserve">      D6 - Moderní svítidla</t>
  </si>
  <si>
    <t>612135101</t>
  </si>
  <si>
    <t>Hrubá výplň rýh ve stěnách maltou jakékoli šířky rýhy</t>
  </si>
  <si>
    <t>803357561</t>
  </si>
  <si>
    <t>Hrubá výplň rýh maltou jakékoli šířky rýhy ve stěnách</t>
  </si>
  <si>
    <t>2030*0,03</t>
  </si>
  <si>
    <t>632451431</t>
  </si>
  <si>
    <t>Doplnění cementového potěru hlazeného pl do 1 m2 tl přes 20 do 30 mm</t>
  </si>
  <si>
    <t>2009841341</t>
  </si>
  <si>
    <t>Doplnění cementového potěru na mazaninách a betonových podkladech (s dodáním hmot), hlazeného dřevěným nebo ocelovým hladítkem, plochy jednotlivě do 1 m2 a tl. přes 20 do 30 mm</t>
  </si>
  <si>
    <t>1750*0,03</t>
  </si>
  <si>
    <t>977332121</t>
  </si>
  <si>
    <t>Frézování drážek ve stěnách z cihel včetně omítky do 30x30 mm</t>
  </si>
  <si>
    <t>m</t>
  </si>
  <si>
    <t>-1909674686</t>
  </si>
  <si>
    <t>Frézování drážek pro vodiče ve stěnách z cihel včetně omítky, rozměru do 30x30 mm
(předpokládaný souběh tras - 70%)</t>
  </si>
  <si>
    <t>2900</t>
  </si>
  <si>
    <t>2900*0,7 "Přepočtené koeficientem množství</t>
  </si>
  <si>
    <t>977343211</t>
  </si>
  <si>
    <t>Frézování drážek v podlahách z betonu do 30x30 mm</t>
  </si>
  <si>
    <t>427813114</t>
  </si>
  <si>
    <t>Frézování drážek pro vodiče v podlahách z betonu, rozměru do 30x30 mm
(předpokládaný souběh tras - 70%)</t>
  </si>
  <si>
    <t>2500*0,7 "Přepočtené koeficientem množství</t>
  </si>
  <si>
    <t>741</t>
  </si>
  <si>
    <t>Elektroinstalace - silnoproud</t>
  </si>
  <si>
    <t>Kabely</t>
  </si>
  <si>
    <t>741122015</t>
  </si>
  <si>
    <t>Montáž kabel Cu bez ukončení uložený pod omítku plný kulatý 3x1,5 mm2 (např. CYKY)</t>
  </si>
  <si>
    <t>-1497212887</t>
  </si>
  <si>
    <t>Montáž kabelů měděných bez ukončení uložených pod omítku plných kulatých (např. CYKY), počtu a průřezu žil 3x1,5 mm2</t>
  </si>
  <si>
    <t>34111030</t>
  </si>
  <si>
    <t>kabel instalační jádro Cu plné izolace PVC plášť PVC 450/750V (CYKY) 3x1,5mm2</t>
  </si>
  <si>
    <t>1266586027</t>
  </si>
  <si>
    <t>741122016</t>
  </si>
  <si>
    <t>Montáž kabel Cu bez ukončení uložený pod omítku plný kulatý 3x2,5 až 6 mm2 (např. CYKY)</t>
  </si>
  <si>
    <t>-588225048</t>
  </si>
  <si>
    <t>Montáž kabelů měděných bez ukončení uložených pod omítku plných kulatých (např. CYKY), počtu a průřezu žil 3x2,5 až 6 mm2</t>
  </si>
  <si>
    <t>34111036</t>
  </si>
  <si>
    <t>kabel instalační jádro Cu plné izolace PVC plášť PVC 450/750V (CYKY) 3x2,5mm2</t>
  </si>
  <si>
    <t>613804093</t>
  </si>
  <si>
    <t>741122031</t>
  </si>
  <si>
    <t>Montáž kabel Cu bez ukončení uložený pod omítku plný kulatý 5x1,5 až 2,5 mm2 (např. CYKY)</t>
  </si>
  <si>
    <t>-1262430581</t>
  </si>
  <si>
    <t>Montáž kabelů měděných bez ukončení uložených pod omítku plných kulatých (např. CYKY), počtu a průřezu žil 5x1,5 až 2,5 mm2</t>
  </si>
  <si>
    <t>34111090</t>
  </si>
  <si>
    <t>kabel instalační jádro Cu plné izolace PVC plášť PVC 450/750V (CYKY) 5x1,5mm2</t>
  </si>
  <si>
    <t>-35893324</t>
  </si>
  <si>
    <t>Rozvaděče, podlahové a zásuvkové skříně</t>
  </si>
  <si>
    <t>Pol. 5</t>
  </si>
  <si>
    <t>D  Rozvaděč pro nájemní jednotku</t>
  </si>
  <si>
    <t>296120304</t>
  </si>
  <si>
    <t>D  Rozvaděč včetně výzbroje dle schéma</t>
  </si>
  <si>
    <t>Pol. 6</t>
  </si>
  <si>
    <t>D  Napojení rozvaděče MaR</t>
  </si>
  <si>
    <t>-2120429778</t>
  </si>
  <si>
    <t>D  Musí být upřesněno po dodání projektu MaR</t>
  </si>
  <si>
    <t>Pol. 7</t>
  </si>
  <si>
    <t>Montážní práce</t>
  </si>
  <si>
    <t>hod</t>
  </si>
  <si>
    <t>-785092920</t>
  </si>
  <si>
    <t>Instalační přístroje</t>
  </si>
  <si>
    <t>741310001</t>
  </si>
  <si>
    <t>Montáž spínač nástěnný 1-jednopólový prostředí normální se zapojením vodičů</t>
  </si>
  <si>
    <t>1380241768</t>
  </si>
  <si>
    <t>Montáž spínačů jedno nebo dvoupólových nástěnných se zapojením vodičů, pro prostředí normální spínačů, řazení 1-jednopólových</t>
  </si>
  <si>
    <t>Pol. 8</t>
  </si>
  <si>
    <t>D  Vypínač č. 1-7, IP 20</t>
  </si>
  <si>
    <t>-842948556</t>
  </si>
  <si>
    <t>741310002</t>
  </si>
  <si>
    <t>Montáž spínač nástěnný 1-jednopólový s regulací intenzity osvětlení prostředí normální se zapojením vodičů</t>
  </si>
  <si>
    <t>-2145497334</t>
  </si>
  <si>
    <t>Montáž spínačů jedno nebo dvoupólových nástěnných se zapojením vodičů, pro prostředí normální spínačů, řazení 1-jednopólových s plynulou regulací intenzity osvětlení</t>
  </si>
  <si>
    <t>Pol. 9</t>
  </si>
  <si>
    <t>D  Ovladač DALI pro jedno svítidlo - stmívatelný</t>
  </si>
  <si>
    <t>-104147498</t>
  </si>
  <si>
    <t>741313001</t>
  </si>
  <si>
    <t>Montáž zásuvka (polo)zapuštěná bezšroubové připojení 2P+PE se zapojením vodičů</t>
  </si>
  <si>
    <t>-1012603131</t>
  </si>
  <si>
    <t>Montáž zásuvek domovních se zapojením vodičů bezšroubové připojení polozapuštěných nebo zapuštěných 10/16 A, provedení 2P + PE</t>
  </si>
  <si>
    <t>Pol. 10</t>
  </si>
  <si>
    <t>D  Zásuvka 230V/16A, IP 20</t>
  </si>
  <si>
    <t>574655775</t>
  </si>
  <si>
    <t>Elektroinstalační materiál</t>
  </si>
  <si>
    <t>741112001</t>
  </si>
  <si>
    <t>Montáž krabice zapuštěná plastová kruhová</t>
  </si>
  <si>
    <t>-829665237</t>
  </si>
  <si>
    <t>Montáž krabic elektroinstalačních bez napojení na trubky a lišty, demontáže a montáže víčka a přístroje protahovacích nebo odbočných zapuštěných plastových kruhových</t>
  </si>
  <si>
    <t>34571450</t>
  </si>
  <si>
    <t>krabice pod omítku PVC přístrojová kruhová D 70mm</t>
  </si>
  <si>
    <t>1907952749</t>
  </si>
  <si>
    <t>D6</t>
  </si>
  <si>
    <t>Moderní svítidla</t>
  </si>
  <si>
    <t>741372051</t>
  </si>
  <si>
    <t>Montáž svítidlo LED interiérové přisazené stropní reflektorové bez pohybového čidla se zapojením vodičů</t>
  </si>
  <si>
    <t>-622265584</t>
  </si>
  <si>
    <t>Montáž svítidel s integrovaným zdrojem LED se zapojením vodičů interiérových přisazených stropních reflektorových bez pohybového čidla</t>
  </si>
  <si>
    <t>Pol. 14</t>
  </si>
  <si>
    <t>D  M2alt. - závěsné svítidlo 1x44W, LED,  reg. Dali, včetně příslušenství</t>
  </si>
  <si>
    <t>-781089700</t>
  </si>
  <si>
    <t>Pol. 15</t>
  </si>
  <si>
    <t>D  M5 - nástěnné svítidlo 1x14W, LED, IP44, včetně příslušenství</t>
  </si>
  <si>
    <t>-101736227</t>
  </si>
  <si>
    <t>Pol. 16</t>
  </si>
  <si>
    <t>D  M13 - stojanové svítidlo 1x80W, LED, včetně příslušenství</t>
  </si>
  <si>
    <t>140871622</t>
  </si>
  <si>
    <t>Pol. 17</t>
  </si>
  <si>
    <t>D  M8 - nástěnné svítidlo 1x44W, LED, DALI, včetně příslušenství</t>
  </si>
  <si>
    <t>-1101122344</t>
  </si>
  <si>
    <t>D.1.4.8 - ESL</t>
  </si>
  <si>
    <t>D1 - Kabelové trasy, instalační materiál</t>
  </si>
  <si>
    <t>D2 - Kabely</t>
  </si>
  <si>
    <t>D3 - Rozvaděče, zásuvky, ukončovací hw</t>
  </si>
  <si>
    <t>D4 - Aktivní prvky, UPS</t>
  </si>
  <si>
    <t>D5 - Ostatní</t>
  </si>
  <si>
    <t>Kabelové trasy, instalační materiál</t>
  </si>
  <si>
    <t>Pol74</t>
  </si>
  <si>
    <t>Trubka  1423, 320N, pod omítku, vč. zasekání</t>
  </si>
  <si>
    <t>1696367624</t>
  </si>
  <si>
    <t>Pol75</t>
  </si>
  <si>
    <t>Krabice instalační KU 68</t>
  </si>
  <si>
    <t>987093591</t>
  </si>
  <si>
    <t>Pol76</t>
  </si>
  <si>
    <t>Krabice KO 97 s víčkem</t>
  </si>
  <si>
    <t>1731303019</t>
  </si>
  <si>
    <t>Pol77</t>
  </si>
  <si>
    <t>Kabel UTP 4páry kat. 6, 250MHz, LSZH</t>
  </si>
  <si>
    <t>-1385128929</t>
  </si>
  <si>
    <t>Rozvaděče, zásuvky, ukončovací hw</t>
  </si>
  <si>
    <t>Pol78</t>
  </si>
  <si>
    <t>Konektor RJ45 kat.6</t>
  </si>
  <si>
    <t>-801984335</t>
  </si>
  <si>
    <t>Pol79</t>
  </si>
  <si>
    <t>Zásuvka datová 1xRJ45 (Design zásuvek nutno sjednotit se zásuvkami 230V a požadavky interiéru)</t>
  </si>
  <si>
    <t>1595208094</t>
  </si>
  <si>
    <t>Pol80</t>
  </si>
  <si>
    <t>Zásuvka datová 2xRJ45  (Design zásuvek nutno sjednotit se zásuvkami 230V a požadavky interiéru))</t>
  </si>
  <si>
    <t>-1432247150</t>
  </si>
  <si>
    <t>Pol81</t>
  </si>
  <si>
    <t>Modul nestíněný "keystone" 1xRJ45 (SK)</t>
  </si>
  <si>
    <t>67491715</t>
  </si>
  <si>
    <t>Aktivní prvky, UPS</t>
  </si>
  <si>
    <t>Pol82</t>
  </si>
  <si>
    <t>přepínač 8 PoE portů 10/100Mbps + 1x uplink 1Gbps + 1x uplink 1Gbps SFP</t>
  </si>
  <si>
    <t>1584932984</t>
  </si>
  <si>
    <t>Pol83</t>
  </si>
  <si>
    <t>Měření metalické kabeláže, vyhotovení měřícího protokolu</t>
  </si>
  <si>
    <t>1387092637</t>
  </si>
  <si>
    <t>Pol84</t>
  </si>
  <si>
    <t>Koordinace s ostatními profesemi</t>
  </si>
  <si>
    <t>-653120282</t>
  </si>
  <si>
    <t>Pol85</t>
  </si>
  <si>
    <t>Součinnost se správcem sítě</t>
  </si>
  <si>
    <t>-992612871</t>
  </si>
  <si>
    <t>Pol86</t>
  </si>
  <si>
    <t>Projektová dokumentace pro realizaci stavby, dokumentace skutečného provedení stavby (% z dodávky)</t>
  </si>
  <si>
    <t>238499147</t>
  </si>
  <si>
    <t>Pol87</t>
  </si>
  <si>
    <t>Doprava materiálu, zařízení staveniště (% z dodávky)</t>
  </si>
  <si>
    <t>-1185045245</t>
  </si>
  <si>
    <t>567961725</t>
  </si>
  <si>
    <t>1500*0,03</t>
  </si>
  <si>
    <t>-967672969</t>
  </si>
  <si>
    <t>487027708</t>
  </si>
  <si>
    <t>Frézování drážek pro vodiče ve stěnách z cihel včetně omítky, rozměru do 30x30 mm
(předpokládaný souběh tras - 50%)</t>
  </si>
  <si>
    <t>3000*0,5 "Přepočtené koeficientem množství</t>
  </si>
  <si>
    <t>78379741</t>
  </si>
  <si>
    <t>Frézování drážek pro vodiče v podlahách z betonu, rozměru do 30x30 mm
(předpokládaný souběh tras - 50%)</t>
  </si>
  <si>
    <t>D.1.4.9 - EPS</t>
  </si>
  <si>
    <t>D1 - Elektrická požární signalizace (EPS)</t>
  </si>
  <si>
    <t xml:space="preserve">    D2 - Kabelové trasy, instalační materiál</t>
  </si>
  <si>
    <t xml:space="preserve">    D3 - Kabely</t>
  </si>
  <si>
    <t xml:space="preserve">    D4 - Ústředna, požární hlásiče, sirény a příslušenství EPS</t>
  </si>
  <si>
    <t xml:space="preserve">    D6 - Ostatní</t>
  </si>
  <si>
    <t>Elektrická požární signalizace (EPS)</t>
  </si>
  <si>
    <t>Pol1</t>
  </si>
  <si>
    <t>D+M Trubka  1416, 320N, pod omítku, vč. zasekání</t>
  </si>
  <si>
    <t>443522202</t>
  </si>
  <si>
    <t>D+M Trubka 1416, 320N, pod omítku, vč. zasekání</t>
  </si>
  <si>
    <t>D+M Bezhalogenový kabel kruhové linky,  stíněný - 1x2x0,8</t>
  </si>
  <si>
    <t>-1153656569</t>
  </si>
  <si>
    <t>D+M Bezhalogenový kabel kruhové linky, stíněný - 1x2x0,8</t>
  </si>
  <si>
    <t>Ústředna, požární hlásiče, sirény a příslušenství EPS</t>
  </si>
  <si>
    <t>D+M Optický hlásič</t>
  </si>
  <si>
    <t>1101943119</t>
  </si>
  <si>
    <t>D+M Patice pro hlásiče</t>
  </si>
  <si>
    <t>-1379104950</t>
  </si>
  <si>
    <t>Pol64</t>
  </si>
  <si>
    <t>Zednické přípomoce a pomocné montážní práce</t>
  </si>
  <si>
    <t>-304727976</t>
  </si>
  <si>
    <t>Pol65</t>
  </si>
  <si>
    <t>Součinnost s ostatními profesemi</t>
  </si>
  <si>
    <t>1353017129</t>
  </si>
  <si>
    <t>Pol70</t>
  </si>
  <si>
    <t>Integrace do SW nadstavby</t>
  </si>
  <si>
    <t>-1190079895</t>
  </si>
  <si>
    <t>Pol72</t>
  </si>
  <si>
    <t>Položky neuvedené ve výkazu nutné pro zprovoznění dle popsaných funkčností v projektu (% z dodávky)</t>
  </si>
  <si>
    <t>645883405</t>
  </si>
  <si>
    <t>Pol73</t>
  </si>
  <si>
    <t>2134666950</t>
  </si>
  <si>
    <t>VRN - Vedlejší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</si>
  <si>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</si>
  <si>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</si>
  <si>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</si>
  <si>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</si>
  <si>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</si>
  <si>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Vedlejší rozpočtové náklady</t>
  </si>
  <si>
    <t>VRN1</t>
  </si>
  <si>
    <t>Průzkumné, geodetické a projektové práce</t>
  </si>
  <si>
    <t>013254000</t>
  </si>
  <si>
    <t>Dokumentace skutečného provedení stavby - včetně rozšíření 3D modelu</t>
  </si>
  <si>
    <t>1024</t>
  </si>
  <si>
    <t>-1288758730</t>
  </si>
  <si>
    <t>013294000</t>
  </si>
  <si>
    <t>Ostatní dokumentace - dílenská</t>
  </si>
  <si>
    <t>-981701223</t>
  </si>
  <si>
    <t>VRN3</t>
  </si>
  <si>
    <t>030001000</t>
  </si>
  <si>
    <t>Zařízení staveniště s částečným využitím stávající budovy  - včetně zajištění případného záboru veřejného prostranství</t>
  </si>
  <si>
    <t>1817813063</t>
  </si>
  <si>
    <t>Zařízení staveniště s částečným využitím stávající budovy - včetně zajištění případného záboru veřejného prostranství</t>
  </si>
  <si>
    <t>035002001R</t>
  </si>
  <si>
    <t>Jeřáb mobilní - včetně zajištění dopravně inženýrského opatření a případného záboru veřejného prostranství a případné související práce s umístěním jeřábu</t>
  </si>
  <si>
    <t>987319303</t>
  </si>
  <si>
    <t>Jeřáb mobilní  - včetně zajištění dopravně inženýrského opatření a případného záboru veřejného prostranství a případné související práce s umístěním jeřábu</t>
  </si>
  <si>
    <t>039002000</t>
  </si>
  <si>
    <t>Zrušení zařízení staveniště</t>
  </si>
  <si>
    <t>1246104217</t>
  </si>
  <si>
    <t>VRN4</t>
  </si>
  <si>
    <t>Inženýrská činnost</t>
  </si>
  <si>
    <t>043002000</t>
  </si>
  <si>
    <t>Zkoušky a ostatní měření</t>
  </si>
  <si>
    <t>519736188</t>
  </si>
  <si>
    <t>Zkoušky a ostatní měření - Veškeré zkoušky a měření (zhutnění pláně, zhutnění kontrukčních vrstev, měření radonu, tlakové, topné, oživení systémů, zkušební provoz atd.. Potřebné k úspěšnému zprovoznění jednotlivých částí stavby.</t>
  </si>
  <si>
    <t>044002000</t>
  </si>
  <si>
    <t>Revize</t>
  </si>
  <si>
    <t>95849833</t>
  </si>
  <si>
    <t>Revize - Veškeré revize nových částí stavby potřebné úspěšnému zprovoznění jednotlivých částí stavby.</t>
  </si>
  <si>
    <t>045002000</t>
  </si>
  <si>
    <t>Kompletační a koordinační činnost</t>
  </si>
  <si>
    <t>-507677017</t>
  </si>
  <si>
    <t>Kompletační a koordinační činnost - koordinace prací a dodávek mezi dodaveteli, předávání informací a podkladů všem zůčastněným, zakreslování změn do výkresové kokumentace, koordinace uložení vybraných prvků do depozitu.</t>
  </si>
  <si>
    <t>049303000</t>
  </si>
  <si>
    <t>Náklady vzniklé v souvislosti s předáním stavby</t>
  </si>
  <si>
    <t>740979207</t>
  </si>
  <si>
    <t>Náklady na předání stavby, kolaudaci, pořízení fotodokumentace, BOZP a ostatní náklady vyplývající z obchodních podmínek jinde neuvedené.</t>
  </si>
  <si>
    <t>VRN9</t>
  </si>
  <si>
    <t>Ostatní náklady</t>
  </si>
  <si>
    <t>090001000</t>
  </si>
  <si>
    <t>Ostatní náklady - průběžný a závěrečný úklid</t>
  </si>
  <si>
    <t>-148494096</t>
  </si>
  <si>
    <t>091003000</t>
  </si>
  <si>
    <t>Ostatní náklady bez rozlišení - demontáž a montáž protiprašných příček</t>
  </si>
  <si>
    <t>264926989</t>
  </si>
  <si>
    <t>091404000</t>
  </si>
  <si>
    <t>Práce na památkovém objektu - ochrana všech dotčených uměleckořemeslných prvků v oblasti výstavby a přístupových cest.</t>
  </si>
  <si>
    <t>-1772357215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</si>
</sst>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28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28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26</v>
      </c>
      <c r="AL14" s="23"/>
      <c r="AM14" s="23"/>
      <c r="AN14" s="35" t="s">
        <v>28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30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30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33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34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35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36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37</v>
      </c>
      <c r="E29" s="48"/>
      <c r="F29" s="33" t="s">
        <v>38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39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40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41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42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43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44</v>
      </c>
      <c r="U35" s="55"/>
      <c r="V35" s="55"/>
      <c r="W35" s="55"/>
      <c r="X35" s="57" t="s">
        <v>45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46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47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48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49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48</v>
      </c>
      <c r="AI60" s="43"/>
      <c r="AJ60" s="43"/>
      <c r="AK60" s="43"/>
      <c r="AL60" s="43"/>
      <c r="AM60" s="65" t="s">
        <v>49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50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51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48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49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48</v>
      </c>
      <c r="AI75" s="43"/>
      <c r="AJ75" s="43"/>
      <c r="AK75" s="43"/>
      <c r="AL75" s="43"/>
      <c r="AM75" s="65" t="s">
        <v>49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52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300800111(1)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CLVK - Nájemní jednotky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 xml:space="preserve"> 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29. 9. 2022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 xml:space="preserve"> 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29</v>
      </c>
      <c r="AJ89" s="41"/>
      <c r="AK89" s="41"/>
      <c r="AL89" s="41"/>
      <c r="AM89" s="81" t="str">
        <f>IF(E17="","",E17)</f>
        <v xml:space="preserve"> </v>
      </c>
      <c r="AN89" s="72"/>
      <c r="AO89" s="72"/>
      <c r="AP89" s="72"/>
      <c r="AQ89" s="41"/>
      <c r="AR89" s="45"/>
      <c r="AS89" s="82" t="s">
        <v>53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27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31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54</v>
      </c>
      <c r="D92" s="95"/>
      <c r="E92" s="95"/>
      <c r="F92" s="95"/>
      <c r="G92" s="95"/>
      <c r="H92" s="96"/>
      <c r="I92" s="97" t="s">
        <v>55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56</v>
      </c>
      <c r="AH92" s="95"/>
      <c r="AI92" s="95"/>
      <c r="AJ92" s="95"/>
      <c r="AK92" s="95"/>
      <c r="AL92" s="95"/>
      <c r="AM92" s="95"/>
      <c r="AN92" s="97" t="s">
        <v>57</v>
      </c>
      <c r="AO92" s="95"/>
      <c r="AP92" s="99"/>
      <c r="AQ92" s="100" t="s">
        <v>58</v>
      </c>
      <c r="AR92" s="45"/>
      <c r="AS92" s="101" t="s">
        <v>59</v>
      </c>
      <c r="AT92" s="102" t="s">
        <v>60</v>
      </c>
      <c r="AU92" s="102" t="s">
        <v>61</v>
      </c>
      <c r="AV92" s="102" t="s">
        <v>62</v>
      </c>
      <c r="AW92" s="102" t="s">
        <v>63</v>
      </c>
      <c r="AX92" s="102" t="s">
        <v>64</v>
      </c>
      <c r="AY92" s="102" t="s">
        <v>65</v>
      </c>
      <c r="AZ92" s="102" t="s">
        <v>66</v>
      </c>
      <c r="BA92" s="102" t="s">
        <v>67</v>
      </c>
      <c r="BB92" s="102" t="s">
        <v>68</v>
      </c>
      <c r="BC92" s="102" t="s">
        <v>69</v>
      </c>
      <c r="BD92" s="103" t="s">
        <v>70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71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ROUND(SUM(AG95:AG103),2)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ROUND(SUM(AS95:AS103),2)</f>
        <v>0</v>
      </c>
      <c r="AT94" s="115">
        <f>ROUND(SUM(AV94:AW94),2)</f>
        <v>0</v>
      </c>
      <c r="AU94" s="116">
        <f>ROUND(SUM(AU95:AU103),5)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ROUND(SUM(AZ95:AZ103),2)</f>
        <v>0</v>
      </c>
      <c r="BA94" s="115">
        <f>ROUND(SUM(BA95:BA103),2)</f>
        <v>0</v>
      </c>
      <c r="BB94" s="115">
        <f>ROUND(SUM(BB95:BB103),2)</f>
        <v>0</v>
      </c>
      <c r="BC94" s="115">
        <f>ROUND(SUM(BC95:BC103),2)</f>
        <v>0</v>
      </c>
      <c r="BD94" s="117">
        <f>ROUND(SUM(BD95:BD103),2)</f>
        <v>0</v>
      </c>
      <c r="BE94" s="6"/>
      <c r="BS94" s="118" t="s">
        <v>72</v>
      </c>
      <c r="BT94" s="118" t="s">
        <v>73</v>
      </c>
      <c r="BU94" s="119" t="s">
        <v>74</v>
      </c>
      <c r="BV94" s="118" t="s">
        <v>75</v>
      </c>
      <c r="BW94" s="118" t="s">
        <v>5</v>
      </c>
      <c r="BX94" s="118" t="s">
        <v>76</v>
      </c>
      <c r="CL94" s="118" t="s">
        <v>1</v>
      </c>
    </row>
    <row r="95" spans="1:91" s="7" customFormat="1" ht="16.5" customHeight="1">
      <c r="A95" s="120" t="s">
        <v>77</v>
      </c>
      <c r="B95" s="121"/>
      <c r="C95" s="122"/>
      <c r="D95" s="123" t="s">
        <v>78</v>
      </c>
      <c r="E95" s="123"/>
      <c r="F95" s="123"/>
      <c r="G95" s="123"/>
      <c r="H95" s="123"/>
      <c r="I95" s="124"/>
      <c r="J95" s="123" t="s">
        <v>79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'D.1.1 - ASŘ'!J30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80</v>
      </c>
      <c r="AR95" s="127"/>
      <c r="AS95" s="128">
        <v>0</v>
      </c>
      <c r="AT95" s="129">
        <f>ROUND(SUM(AV95:AW95),2)</f>
        <v>0</v>
      </c>
      <c r="AU95" s="130">
        <f>'D.1.1 - ASŘ'!P129</f>
        <v>0</v>
      </c>
      <c r="AV95" s="129">
        <f>'D.1.1 - ASŘ'!J33</f>
        <v>0</v>
      </c>
      <c r="AW95" s="129">
        <f>'D.1.1 - ASŘ'!J34</f>
        <v>0</v>
      </c>
      <c r="AX95" s="129">
        <f>'D.1.1 - ASŘ'!J35</f>
        <v>0</v>
      </c>
      <c r="AY95" s="129">
        <f>'D.1.1 - ASŘ'!J36</f>
        <v>0</v>
      </c>
      <c r="AZ95" s="129">
        <f>'D.1.1 - ASŘ'!F33</f>
        <v>0</v>
      </c>
      <c r="BA95" s="129">
        <f>'D.1.1 - ASŘ'!F34</f>
        <v>0</v>
      </c>
      <c r="BB95" s="129">
        <f>'D.1.1 - ASŘ'!F35</f>
        <v>0</v>
      </c>
      <c r="BC95" s="129">
        <f>'D.1.1 - ASŘ'!F36</f>
        <v>0</v>
      </c>
      <c r="BD95" s="131">
        <f>'D.1.1 - ASŘ'!F37</f>
        <v>0</v>
      </c>
      <c r="BE95" s="7"/>
      <c r="BT95" s="132" t="s">
        <v>81</v>
      </c>
      <c r="BV95" s="132" t="s">
        <v>75</v>
      </c>
      <c r="BW95" s="132" t="s">
        <v>82</v>
      </c>
      <c r="BX95" s="132" t="s">
        <v>5</v>
      </c>
      <c r="CL95" s="132" t="s">
        <v>1</v>
      </c>
      <c r="CM95" s="132" t="s">
        <v>83</v>
      </c>
    </row>
    <row r="96" spans="1:91" s="7" customFormat="1" ht="16.5" customHeight="1">
      <c r="A96" s="120" t="s">
        <v>77</v>
      </c>
      <c r="B96" s="121"/>
      <c r="C96" s="122"/>
      <c r="D96" s="123" t="s">
        <v>84</v>
      </c>
      <c r="E96" s="123"/>
      <c r="F96" s="123"/>
      <c r="G96" s="123"/>
      <c r="H96" s="123"/>
      <c r="I96" s="124"/>
      <c r="J96" s="123" t="s">
        <v>85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'D.1.4.1 - ZTI_2NP_3NP'!J30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80</v>
      </c>
      <c r="AR96" s="127"/>
      <c r="AS96" s="128">
        <v>0</v>
      </c>
      <c r="AT96" s="129">
        <f>ROUND(SUM(AV96:AW96),2)</f>
        <v>0</v>
      </c>
      <c r="AU96" s="130">
        <f>'D.1.4.1 - ZTI_2NP_3NP'!P128</f>
        <v>0</v>
      </c>
      <c r="AV96" s="129">
        <f>'D.1.4.1 - ZTI_2NP_3NP'!J33</f>
        <v>0</v>
      </c>
      <c r="AW96" s="129">
        <f>'D.1.4.1 - ZTI_2NP_3NP'!J34</f>
        <v>0</v>
      </c>
      <c r="AX96" s="129">
        <f>'D.1.4.1 - ZTI_2NP_3NP'!J35</f>
        <v>0</v>
      </c>
      <c r="AY96" s="129">
        <f>'D.1.4.1 - ZTI_2NP_3NP'!J36</f>
        <v>0</v>
      </c>
      <c r="AZ96" s="129">
        <f>'D.1.4.1 - ZTI_2NP_3NP'!F33</f>
        <v>0</v>
      </c>
      <c r="BA96" s="129">
        <f>'D.1.4.1 - ZTI_2NP_3NP'!F34</f>
        <v>0</v>
      </c>
      <c r="BB96" s="129">
        <f>'D.1.4.1 - ZTI_2NP_3NP'!F35</f>
        <v>0</v>
      </c>
      <c r="BC96" s="129">
        <f>'D.1.4.1 - ZTI_2NP_3NP'!F36</f>
        <v>0</v>
      </c>
      <c r="BD96" s="131">
        <f>'D.1.4.1 - ZTI_2NP_3NP'!F37</f>
        <v>0</v>
      </c>
      <c r="BE96" s="7"/>
      <c r="BT96" s="132" t="s">
        <v>81</v>
      </c>
      <c r="BV96" s="132" t="s">
        <v>75</v>
      </c>
      <c r="BW96" s="132" t="s">
        <v>86</v>
      </c>
      <c r="BX96" s="132" t="s">
        <v>5</v>
      </c>
      <c r="CL96" s="132" t="s">
        <v>1</v>
      </c>
      <c r="CM96" s="132" t="s">
        <v>83</v>
      </c>
    </row>
    <row r="97" spans="1:91" s="7" customFormat="1" ht="16.5" customHeight="1">
      <c r="A97" s="120" t="s">
        <v>77</v>
      </c>
      <c r="B97" s="121"/>
      <c r="C97" s="122"/>
      <c r="D97" s="123" t="s">
        <v>87</v>
      </c>
      <c r="E97" s="123"/>
      <c r="F97" s="123"/>
      <c r="G97" s="123"/>
      <c r="H97" s="123"/>
      <c r="I97" s="124"/>
      <c r="J97" s="123" t="s">
        <v>88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'D.1.4.2 - VZT'!J30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80</v>
      </c>
      <c r="AR97" s="127"/>
      <c r="AS97" s="128">
        <v>0</v>
      </c>
      <c r="AT97" s="129">
        <f>ROUND(SUM(AV97:AW97),2)</f>
        <v>0</v>
      </c>
      <c r="AU97" s="130">
        <f>'D.1.4.2 - VZT'!P121</f>
        <v>0</v>
      </c>
      <c r="AV97" s="129">
        <f>'D.1.4.2 - VZT'!J33</f>
        <v>0</v>
      </c>
      <c r="AW97" s="129">
        <f>'D.1.4.2 - VZT'!J34</f>
        <v>0</v>
      </c>
      <c r="AX97" s="129">
        <f>'D.1.4.2 - VZT'!J35</f>
        <v>0</v>
      </c>
      <c r="AY97" s="129">
        <f>'D.1.4.2 - VZT'!J36</f>
        <v>0</v>
      </c>
      <c r="AZ97" s="129">
        <f>'D.1.4.2 - VZT'!F33</f>
        <v>0</v>
      </c>
      <c r="BA97" s="129">
        <f>'D.1.4.2 - VZT'!F34</f>
        <v>0</v>
      </c>
      <c r="BB97" s="129">
        <f>'D.1.4.2 - VZT'!F35</f>
        <v>0</v>
      </c>
      <c r="BC97" s="129">
        <f>'D.1.4.2 - VZT'!F36</f>
        <v>0</v>
      </c>
      <c r="BD97" s="131">
        <f>'D.1.4.2 - VZT'!F37</f>
        <v>0</v>
      </c>
      <c r="BE97" s="7"/>
      <c r="BT97" s="132" t="s">
        <v>81</v>
      </c>
      <c r="BV97" s="132" t="s">
        <v>75</v>
      </c>
      <c r="BW97" s="132" t="s">
        <v>89</v>
      </c>
      <c r="BX97" s="132" t="s">
        <v>5</v>
      </c>
      <c r="CL97" s="132" t="s">
        <v>1</v>
      </c>
      <c r="CM97" s="132" t="s">
        <v>83</v>
      </c>
    </row>
    <row r="98" spans="1:91" s="7" customFormat="1" ht="16.5" customHeight="1">
      <c r="A98" s="120" t="s">
        <v>77</v>
      </c>
      <c r="B98" s="121"/>
      <c r="C98" s="122"/>
      <c r="D98" s="123" t="s">
        <v>90</v>
      </c>
      <c r="E98" s="123"/>
      <c r="F98" s="123"/>
      <c r="G98" s="123"/>
      <c r="H98" s="123"/>
      <c r="I98" s="124"/>
      <c r="J98" s="123" t="s">
        <v>91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'D.1.4.3 - ÚT'!J30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80</v>
      </c>
      <c r="AR98" s="127"/>
      <c r="AS98" s="128">
        <v>0</v>
      </c>
      <c r="AT98" s="129">
        <f>ROUND(SUM(AV98:AW98),2)</f>
        <v>0</v>
      </c>
      <c r="AU98" s="130">
        <f>'D.1.4.3 - ÚT'!P122</f>
        <v>0</v>
      </c>
      <c r="AV98" s="129">
        <f>'D.1.4.3 - ÚT'!J33</f>
        <v>0</v>
      </c>
      <c r="AW98" s="129">
        <f>'D.1.4.3 - ÚT'!J34</f>
        <v>0</v>
      </c>
      <c r="AX98" s="129">
        <f>'D.1.4.3 - ÚT'!J35</f>
        <v>0</v>
      </c>
      <c r="AY98" s="129">
        <f>'D.1.4.3 - ÚT'!J36</f>
        <v>0</v>
      </c>
      <c r="AZ98" s="129">
        <f>'D.1.4.3 - ÚT'!F33</f>
        <v>0</v>
      </c>
      <c r="BA98" s="129">
        <f>'D.1.4.3 - ÚT'!F34</f>
        <v>0</v>
      </c>
      <c r="BB98" s="129">
        <f>'D.1.4.3 - ÚT'!F35</f>
        <v>0</v>
      </c>
      <c r="BC98" s="129">
        <f>'D.1.4.3 - ÚT'!F36</f>
        <v>0</v>
      </c>
      <c r="BD98" s="131">
        <f>'D.1.4.3 - ÚT'!F37</f>
        <v>0</v>
      </c>
      <c r="BE98" s="7"/>
      <c r="BT98" s="132" t="s">
        <v>81</v>
      </c>
      <c r="BV98" s="132" t="s">
        <v>75</v>
      </c>
      <c r="BW98" s="132" t="s">
        <v>92</v>
      </c>
      <c r="BX98" s="132" t="s">
        <v>5</v>
      </c>
      <c r="CL98" s="132" t="s">
        <v>1</v>
      </c>
      <c r="CM98" s="132" t="s">
        <v>83</v>
      </c>
    </row>
    <row r="99" spans="1:91" s="7" customFormat="1" ht="16.5" customHeight="1">
      <c r="A99" s="120" t="s">
        <v>77</v>
      </c>
      <c r="B99" s="121"/>
      <c r="C99" s="122"/>
      <c r="D99" s="123" t="s">
        <v>93</v>
      </c>
      <c r="E99" s="123"/>
      <c r="F99" s="123"/>
      <c r="G99" s="123"/>
      <c r="H99" s="123"/>
      <c r="I99" s="124"/>
      <c r="J99" s="123" t="s">
        <v>94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'D.1.4.5 - MaR'!J30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80</v>
      </c>
      <c r="AR99" s="127"/>
      <c r="AS99" s="128">
        <v>0</v>
      </c>
      <c r="AT99" s="129">
        <f>ROUND(SUM(AV99:AW99),2)</f>
        <v>0</v>
      </c>
      <c r="AU99" s="130">
        <f>'D.1.4.5 - MaR'!P130</f>
        <v>0</v>
      </c>
      <c r="AV99" s="129">
        <f>'D.1.4.5 - MaR'!J33</f>
        <v>0</v>
      </c>
      <c r="AW99" s="129">
        <f>'D.1.4.5 - MaR'!J34</f>
        <v>0</v>
      </c>
      <c r="AX99" s="129">
        <f>'D.1.4.5 - MaR'!J35</f>
        <v>0</v>
      </c>
      <c r="AY99" s="129">
        <f>'D.1.4.5 - MaR'!J36</f>
        <v>0</v>
      </c>
      <c r="AZ99" s="129">
        <f>'D.1.4.5 - MaR'!F33</f>
        <v>0</v>
      </c>
      <c r="BA99" s="129">
        <f>'D.1.4.5 - MaR'!F34</f>
        <v>0</v>
      </c>
      <c r="BB99" s="129">
        <f>'D.1.4.5 - MaR'!F35</f>
        <v>0</v>
      </c>
      <c r="BC99" s="129">
        <f>'D.1.4.5 - MaR'!F36</f>
        <v>0</v>
      </c>
      <c r="BD99" s="131">
        <f>'D.1.4.5 - MaR'!F37</f>
        <v>0</v>
      </c>
      <c r="BE99" s="7"/>
      <c r="BT99" s="132" t="s">
        <v>81</v>
      </c>
      <c r="BV99" s="132" t="s">
        <v>75</v>
      </c>
      <c r="BW99" s="132" t="s">
        <v>95</v>
      </c>
      <c r="BX99" s="132" t="s">
        <v>5</v>
      </c>
      <c r="CL99" s="132" t="s">
        <v>1</v>
      </c>
      <c r="CM99" s="132" t="s">
        <v>83</v>
      </c>
    </row>
    <row r="100" spans="1:91" s="7" customFormat="1" ht="16.5" customHeight="1">
      <c r="A100" s="120" t="s">
        <v>77</v>
      </c>
      <c r="B100" s="121"/>
      <c r="C100" s="122"/>
      <c r="D100" s="123" t="s">
        <v>96</v>
      </c>
      <c r="E100" s="123"/>
      <c r="F100" s="123"/>
      <c r="G100" s="123"/>
      <c r="H100" s="123"/>
      <c r="I100" s="124"/>
      <c r="J100" s="123" t="s">
        <v>97</v>
      </c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5">
        <f>'D.1.4.6 - Elektroinstalac...'!J30</f>
        <v>0</v>
      </c>
      <c r="AH100" s="124"/>
      <c r="AI100" s="124"/>
      <c r="AJ100" s="124"/>
      <c r="AK100" s="124"/>
      <c r="AL100" s="124"/>
      <c r="AM100" s="124"/>
      <c r="AN100" s="125">
        <f>SUM(AG100,AT100)</f>
        <v>0</v>
      </c>
      <c r="AO100" s="124"/>
      <c r="AP100" s="124"/>
      <c r="AQ100" s="126" t="s">
        <v>80</v>
      </c>
      <c r="AR100" s="127"/>
      <c r="AS100" s="128">
        <v>0</v>
      </c>
      <c r="AT100" s="129">
        <f>ROUND(SUM(AV100:AW100),2)</f>
        <v>0</v>
      </c>
      <c r="AU100" s="130">
        <f>'D.1.4.6 - Elektroinstalac...'!P126</f>
        <v>0</v>
      </c>
      <c r="AV100" s="129">
        <f>'D.1.4.6 - Elektroinstalac...'!J33</f>
        <v>0</v>
      </c>
      <c r="AW100" s="129">
        <f>'D.1.4.6 - Elektroinstalac...'!J34</f>
        <v>0</v>
      </c>
      <c r="AX100" s="129">
        <f>'D.1.4.6 - Elektroinstalac...'!J35</f>
        <v>0</v>
      </c>
      <c r="AY100" s="129">
        <f>'D.1.4.6 - Elektroinstalac...'!J36</f>
        <v>0</v>
      </c>
      <c r="AZ100" s="129">
        <f>'D.1.4.6 - Elektroinstalac...'!F33</f>
        <v>0</v>
      </c>
      <c r="BA100" s="129">
        <f>'D.1.4.6 - Elektroinstalac...'!F34</f>
        <v>0</v>
      </c>
      <c r="BB100" s="129">
        <f>'D.1.4.6 - Elektroinstalac...'!F35</f>
        <v>0</v>
      </c>
      <c r="BC100" s="129">
        <f>'D.1.4.6 - Elektroinstalac...'!F36</f>
        <v>0</v>
      </c>
      <c r="BD100" s="131">
        <f>'D.1.4.6 - Elektroinstalac...'!F37</f>
        <v>0</v>
      </c>
      <c r="BE100" s="7"/>
      <c r="BT100" s="132" t="s">
        <v>81</v>
      </c>
      <c r="BV100" s="132" t="s">
        <v>75</v>
      </c>
      <c r="BW100" s="132" t="s">
        <v>98</v>
      </c>
      <c r="BX100" s="132" t="s">
        <v>5</v>
      </c>
      <c r="CL100" s="132" t="s">
        <v>1</v>
      </c>
      <c r="CM100" s="132" t="s">
        <v>83</v>
      </c>
    </row>
    <row r="101" spans="1:91" s="7" customFormat="1" ht="16.5" customHeight="1">
      <c r="A101" s="120" t="s">
        <v>77</v>
      </c>
      <c r="B101" s="121"/>
      <c r="C101" s="122"/>
      <c r="D101" s="123" t="s">
        <v>99</v>
      </c>
      <c r="E101" s="123"/>
      <c r="F101" s="123"/>
      <c r="G101" s="123"/>
      <c r="H101" s="123"/>
      <c r="I101" s="124"/>
      <c r="J101" s="123" t="s">
        <v>100</v>
      </c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5">
        <f>'D.1.4.8 - ESL'!J30</f>
        <v>0</v>
      </c>
      <c r="AH101" s="124"/>
      <c r="AI101" s="124"/>
      <c r="AJ101" s="124"/>
      <c r="AK101" s="124"/>
      <c r="AL101" s="124"/>
      <c r="AM101" s="124"/>
      <c r="AN101" s="125">
        <f>SUM(AG101,AT101)</f>
        <v>0</v>
      </c>
      <c r="AO101" s="124"/>
      <c r="AP101" s="124"/>
      <c r="AQ101" s="126" t="s">
        <v>80</v>
      </c>
      <c r="AR101" s="127"/>
      <c r="AS101" s="128">
        <v>0</v>
      </c>
      <c r="AT101" s="129">
        <f>ROUND(SUM(AV101:AW101),2)</f>
        <v>0</v>
      </c>
      <c r="AU101" s="130">
        <f>'D.1.4.8 - ESL'!P124</f>
        <v>0</v>
      </c>
      <c r="AV101" s="129">
        <f>'D.1.4.8 - ESL'!J33</f>
        <v>0</v>
      </c>
      <c r="AW101" s="129">
        <f>'D.1.4.8 - ESL'!J34</f>
        <v>0</v>
      </c>
      <c r="AX101" s="129">
        <f>'D.1.4.8 - ESL'!J35</f>
        <v>0</v>
      </c>
      <c r="AY101" s="129">
        <f>'D.1.4.8 - ESL'!J36</f>
        <v>0</v>
      </c>
      <c r="AZ101" s="129">
        <f>'D.1.4.8 - ESL'!F33</f>
        <v>0</v>
      </c>
      <c r="BA101" s="129">
        <f>'D.1.4.8 - ESL'!F34</f>
        <v>0</v>
      </c>
      <c r="BB101" s="129">
        <f>'D.1.4.8 - ESL'!F35</f>
        <v>0</v>
      </c>
      <c r="BC101" s="129">
        <f>'D.1.4.8 - ESL'!F36</f>
        <v>0</v>
      </c>
      <c r="BD101" s="131">
        <f>'D.1.4.8 - ESL'!F37</f>
        <v>0</v>
      </c>
      <c r="BE101" s="7"/>
      <c r="BT101" s="132" t="s">
        <v>81</v>
      </c>
      <c r="BV101" s="132" t="s">
        <v>75</v>
      </c>
      <c r="BW101" s="132" t="s">
        <v>101</v>
      </c>
      <c r="BX101" s="132" t="s">
        <v>5</v>
      </c>
      <c r="CL101" s="132" t="s">
        <v>1</v>
      </c>
      <c r="CM101" s="132" t="s">
        <v>83</v>
      </c>
    </row>
    <row r="102" spans="1:91" s="7" customFormat="1" ht="16.5" customHeight="1">
      <c r="A102" s="120" t="s">
        <v>77</v>
      </c>
      <c r="B102" s="121"/>
      <c r="C102" s="122"/>
      <c r="D102" s="123" t="s">
        <v>102</v>
      </c>
      <c r="E102" s="123"/>
      <c r="F102" s="123"/>
      <c r="G102" s="123"/>
      <c r="H102" s="123"/>
      <c r="I102" s="124"/>
      <c r="J102" s="123" t="s">
        <v>103</v>
      </c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5">
        <f>'D.1.4.9 - EPS'!J30</f>
        <v>0</v>
      </c>
      <c r="AH102" s="124"/>
      <c r="AI102" s="124"/>
      <c r="AJ102" s="124"/>
      <c r="AK102" s="124"/>
      <c r="AL102" s="124"/>
      <c r="AM102" s="124"/>
      <c r="AN102" s="125">
        <f>SUM(AG102,AT102)</f>
        <v>0</v>
      </c>
      <c r="AO102" s="124"/>
      <c r="AP102" s="124"/>
      <c r="AQ102" s="126" t="s">
        <v>80</v>
      </c>
      <c r="AR102" s="127"/>
      <c r="AS102" s="128">
        <v>0</v>
      </c>
      <c r="AT102" s="129">
        <f>ROUND(SUM(AV102:AW102),2)</f>
        <v>0</v>
      </c>
      <c r="AU102" s="130">
        <f>'D.1.4.9 - EPS'!P121</f>
        <v>0</v>
      </c>
      <c r="AV102" s="129">
        <f>'D.1.4.9 - EPS'!J33</f>
        <v>0</v>
      </c>
      <c r="AW102" s="129">
        <f>'D.1.4.9 - EPS'!J34</f>
        <v>0</v>
      </c>
      <c r="AX102" s="129">
        <f>'D.1.4.9 - EPS'!J35</f>
        <v>0</v>
      </c>
      <c r="AY102" s="129">
        <f>'D.1.4.9 - EPS'!J36</f>
        <v>0</v>
      </c>
      <c r="AZ102" s="129">
        <f>'D.1.4.9 - EPS'!F33</f>
        <v>0</v>
      </c>
      <c r="BA102" s="129">
        <f>'D.1.4.9 - EPS'!F34</f>
        <v>0</v>
      </c>
      <c r="BB102" s="129">
        <f>'D.1.4.9 - EPS'!F35</f>
        <v>0</v>
      </c>
      <c r="BC102" s="129">
        <f>'D.1.4.9 - EPS'!F36</f>
        <v>0</v>
      </c>
      <c r="BD102" s="131">
        <f>'D.1.4.9 - EPS'!F37</f>
        <v>0</v>
      </c>
      <c r="BE102" s="7"/>
      <c r="BT102" s="132" t="s">
        <v>81</v>
      </c>
      <c r="BV102" s="132" t="s">
        <v>75</v>
      </c>
      <c r="BW102" s="132" t="s">
        <v>104</v>
      </c>
      <c r="BX102" s="132" t="s">
        <v>5</v>
      </c>
      <c r="CL102" s="132" t="s">
        <v>1</v>
      </c>
      <c r="CM102" s="132" t="s">
        <v>83</v>
      </c>
    </row>
    <row r="103" spans="1:91" s="7" customFormat="1" ht="16.5" customHeight="1">
      <c r="A103" s="120" t="s">
        <v>77</v>
      </c>
      <c r="B103" s="121"/>
      <c r="C103" s="122"/>
      <c r="D103" s="123" t="s">
        <v>105</v>
      </c>
      <c r="E103" s="123"/>
      <c r="F103" s="123"/>
      <c r="G103" s="123"/>
      <c r="H103" s="123"/>
      <c r="I103" s="124"/>
      <c r="J103" s="123" t="s">
        <v>106</v>
      </c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5">
        <f>'VRN - Vedlejší náklady'!J30</f>
        <v>0</v>
      </c>
      <c r="AH103" s="124"/>
      <c r="AI103" s="124"/>
      <c r="AJ103" s="124"/>
      <c r="AK103" s="124"/>
      <c r="AL103" s="124"/>
      <c r="AM103" s="124"/>
      <c r="AN103" s="125">
        <f>SUM(AG103,AT103)</f>
        <v>0</v>
      </c>
      <c r="AO103" s="124"/>
      <c r="AP103" s="124"/>
      <c r="AQ103" s="126" t="s">
        <v>80</v>
      </c>
      <c r="AR103" s="127"/>
      <c r="AS103" s="133">
        <v>0</v>
      </c>
      <c r="AT103" s="134">
        <f>ROUND(SUM(AV103:AW103),2)</f>
        <v>0</v>
      </c>
      <c r="AU103" s="135">
        <f>'VRN - Vedlejší náklady'!P121</f>
        <v>0</v>
      </c>
      <c r="AV103" s="134">
        <f>'VRN - Vedlejší náklady'!J33</f>
        <v>0</v>
      </c>
      <c r="AW103" s="134">
        <f>'VRN - Vedlejší náklady'!J34</f>
        <v>0</v>
      </c>
      <c r="AX103" s="134">
        <f>'VRN - Vedlejší náklady'!J35</f>
        <v>0</v>
      </c>
      <c r="AY103" s="134">
        <f>'VRN - Vedlejší náklady'!J36</f>
        <v>0</v>
      </c>
      <c r="AZ103" s="134">
        <f>'VRN - Vedlejší náklady'!F33</f>
        <v>0</v>
      </c>
      <c r="BA103" s="134">
        <f>'VRN - Vedlejší náklady'!F34</f>
        <v>0</v>
      </c>
      <c r="BB103" s="134">
        <f>'VRN - Vedlejší náklady'!F35</f>
        <v>0</v>
      </c>
      <c r="BC103" s="134">
        <f>'VRN - Vedlejší náklady'!F36</f>
        <v>0</v>
      </c>
      <c r="BD103" s="136">
        <f>'VRN - Vedlejší náklady'!F37</f>
        <v>0</v>
      </c>
      <c r="BE103" s="7"/>
      <c r="BT103" s="132" t="s">
        <v>81</v>
      </c>
      <c r="BV103" s="132" t="s">
        <v>75</v>
      </c>
      <c r="BW103" s="132" t="s">
        <v>107</v>
      </c>
      <c r="BX103" s="132" t="s">
        <v>5</v>
      </c>
      <c r="CL103" s="132" t="s">
        <v>1</v>
      </c>
      <c r="CM103" s="132" t="s">
        <v>83</v>
      </c>
    </row>
    <row r="104" spans="1:57" s="2" customFormat="1" ht="30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5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1:57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45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</sheetData>
  <sheetProtection password="CC35" sheet="1" objects="1" scenarios="1" formatColumns="0" formatRows="0"/>
  <mergeCells count="74">
    <mergeCell ref="L85:AJ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102:AP102"/>
    <mergeCell ref="AG102:AM102"/>
    <mergeCell ref="D102:H102"/>
    <mergeCell ref="J102:AF102"/>
    <mergeCell ref="AN103:AP103"/>
    <mergeCell ref="AG103:AM103"/>
    <mergeCell ref="D103:H103"/>
    <mergeCell ref="J103:AF103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D.1.1 - ASŘ'!C2" display="/"/>
    <hyperlink ref="A96" location="'D.1.4.1 - ZTI_2NP_3NP'!C2" display="/"/>
    <hyperlink ref="A97" location="'D.1.4.2 - VZT'!C2" display="/"/>
    <hyperlink ref="A98" location="'D.1.4.3 - ÚT'!C2" display="/"/>
    <hyperlink ref="A99" location="'D.1.4.5 - MaR'!C2" display="/"/>
    <hyperlink ref="A100" location="'D.1.4.6 - Elektroinstalac...'!C2" display="/"/>
    <hyperlink ref="A101" location="'D.1.4.8 - ESL'!C2" display="/"/>
    <hyperlink ref="A102" location="'D.1.4.9 - EPS'!C2" display="/"/>
    <hyperlink ref="A103" location="'VRN - Vedlejš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83</v>
      </c>
    </row>
    <row r="4" spans="2:46" s="1" customFormat="1" ht="24.95" customHeight="1">
      <c r="B4" s="21"/>
      <c r="D4" s="139" t="s">
        <v>108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CLVK - Nájemní jednotky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1526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29. 9. 2022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21</v>
      </c>
      <c r="F15" s="39"/>
      <c r="G15" s="39"/>
      <c r="H15" s="39"/>
      <c r="I15" s="141" t="s">
        <v>26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21</v>
      </c>
      <c r="F21" s="39"/>
      <c r="G21" s="39"/>
      <c r="H21" s="39"/>
      <c r="I21" s="141" t="s">
        <v>26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21</v>
      </c>
      <c r="F24" s="39"/>
      <c r="G24" s="39"/>
      <c r="H24" s="39"/>
      <c r="I24" s="141" t="s">
        <v>26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ROUND((SUM(BE121:BE150)),2)</f>
        <v>0</v>
      </c>
      <c r="G33" s="39"/>
      <c r="H33" s="39"/>
      <c r="I33" s="156">
        <v>0.21</v>
      </c>
      <c r="J33" s="155">
        <f>ROUND(((SUM(BE121:BE150))*I33),2)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ROUND((SUM(BF121:BF150)),2)</f>
        <v>0</v>
      </c>
      <c r="G34" s="39"/>
      <c r="H34" s="39"/>
      <c r="I34" s="156">
        <v>0.15</v>
      </c>
      <c r="J34" s="155">
        <f>ROUND(((SUM(BF121:BF150))*I34),2)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ROUND((SUM(BG121:BG150)),2)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ROUND((SUM(BH121:BH150)),2)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ROUND((SUM(BI121:BI150)),2)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CLVK - Nájemní jednotky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VRN - Vedlejší náklady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29. 9. 2022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112</v>
      </c>
      <c r="D94" s="177"/>
      <c r="E94" s="177"/>
      <c r="F94" s="177"/>
      <c r="G94" s="177"/>
      <c r="H94" s="177"/>
      <c r="I94" s="177"/>
      <c r="J94" s="178" t="s">
        <v>113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114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115</v>
      </c>
    </row>
    <row r="97" spans="1:31" s="9" customFormat="1" ht="24.95" customHeight="1">
      <c r="A97" s="9"/>
      <c r="B97" s="180"/>
      <c r="C97" s="181"/>
      <c r="D97" s="182" t="s">
        <v>1527</v>
      </c>
      <c r="E97" s="183"/>
      <c r="F97" s="183"/>
      <c r="G97" s="183"/>
      <c r="H97" s="183"/>
      <c r="I97" s="183"/>
      <c r="J97" s="184">
        <f>J122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1528</v>
      </c>
      <c r="E98" s="189"/>
      <c r="F98" s="189"/>
      <c r="G98" s="189"/>
      <c r="H98" s="189"/>
      <c r="I98" s="189"/>
      <c r="J98" s="190">
        <f>J123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1529</v>
      </c>
      <c r="E99" s="189"/>
      <c r="F99" s="189"/>
      <c r="G99" s="189"/>
      <c r="H99" s="189"/>
      <c r="I99" s="189"/>
      <c r="J99" s="190">
        <f>J128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1530</v>
      </c>
      <c r="E100" s="189"/>
      <c r="F100" s="189"/>
      <c r="G100" s="189"/>
      <c r="H100" s="189"/>
      <c r="I100" s="189"/>
      <c r="J100" s="190">
        <f>J135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1531</v>
      </c>
      <c r="E101" s="189"/>
      <c r="F101" s="189"/>
      <c r="G101" s="189"/>
      <c r="H101" s="189"/>
      <c r="I101" s="189"/>
      <c r="J101" s="190">
        <f>J144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129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75" t="str">
        <f>E7</f>
        <v>CLVK - Nájemní jednotky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109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VRN - Vedlejší náklady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 xml:space="preserve"> </v>
      </c>
      <c r="G115" s="41"/>
      <c r="H115" s="41"/>
      <c r="I115" s="33" t="s">
        <v>22</v>
      </c>
      <c r="J115" s="80" t="str">
        <f>IF(J12="","",J12)</f>
        <v>29. 9. 2022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24</v>
      </c>
      <c r="D117" s="41"/>
      <c r="E117" s="41"/>
      <c r="F117" s="28" t="str">
        <f>E15</f>
        <v xml:space="preserve"> </v>
      </c>
      <c r="G117" s="41"/>
      <c r="H117" s="41"/>
      <c r="I117" s="33" t="s">
        <v>29</v>
      </c>
      <c r="J117" s="37" t="str">
        <f>E21</f>
        <v xml:space="preserve"> 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27</v>
      </c>
      <c r="D118" s="41"/>
      <c r="E118" s="41"/>
      <c r="F118" s="28" t="str">
        <f>IF(E18="","",E18)</f>
        <v>Vyplň údaj</v>
      </c>
      <c r="G118" s="41"/>
      <c r="H118" s="41"/>
      <c r="I118" s="33" t="s">
        <v>31</v>
      </c>
      <c r="J118" s="37" t="str">
        <f>E24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192"/>
      <c r="B120" s="193"/>
      <c r="C120" s="194" t="s">
        <v>130</v>
      </c>
      <c r="D120" s="195" t="s">
        <v>58</v>
      </c>
      <c r="E120" s="195" t="s">
        <v>54</v>
      </c>
      <c r="F120" s="195" t="s">
        <v>55</v>
      </c>
      <c r="G120" s="195" t="s">
        <v>131</v>
      </c>
      <c r="H120" s="195" t="s">
        <v>132</v>
      </c>
      <c r="I120" s="195" t="s">
        <v>133</v>
      </c>
      <c r="J120" s="195" t="s">
        <v>113</v>
      </c>
      <c r="K120" s="196" t="s">
        <v>134</v>
      </c>
      <c r="L120" s="197"/>
      <c r="M120" s="101" t="s">
        <v>1</v>
      </c>
      <c r="N120" s="102" t="s">
        <v>37</v>
      </c>
      <c r="O120" s="102" t="s">
        <v>135</v>
      </c>
      <c r="P120" s="102" t="s">
        <v>136</v>
      </c>
      <c r="Q120" s="102" t="s">
        <v>137</v>
      </c>
      <c r="R120" s="102" t="s">
        <v>138</v>
      </c>
      <c r="S120" s="102" t="s">
        <v>139</v>
      </c>
      <c r="T120" s="103" t="s">
        <v>140</v>
      </c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</row>
    <row r="121" spans="1:63" s="2" customFormat="1" ht="22.8" customHeight="1">
      <c r="A121" s="39"/>
      <c r="B121" s="40"/>
      <c r="C121" s="108" t="s">
        <v>141</v>
      </c>
      <c r="D121" s="41"/>
      <c r="E121" s="41"/>
      <c r="F121" s="41"/>
      <c r="G121" s="41"/>
      <c r="H121" s="41"/>
      <c r="I121" s="41"/>
      <c r="J121" s="198">
        <f>BK121</f>
        <v>0</v>
      </c>
      <c r="K121" s="41"/>
      <c r="L121" s="45"/>
      <c r="M121" s="104"/>
      <c r="N121" s="199"/>
      <c r="O121" s="105"/>
      <c r="P121" s="200">
        <f>P122</f>
        <v>0</v>
      </c>
      <c r="Q121" s="105"/>
      <c r="R121" s="200">
        <f>R122</f>
        <v>0</v>
      </c>
      <c r="S121" s="105"/>
      <c r="T121" s="201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72</v>
      </c>
      <c r="AU121" s="18" t="s">
        <v>115</v>
      </c>
      <c r="BK121" s="202">
        <f>BK122</f>
        <v>0</v>
      </c>
    </row>
    <row r="122" spans="1:63" s="12" customFormat="1" ht="25.9" customHeight="1">
      <c r="A122" s="12"/>
      <c r="B122" s="203"/>
      <c r="C122" s="204"/>
      <c r="D122" s="205" t="s">
        <v>72</v>
      </c>
      <c r="E122" s="206" t="s">
        <v>105</v>
      </c>
      <c r="F122" s="206" t="s">
        <v>1532</v>
      </c>
      <c r="G122" s="204"/>
      <c r="H122" s="204"/>
      <c r="I122" s="207"/>
      <c r="J122" s="208">
        <f>BK122</f>
        <v>0</v>
      </c>
      <c r="K122" s="204"/>
      <c r="L122" s="209"/>
      <c r="M122" s="210"/>
      <c r="N122" s="211"/>
      <c r="O122" s="211"/>
      <c r="P122" s="212">
        <f>P123+P128+P135+P144</f>
        <v>0</v>
      </c>
      <c r="Q122" s="211"/>
      <c r="R122" s="212">
        <f>R123+R128+R135+R144</f>
        <v>0</v>
      </c>
      <c r="S122" s="211"/>
      <c r="T122" s="213">
        <f>T123+T128+T135+T144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298</v>
      </c>
      <c r="AT122" s="215" t="s">
        <v>72</v>
      </c>
      <c r="AU122" s="215" t="s">
        <v>73</v>
      </c>
      <c r="AY122" s="214" t="s">
        <v>144</v>
      </c>
      <c r="BK122" s="216">
        <f>BK123+BK128+BK135+BK144</f>
        <v>0</v>
      </c>
    </row>
    <row r="123" spans="1:63" s="12" customFormat="1" ht="22.8" customHeight="1">
      <c r="A123" s="12"/>
      <c r="B123" s="203"/>
      <c r="C123" s="204"/>
      <c r="D123" s="205" t="s">
        <v>72</v>
      </c>
      <c r="E123" s="217" t="s">
        <v>1533</v>
      </c>
      <c r="F123" s="217" t="s">
        <v>1534</v>
      </c>
      <c r="G123" s="204"/>
      <c r="H123" s="204"/>
      <c r="I123" s="207"/>
      <c r="J123" s="218">
        <f>BK123</f>
        <v>0</v>
      </c>
      <c r="K123" s="204"/>
      <c r="L123" s="209"/>
      <c r="M123" s="210"/>
      <c r="N123" s="211"/>
      <c r="O123" s="211"/>
      <c r="P123" s="212">
        <f>SUM(P124:P127)</f>
        <v>0</v>
      </c>
      <c r="Q123" s="211"/>
      <c r="R123" s="212">
        <f>SUM(R124:R127)</f>
        <v>0</v>
      </c>
      <c r="S123" s="211"/>
      <c r="T123" s="213">
        <f>SUM(T124:T127)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298</v>
      </c>
      <c r="AT123" s="215" t="s">
        <v>72</v>
      </c>
      <c r="AU123" s="215" t="s">
        <v>81</v>
      </c>
      <c r="AY123" s="214" t="s">
        <v>144</v>
      </c>
      <c r="BK123" s="216">
        <f>SUM(BK124:BK127)</f>
        <v>0</v>
      </c>
    </row>
    <row r="124" spans="1:65" s="2" customFormat="1" ht="24.15" customHeight="1">
      <c r="A124" s="39"/>
      <c r="B124" s="40"/>
      <c r="C124" s="219" t="s">
        <v>81</v>
      </c>
      <c r="D124" s="219" t="s">
        <v>147</v>
      </c>
      <c r="E124" s="220" t="s">
        <v>1535</v>
      </c>
      <c r="F124" s="221" t="s">
        <v>1536</v>
      </c>
      <c r="G124" s="222" t="s">
        <v>773</v>
      </c>
      <c r="H124" s="223">
        <v>1</v>
      </c>
      <c r="I124" s="224"/>
      <c r="J124" s="225">
        <f>ROUND(I124*H124,2)</f>
        <v>0</v>
      </c>
      <c r="K124" s="221" t="s">
        <v>1</v>
      </c>
      <c r="L124" s="45"/>
      <c r="M124" s="226" t="s">
        <v>1</v>
      </c>
      <c r="N124" s="227" t="s">
        <v>38</v>
      </c>
      <c r="O124" s="92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0" t="s">
        <v>1537</v>
      </c>
      <c r="AT124" s="230" t="s">
        <v>147</v>
      </c>
      <c r="AU124" s="230" t="s">
        <v>83</v>
      </c>
      <c r="AY124" s="18" t="s">
        <v>144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8" t="s">
        <v>81</v>
      </c>
      <c r="BK124" s="231">
        <f>ROUND(I124*H124,2)</f>
        <v>0</v>
      </c>
      <c r="BL124" s="18" t="s">
        <v>1537</v>
      </c>
      <c r="BM124" s="230" t="s">
        <v>1538</v>
      </c>
    </row>
    <row r="125" spans="1:47" s="2" customFormat="1" ht="12">
      <c r="A125" s="39"/>
      <c r="B125" s="40"/>
      <c r="C125" s="41"/>
      <c r="D125" s="232" t="s">
        <v>153</v>
      </c>
      <c r="E125" s="41"/>
      <c r="F125" s="233" t="s">
        <v>1536</v>
      </c>
      <c r="G125" s="41"/>
      <c r="H125" s="41"/>
      <c r="I125" s="234"/>
      <c r="J125" s="41"/>
      <c r="K125" s="41"/>
      <c r="L125" s="45"/>
      <c r="M125" s="235"/>
      <c r="N125" s="236"/>
      <c r="O125" s="92"/>
      <c r="P125" s="92"/>
      <c r="Q125" s="92"/>
      <c r="R125" s="92"/>
      <c r="S125" s="92"/>
      <c r="T125" s="93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153</v>
      </c>
      <c r="AU125" s="18" t="s">
        <v>83</v>
      </c>
    </row>
    <row r="126" spans="1:65" s="2" customFormat="1" ht="16.5" customHeight="1">
      <c r="A126" s="39"/>
      <c r="B126" s="40"/>
      <c r="C126" s="219" t="s">
        <v>83</v>
      </c>
      <c r="D126" s="219" t="s">
        <v>147</v>
      </c>
      <c r="E126" s="220" t="s">
        <v>1539</v>
      </c>
      <c r="F126" s="221" t="s">
        <v>1540</v>
      </c>
      <c r="G126" s="222" t="s">
        <v>773</v>
      </c>
      <c r="H126" s="223">
        <v>1</v>
      </c>
      <c r="I126" s="224"/>
      <c r="J126" s="225">
        <f>ROUND(I126*H126,2)</f>
        <v>0</v>
      </c>
      <c r="K126" s="221" t="s">
        <v>1</v>
      </c>
      <c r="L126" s="45"/>
      <c r="M126" s="226" t="s">
        <v>1</v>
      </c>
      <c r="N126" s="227" t="s">
        <v>38</v>
      </c>
      <c r="O126" s="92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0" t="s">
        <v>1537</v>
      </c>
      <c r="AT126" s="230" t="s">
        <v>147</v>
      </c>
      <c r="AU126" s="230" t="s">
        <v>83</v>
      </c>
      <c r="AY126" s="18" t="s">
        <v>144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8" t="s">
        <v>81</v>
      </c>
      <c r="BK126" s="231">
        <f>ROUND(I126*H126,2)</f>
        <v>0</v>
      </c>
      <c r="BL126" s="18" t="s">
        <v>1537</v>
      </c>
      <c r="BM126" s="230" t="s">
        <v>1541</v>
      </c>
    </row>
    <row r="127" spans="1:47" s="2" customFormat="1" ht="12">
      <c r="A127" s="39"/>
      <c r="B127" s="40"/>
      <c r="C127" s="41"/>
      <c r="D127" s="232" t="s">
        <v>153</v>
      </c>
      <c r="E127" s="41"/>
      <c r="F127" s="233" t="s">
        <v>1540</v>
      </c>
      <c r="G127" s="41"/>
      <c r="H127" s="41"/>
      <c r="I127" s="234"/>
      <c r="J127" s="41"/>
      <c r="K127" s="41"/>
      <c r="L127" s="45"/>
      <c r="M127" s="235"/>
      <c r="N127" s="236"/>
      <c r="O127" s="92"/>
      <c r="P127" s="92"/>
      <c r="Q127" s="92"/>
      <c r="R127" s="92"/>
      <c r="S127" s="92"/>
      <c r="T127" s="93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153</v>
      </c>
      <c r="AU127" s="18" t="s">
        <v>83</v>
      </c>
    </row>
    <row r="128" spans="1:63" s="12" customFormat="1" ht="22.8" customHeight="1">
      <c r="A128" s="12"/>
      <c r="B128" s="203"/>
      <c r="C128" s="204"/>
      <c r="D128" s="205" t="s">
        <v>72</v>
      </c>
      <c r="E128" s="217" t="s">
        <v>1542</v>
      </c>
      <c r="F128" s="217" t="s">
        <v>1179</v>
      </c>
      <c r="G128" s="204"/>
      <c r="H128" s="204"/>
      <c r="I128" s="207"/>
      <c r="J128" s="218">
        <f>BK128</f>
        <v>0</v>
      </c>
      <c r="K128" s="204"/>
      <c r="L128" s="209"/>
      <c r="M128" s="210"/>
      <c r="N128" s="211"/>
      <c r="O128" s="211"/>
      <c r="P128" s="212">
        <f>SUM(P129:P134)</f>
        <v>0</v>
      </c>
      <c r="Q128" s="211"/>
      <c r="R128" s="212">
        <f>SUM(R129:R134)</f>
        <v>0</v>
      </c>
      <c r="S128" s="211"/>
      <c r="T128" s="213">
        <f>SUM(T129:T134)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4" t="s">
        <v>298</v>
      </c>
      <c r="AT128" s="215" t="s">
        <v>72</v>
      </c>
      <c r="AU128" s="215" t="s">
        <v>81</v>
      </c>
      <c r="AY128" s="214" t="s">
        <v>144</v>
      </c>
      <c r="BK128" s="216">
        <f>SUM(BK129:BK134)</f>
        <v>0</v>
      </c>
    </row>
    <row r="129" spans="1:65" s="2" customFormat="1" ht="37.8" customHeight="1">
      <c r="A129" s="39"/>
      <c r="B129" s="40"/>
      <c r="C129" s="219" t="s">
        <v>145</v>
      </c>
      <c r="D129" s="219" t="s">
        <v>147</v>
      </c>
      <c r="E129" s="220" t="s">
        <v>1543</v>
      </c>
      <c r="F129" s="221" t="s">
        <v>1544</v>
      </c>
      <c r="G129" s="222" t="s">
        <v>773</v>
      </c>
      <c r="H129" s="223">
        <v>1</v>
      </c>
      <c r="I129" s="224"/>
      <c r="J129" s="225">
        <f>ROUND(I129*H129,2)</f>
        <v>0</v>
      </c>
      <c r="K129" s="221" t="s">
        <v>1</v>
      </c>
      <c r="L129" s="45"/>
      <c r="M129" s="226" t="s">
        <v>1</v>
      </c>
      <c r="N129" s="227" t="s">
        <v>38</v>
      </c>
      <c r="O129" s="92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1537</v>
      </c>
      <c r="AT129" s="230" t="s">
        <v>147</v>
      </c>
      <c r="AU129" s="230" t="s">
        <v>83</v>
      </c>
      <c r="AY129" s="18" t="s">
        <v>144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81</v>
      </c>
      <c r="BK129" s="231">
        <f>ROUND(I129*H129,2)</f>
        <v>0</v>
      </c>
      <c r="BL129" s="18" t="s">
        <v>1537</v>
      </c>
      <c r="BM129" s="230" t="s">
        <v>1545</v>
      </c>
    </row>
    <row r="130" spans="1:47" s="2" customFormat="1" ht="12">
      <c r="A130" s="39"/>
      <c r="B130" s="40"/>
      <c r="C130" s="41"/>
      <c r="D130" s="232" t="s">
        <v>153</v>
      </c>
      <c r="E130" s="41"/>
      <c r="F130" s="233" t="s">
        <v>1546</v>
      </c>
      <c r="G130" s="41"/>
      <c r="H130" s="41"/>
      <c r="I130" s="234"/>
      <c r="J130" s="41"/>
      <c r="K130" s="41"/>
      <c r="L130" s="45"/>
      <c r="M130" s="235"/>
      <c r="N130" s="236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153</v>
      </c>
      <c r="AU130" s="18" t="s">
        <v>83</v>
      </c>
    </row>
    <row r="131" spans="1:65" s="2" customFormat="1" ht="44.25" customHeight="1">
      <c r="A131" s="39"/>
      <c r="B131" s="40"/>
      <c r="C131" s="219" t="s">
        <v>151</v>
      </c>
      <c r="D131" s="219" t="s">
        <v>147</v>
      </c>
      <c r="E131" s="220" t="s">
        <v>1547</v>
      </c>
      <c r="F131" s="221" t="s">
        <v>1548</v>
      </c>
      <c r="G131" s="222" t="s">
        <v>773</v>
      </c>
      <c r="H131" s="223">
        <v>1</v>
      </c>
      <c r="I131" s="224"/>
      <c r="J131" s="225">
        <f>ROUND(I131*H131,2)</f>
        <v>0</v>
      </c>
      <c r="K131" s="221" t="s">
        <v>1</v>
      </c>
      <c r="L131" s="45"/>
      <c r="M131" s="226" t="s">
        <v>1</v>
      </c>
      <c r="N131" s="227" t="s">
        <v>38</v>
      </c>
      <c r="O131" s="9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151</v>
      </c>
      <c r="AT131" s="230" t="s">
        <v>147</v>
      </c>
      <c r="AU131" s="230" t="s">
        <v>83</v>
      </c>
      <c r="AY131" s="18" t="s">
        <v>144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81</v>
      </c>
      <c r="BK131" s="231">
        <f>ROUND(I131*H131,2)</f>
        <v>0</v>
      </c>
      <c r="BL131" s="18" t="s">
        <v>151</v>
      </c>
      <c r="BM131" s="230" t="s">
        <v>1549</v>
      </c>
    </row>
    <row r="132" spans="1:47" s="2" customFormat="1" ht="12">
      <c r="A132" s="39"/>
      <c r="B132" s="40"/>
      <c r="C132" s="41"/>
      <c r="D132" s="232" t="s">
        <v>153</v>
      </c>
      <c r="E132" s="41"/>
      <c r="F132" s="233" t="s">
        <v>1550</v>
      </c>
      <c r="G132" s="41"/>
      <c r="H132" s="41"/>
      <c r="I132" s="234"/>
      <c r="J132" s="41"/>
      <c r="K132" s="41"/>
      <c r="L132" s="45"/>
      <c r="M132" s="235"/>
      <c r="N132" s="236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153</v>
      </c>
      <c r="AU132" s="18" t="s">
        <v>83</v>
      </c>
    </row>
    <row r="133" spans="1:65" s="2" customFormat="1" ht="16.5" customHeight="1">
      <c r="A133" s="39"/>
      <c r="B133" s="40"/>
      <c r="C133" s="219" t="s">
        <v>298</v>
      </c>
      <c r="D133" s="219" t="s">
        <v>147</v>
      </c>
      <c r="E133" s="220" t="s">
        <v>1551</v>
      </c>
      <c r="F133" s="221" t="s">
        <v>1552</v>
      </c>
      <c r="G133" s="222" t="s">
        <v>773</v>
      </c>
      <c r="H133" s="223">
        <v>1</v>
      </c>
      <c r="I133" s="224"/>
      <c r="J133" s="225">
        <f>ROUND(I133*H133,2)</f>
        <v>0</v>
      </c>
      <c r="K133" s="221" t="s">
        <v>1</v>
      </c>
      <c r="L133" s="45"/>
      <c r="M133" s="226" t="s">
        <v>1</v>
      </c>
      <c r="N133" s="227" t="s">
        <v>38</v>
      </c>
      <c r="O133" s="92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1537</v>
      </c>
      <c r="AT133" s="230" t="s">
        <v>147</v>
      </c>
      <c r="AU133" s="230" t="s">
        <v>83</v>
      </c>
      <c r="AY133" s="18" t="s">
        <v>144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81</v>
      </c>
      <c r="BK133" s="231">
        <f>ROUND(I133*H133,2)</f>
        <v>0</v>
      </c>
      <c r="BL133" s="18" t="s">
        <v>1537</v>
      </c>
      <c r="BM133" s="230" t="s">
        <v>1553</v>
      </c>
    </row>
    <row r="134" spans="1:47" s="2" customFormat="1" ht="12">
      <c r="A134" s="39"/>
      <c r="B134" s="40"/>
      <c r="C134" s="41"/>
      <c r="D134" s="232" t="s">
        <v>153</v>
      </c>
      <c r="E134" s="41"/>
      <c r="F134" s="233" t="s">
        <v>1552</v>
      </c>
      <c r="G134" s="41"/>
      <c r="H134" s="41"/>
      <c r="I134" s="234"/>
      <c r="J134" s="41"/>
      <c r="K134" s="41"/>
      <c r="L134" s="45"/>
      <c r="M134" s="235"/>
      <c r="N134" s="236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153</v>
      </c>
      <c r="AU134" s="18" t="s">
        <v>83</v>
      </c>
    </row>
    <row r="135" spans="1:63" s="12" customFormat="1" ht="22.8" customHeight="1">
      <c r="A135" s="12"/>
      <c r="B135" s="203"/>
      <c r="C135" s="204"/>
      <c r="D135" s="205" t="s">
        <v>72</v>
      </c>
      <c r="E135" s="217" t="s">
        <v>1554</v>
      </c>
      <c r="F135" s="217" t="s">
        <v>1555</v>
      </c>
      <c r="G135" s="204"/>
      <c r="H135" s="204"/>
      <c r="I135" s="207"/>
      <c r="J135" s="218">
        <f>BK135</f>
        <v>0</v>
      </c>
      <c r="K135" s="204"/>
      <c r="L135" s="209"/>
      <c r="M135" s="210"/>
      <c r="N135" s="211"/>
      <c r="O135" s="211"/>
      <c r="P135" s="212">
        <f>SUM(P136:P143)</f>
        <v>0</v>
      </c>
      <c r="Q135" s="211"/>
      <c r="R135" s="212">
        <f>SUM(R136:R143)</f>
        <v>0</v>
      </c>
      <c r="S135" s="211"/>
      <c r="T135" s="213">
        <f>SUM(T136:T143)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4" t="s">
        <v>298</v>
      </c>
      <c r="AT135" s="215" t="s">
        <v>72</v>
      </c>
      <c r="AU135" s="215" t="s">
        <v>81</v>
      </c>
      <c r="AY135" s="214" t="s">
        <v>144</v>
      </c>
      <c r="BK135" s="216">
        <f>SUM(BK136:BK143)</f>
        <v>0</v>
      </c>
    </row>
    <row r="136" spans="1:65" s="2" customFormat="1" ht="16.5" customHeight="1">
      <c r="A136" s="39"/>
      <c r="B136" s="40"/>
      <c r="C136" s="219" t="s">
        <v>164</v>
      </c>
      <c r="D136" s="219" t="s">
        <v>147</v>
      </c>
      <c r="E136" s="220" t="s">
        <v>1556</v>
      </c>
      <c r="F136" s="221" t="s">
        <v>1557</v>
      </c>
      <c r="G136" s="222" t="s">
        <v>773</v>
      </c>
      <c r="H136" s="223">
        <v>1</v>
      </c>
      <c r="I136" s="224"/>
      <c r="J136" s="225">
        <f>ROUND(I136*H136,2)</f>
        <v>0</v>
      </c>
      <c r="K136" s="221" t="s">
        <v>1</v>
      </c>
      <c r="L136" s="45"/>
      <c r="M136" s="226" t="s">
        <v>1</v>
      </c>
      <c r="N136" s="227" t="s">
        <v>38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151</v>
      </c>
      <c r="AT136" s="230" t="s">
        <v>147</v>
      </c>
      <c r="AU136" s="230" t="s">
        <v>83</v>
      </c>
      <c r="AY136" s="18" t="s">
        <v>144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81</v>
      </c>
      <c r="BK136" s="231">
        <f>ROUND(I136*H136,2)</f>
        <v>0</v>
      </c>
      <c r="BL136" s="18" t="s">
        <v>151</v>
      </c>
      <c r="BM136" s="230" t="s">
        <v>1558</v>
      </c>
    </row>
    <row r="137" spans="1:47" s="2" customFormat="1" ht="12">
      <c r="A137" s="39"/>
      <c r="B137" s="40"/>
      <c r="C137" s="41"/>
      <c r="D137" s="232" t="s">
        <v>153</v>
      </c>
      <c r="E137" s="41"/>
      <c r="F137" s="233" t="s">
        <v>1559</v>
      </c>
      <c r="G137" s="41"/>
      <c r="H137" s="41"/>
      <c r="I137" s="234"/>
      <c r="J137" s="41"/>
      <c r="K137" s="41"/>
      <c r="L137" s="45"/>
      <c r="M137" s="235"/>
      <c r="N137" s="236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153</v>
      </c>
      <c r="AU137" s="18" t="s">
        <v>83</v>
      </c>
    </row>
    <row r="138" spans="1:65" s="2" customFormat="1" ht="16.5" customHeight="1">
      <c r="A138" s="39"/>
      <c r="B138" s="40"/>
      <c r="C138" s="219" t="s">
        <v>313</v>
      </c>
      <c r="D138" s="219" t="s">
        <v>147</v>
      </c>
      <c r="E138" s="220" t="s">
        <v>1560</v>
      </c>
      <c r="F138" s="221" t="s">
        <v>1561</v>
      </c>
      <c r="G138" s="222" t="s">
        <v>773</v>
      </c>
      <c r="H138" s="223">
        <v>1</v>
      </c>
      <c r="I138" s="224"/>
      <c r="J138" s="225">
        <f>ROUND(I138*H138,2)</f>
        <v>0</v>
      </c>
      <c r="K138" s="221" t="s">
        <v>1</v>
      </c>
      <c r="L138" s="45"/>
      <c r="M138" s="226" t="s">
        <v>1</v>
      </c>
      <c r="N138" s="227" t="s">
        <v>38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151</v>
      </c>
      <c r="AT138" s="230" t="s">
        <v>147</v>
      </c>
      <c r="AU138" s="230" t="s">
        <v>83</v>
      </c>
      <c r="AY138" s="18" t="s">
        <v>144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81</v>
      </c>
      <c r="BK138" s="231">
        <f>ROUND(I138*H138,2)</f>
        <v>0</v>
      </c>
      <c r="BL138" s="18" t="s">
        <v>151</v>
      </c>
      <c r="BM138" s="230" t="s">
        <v>1562</v>
      </c>
    </row>
    <row r="139" spans="1:47" s="2" customFormat="1" ht="12">
      <c r="A139" s="39"/>
      <c r="B139" s="40"/>
      <c r="C139" s="41"/>
      <c r="D139" s="232" t="s">
        <v>153</v>
      </c>
      <c r="E139" s="41"/>
      <c r="F139" s="233" t="s">
        <v>1563</v>
      </c>
      <c r="G139" s="41"/>
      <c r="H139" s="41"/>
      <c r="I139" s="234"/>
      <c r="J139" s="41"/>
      <c r="K139" s="41"/>
      <c r="L139" s="45"/>
      <c r="M139" s="235"/>
      <c r="N139" s="236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153</v>
      </c>
      <c r="AU139" s="18" t="s">
        <v>83</v>
      </c>
    </row>
    <row r="140" spans="1:65" s="2" customFormat="1" ht="16.5" customHeight="1">
      <c r="A140" s="39"/>
      <c r="B140" s="40"/>
      <c r="C140" s="219" t="s">
        <v>324</v>
      </c>
      <c r="D140" s="219" t="s">
        <v>147</v>
      </c>
      <c r="E140" s="220" t="s">
        <v>1564</v>
      </c>
      <c r="F140" s="221" t="s">
        <v>1565</v>
      </c>
      <c r="G140" s="222" t="s">
        <v>773</v>
      </c>
      <c r="H140" s="223">
        <v>1</v>
      </c>
      <c r="I140" s="224"/>
      <c r="J140" s="225">
        <f>ROUND(I140*H140,2)</f>
        <v>0</v>
      </c>
      <c r="K140" s="221" t="s">
        <v>1</v>
      </c>
      <c r="L140" s="45"/>
      <c r="M140" s="226" t="s">
        <v>1</v>
      </c>
      <c r="N140" s="227" t="s">
        <v>38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151</v>
      </c>
      <c r="AT140" s="230" t="s">
        <v>147</v>
      </c>
      <c r="AU140" s="230" t="s">
        <v>83</v>
      </c>
      <c r="AY140" s="18" t="s">
        <v>144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81</v>
      </c>
      <c r="BK140" s="231">
        <f>ROUND(I140*H140,2)</f>
        <v>0</v>
      </c>
      <c r="BL140" s="18" t="s">
        <v>151</v>
      </c>
      <c r="BM140" s="230" t="s">
        <v>1566</v>
      </c>
    </row>
    <row r="141" spans="1:47" s="2" customFormat="1" ht="12">
      <c r="A141" s="39"/>
      <c r="B141" s="40"/>
      <c r="C141" s="41"/>
      <c r="D141" s="232" t="s">
        <v>153</v>
      </c>
      <c r="E141" s="41"/>
      <c r="F141" s="233" t="s">
        <v>1567</v>
      </c>
      <c r="G141" s="41"/>
      <c r="H141" s="41"/>
      <c r="I141" s="234"/>
      <c r="J141" s="41"/>
      <c r="K141" s="41"/>
      <c r="L141" s="45"/>
      <c r="M141" s="235"/>
      <c r="N141" s="236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153</v>
      </c>
      <c r="AU141" s="18" t="s">
        <v>83</v>
      </c>
    </row>
    <row r="142" spans="1:65" s="2" customFormat="1" ht="16.5" customHeight="1">
      <c r="A142" s="39"/>
      <c r="B142" s="40"/>
      <c r="C142" s="219" t="s">
        <v>296</v>
      </c>
      <c r="D142" s="219" t="s">
        <v>147</v>
      </c>
      <c r="E142" s="220" t="s">
        <v>1568</v>
      </c>
      <c r="F142" s="221" t="s">
        <v>1569</v>
      </c>
      <c r="G142" s="222" t="s">
        <v>773</v>
      </c>
      <c r="H142" s="223">
        <v>1</v>
      </c>
      <c r="I142" s="224"/>
      <c r="J142" s="225">
        <f>ROUND(I142*H142,2)</f>
        <v>0</v>
      </c>
      <c r="K142" s="221" t="s">
        <v>1</v>
      </c>
      <c r="L142" s="45"/>
      <c r="M142" s="226" t="s">
        <v>1</v>
      </c>
      <c r="N142" s="227" t="s">
        <v>38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151</v>
      </c>
      <c r="AT142" s="230" t="s">
        <v>147</v>
      </c>
      <c r="AU142" s="230" t="s">
        <v>83</v>
      </c>
      <c r="AY142" s="18" t="s">
        <v>144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81</v>
      </c>
      <c r="BK142" s="231">
        <f>ROUND(I142*H142,2)</f>
        <v>0</v>
      </c>
      <c r="BL142" s="18" t="s">
        <v>151</v>
      </c>
      <c r="BM142" s="230" t="s">
        <v>1570</v>
      </c>
    </row>
    <row r="143" spans="1:47" s="2" customFormat="1" ht="12">
      <c r="A143" s="39"/>
      <c r="B143" s="40"/>
      <c r="C143" s="41"/>
      <c r="D143" s="232" t="s">
        <v>153</v>
      </c>
      <c r="E143" s="41"/>
      <c r="F143" s="233" t="s">
        <v>1571</v>
      </c>
      <c r="G143" s="41"/>
      <c r="H143" s="41"/>
      <c r="I143" s="234"/>
      <c r="J143" s="41"/>
      <c r="K143" s="41"/>
      <c r="L143" s="45"/>
      <c r="M143" s="235"/>
      <c r="N143" s="236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153</v>
      </c>
      <c r="AU143" s="18" t="s">
        <v>83</v>
      </c>
    </row>
    <row r="144" spans="1:63" s="12" customFormat="1" ht="22.8" customHeight="1">
      <c r="A144" s="12"/>
      <c r="B144" s="203"/>
      <c r="C144" s="204"/>
      <c r="D144" s="205" t="s">
        <v>72</v>
      </c>
      <c r="E144" s="217" t="s">
        <v>1572</v>
      </c>
      <c r="F144" s="217" t="s">
        <v>1573</v>
      </c>
      <c r="G144" s="204"/>
      <c r="H144" s="204"/>
      <c r="I144" s="207"/>
      <c r="J144" s="218">
        <f>BK144</f>
        <v>0</v>
      </c>
      <c r="K144" s="204"/>
      <c r="L144" s="209"/>
      <c r="M144" s="210"/>
      <c r="N144" s="211"/>
      <c r="O144" s="211"/>
      <c r="P144" s="212">
        <f>SUM(P145:P150)</f>
        <v>0</v>
      </c>
      <c r="Q144" s="211"/>
      <c r="R144" s="212">
        <f>SUM(R145:R150)</f>
        <v>0</v>
      </c>
      <c r="S144" s="211"/>
      <c r="T144" s="213">
        <f>SUM(T145:T150)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4" t="s">
        <v>298</v>
      </c>
      <c r="AT144" s="215" t="s">
        <v>72</v>
      </c>
      <c r="AU144" s="215" t="s">
        <v>81</v>
      </c>
      <c r="AY144" s="214" t="s">
        <v>144</v>
      </c>
      <c r="BK144" s="216">
        <f>SUM(BK145:BK150)</f>
        <v>0</v>
      </c>
    </row>
    <row r="145" spans="1:65" s="2" customFormat="1" ht="16.5" customHeight="1">
      <c r="A145" s="39"/>
      <c r="B145" s="40"/>
      <c r="C145" s="219" t="s">
        <v>338</v>
      </c>
      <c r="D145" s="219" t="s">
        <v>147</v>
      </c>
      <c r="E145" s="220" t="s">
        <v>1574</v>
      </c>
      <c r="F145" s="221" t="s">
        <v>1575</v>
      </c>
      <c r="G145" s="222" t="s">
        <v>773</v>
      </c>
      <c r="H145" s="223">
        <v>1</v>
      </c>
      <c r="I145" s="224"/>
      <c r="J145" s="225">
        <f>ROUND(I145*H145,2)</f>
        <v>0</v>
      </c>
      <c r="K145" s="221" t="s">
        <v>1</v>
      </c>
      <c r="L145" s="45"/>
      <c r="M145" s="226" t="s">
        <v>1</v>
      </c>
      <c r="N145" s="227" t="s">
        <v>38</v>
      </c>
      <c r="O145" s="92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1537</v>
      </c>
      <c r="AT145" s="230" t="s">
        <v>147</v>
      </c>
      <c r="AU145" s="230" t="s">
        <v>83</v>
      </c>
      <c r="AY145" s="18" t="s">
        <v>144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81</v>
      </c>
      <c r="BK145" s="231">
        <f>ROUND(I145*H145,2)</f>
        <v>0</v>
      </c>
      <c r="BL145" s="18" t="s">
        <v>1537</v>
      </c>
      <c r="BM145" s="230" t="s">
        <v>1576</v>
      </c>
    </row>
    <row r="146" spans="1:47" s="2" customFormat="1" ht="12">
      <c r="A146" s="39"/>
      <c r="B146" s="40"/>
      <c r="C146" s="41"/>
      <c r="D146" s="232" t="s">
        <v>153</v>
      </c>
      <c r="E146" s="41"/>
      <c r="F146" s="233" t="s">
        <v>1575</v>
      </c>
      <c r="G146" s="41"/>
      <c r="H146" s="41"/>
      <c r="I146" s="234"/>
      <c r="J146" s="41"/>
      <c r="K146" s="41"/>
      <c r="L146" s="45"/>
      <c r="M146" s="235"/>
      <c r="N146" s="236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153</v>
      </c>
      <c r="AU146" s="18" t="s">
        <v>83</v>
      </c>
    </row>
    <row r="147" spans="1:65" s="2" customFormat="1" ht="24.15" customHeight="1">
      <c r="A147" s="39"/>
      <c r="B147" s="40"/>
      <c r="C147" s="219" t="s">
        <v>344</v>
      </c>
      <c r="D147" s="219" t="s">
        <v>147</v>
      </c>
      <c r="E147" s="220" t="s">
        <v>1577</v>
      </c>
      <c r="F147" s="221" t="s">
        <v>1578</v>
      </c>
      <c r="G147" s="222" t="s">
        <v>773</v>
      </c>
      <c r="H147" s="223">
        <v>1</v>
      </c>
      <c r="I147" s="224"/>
      <c r="J147" s="225">
        <f>ROUND(I147*H147,2)</f>
        <v>0</v>
      </c>
      <c r="K147" s="221" t="s">
        <v>1</v>
      </c>
      <c r="L147" s="45"/>
      <c r="M147" s="226" t="s">
        <v>1</v>
      </c>
      <c r="N147" s="227" t="s">
        <v>38</v>
      </c>
      <c r="O147" s="92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1537</v>
      </c>
      <c r="AT147" s="230" t="s">
        <v>147</v>
      </c>
      <c r="AU147" s="230" t="s">
        <v>83</v>
      </c>
      <c r="AY147" s="18" t="s">
        <v>144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81</v>
      </c>
      <c r="BK147" s="231">
        <f>ROUND(I147*H147,2)</f>
        <v>0</v>
      </c>
      <c r="BL147" s="18" t="s">
        <v>1537</v>
      </c>
      <c r="BM147" s="230" t="s">
        <v>1579</v>
      </c>
    </row>
    <row r="148" spans="1:47" s="2" customFormat="1" ht="12">
      <c r="A148" s="39"/>
      <c r="B148" s="40"/>
      <c r="C148" s="41"/>
      <c r="D148" s="232" t="s">
        <v>153</v>
      </c>
      <c r="E148" s="41"/>
      <c r="F148" s="233" t="s">
        <v>1578</v>
      </c>
      <c r="G148" s="41"/>
      <c r="H148" s="41"/>
      <c r="I148" s="234"/>
      <c r="J148" s="41"/>
      <c r="K148" s="41"/>
      <c r="L148" s="45"/>
      <c r="M148" s="235"/>
      <c r="N148" s="236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153</v>
      </c>
      <c r="AU148" s="18" t="s">
        <v>83</v>
      </c>
    </row>
    <row r="149" spans="1:65" s="2" customFormat="1" ht="37.8" customHeight="1">
      <c r="A149" s="39"/>
      <c r="B149" s="40"/>
      <c r="C149" s="219" t="s">
        <v>350</v>
      </c>
      <c r="D149" s="219" t="s">
        <v>147</v>
      </c>
      <c r="E149" s="220" t="s">
        <v>1580</v>
      </c>
      <c r="F149" s="221" t="s">
        <v>1581</v>
      </c>
      <c r="G149" s="222" t="s">
        <v>773</v>
      </c>
      <c r="H149" s="223">
        <v>1</v>
      </c>
      <c r="I149" s="224"/>
      <c r="J149" s="225">
        <f>ROUND(I149*H149,2)</f>
        <v>0</v>
      </c>
      <c r="K149" s="221" t="s">
        <v>1</v>
      </c>
      <c r="L149" s="45"/>
      <c r="M149" s="226" t="s">
        <v>1</v>
      </c>
      <c r="N149" s="227" t="s">
        <v>38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1537</v>
      </c>
      <c r="AT149" s="230" t="s">
        <v>147</v>
      </c>
      <c r="AU149" s="230" t="s">
        <v>83</v>
      </c>
      <c r="AY149" s="18" t="s">
        <v>144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81</v>
      </c>
      <c r="BK149" s="231">
        <f>ROUND(I149*H149,2)</f>
        <v>0</v>
      </c>
      <c r="BL149" s="18" t="s">
        <v>1537</v>
      </c>
      <c r="BM149" s="230" t="s">
        <v>1582</v>
      </c>
    </row>
    <row r="150" spans="1:47" s="2" customFormat="1" ht="12">
      <c r="A150" s="39"/>
      <c r="B150" s="40"/>
      <c r="C150" s="41"/>
      <c r="D150" s="232" t="s">
        <v>153</v>
      </c>
      <c r="E150" s="41"/>
      <c r="F150" s="233" t="s">
        <v>1581</v>
      </c>
      <c r="G150" s="41"/>
      <c r="H150" s="41"/>
      <c r="I150" s="234"/>
      <c r="J150" s="41"/>
      <c r="K150" s="41"/>
      <c r="L150" s="45"/>
      <c r="M150" s="291"/>
      <c r="N150" s="292"/>
      <c r="O150" s="293"/>
      <c r="P150" s="293"/>
      <c r="Q150" s="293"/>
      <c r="R150" s="293"/>
      <c r="S150" s="293"/>
      <c r="T150" s="294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153</v>
      </c>
      <c r="AU150" s="18" t="s">
        <v>83</v>
      </c>
    </row>
    <row r="151" spans="1:31" s="2" customFormat="1" ht="6.95" customHeight="1">
      <c r="A151" s="39"/>
      <c r="B151" s="67"/>
      <c r="C151" s="68"/>
      <c r="D151" s="68"/>
      <c r="E151" s="68"/>
      <c r="F151" s="68"/>
      <c r="G151" s="68"/>
      <c r="H151" s="68"/>
      <c r="I151" s="68"/>
      <c r="J151" s="68"/>
      <c r="K151" s="68"/>
      <c r="L151" s="45"/>
      <c r="M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</row>
  </sheetData>
  <sheetProtection password="CC35" sheet="1" objects="1" scenarios="1" formatColumns="0" formatRows="0" autoFilter="0"/>
  <autoFilter ref="C120:K150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83</v>
      </c>
    </row>
    <row r="4" spans="2:46" s="1" customFormat="1" ht="24.95" customHeight="1">
      <c r="B4" s="21"/>
      <c r="D4" s="139" t="s">
        <v>108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CLVK - Nájemní jednotky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110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29. 9. 2022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21</v>
      </c>
      <c r="F15" s="39"/>
      <c r="G15" s="39"/>
      <c r="H15" s="39"/>
      <c r="I15" s="141" t="s">
        <v>26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21</v>
      </c>
      <c r="F21" s="39"/>
      <c r="G21" s="39"/>
      <c r="H21" s="39"/>
      <c r="I21" s="141" t="s">
        <v>26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21</v>
      </c>
      <c r="F24" s="39"/>
      <c r="G24" s="39"/>
      <c r="H24" s="39"/>
      <c r="I24" s="141" t="s">
        <v>26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ROUND(J129,2)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ROUND((SUM(BE129:BE846)),2)</f>
        <v>0</v>
      </c>
      <c r="G33" s="39"/>
      <c r="H33" s="39"/>
      <c r="I33" s="156">
        <v>0.21</v>
      </c>
      <c r="J33" s="155">
        <f>ROUND(((SUM(BE129:BE846))*I33),2)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ROUND((SUM(BF129:BF846)),2)</f>
        <v>0</v>
      </c>
      <c r="G34" s="39"/>
      <c r="H34" s="39"/>
      <c r="I34" s="156">
        <v>0.15</v>
      </c>
      <c r="J34" s="155">
        <f>ROUND(((SUM(BF129:BF846))*I34),2)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ROUND((SUM(BG129:BG846)),2)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ROUND((SUM(BH129:BH846)),2)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ROUND((SUM(BI129:BI846)),2)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CLVK - Nájemní jednotky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D.1.1 - ASŘ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29. 9. 2022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112</v>
      </c>
      <c r="D94" s="177"/>
      <c r="E94" s="177"/>
      <c r="F94" s="177"/>
      <c r="G94" s="177"/>
      <c r="H94" s="177"/>
      <c r="I94" s="177"/>
      <c r="J94" s="178" t="s">
        <v>113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114</v>
      </c>
      <c r="D96" s="41"/>
      <c r="E96" s="41"/>
      <c r="F96" s="41"/>
      <c r="G96" s="41"/>
      <c r="H96" s="41"/>
      <c r="I96" s="41"/>
      <c r="J96" s="111">
        <f>J129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115</v>
      </c>
    </row>
    <row r="97" spans="1:31" s="9" customFormat="1" ht="24.95" customHeight="1">
      <c r="A97" s="9"/>
      <c r="B97" s="180"/>
      <c r="C97" s="181"/>
      <c r="D97" s="182" t="s">
        <v>116</v>
      </c>
      <c r="E97" s="183"/>
      <c r="F97" s="183"/>
      <c r="G97" s="183"/>
      <c r="H97" s="183"/>
      <c r="I97" s="183"/>
      <c r="J97" s="184">
        <f>J130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117</v>
      </c>
      <c r="E98" s="189"/>
      <c r="F98" s="189"/>
      <c r="G98" s="189"/>
      <c r="H98" s="189"/>
      <c r="I98" s="189"/>
      <c r="J98" s="190">
        <f>J131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118</v>
      </c>
      <c r="E99" s="189"/>
      <c r="F99" s="189"/>
      <c r="G99" s="189"/>
      <c r="H99" s="189"/>
      <c r="I99" s="189"/>
      <c r="J99" s="190">
        <f>J139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119</v>
      </c>
      <c r="E100" s="189"/>
      <c r="F100" s="189"/>
      <c r="G100" s="189"/>
      <c r="H100" s="189"/>
      <c r="I100" s="189"/>
      <c r="J100" s="190">
        <f>J272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120</v>
      </c>
      <c r="E101" s="189"/>
      <c r="F101" s="189"/>
      <c r="G101" s="189"/>
      <c r="H101" s="189"/>
      <c r="I101" s="189"/>
      <c r="J101" s="190">
        <f>J282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80"/>
      <c r="C102" s="181"/>
      <c r="D102" s="182" t="s">
        <v>121</v>
      </c>
      <c r="E102" s="183"/>
      <c r="F102" s="183"/>
      <c r="G102" s="183"/>
      <c r="H102" s="183"/>
      <c r="I102" s="183"/>
      <c r="J102" s="184">
        <f>J285</f>
        <v>0</v>
      </c>
      <c r="K102" s="181"/>
      <c r="L102" s="18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6"/>
      <c r="C103" s="187"/>
      <c r="D103" s="188" t="s">
        <v>122</v>
      </c>
      <c r="E103" s="189"/>
      <c r="F103" s="189"/>
      <c r="G103" s="189"/>
      <c r="H103" s="189"/>
      <c r="I103" s="189"/>
      <c r="J103" s="190">
        <f>J286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123</v>
      </c>
      <c r="E104" s="189"/>
      <c r="F104" s="189"/>
      <c r="G104" s="189"/>
      <c r="H104" s="189"/>
      <c r="I104" s="189"/>
      <c r="J104" s="190">
        <f>J327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124</v>
      </c>
      <c r="E105" s="189"/>
      <c r="F105" s="189"/>
      <c r="G105" s="189"/>
      <c r="H105" s="189"/>
      <c r="I105" s="189"/>
      <c r="J105" s="190">
        <f>J380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125</v>
      </c>
      <c r="E106" s="189"/>
      <c r="F106" s="189"/>
      <c r="G106" s="189"/>
      <c r="H106" s="189"/>
      <c r="I106" s="189"/>
      <c r="J106" s="190">
        <f>J453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6"/>
      <c r="C107" s="187"/>
      <c r="D107" s="188" t="s">
        <v>126</v>
      </c>
      <c r="E107" s="189"/>
      <c r="F107" s="189"/>
      <c r="G107" s="189"/>
      <c r="H107" s="189"/>
      <c r="I107" s="189"/>
      <c r="J107" s="190">
        <f>J600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127</v>
      </c>
      <c r="E108" s="189"/>
      <c r="F108" s="189"/>
      <c r="G108" s="189"/>
      <c r="H108" s="189"/>
      <c r="I108" s="189"/>
      <c r="J108" s="190">
        <f>J624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180"/>
      <c r="C109" s="181"/>
      <c r="D109" s="182" t="s">
        <v>128</v>
      </c>
      <c r="E109" s="183"/>
      <c r="F109" s="183"/>
      <c r="G109" s="183"/>
      <c r="H109" s="183"/>
      <c r="I109" s="183"/>
      <c r="J109" s="184">
        <f>J832</f>
        <v>0</v>
      </c>
      <c r="K109" s="181"/>
      <c r="L109" s="185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2" customFormat="1" ht="21.8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5" spans="1:31" s="2" customFormat="1" ht="6.95" customHeight="1">
      <c r="A115" s="39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4.95" customHeight="1">
      <c r="A116" s="39"/>
      <c r="B116" s="40"/>
      <c r="C116" s="24" t="s">
        <v>129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16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175" t="str">
        <f>E7</f>
        <v>CLVK - Nájemní jednotky</v>
      </c>
      <c r="F119" s="33"/>
      <c r="G119" s="33"/>
      <c r="H119" s="33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109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77" t="str">
        <f>E9</f>
        <v>D.1.1 - ASŘ</v>
      </c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20</v>
      </c>
      <c r="D123" s="41"/>
      <c r="E123" s="41"/>
      <c r="F123" s="28" t="str">
        <f>F12</f>
        <v xml:space="preserve"> </v>
      </c>
      <c r="G123" s="41"/>
      <c r="H123" s="41"/>
      <c r="I123" s="33" t="s">
        <v>22</v>
      </c>
      <c r="J123" s="80" t="str">
        <f>IF(J12="","",J12)</f>
        <v>29. 9. 2022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24</v>
      </c>
      <c r="D125" s="41"/>
      <c r="E125" s="41"/>
      <c r="F125" s="28" t="str">
        <f>E15</f>
        <v xml:space="preserve"> </v>
      </c>
      <c r="G125" s="41"/>
      <c r="H125" s="41"/>
      <c r="I125" s="33" t="s">
        <v>29</v>
      </c>
      <c r="J125" s="37" t="str">
        <f>E21</f>
        <v xml:space="preserve"> 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5.15" customHeight="1">
      <c r="A126" s="39"/>
      <c r="B126" s="40"/>
      <c r="C126" s="33" t="s">
        <v>27</v>
      </c>
      <c r="D126" s="41"/>
      <c r="E126" s="41"/>
      <c r="F126" s="28" t="str">
        <f>IF(E18="","",E18)</f>
        <v>Vyplň údaj</v>
      </c>
      <c r="G126" s="41"/>
      <c r="H126" s="41"/>
      <c r="I126" s="33" t="s">
        <v>31</v>
      </c>
      <c r="J126" s="37" t="str">
        <f>E24</f>
        <v xml:space="preserve"> 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0.3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11" customFormat="1" ht="29.25" customHeight="1">
      <c r="A128" s="192"/>
      <c r="B128" s="193"/>
      <c r="C128" s="194" t="s">
        <v>130</v>
      </c>
      <c r="D128" s="195" t="s">
        <v>58</v>
      </c>
      <c r="E128" s="195" t="s">
        <v>54</v>
      </c>
      <c r="F128" s="195" t="s">
        <v>55</v>
      </c>
      <c r="G128" s="195" t="s">
        <v>131</v>
      </c>
      <c r="H128" s="195" t="s">
        <v>132</v>
      </c>
      <c r="I128" s="195" t="s">
        <v>133</v>
      </c>
      <c r="J128" s="195" t="s">
        <v>113</v>
      </c>
      <c r="K128" s="196" t="s">
        <v>134</v>
      </c>
      <c r="L128" s="197"/>
      <c r="M128" s="101" t="s">
        <v>1</v>
      </c>
      <c r="N128" s="102" t="s">
        <v>37</v>
      </c>
      <c r="O128" s="102" t="s">
        <v>135</v>
      </c>
      <c r="P128" s="102" t="s">
        <v>136</v>
      </c>
      <c r="Q128" s="102" t="s">
        <v>137</v>
      </c>
      <c r="R128" s="102" t="s">
        <v>138</v>
      </c>
      <c r="S128" s="102" t="s">
        <v>139</v>
      </c>
      <c r="T128" s="103" t="s">
        <v>140</v>
      </c>
      <c r="U128" s="192"/>
      <c r="V128" s="192"/>
      <c r="W128" s="192"/>
      <c r="X128" s="192"/>
      <c r="Y128" s="192"/>
      <c r="Z128" s="192"/>
      <c r="AA128" s="192"/>
      <c r="AB128" s="192"/>
      <c r="AC128" s="192"/>
      <c r="AD128" s="192"/>
      <c r="AE128" s="192"/>
    </row>
    <row r="129" spans="1:63" s="2" customFormat="1" ht="22.8" customHeight="1">
      <c r="A129" s="39"/>
      <c r="B129" s="40"/>
      <c r="C129" s="108" t="s">
        <v>141</v>
      </c>
      <c r="D129" s="41"/>
      <c r="E129" s="41"/>
      <c r="F129" s="41"/>
      <c r="G129" s="41"/>
      <c r="H129" s="41"/>
      <c r="I129" s="41"/>
      <c r="J129" s="198">
        <f>BK129</f>
        <v>0</v>
      </c>
      <c r="K129" s="41"/>
      <c r="L129" s="45"/>
      <c r="M129" s="104"/>
      <c r="N129" s="199"/>
      <c r="O129" s="105"/>
      <c r="P129" s="200">
        <f>P130+P285+P832</f>
        <v>0</v>
      </c>
      <c r="Q129" s="105"/>
      <c r="R129" s="200">
        <f>R130+R285+R832</f>
        <v>37.37656264</v>
      </c>
      <c r="S129" s="105"/>
      <c r="T129" s="201">
        <f>T130+T285+T832</f>
        <v>0.19324000000000002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72</v>
      </c>
      <c r="AU129" s="18" t="s">
        <v>115</v>
      </c>
      <c r="BK129" s="202">
        <f>BK130+BK285+BK832</f>
        <v>0</v>
      </c>
    </row>
    <row r="130" spans="1:63" s="12" customFormat="1" ht="25.9" customHeight="1">
      <c r="A130" s="12"/>
      <c r="B130" s="203"/>
      <c r="C130" s="204"/>
      <c r="D130" s="205" t="s">
        <v>72</v>
      </c>
      <c r="E130" s="206" t="s">
        <v>142</v>
      </c>
      <c r="F130" s="206" t="s">
        <v>143</v>
      </c>
      <c r="G130" s="204"/>
      <c r="H130" s="204"/>
      <c r="I130" s="207"/>
      <c r="J130" s="208">
        <f>BK130</f>
        <v>0</v>
      </c>
      <c r="K130" s="204"/>
      <c r="L130" s="209"/>
      <c r="M130" s="210"/>
      <c r="N130" s="211"/>
      <c r="O130" s="211"/>
      <c r="P130" s="212">
        <f>P131+P139+P272+P282</f>
        <v>0</v>
      </c>
      <c r="Q130" s="211"/>
      <c r="R130" s="212">
        <f>R131+R139+R272+R282</f>
        <v>32.31819206</v>
      </c>
      <c r="S130" s="211"/>
      <c r="T130" s="213">
        <f>T131+T139+T272+T282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4" t="s">
        <v>81</v>
      </c>
      <c r="AT130" s="215" t="s">
        <v>72</v>
      </c>
      <c r="AU130" s="215" t="s">
        <v>73</v>
      </c>
      <c r="AY130" s="214" t="s">
        <v>144</v>
      </c>
      <c r="BK130" s="216">
        <f>BK131+BK139+BK272+BK282</f>
        <v>0</v>
      </c>
    </row>
    <row r="131" spans="1:63" s="12" customFormat="1" ht="22.8" customHeight="1">
      <c r="A131" s="12"/>
      <c r="B131" s="203"/>
      <c r="C131" s="204"/>
      <c r="D131" s="205" t="s">
        <v>72</v>
      </c>
      <c r="E131" s="217" t="s">
        <v>145</v>
      </c>
      <c r="F131" s="217" t="s">
        <v>146</v>
      </c>
      <c r="G131" s="204"/>
      <c r="H131" s="204"/>
      <c r="I131" s="207"/>
      <c r="J131" s="218">
        <f>BK131</f>
        <v>0</v>
      </c>
      <c r="K131" s="204"/>
      <c r="L131" s="209"/>
      <c r="M131" s="210"/>
      <c r="N131" s="211"/>
      <c r="O131" s="211"/>
      <c r="P131" s="212">
        <f>SUM(P132:P138)</f>
        <v>0</v>
      </c>
      <c r="Q131" s="211"/>
      <c r="R131" s="212">
        <f>SUM(R132:R138)</f>
        <v>2.50897428</v>
      </c>
      <c r="S131" s="211"/>
      <c r="T131" s="213">
        <f>SUM(T132:T138)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4" t="s">
        <v>81</v>
      </c>
      <c r="AT131" s="215" t="s">
        <v>72</v>
      </c>
      <c r="AU131" s="215" t="s">
        <v>81</v>
      </c>
      <c r="AY131" s="214" t="s">
        <v>144</v>
      </c>
      <c r="BK131" s="216">
        <f>SUM(BK132:BK138)</f>
        <v>0</v>
      </c>
    </row>
    <row r="132" spans="1:65" s="2" customFormat="1" ht="21.75" customHeight="1">
      <c r="A132" s="39"/>
      <c r="B132" s="40"/>
      <c r="C132" s="219" t="s">
        <v>81</v>
      </c>
      <c r="D132" s="219" t="s">
        <v>147</v>
      </c>
      <c r="E132" s="220" t="s">
        <v>148</v>
      </c>
      <c r="F132" s="221" t="s">
        <v>149</v>
      </c>
      <c r="G132" s="222" t="s">
        <v>150</v>
      </c>
      <c r="H132" s="223">
        <v>2</v>
      </c>
      <c r="I132" s="224"/>
      <c r="J132" s="225">
        <f>ROUND(I132*H132,2)</f>
        <v>0</v>
      </c>
      <c r="K132" s="221" t="s">
        <v>1</v>
      </c>
      <c r="L132" s="45"/>
      <c r="M132" s="226" t="s">
        <v>1</v>
      </c>
      <c r="N132" s="227" t="s">
        <v>38</v>
      </c>
      <c r="O132" s="92"/>
      <c r="P132" s="228">
        <f>O132*H132</f>
        <v>0</v>
      </c>
      <c r="Q132" s="228">
        <v>0.02693</v>
      </c>
      <c r="R132" s="228">
        <f>Q132*H132</f>
        <v>0.05386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151</v>
      </c>
      <c r="AT132" s="230" t="s">
        <v>147</v>
      </c>
      <c r="AU132" s="230" t="s">
        <v>83</v>
      </c>
      <c r="AY132" s="18" t="s">
        <v>144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81</v>
      </c>
      <c r="BK132" s="231">
        <f>ROUND(I132*H132,2)</f>
        <v>0</v>
      </c>
      <c r="BL132" s="18" t="s">
        <v>151</v>
      </c>
      <c r="BM132" s="230" t="s">
        <v>152</v>
      </c>
    </row>
    <row r="133" spans="1:47" s="2" customFormat="1" ht="12">
      <c r="A133" s="39"/>
      <c r="B133" s="40"/>
      <c r="C133" s="41"/>
      <c r="D133" s="232" t="s">
        <v>153</v>
      </c>
      <c r="E133" s="41"/>
      <c r="F133" s="233" t="s">
        <v>154</v>
      </c>
      <c r="G133" s="41"/>
      <c r="H133" s="41"/>
      <c r="I133" s="234"/>
      <c r="J133" s="41"/>
      <c r="K133" s="41"/>
      <c r="L133" s="45"/>
      <c r="M133" s="235"/>
      <c r="N133" s="236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153</v>
      </c>
      <c r="AU133" s="18" t="s">
        <v>83</v>
      </c>
    </row>
    <row r="134" spans="1:65" s="2" customFormat="1" ht="24.15" customHeight="1">
      <c r="A134" s="39"/>
      <c r="B134" s="40"/>
      <c r="C134" s="219" t="s">
        <v>83</v>
      </c>
      <c r="D134" s="219" t="s">
        <v>147</v>
      </c>
      <c r="E134" s="220" t="s">
        <v>155</v>
      </c>
      <c r="F134" s="221" t="s">
        <v>156</v>
      </c>
      <c r="G134" s="222" t="s">
        <v>157</v>
      </c>
      <c r="H134" s="223">
        <v>10.466</v>
      </c>
      <c r="I134" s="224"/>
      <c r="J134" s="225">
        <f>ROUND(I134*H134,2)</f>
        <v>0</v>
      </c>
      <c r="K134" s="221" t="s">
        <v>1</v>
      </c>
      <c r="L134" s="45"/>
      <c r="M134" s="226" t="s">
        <v>1</v>
      </c>
      <c r="N134" s="227" t="s">
        <v>38</v>
      </c>
      <c r="O134" s="92"/>
      <c r="P134" s="228">
        <f>O134*H134</f>
        <v>0</v>
      </c>
      <c r="Q134" s="228">
        <v>0.23458</v>
      </c>
      <c r="R134" s="228">
        <f>Q134*H134</f>
        <v>2.45511428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151</v>
      </c>
      <c r="AT134" s="230" t="s">
        <v>147</v>
      </c>
      <c r="AU134" s="230" t="s">
        <v>83</v>
      </c>
      <c r="AY134" s="18" t="s">
        <v>144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81</v>
      </c>
      <c r="BK134" s="231">
        <f>ROUND(I134*H134,2)</f>
        <v>0</v>
      </c>
      <c r="BL134" s="18" t="s">
        <v>151</v>
      </c>
      <c r="BM134" s="230" t="s">
        <v>158</v>
      </c>
    </row>
    <row r="135" spans="1:47" s="2" customFormat="1" ht="12">
      <c r="A135" s="39"/>
      <c r="B135" s="40"/>
      <c r="C135" s="41"/>
      <c r="D135" s="232" t="s">
        <v>153</v>
      </c>
      <c r="E135" s="41"/>
      <c r="F135" s="233" t="s">
        <v>159</v>
      </c>
      <c r="G135" s="41"/>
      <c r="H135" s="41"/>
      <c r="I135" s="234"/>
      <c r="J135" s="41"/>
      <c r="K135" s="41"/>
      <c r="L135" s="45"/>
      <c r="M135" s="235"/>
      <c r="N135" s="236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153</v>
      </c>
      <c r="AU135" s="18" t="s">
        <v>83</v>
      </c>
    </row>
    <row r="136" spans="1:51" s="13" customFormat="1" ht="12">
      <c r="A136" s="13"/>
      <c r="B136" s="237"/>
      <c r="C136" s="238"/>
      <c r="D136" s="232" t="s">
        <v>160</v>
      </c>
      <c r="E136" s="239" t="s">
        <v>1</v>
      </c>
      <c r="F136" s="240" t="s">
        <v>161</v>
      </c>
      <c r="G136" s="238"/>
      <c r="H136" s="241">
        <v>5.233</v>
      </c>
      <c r="I136" s="242"/>
      <c r="J136" s="238"/>
      <c r="K136" s="238"/>
      <c r="L136" s="243"/>
      <c r="M136" s="244"/>
      <c r="N136" s="245"/>
      <c r="O136" s="245"/>
      <c r="P136" s="245"/>
      <c r="Q136" s="245"/>
      <c r="R136" s="245"/>
      <c r="S136" s="245"/>
      <c r="T136" s="24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7" t="s">
        <v>160</v>
      </c>
      <c r="AU136" s="247" t="s">
        <v>83</v>
      </c>
      <c r="AV136" s="13" t="s">
        <v>83</v>
      </c>
      <c r="AW136" s="13" t="s">
        <v>30</v>
      </c>
      <c r="AX136" s="13" t="s">
        <v>73</v>
      </c>
      <c r="AY136" s="247" t="s">
        <v>144</v>
      </c>
    </row>
    <row r="137" spans="1:51" s="13" customFormat="1" ht="12">
      <c r="A137" s="13"/>
      <c r="B137" s="237"/>
      <c r="C137" s="238"/>
      <c r="D137" s="232" t="s">
        <v>160</v>
      </c>
      <c r="E137" s="239" t="s">
        <v>1</v>
      </c>
      <c r="F137" s="240" t="s">
        <v>162</v>
      </c>
      <c r="G137" s="238"/>
      <c r="H137" s="241">
        <v>5.233</v>
      </c>
      <c r="I137" s="242"/>
      <c r="J137" s="238"/>
      <c r="K137" s="238"/>
      <c r="L137" s="243"/>
      <c r="M137" s="244"/>
      <c r="N137" s="245"/>
      <c r="O137" s="245"/>
      <c r="P137" s="245"/>
      <c r="Q137" s="245"/>
      <c r="R137" s="245"/>
      <c r="S137" s="245"/>
      <c r="T137" s="24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7" t="s">
        <v>160</v>
      </c>
      <c r="AU137" s="247" t="s">
        <v>83</v>
      </c>
      <c r="AV137" s="13" t="s">
        <v>83</v>
      </c>
      <c r="AW137" s="13" t="s">
        <v>30</v>
      </c>
      <c r="AX137" s="13" t="s">
        <v>73</v>
      </c>
      <c r="AY137" s="247" t="s">
        <v>144</v>
      </c>
    </row>
    <row r="138" spans="1:51" s="14" customFormat="1" ht="12">
      <c r="A138" s="14"/>
      <c r="B138" s="248"/>
      <c r="C138" s="249"/>
      <c r="D138" s="232" t="s">
        <v>160</v>
      </c>
      <c r="E138" s="250" t="s">
        <v>1</v>
      </c>
      <c r="F138" s="251" t="s">
        <v>163</v>
      </c>
      <c r="G138" s="249"/>
      <c r="H138" s="252">
        <v>10.466</v>
      </c>
      <c r="I138" s="253"/>
      <c r="J138" s="249"/>
      <c r="K138" s="249"/>
      <c r="L138" s="254"/>
      <c r="M138" s="255"/>
      <c r="N138" s="256"/>
      <c r="O138" s="256"/>
      <c r="P138" s="256"/>
      <c r="Q138" s="256"/>
      <c r="R138" s="256"/>
      <c r="S138" s="256"/>
      <c r="T138" s="257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8" t="s">
        <v>160</v>
      </c>
      <c r="AU138" s="258" t="s">
        <v>83</v>
      </c>
      <c r="AV138" s="14" t="s">
        <v>151</v>
      </c>
      <c r="AW138" s="14" t="s">
        <v>30</v>
      </c>
      <c r="AX138" s="14" t="s">
        <v>81</v>
      </c>
      <c r="AY138" s="258" t="s">
        <v>144</v>
      </c>
    </row>
    <row r="139" spans="1:63" s="12" customFormat="1" ht="22.8" customHeight="1">
      <c r="A139" s="12"/>
      <c r="B139" s="203"/>
      <c r="C139" s="204"/>
      <c r="D139" s="205" t="s">
        <v>72</v>
      </c>
      <c r="E139" s="217" t="s">
        <v>164</v>
      </c>
      <c r="F139" s="217" t="s">
        <v>165</v>
      </c>
      <c r="G139" s="204"/>
      <c r="H139" s="204"/>
      <c r="I139" s="207"/>
      <c r="J139" s="218">
        <f>BK139</f>
        <v>0</v>
      </c>
      <c r="K139" s="204"/>
      <c r="L139" s="209"/>
      <c r="M139" s="210"/>
      <c r="N139" s="211"/>
      <c r="O139" s="211"/>
      <c r="P139" s="212">
        <f>SUM(P140:P271)</f>
        <v>0</v>
      </c>
      <c r="Q139" s="211"/>
      <c r="R139" s="212">
        <f>SUM(R140:R271)</f>
        <v>29.653974920000003</v>
      </c>
      <c r="S139" s="211"/>
      <c r="T139" s="213">
        <f>SUM(T140:T271)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4" t="s">
        <v>81</v>
      </c>
      <c r="AT139" s="215" t="s">
        <v>72</v>
      </c>
      <c r="AU139" s="215" t="s">
        <v>81</v>
      </c>
      <c r="AY139" s="214" t="s">
        <v>144</v>
      </c>
      <c r="BK139" s="216">
        <f>SUM(BK140:BK271)</f>
        <v>0</v>
      </c>
    </row>
    <row r="140" spans="1:65" s="2" customFormat="1" ht="24.15" customHeight="1">
      <c r="A140" s="39"/>
      <c r="B140" s="40"/>
      <c r="C140" s="219" t="s">
        <v>145</v>
      </c>
      <c r="D140" s="219" t="s">
        <v>147</v>
      </c>
      <c r="E140" s="220" t="s">
        <v>166</v>
      </c>
      <c r="F140" s="221" t="s">
        <v>167</v>
      </c>
      <c r="G140" s="222" t="s">
        <v>157</v>
      </c>
      <c r="H140" s="223">
        <v>3239.452</v>
      </c>
      <c r="I140" s="224"/>
      <c r="J140" s="225">
        <f>ROUND(I140*H140,2)</f>
        <v>0</v>
      </c>
      <c r="K140" s="221" t="s">
        <v>1</v>
      </c>
      <c r="L140" s="45"/>
      <c r="M140" s="226" t="s">
        <v>1</v>
      </c>
      <c r="N140" s="227" t="s">
        <v>38</v>
      </c>
      <c r="O140" s="92"/>
      <c r="P140" s="228">
        <f>O140*H140</f>
        <v>0</v>
      </c>
      <c r="Q140" s="228">
        <v>0.00391</v>
      </c>
      <c r="R140" s="228">
        <f>Q140*H140</f>
        <v>12.666257320000001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151</v>
      </c>
      <c r="AT140" s="230" t="s">
        <v>147</v>
      </c>
      <c r="AU140" s="230" t="s">
        <v>83</v>
      </c>
      <c r="AY140" s="18" t="s">
        <v>144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81</v>
      </c>
      <c r="BK140" s="231">
        <f>ROUND(I140*H140,2)</f>
        <v>0</v>
      </c>
      <c r="BL140" s="18" t="s">
        <v>151</v>
      </c>
      <c r="BM140" s="230" t="s">
        <v>168</v>
      </c>
    </row>
    <row r="141" spans="1:47" s="2" customFormat="1" ht="12">
      <c r="A141" s="39"/>
      <c r="B141" s="40"/>
      <c r="C141" s="41"/>
      <c r="D141" s="232" t="s">
        <v>153</v>
      </c>
      <c r="E141" s="41"/>
      <c r="F141" s="233" t="s">
        <v>169</v>
      </c>
      <c r="G141" s="41"/>
      <c r="H141" s="41"/>
      <c r="I141" s="234"/>
      <c r="J141" s="41"/>
      <c r="K141" s="41"/>
      <c r="L141" s="45"/>
      <c r="M141" s="235"/>
      <c r="N141" s="236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153</v>
      </c>
      <c r="AU141" s="18" t="s">
        <v>83</v>
      </c>
    </row>
    <row r="142" spans="1:51" s="15" customFormat="1" ht="12">
      <c r="A142" s="15"/>
      <c r="B142" s="259"/>
      <c r="C142" s="260"/>
      <c r="D142" s="232" t="s">
        <v>160</v>
      </c>
      <c r="E142" s="261" t="s">
        <v>1</v>
      </c>
      <c r="F142" s="262" t="s">
        <v>170</v>
      </c>
      <c r="G142" s="260"/>
      <c r="H142" s="261" t="s">
        <v>1</v>
      </c>
      <c r="I142" s="263"/>
      <c r="J142" s="260"/>
      <c r="K142" s="260"/>
      <c r="L142" s="264"/>
      <c r="M142" s="265"/>
      <c r="N142" s="266"/>
      <c r="O142" s="266"/>
      <c r="P142" s="266"/>
      <c r="Q142" s="266"/>
      <c r="R142" s="266"/>
      <c r="S142" s="266"/>
      <c r="T142" s="267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8" t="s">
        <v>160</v>
      </c>
      <c r="AU142" s="268" t="s">
        <v>83</v>
      </c>
      <c r="AV142" s="15" t="s">
        <v>81</v>
      </c>
      <c r="AW142" s="15" t="s">
        <v>30</v>
      </c>
      <c r="AX142" s="15" t="s">
        <v>73</v>
      </c>
      <c r="AY142" s="268" t="s">
        <v>144</v>
      </c>
    </row>
    <row r="143" spans="1:51" s="13" customFormat="1" ht="12">
      <c r="A143" s="13"/>
      <c r="B143" s="237"/>
      <c r="C143" s="238"/>
      <c r="D143" s="232" t="s">
        <v>160</v>
      </c>
      <c r="E143" s="239" t="s">
        <v>1</v>
      </c>
      <c r="F143" s="240" t="s">
        <v>171</v>
      </c>
      <c r="G143" s="238"/>
      <c r="H143" s="241">
        <v>38.035</v>
      </c>
      <c r="I143" s="242"/>
      <c r="J143" s="238"/>
      <c r="K143" s="238"/>
      <c r="L143" s="243"/>
      <c r="M143" s="244"/>
      <c r="N143" s="245"/>
      <c r="O143" s="245"/>
      <c r="P143" s="245"/>
      <c r="Q143" s="245"/>
      <c r="R143" s="245"/>
      <c r="S143" s="245"/>
      <c r="T143" s="24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7" t="s">
        <v>160</v>
      </c>
      <c r="AU143" s="247" t="s">
        <v>83</v>
      </c>
      <c r="AV143" s="13" t="s">
        <v>83</v>
      </c>
      <c r="AW143" s="13" t="s">
        <v>30</v>
      </c>
      <c r="AX143" s="13" t="s">
        <v>73</v>
      </c>
      <c r="AY143" s="247" t="s">
        <v>144</v>
      </c>
    </row>
    <row r="144" spans="1:51" s="13" customFormat="1" ht="12">
      <c r="A144" s="13"/>
      <c r="B144" s="237"/>
      <c r="C144" s="238"/>
      <c r="D144" s="232" t="s">
        <v>160</v>
      </c>
      <c r="E144" s="239" t="s">
        <v>1</v>
      </c>
      <c r="F144" s="240" t="s">
        <v>172</v>
      </c>
      <c r="G144" s="238"/>
      <c r="H144" s="241">
        <v>21.685</v>
      </c>
      <c r="I144" s="242"/>
      <c r="J144" s="238"/>
      <c r="K144" s="238"/>
      <c r="L144" s="243"/>
      <c r="M144" s="244"/>
      <c r="N144" s="245"/>
      <c r="O144" s="245"/>
      <c r="P144" s="245"/>
      <c r="Q144" s="245"/>
      <c r="R144" s="245"/>
      <c r="S144" s="245"/>
      <c r="T144" s="24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7" t="s">
        <v>160</v>
      </c>
      <c r="AU144" s="247" t="s">
        <v>83</v>
      </c>
      <c r="AV144" s="13" t="s">
        <v>83</v>
      </c>
      <c r="AW144" s="13" t="s">
        <v>30</v>
      </c>
      <c r="AX144" s="13" t="s">
        <v>73</v>
      </c>
      <c r="AY144" s="247" t="s">
        <v>144</v>
      </c>
    </row>
    <row r="145" spans="1:51" s="13" customFormat="1" ht="12">
      <c r="A145" s="13"/>
      <c r="B145" s="237"/>
      <c r="C145" s="238"/>
      <c r="D145" s="232" t="s">
        <v>160</v>
      </c>
      <c r="E145" s="239" t="s">
        <v>1</v>
      </c>
      <c r="F145" s="240" t="s">
        <v>173</v>
      </c>
      <c r="G145" s="238"/>
      <c r="H145" s="241">
        <v>34.638</v>
      </c>
      <c r="I145" s="242"/>
      <c r="J145" s="238"/>
      <c r="K145" s="238"/>
      <c r="L145" s="243"/>
      <c r="M145" s="244"/>
      <c r="N145" s="245"/>
      <c r="O145" s="245"/>
      <c r="P145" s="245"/>
      <c r="Q145" s="245"/>
      <c r="R145" s="245"/>
      <c r="S145" s="245"/>
      <c r="T145" s="24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7" t="s">
        <v>160</v>
      </c>
      <c r="AU145" s="247" t="s">
        <v>83</v>
      </c>
      <c r="AV145" s="13" t="s">
        <v>83</v>
      </c>
      <c r="AW145" s="13" t="s">
        <v>30</v>
      </c>
      <c r="AX145" s="13" t="s">
        <v>73</v>
      </c>
      <c r="AY145" s="247" t="s">
        <v>144</v>
      </c>
    </row>
    <row r="146" spans="1:51" s="13" customFormat="1" ht="12">
      <c r="A146" s="13"/>
      <c r="B146" s="237"/>
      <c r="C146" s="238"/>
      <c r="D146" s="232" t="s">
        <v>160</v>
      </c>
      <c r="E146" s="239" t="s">
        <v>1</v>
      </c>
      <c r="F146" s="240" t="s">
        <v>174</v>
      </c>
      <c r="G146" s="238"/>
      <c r="H146" s="241">
        <v>53.339</v>
      </c>
      <c r="I146" s="242"/>
      <c r="J146" s="238"/>
      <c r="K146" s="238"/>
      <c r="L146" s="243"/>
      <c r="M146" s="244"/>
      <c r="N146" s="245"/>
      <c r="O146" s="245"/>
      <c r="P146" s="245"/>
      <c r="Q146" s="245"/>
      <c r="R146" s="245"/>
      <c r="S146" s="245"/>
      <c r="T146" s="24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7" t="s">
        <v>160</v>
      </c>
      <c r="AU146" s="247" t="s">
        <v>83</v>
      </c>
      <c r="AV146" s="13" t="s">
        <v>83</v>
      </c>
      <c r="AW146" s="13" t="s">
        <v>30</v>
      </c>
      <c r="AX146" s="13" t="s">
        <v>73</v>
      </c>
      <c r="AY146" s="247" t="s">
        <v>144</v>
      </c>
    </row>
    <row r="147" spans="1:51" s="13" customFormat="1" ht="12">
      <c r="A147" s="13"/>
      <c r="B147" s="237"/>
      <c r="C147" s="238"/>
      <c r="D147" s="232" t="s">
        <v>160</v>
      </c>
      <c r="E147" s="239" t="s">
        <v>1</v>
      </c>
      <c r="F147" s="240" t="s">
        <v>175</v>
      </c>
      <c r="G147" s="238"/>
      <c r="H147" s="241">
        <v>34.638</v>
      </c>
      <c r="I147" s="242"/>
      <c r="J147" s="238"/>
      <c r="K147" s="238"/>
      <c r="L147" s="243"/>
      <c r="M147" s="244"/>
      <c r="N147" s="245"/>
      <c r="O147" s="245"/>
      <c r="P147" s="245"/>
      <c r="Q147" s="245"/>
      <c r="R147" s="245"/>
      <c r="S147" s="245"/>
      <c r="T147" s="24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7" t="s">
        <v>160</v>
      </c>
      <c r="AU147" s="247" t="s">
        <v>83</v>
      </c>
      <c r="AV147" s="13" t="s">
        <v>83</v>
      </c>
      <c r="AW147" s="13" t="s">
        <v>30</v>
      </c>
      <c r="AX147" s="13" t="s">
        <v>73</v>
      </c>
      <c r="AY147" s="247" t="s">
        <v>144</v>
      </c>
    </row>
    <row r="148" spans="1:51" s="13" customFormat="1" ht="12">
      <c r="A148" s="13"/>
      <c r="B148" s="237"/>
      <c r="C148" s="238"/>
      <c r="D148" s="232" t="s">
        <v>160</v>
      </c>
      <c r="E148" s="239" t="s">
        <v>1</v>
      </c>
      <c r="F148" s="240" t="s">
        <v>176</v>
      </c>
      <c r="G148" s="238"/>
      <c r="H148" s="241">
        <v>54.959</v>
      </c>
      <c r="I148" s="242"/>
      <c r="J148" s="238"/>
      <c r="K148" s="238"/>
      <c r="L148" s="243"/>
      <c r="M148" s="244"/>
      <c r="N148" s="245"/>
      <c r="O148" s="245"/>
      <c r="P148" s="245"/>
      <c r="Q148" s="245"/>
      <c r="R148" s="245"/>
      <c r="S148" s="245"/>
      <c r="T148" s="24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7" t="s">
        <v>160</v>
      </c>
      <c r="AU148" s="247" t="s">
        <v>83</v>
      </c>
      <c r="AV148" s="13" t="s">
        <v>83</v>
      </c>
      <c r="AW148" s="13" t="s">
        <v>30</v>
      </c>
      <c r="AX148" s="13" t="s">
        <v>73</v>
      </c>
      <c r="AY148" s="247" t="s">
        <v>144</v>
      </c>
    </row>
    <row r="149" spans="1:51" s="13" customFormat="1" ht="12">
      <c r="A149" s="13"/>
      <c r="B149" s="237"/>
      <c r="C149" s="238"/>
      <c r="D149" s="232" t="s">
        <v>160</v>
      </c>
      <c r="E149" s="239" t="s">
        <v>1</v>
      </c>
      <c r="F149" s="240" t="s">
        <v>177</v>
      </c>
      <c r="G149" s="238"/>
      <c r="H149" s="241">
        <v>34.638</v>
      </c>
      <c r="I149" s="242"/>
      <c r="J149" s="238"/>
      <c r="K149" s="238"/>
      <c r="L149" s="243"/>
      <c r="M149" s="244"/>
      <c r="N149" s="245"/>
      <c r="O149" s="245"/>
      <c r="P149" s="245"/>
      <c r="Q149" s="245"/>
      <c r="R149" s="245"/>
      <c r="S149" s="245"/>
      <c r="T149" s="24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7" t="s">
        <v>160</v>
      </c>
      <c r="AU149" s="247" t="s">
        <v>83</v>
      </c>
      <c r="AV149" s="13" t="s">
        <v>83</v>
      </c>
      <c r="AW149" s="13" t="s">
        <v>30</v>
      </c>
      <c r="AX149" s="13" t="s">
        <v>73</v>
      </c>
      <c r="AY149" s="247" t="s">
        <v>144</v>
      </c>
    </row>
    <row r="150" spans="1:51" s="13" customFormat="1" ht="12">
      <c r="A150" s="13"/>
      <c r="B150" s="237"/>
      <c r="C150" s="238"/>
      <c r="D150" s="232" t="s">
        <v>160</v>
      </c>
      <c r="E150" s="239" t="s">
        <v>1</v>
      </c>
      <c r="F150" s="240" t="s">
        <v>178</v>
      </c>
      <c r="G150" s="238"/>
      <c r="H150" s="241">
        <v>54.659</v>
      </c>
      <c r="I150" s="242"/>
      <c r="J150" s="238"/>
      <c r="K150" s="238"/>
      <c r="L150" s="243"/>
      <c r="M150" s="244"/>
      <c r="N150" s="245"/>
      <c r="O150" s="245"/>
      <c r="P150" s="245"/>
      <c r="Q150" s="245"/>
      <c r="R150" s="245"/>
      <c r="S150" s="245"/>
      <c r="T150" s="24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7" t="s">
        <v>160</v>
      </c>
      <c r="AU150" s="247" t="s">
        <v>83</v>
      </c>
      <c r="AV150" s="13" t="s">
        <v>83</v>
      </c>
      <c r="AW150" s="13" t="s">
        <v>30</v>
      </c>
      <c r="AX150" s="13" t="s">
        <v>73</v>
      </c>
      <c r="AY150" s="247" t="s">
        <v>144</v>
      </c>
    </row>
    <row r="151" spans="1:51" s="13" customFormat="1" ht="12">
      <c r="A151" s="13"/>
      <c r="B151" s="237"/>
      <c r="C151" s="238"/>
      <c r="D151" s="232" t="s">
        <v>160</v>
      </c>
      <c r="E151" s="239" t="s">
        <v>1</v>
      </c>
      <c r="F151" s="240" t="s">
        <v>179</v>
      </c>
      <c r="G151" s="238"/>
      <c r="H151" s="241">
        <v>57.638</v>
      </c>
      <c r="I151" s="242"/>
      <c r="J151" s="238"/>
      <c r="K151" s="238"/>
      <c r="L151" s="243"/>
      <c r="M151" s="244"/>
      <c r="N151" s="245"/>
      <c r="O151" s="245"/>
      <c r="P151" s="245"/>
      <c r="Q151" s="245"/>
      <c r="R151" s="245"/>
      <c r="S151" s="245"/>
      <c r="T151" s="24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7" t="s">
        <v>160</v>
      </c>
      <c r="AU151" s="247" t="s">
        <v>83</v>
      </c>
      <c r="AV151" s="13" t="s">
        <v>83</v>
      </c>
      <c r="AW151" s="13" t="s">
        <v>30</v>
      </c>
      <c r="AX151" s="13" t="s">
        <v>73</v>
      </c>
      <c r="AY151" s="247" t="s">
        <v>144</v>
      </c>
    </row>
    <row r="152" spans="1:51" s="13" customFormat="1" ht="12">
      <c r="A152" s="13"/>
      <c r="B152" s="237"/>
      <c r="C152" s="238"/>
      <c r="D152" s="232" t="s">
        <v>160</v>
      </c>
      <c r="E152" s="239" t="s">
        <v>1</v>
      </c>
      <c r="F152" s="240" t="s">
        <v>180</v>
      </c>
      <c r="G152" s="238"/>
      <c r="H152" s="241">
        <v>55.396</v>
      </c>
      <c r="I152" s="242"/>
      <c r="J152" s="238"/>
      <c r="K152" s="238"/>
      <c r="L152" s="243"/>
      <c r="M152" s="244"/>
      <c r="N152" s="245"/>
      <c r="O152" s="245"/>
      <c r="P152" s="245"/>
      <c r="Q152" s="245"/>
      <c r="R152" s="245"/>
      <c r="S152" s="245"/>
      <c r="T152" s="24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7" t="s">
        <v>160</v>
      </c>
      <c r="AU152" s="247" t="s">
        <v>83</v>
      </c>
      <c r="AV152" s="13" t="s">
        <v>83</v>
      </c>
      <c r="AW152" s="13" t="s">
        <v>30</v>
      </c>
      <c r="AX152" s="13" t="s">
        <v>73</v>
      </c>
      <c r="AY152" s="247" t="s">
        <v>144</v>
      </c>
    </row>
    <row r="153" spans="1:51" s="13" customFormat="1" ht="12">
      <c r="A153" s="13"/>
      <c r="B153" s="237"/>
      <c r="C153" s="238"/>
      <c r="D153" s="232" t="s">
        <v>160</v>
      </c>
      <c r="E153" s="239" t="s">
        <v>1</v>
      </c>
      <c r="F153" s="240" t="s">
        <v>181</v>
      </c>
      <c r="G153" s="238"/>
      <c r="H153" s="241">
        <v>57.436</v>
      </c>
      <c r="I153" s="242"/>
      <c r="J153" s="238"/>
      <c r="K153" s="238"/>
      <c r="L153" s="243"/>
      <c r="M153" s="244"/>
      <c r="N153" s="245"/>
      <c r="O153" s="245"/>
      <c r="P153" s="245"/>
      <c r="Q153" s="245"/>
      <c r="R153" s="245"/>
      <c r="S153" s="245"/>
      <c r="T153" s="24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7" t="s">
        <v>160</v>
      </c>
      <c r="AU153" s="247" t="s">
        <v>83</v>
      </c>
      <c r="AV153" s="13" t="s">
        <v>83</v>
      </c>
      <c r="AW153" s="13" t="s">
        <v>30</v>
      </c>
      <c r="AX153" s="13" t="s">
        <v>73</v>
      </c>
      <c r="AY153" s="247" t="s">
        <v>144</v>
      </c>
    </row>
    <row r="154" spans="1:51" s="13" customFormat="1" ht="12">
      <c r="A154" s="13"/>
      <c r="B154" s="237"/>
      <c r="C154" s="238"/>
      <c r="D154" s="232" t="s">
        <v>160</v>
      </c>
      <c r="E154" s="239" t="s">
        <v>1</v>
      </c>
      <c r="F154" s="240" t="s">
        <v>182</v>
      </c>
      <c r="G154" s="238"/>
      <c r="H154" s="241">
        <v>54.545</v>
      </c>
      <c r="I154" s="242"/>
      <c r="J154" s="238"/>
      <c r="K154" s="238"/>
      <c r="L154" s="243"/>
      <c r="M154" s="244"/>
      <c r="N154" s="245"/>
      <c r="O154" s="245"/>
      <c r="P154" s="245"/>
      <c r="Q154" s="245"/>
      <c r="R154" s="245"/>
      <c r="S154" s="245"/>
      <c r="T154" s="24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7" t="s">
        <v>160</v>
      </c>
      <c r="AU154" s="247" t="s">
        <v>83</v>
      </c>
      <c r="AV154" s="13" t="s">
        <v>83</v>
      </c>
      <c r="AW154" s="13" t="s">
        <v>30</v>
      </c>
      <c r="AX154" s="13" t="s">
        <v>73</v>
      </c>
      <c r="AY154" s="247" t="s">
        <v>144</v>
      </c>
    </row>
    <row r="155" spans="1:51" s="13" customFormat="1" ht="12">
      <c r="A155" s="13"/>
      <c r="B155" s="237"/>
      <c r="C155" s="238"/>
      <c r="D155" s="232" t="s">
        <v>160</v>
      </c>
      <c r="E155" s="239" t="s">
        <v>1</v>
      </c>
      <c r="F155" s="240" t="s">
        <v>183</v>
      </c>
      <c r="G155" s="238"/>
      <c r="H155" s="241">
        <v>56.263</v>
      </c>
      <c r="I155" s="242"/>
      <c r="J155" s="238"/>
      <c r="K155" s="238"/>
      <c r="L155" s="243"/>
      <c r="M155" s="244"/>
      <c r="N155" s="245"/>
      <c r="O155" s="245"/>
      <c r="P155" s="245"/>
      <c r="Q155" s="245"/>
      <c r="R155" s="245"/>
      <c r="S155" s="245"/>
      <c r="T155" s="24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7" t="s">
        <v>160</v>
      </c>
      <c r="AU155" s="247" t="s">
        <v>83</v>
      </c>
      <c r="AV155" s="13" t="s">
        <v>83</v>
      </c>
      <c r="AW155" s="13" t="s">
        <v>30</v>
      </c>
      <c r="AX155" s="13" t="s">
        <v>73</v>
      </c>
      <c r="AY155" s="247" t="s">
        <v>144</v>
      </c>
    </row>
    <row r="156" spans="1:51" s="13" customFormat="1" ht="12">
      <c r="A156" s="13"/>
      <c r="B156" s="237"/>
      <c r="C156" s="238"/>
      <c r="D156" s="232" t="s">
        <v>160</v>
      </c>
      <c r="E156" s="239" t="s">
        <v>1</v>
      </c>
      <c r="F156" s="240" t="s">
        <v>184</v>
      </c>
      <c r="G156" s="238"/>
      <c r="H156" s="241">
        <v>19.61</v>
      </c>
      <c r="I156" s="242"/>
      <c r="J156" s="238"/>
      <c r="K156" s="238"/>
      <c r="L156" s="243"/>
      <c r="M156" s="244"/>
      <c r="N156" s="245"/>
      <c r="O156" s="245"/>
      <c r="P156" s="245"/>
      <c r="Q156" s="245"/>
      <c r="R156" s="245"/>
      <c r="S156" s="245"/>
      <c r="T156" s="24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7" t="s">
        <v>160</v>
      </c>
      <c r="AU156" s="247" t="s">
        <v>83</v>
      </c>
      <c r="AV156" s="13" t="s">
        <v>83</v>
      </c>
      <c r="AW156" s="13" t="s">
        <v>30</v>
      </c>
      <c r="AX156" s="13" t="s">
        <v>73</v>
      </c>
      <c r="AY156" s="247" t="s">
        <v>144</v>
      </c>
    </row>
    <row r="157" spans="1:51" s="13" customFormat="1" ht="12">
      <c r="A157" s="13"/>
      <c r="B157" s="237"/>
      <c r="C157" s="238"/>
      <c r="D157" s="232" t="s">
        <v>160</v>
      </c>
      <c r="E157" s="239" t="s">
        <v>1</v>
      </c>
      <c r="F157" s="240" t="s">
        <v>185</v>
      </c>
      <c r="G157" s="238"/>
      <c r="H157" s="241">
        <v>27.675</v>
      </c>
      <c r="I157" s="242"/>
      <c r="J157" s="238"/>
      <c r="K157" s="238"/>
      <c r="L157" s="243"/>
      <c r="M157" s="244"/>
      <c r="N157" s="245"/>
      <c r="O157" s="245"/>
      <c r="P157" s="245"/>
      <c r="Q157" s="245"/>
      <c r="R157" s="245"/>
      <c r="S157" s="245"/>
      <c r="T157" s="24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7" t="s">
        <v>160</v>
      </c>
      <c r="AU157" s="247" t="s">
        <v>83</v>
      </c>
      <c r="AV157" s="13" t="s">
        <v>83</v>
      </c>
      <c r="AW157" s="13" t="s">
        <v>30</v>
      </c>
      <c r="AX157" s="13" t="s">
        <v>73</v>
      </c>
      <c r="AY157" s="247" t="s">
        <v>144</v>
      </c>
    </row>
    <row r="158" spans="1:51" s="13" customFormat="1" ht="12">
      <c r="A158" s="13"/>
      <c r="B158" s="237"/>
      <c r="C158" s="238"/>
      <c r="D158" s="232" t="s">
        <v>160</v>
      </c>
      <c r="E158" s="239" t="s">
        <v>1</v>
      </c>
      <c r="F158" s="240" t="s">
        <v>186</v>
      </c>
      <c r="G158" s="238"/>
      <c r="H158" s="241">
        <v>43.976</v>
      </c>
      <c r="I158" s="242"/>
      <c r="J158" s="238"/>
      <c r="K158" s="238"/>
      <c r="L158" s="243"/>
      <c r="M158" s="244"/>
      <c r="N158" s="245"/>
      <c r="O158" s="245"/>
      <c r="P158" s="245"/>
      <c r="Q158" s="245"/>
      <c r="R158" s="245"/>
      <c r="S158" s="245"/>
      <c r="T158" s="24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7" t="s">
        <v>160</v>
      </c>
      <c r="AU158" s="247" t="s">
        <v>83</v>
      </c>
      <c r="AV158" s="13" t="s">
        <v>83</v>
      </c>
      <c r="AW158" s="13" t="s">
        <v>30</v>
      </c>
      <c r="AX158" s="13" t="s">
        <v>73</v>
      </c>
      <c r="AY158" s="247" t="s">
        <v>144</v>
      </c>
    </row>
    <row r="159" spans="1:51" s="13" customFormat="1" ht="12">
      <c r="A159" s="13"/>
      <c r="B159" s="237"/>
      <c r="C159" s="238"/>
      <c r="D159" s="232" t="s">
        <v>160</v>
      </c>
      <c r="E159" s="239" t="s">
        <v>1</v>
      </c>
      <c r="F159" s="240" t="s">
        <v>187</v>
      </c>
      <c r="G159" s="238"/>
      <c r="H159" s="241">
        <v>34.295</v>
      </c>
      <c r="I159" s="242"/>
      <c r="J159" s="238"/>
      <c r="K159" s="238"/>
      <c r="L159" s="243"/>
      <c r="M159" s="244"/>
      <c r="N159" s="245"/>
      <c r="O159" s="245"/>
      <c r="P159" s="245"/>
      <c r="Q159" s="245"/>
      <c r="R159" s="245"/>
      <c r="S159" s="245"/>
      <c r="T159" s="24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7" t="s">
        <v>160</v>
      </c>
      <c r="AU159" s="247" t="s">
        <v>83</v>
      </c>
      <c r="AV159" s="13" t="s">
        <v>83</v>
      </c>
      <c r="AW159" s="13" t="s">
        <v>30</v>
      </c>
      <c r="AX159" s="13" t="s">
        <v>73</v>
      </c>
      <c r="AY159" s="247" t="s">
        <v>144</v>
      </c>
    </row>
    <row r="160" spans="1:51" s="13" customFormat="1" ht="12">
      <c r="A160" s="13"/>
      <c r="B160" s="237"/>
      <c r="C160" s="238"/>
      <c r="D160" s="232" t="s">
        <v>160</v>
      </c>
      <c r="E160" s="239" t="s">
        <v>1</v>
      </c>
      <c r="F160" s="240" t="s">
        <v>188</v>
      </c>
      <c r="G160" s="238"/>
      <c r="H160" s="241">
        <v>60.857</v>
      </c>
      <c r="I160" s="242"/>
      <c r="J160" s="238"/>
      <c r="K160" s="238"/>
      <c r="L160" s="243"/>
      <c r="M160" s="244"/>
      <c r="N160" s="245"/>
      <c r="O160" s="245"/>
      <c r="P160" s="245"/>
      <c r="Q160" s="245"/>
      <c r="R160" s="245"/>
      <c r="S160" s="245"/>
      <c r="T160" s="24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7" t="s">
        <v>160</v>
      </c>
      <c r="AU160" s="247" t="s">
        <v>83</v>
      </c>
      <c r="AV160" s="13" t="s">
        <v>83</v>
      </c>
      <c r="AW160" s="13" t="s">
        <v>30</v>
      </c>
      <c r="AX160" s="13" t="s">
        <v>73</v>
      </c>
      <c r="AY160" s="247" t="s">
        <v>144</v>
      </c>
    </row>
    <row r="161" spans="1:51" s="13" customFormat="1" ht="12">
      <c r="A161" s="13"/>
      <c r="B161" s="237"/>
      <c r="C161" s="238"/>
      <c r="D161" s="232" t="s">
        <v>160</v>
      </c>
      <c r="E161" s="239" t="s">
        <v>1</v>
      </c>
      <c r="F161" s="240" t="s">
        <v>189</v>
      </c>
      <c r="G161" s="238"/>
      <c r="H161" s="241">
        <v>61.995</v>
      </c>
      <c r="I161" s="242"/>
      <c r="J161" s="238"/>
      <c r="K161" s="238"/>
      <c r="L161" s="243"/>
      <c r="M161" s="244"/>
      <c r="N161" s="245"/>
      <c r="O161" s="245"/>
      <c r="P161" s="245"/>
      <c r="Q161" s="245"/>
      <c r="R161" s="245"/>
      <c r="S161" s="245"/>
      <c r="T161" s="24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7" t="s">
        <v>160</v>
      </c>
      <c r="AU161" s="247" t="s">
        <v>83</v>
      </c>
      <c r="AV161" s="13" t="s">
        <v>83</v>
      </c>
      <c r="AW161" s="13" t="s">
        <v>30</v>
      </c>
      <c r="AX161" s="13" t="s">
        <v>73</v>
      </c>
      <c r="AY161" s="247" t="s">
        <v>144</v>
      </c>
    </row>
    <row r="162" spans="1:51" s="13" customFormat="1" ht="12">
      <c r="A162" s="13"/>
      <c r="B162" s="237"/>
      <c r="C162" s="238"/>
      <c r="D162" s="232" t="s">
        <v>160</v>
      </c>
      <c r="E162" s="239" t="s">
        <v>1</v>
      </c>
      <c r="F162" s="240" t="s">
        <v>190</v>
      </c>
      <c r="G162" s="238"/>
      <c r="H162" s="241">
        <v>60.699</v>
      </c>
      <c r="I162" s="242"/>
      <c r="J162" s="238"/>
      <c r="K162" s="238"/>
      <c r="L162" s="243"/>
      <c r="M162" s="244"/>
      <c r="N162" s="245"/>
      <c r="O162" s="245"/>
      <c r="P162" s="245"/>
      <c r="Q162" s="245"/>
      <c r="R162" s="245"/>
      <c r="S162" s="245"/>
      <c r="T162" s="24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7" t="s">
        <v>160</v>
      </c>
      <c r="AU162" s="247" t="s">
        <v>83</v>
      </c>
      <c r="AV162" s="13" t="s">
        <v>83</v>
      </c>
      <c r="AW162" s="13" t="s">
        <v>30</v>
      </c>
      <c r="AX162" s="13" t="s">
        <v>73</v>
      </c>
      <c r="AY162" s="247" t="s">
        <v>144</v>
      </c>
    </row>
    <row r="163" spans="1:51" s="13" customFormat="1" ht="12">
      <c r="A163" s="13"/>
      <c r="B163" s="237"/>
      <c r="C163" s="238"/>
      <c r="D163" s="232" t="s">
        <v>160</v>
      </c>
      <c r="E163" s="239" t="s">
        <v>1</v>
      </c>
      <c r="F163" s="240" t="s">
        <v>191</v>
      </c>
      <c r="G163" s="238"/>
      <c r="H163" s="241">
        <v>40.973</v>
      </c>
      <c r="I163" s="242"/>
      <c r="J163" s="238"/>
      <c r="K163" s="238"/>
      <c r="L163" s="243"/>
      <c r="M163" s="244"/>
      <c r="N163" s="245"/>
      <c r="O163" s="245"/>
      <c r="P163" s="245"/>
      <c r="Q163" s="245"/>
      <c r="R163" s="245"/>
      <c r="S163" s="245"/>
      <c r="T163" s="24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7" t="s">
        <v>160</v>
      </c>
      <c r="AU163" s="247" t="s">
        <v>83</v>
      </c>
      <c r="AV163" s="13" t="s">
        <v>83</v>
      </c>
      <c r="AW163" s="13" t="s">
        <v>30</v>
      </c>
      <c r="AX163" s="13" t="s">
        <v>73</v>
      </c>
      <c r="AY163" s="247" t="s">
        <v>144</v>
      </c>
    </row>
    <row r="164" spans="1:51" s="13" customFormat="1" ht="12">
      <c r="A164" s="13"/>
      <c r="B164" s="237"/>
      <c r="C164" s="238"/>
      <c r="D164" s="232" t="s">
        <v>160</v>
      </c>
      <c r="E164" s="239" t="s">
        <v>1</v>
      </c>
      <c r="F164" s="240" t="s">
        <v>192</v>
      </c>
      <c r="G164" s="238"/>
      <c r="H164" s="241">
        <v>41.805</v>
      </c>
      <c r="I164" s="242"/>
      <c r="J164" s="238"/>
      <c r="K164" s="238"/>
      <c r="L164" s="243"/>
      <c r="M164" s="244"/>
      <c r="N164" s="245"/>
      <c r="O164" s="245"/>
      <c r="P164" s="245"/>
      <c r="Q164" s="245"/>
      <c r="R164" s="245"/>
      <c r="S164" s="245"/>
      <c r="T164" s="24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7" t="s">
        <v>160</v>
      </c>
      <c r="AU164" s="247" t="s">
        <v>83</v>
      </c>
      <c r="AV164" s="13" t="s">
        <v>83</v>
      </c>
      <c r="AW164" s="13" t="s">
        <v>30</v>
      </c>
      <c r="AX164" s="13" t="s">
        <v>73</v>
      </c>
      <c r="AY164" s="247" t="s">
        <v>144</v>
      </c>
    </row>
    <row r="165" spans="1:51" s="13" customFormat="1" ht="12">
      <c r="A165" s="13"/>
      <c r="B165" s="237"/>
      <c r="C165" s="238"/>
      <c r="D165" s="232" t="s">
        <v>160</v>
      </c>
      <c r="E165" s="239" t="s">
        <v>1</v>
      </c>
      <c r="F165" s="240" t="s">
        <v>193</v>
      </c>
      <c r="G165" s="238"/>
      <c r="H165" s="241">
        <v>43.515</v>
      </c>
      <c r="I165" s="242"/>
      <c r="J165" s="238"/>
      <c r="K165" s="238"/>
      <c r="L165" s="243"/>
      <c r="M165" s="244"/>
      <c r="N165" s="245"/>
      <c r="O165" s="245"/>
      <c r="P165" s="245"/>
      <c r="Q165" s="245"/>
      <c r="R165" s="245"/>
      <c r="S165" s="245"/>
      <c r="T165" s="24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7" t="s">
        <v>160</v>
      </c>
      <c r="AU165" s="247" t="s">
        <v>83</v>
      </c>
      <c r="AV165" s="13" t="s">
        <v>83</v>
      </c>
      <c r="AW165" s="13" t="s">
        <v>30</v>
      </c>
      <c r="AX165" s="13" t="s">
        <v>73</v>
      </c>
      <c r="AY165" s="247" t="s">
        <v>144</v>
      </c>
    </row>
    <row r="166" spans="1:51" s="13" customFormat="1" ht="12">
      <c r="A166" s="13"/>
      <c r="B166" s="237"/>
      <c r="C166" s="238"/>
      <c r="D166" s="232" t="s">
        <v>160</v>
      </c>
      <c r="E166" s="239" t="s">
        <v>1</v>
      </c>
      <c r="F166" s="240" t="s">
        <v>194</v>
      </c>
      <c r="G166" s="238"/>
      <c r="H166" s="241">
        <v>35.2</v>
      </c>
      <c r="I166" s="242"/>
      <c r="J166" s="238"/>
      <c r="K166" s="238"/>
      <c r="L166" s="243"/>
      <c r="M166" s="244"/>
      <c r="N166" s="245"/>
      <c r="O166" s="245"/>
      <c r="P166" s="245"/>
      <c r="Q166" s="245"/>
      <c r="R166" s="245"/>
      <c r="S166" s="245"/>
      <c r="T166" s="24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7" t="s">
        <v>160</v>
      </c>
      <c r="AU166" s="247" t="s">
        <v>83</v>
      </c>
      <c r="AV166" s="13" t="s">
        <v>83</v>
      </c>
      <c r="AW166" s="13" t="s">
        <v>30</v>
      </c>
      <c r="AX166" s="13" t="s">
        <v>73</v>
      </c>
      <c r="AY166" s="247" t="s">
        <v>144</v>
      </c>
    </row>
    <row r="167" spans="1:51" s="13" customFormat="1" ht="12">
      <c r="A167" s="13"/>
      <c r="B167" s="237"/>
      <c r="C167" s="238"/>
      <c r="D167" s="232" t="s">
        <v>160</v>
      </c>
      <c r="E167" s="239" t="s">
        <v>1</v>
      </c>
      <c r="F167" s="240" t="s">
        <v>195</v>
      </c>
      <c r="G167" s="238"/>
      <c r="H167" s="241">
        <v>23.153</v>
      </c>
      <c r="I167" s="242"/>
      <c r="J167" s="238"/>
      <c r="K167" s="238"/>
      <c r="L167" s="243"/>
      <c r="M167" s="244"/>
      <c r="N167" s="245"/>
      <c r="O167" s="245"/>
      <c r="P167" s="245"/>
      <c r="Q167" s="245"/>
      <c r="R167" s="245"/>
      <c r="S167" s="245"/>
      <c r="T167" s="24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7" t="s">
        <v>160</v>
      </c>
      <c r="AU167" s="247" t="s">
        <v>83</v>
      </c>
      <c r="AV167" s="13" t="s">
        <v>83</v>
      </c>
      <c r="AW167" s="13" t="s">
        <v>30</v>
      </c>
      <c r="AX167" s="13" t="s">
        <v>73</v>
      </c>
      <c r="AY167" s="247" t="s">
        <v>144</v>
      </c>
    </row>
    <row r="168" spans="1:51" s="13" customFormat="1" ht="12">
      <c r="A168" s="13"/>
      <c r="B168" s="237"/>
      <c r="C168" s="238"/>
      <c r="D168" s="232" t="s">
        <v>160</v>
      </c>
      <c r="E168" s="239" t="s">
        <v>1</v>
      </c>
      <c r="F168" s="240" t="s">
        <v>196</v>
      </c>
      <c r="G168" s="238"/>
      <c r="H168" s="241">
        <v>28.835</v>
      </c>
      <c r="I168" s="242"/>
      <c r="J168" s="238"/>
      <c r="K168" s="238"/>
      <c r="L168" s="243"/>
      <c r="M168" s="244"/>
      <c r="N168" s="245"/>
      <c r="O168" s="245"/>
      <c r="P168" s="245"/>
      <c r="Q168" s="245"/>
      <c r="R168" s="245"/>
      <c r="S168" s="245"/>
      <c r="T168" s="24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7" t="s">
        <v>160</v>
      </c>
      <c r="AU168" s="247" t="s">
        <v>83</v>
      </c>
      <c r="AV168" s="13" t="s">
        <v>83</v>
      </c>
      <c r="AW168" s="13" t="s">
        <v>30</v>
      </c>
      <c r="AX168" s="13" t="s">
        <v>73</v>
      </c>
      <c r="AY168" s="247" t="s">
        <v>144</v>
      </c>
    </row>
    <row r="169" spans="1:51" s="13" customFormat="1" ht="12">
      <c r="A169" s="13"/>
      <c r="B169" s="237"/>
      <c r="C169" s="238"/>
      <c r="D169" s="232" t="s">
        <v>160</v>
      </c>
      <c r="E169" s="239" t="s">
        <v>1</v>
      </c>
      <c r="F169" s="240" t="s">
        <v>197</v>
      </c>
      <c r="G169" s="238"/>
      <c r="H169" s="241">
        <v>57.322</v>
      </c>
      <c r="I169" s="242"/>
      <c r="J169" s="238"/>
      <c r="K169" s="238"/>
      <c r="L169" s="243"/>
      <c r="M169" s="244"/>
      <c r="N169" s="245"/>
      <c r="O169" s="245"/>
      <c r="P169" s="245"/>
      <c r="Q169" s="245"/>
      <c r="R169" s="245"/>
      <c r="S169" s="245"/>
      <c r="T169" s="24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7" t="s">
        <v>160</v>
      </c>
      <c r="AU169" s="247" t="s">
        <v>83</v>
      </c>
      <c r="AV169" s="13" t="s">
        <v>83</v>
      </c>
      <c r="AW169" s="13" t="s">
        <v>30</v>
      </c>
      <c r="AX169" s="13" t="s">
        <v>73</v>
      </c>
      <c r="AY169" s="247" t="s">
        <v>144</v>
      </c>
    </row>
    <row r="170" spans="1:51" s="13" customFormat="1" ht="12">
      <c r="A170" s="13"/>
      <c r="B170" s="237"/>
      <c r="C170" s="238"/>
      <c r="D170" s="232" t="s">
        <v>160</v>
      </c>
      <c r="E170" s="239" t="s">
        <v>1</v>
      </c>
      <c r="F170" s="240" t="s">
        <v>198</v>
      </c>
      <c r="G170" s="238"/>
      <c r="H170" s="241">
        <v>32.84</v>
      </c>
      <c r="I170" s="242"/>
      <c r="J170" s="238"/>
      <c r="K170" s="238"/>
      <c r="L170" s="243"/>
      <c r="M170" s="244"/>
      <c r="N170" s="245"/>
      <c r="O170" s="245"/>
      <c r="P170" s="245"/>
      <c r="Q170" s="245"/>
      <c r="R170" s="245"/>
      <c r="S170" s="245"/>
      <c r="T170" s="24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7" t="s">
        <v>160</v>
      </c>
      <c r="AU170" s="247" t="s">
        <v>83</v>
      </c>
      <c r="AV170" s="13" t="s">
        <v>83</v>
      </c>
      <c r="AW170" s="13" t="s">
        <v>30</v>
      </c>
      <c r="AX170" s="13" t="s">
        <v>73</v>
      </c>
      <c r="AY170" s="247" t="s">
        <v>144</v>
      </c>
    </row>
    <row r="171" spans="1:51" s="13" customFormat="1" ht="12">
      <c r="A171" s="13"/>
      <c r="B171" s="237"/>
      <c r="C171" s="238"/>
      <c r="D171" s="232" t="s">
        <v>160</v>
      </c>
      <c r="E171" s="239" t="s">
        <v>1</v>
      </c>
      <c r="F171" s="240" t="s">
        <v>199</v>
      </c>
      <c r="G171" s="238"/>
      <c r="H171" s="241">
        <v>55.997</v>
      </c>
      <c r="I171" s="242"/>
      <c r="J171" s="238"/>
      <c r="K171" s="238"/>
      <c r="L171" s="243"/>
      <c r="M171" s="244"/>
      <c r="N171" s="245"/>
      <c r="O171" s="245"/>
      <c r="P171" s="245"/>
      <c r="Q171" s="245"/>
      <c r="R171" s="245"/>
      <c r="S171" s="245"/>
      <c r="T171" s="24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7" t="s">
        <v>160</v>
      </c>
      <c r="AU171" s="247" t="s">
        <v>83</v>
      </c>
      <c r="AV171" s="13" t="s">
        <v>83</v>
      </c>
      <c r="AW171" s="13" t="s">
        <v>30</v>
      </c>
      <c r="AX171" s="13" t="s">
        <v>73</v>
      </c>
      <c r="AY171" s="247" t="s">
        <v>144</v>
      </c>
    </row>
    <row r="172" spans="1:51" s="13" customFormat="1" ht="12">
      <c r="A172" s="13"/>
      <c r="B172" s="237"/>
      <c r="C172" s="238"/>
      <c r="D172" s="232" t="s">
        <v>160</v>
      </c>
      <c r="E172" s="239" t="s">
        <v>1</v>
      </c>
      <c r="F172" s="240" t="s">
        <v>200</v>
      </c>
      <c r="G172" s="238"/>
      <c r="H172" s="241">
        <v>37.18</v>
      </c>
      <c r="I172" s="242"/>
      <c r="J172" s="238"/>
      <c r="K172" s="238"/>
      <c r="L172" s="243"/>
      <c r="M172" s="244"/>
      <c r="N172" s="245"/>
      <c r="O172" s="245"/>
      <c r="P172" s="245"/>
      <c r="Q172" s="245"/>
      <c r="R172" s="245"/>
      <c r="S172" s="245"/>
      <c r="T172" s="24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7" t="s">
        <v>160</v>
      </c>
      <c r="AU172" s="247" t="s">
        <v>83</v>
      </c>
      <c r="AV172" s="13" t="s">
        <v>83</v>
      </c>
      <c r="AW172" s="13" t="s">
        <v>30</v>
      </c>
      <c r="AX172" s="13" t="s">
        <v>73</v>
      </c>
      <c r="AY172" s="247" t="s">
        <v>144</v>
      </c>
    </row>
    <row r="173" spans="1:51" s="13" customFormat="1" ht="12">
      <c r="A173" s="13"/>
      <c r="B173" s="237"/>
      <c r="C173" s="238"/>
      <c r="D173" s="232" t="s">
        <v>160</v>
      </c>
      <c r="E173" s="239" t="s">
        <v>1</v>
      </c>
      <c r="F173" s="240" t="s">
        <v>201</v>
      </c>
      <c r="G173" s="238"/>
      <c r="H173" s="241">
        <v>53.785</v>
      </c>
      <c r="I173" s="242"/>
      <c r="J173" s="238"/>
      <c r="K173" s="238"/>
      <c r="L173" s="243"/>
      <c r="M173" s="244"/>
      <c r="N173" s="245"/>
      <c r="O173" s="245"/>
      <c r="P173" s="245"/>
      <c r="Q173" s="245"/>
      <c r="R173" s="245"/>
      <c r="S173" s="245"/>
      <c r="T173" s="24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7" t="s">
        <v>160</v>
      </c>
      <c r="AU173" s="247" t="s">
        <v>83</v>
      </c>
      <c r="AV173" s="13" t="s">
        <v>83</v>
      </c>
      <c r="AW173" s="13" t="s">
        <v>30</v>
      </c>
      <c r="AX173" s="13" t="s">
        <v>73</v>
      </c>
      <c r="AY173" s="247" t="s">
        <v>144</v>
      </c>
    </row>
    <row r="174" spans="1:51" s="13" customFormat="1" ht="12">
      <c r="A174" s="13"/>
      <c r="B174" s="237"/>
      <c r="C174" s="238"/>
      <c r="D174" s="232" t="s">
        <v>160</v>
      </c>
      <c r="E174" s="239" t="s">
        <v>1</v>
      </c>
      <c r="F174" s="240" t="s">
        <v>202</v>
      </c>
      <c r="G174" s="238"/>
      <c r="H174" s="241">
        <v>36.038</v>
      </c>
      <c r="I174" s="242"/>
      <c r="J174" s="238"/>
      <c r="K174" s="238"/>
      <c r="L174" s="243"/>
      <c r="M174" s="244"/>
      <c r="N174" s="245"/>
      <c r="O174" s="245"/>
      <c r="P174" s="245"/>
      <c r="Q174" s="245"/>
      <c r="R174" s="245"/>
      <c r="S174" s="245"/>
      <c r="T174" s="24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7" t="s">
        <v>160</v>
      </c>
      <c r="AU174" s="247" t="s">
        <v>83</v>
      </c>
      <c r="AV174" s="13" t="s">
        <v>83</v>
      </c>
      <c r="AW174" s="13" t="s">
        <v>30</v>
      </c>
      <c r="AX174" s="13" t="s">
        <v>73</v>
      </c>
      <c r="AY174" s="247" t="s">
        <v>144</v>
      </c>
    </row>
    <row r="175" spans="1:51" s="13" customFormat="1" ht="12">
      <c r="A175" s="13"/>
      <c r="B175" s="237"/>
      <c r="C175" s="238"/>
      <c r="D175" s="232" t="s">
        <v>160</v>
      </c>
      <c r="E175" s="239" t="s">
        <v>1</v>
      </c>
      <c r="F175" s="240" t="s">
        <v>203</v>
      </c>
      <c r="G175" s="238"/>
      <c r="H175" s="241">
        <v>54.895</v>
      </c>
      <c r="I175" s="242"/>
      <c r="J175" s="238"/>
      <c r="K175" s="238"/>
      <c r="L175" s="243"/>
      <c r="M175" s="244"/>
      <c r="N175" s="245"/>
      <c r="O175" s="245"/>
      <c r="P175" s="245"/>
      <c r="Q175" s="245"/>
      <c r="R175" s="245"/>
      <c r="S175" s="245"/>
      <c r="T175" s="24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7" t="s">
        <v>160</v>
      </c>
      <c r="AU175" s="247" t="s">
        <v>83</v>
      </c>
      <c r="AV175" s="13" t="s">
        <v>83</v>
      </c>
      <c r="AW175" s="13" t="s">
        <v>30</v>
      </c>
      <c r="AX175" s="13" t="s">
        <v>73</v>
      </c>
      <c r="AY175" s="247" t="s">
        <v>144</v>
      </c>
    </row>
    <row r="176" spans="1:51" s="13" customFormat="1" ht="12">
      <c r="A176" s="13"/>
      <c r="B176" s="237"/>
      <c r="C176" s="238"/>
      <c r="D176" s="232" t="s">
        <v>160</v>
      </c>
      <c r="E176" s="239" t="s">
        <v>1</v>
      </c>
      <c r="F176" s="240" t="s">
        <v>204</v>
      </c>
      <c r="G176" s="238"/>
      <c r="H176" s="241">
        <v>37.363</v>
      </c>
      <c r="I176" s="242"/>
      <c r="J176" s="238"/>
      <c r="K176" s="238"/>
      <c r="L176" s="243"/>
      <c r="M176" s="244"/>
      <c r="N176" s="245"/>
      <c r="O176" s="245"/>
      <c r="P176" s="245"/>
      <c r="Q176" s="245"/>
      <c r="R176" s="245"/>
      <c r="S176" s="245"/>
      <c r="T176" s="24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7" t="s">
        <v>160</v>
      </c>
      <c r="AU176" s="247" t="s">
        <v>83</v>
      </c>
      <c r="AV176" s="13" t="s">
        <v>83</v>
      </c>
      <c r="AW176" s="13" t="s">
        <v>30</v>
      </c>
      <c r="AX176" s="13" t="s">
        <v>73</v>
      </c>
      <c r="AY176" s="247" t="s">
        <v>144</v>
      </c>
    </row>
    <row r="177" spans="1:51" s="13" customFormat="1" ht="12">
      <c r="A177" s="13"/>
      <c r="B177" s="237"/>
      <c r="C177" s="238"/>
      <c r="D177" s="232" t="s">
        <v>160</v>
      </c>
      <c r="E177" s="239" t="s">
        <v>1</v>
      </c>
      <c r="F177" s="240" t="s">
        <v>205</v>
      </c>
      <c r="G177" s="238"/>
      <c r="H177" s="241">
        <v>52.495</v>
      </c>
      <c r="I177" s="242"/>
      <c r="J177" s="238"/>
      <c r="K177" s="238"/>
      <c r="L177" s="243"/>
      <c r="M177" s="244"/>
      <c r="N177" s="245"/>
      <c r="O177" s="245"/>
      <c r="P177" s="245"/>
      <c r="Q177" s="245"/>
      <c r="R177" s="245"/>
      <c r="S177" s="245"/>
      <c r="T177" s="24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7" t="s">
        <v>160</v>
      </c>
      <c r="AU177" s="247" t="s">
        <v>83</v>
      </c>
      <c r="AV177" s="13" t="s">
        <v>83</v>
      </c>
      <c r="AW177" s="13" t="s">
        <v>30</v>
      </c>
      <c r="AX177" s="13" t="s">
        <v>73</v>
      </c>
      <c r="AY177" s="247" t="s">
        <v>144</v>
      </c>
    </row>
    <row r="178" spans="1:51" s="13" customFormat="1" ht="12">
      <c r="A178" s="13"/>
      <c r="B178" s="237"/>
      <c r="C178" s="238"/>
      <c r="D178" s="232" t="s">
        <v>160</v>
      </c>
      <c r="E178" s="239" t="s">
        <v>1</v>
      </c>
      <c r="F178" s="240" t="s">
        <v>206</v>
      </c>
      <c r="G178" s="238"/>
      <c r="H178" s="241">
        <v>37.463</v>
      </c>
      <c r="I178" s="242"/>
      <c r="J178" s="238"/>
      <c r="K178" s="238"/>
      <c r="L178" s="243"/>
      <c r="M178" s="244"/>
      <c r="N178" s="245"/>
      <c r="O178" s="245"/>
      <c r="P178" s="245"/>
      <c r="Q178" s="245"/>
      <c r="R178" s="245"/>
      <c r="S178" s="245"/>
      <c r="T178" s="24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7" t="s">
        <v>160</v>
      </c>
      <c r="AU178" s="247" t="s">
        <v>83</v>
      </c>
      <c r="AV178" s="13" t="s">
        <v>83</v>
      </c>
      <c r="AW178" s="13" t="s">
        <v>30</v>
      </c>
      <c r="AX178" s="13" t="s">
        <v>73</v>
      </c>
      <c r="AY178" s="247" t="s">
        <v>144</v>
      </c>
    </row>
    <row r="179" spans="1:51" s="13" customFormat="1" ht="12">
      <c r="A179" s="13"/>
      <c r="B179" s="237"/>
      <c r="C179" s="238"/>
      <c r="D179" s="232" t="s">
        <v>160</v>
      </c>
      <c r="E179" s="239" t="s">
        <v>1</v>
      </c>
      <c r="F179" s="240" t="s">
        <v>207</v>
      </c>
      <c r="G179" s="238"/>
      <c r="H179" s="241">
        <v>51.75</v>
      </c>
      <c r="I179" s="242"/>
      <c r="J179" s="238"/>
      <c r="K179" s="238"/>
      <c r="L179" s="243"/>
      <c r="M179" s="244"/>
      <c r="N179" s="245"/>
      <c r="O179" s="245"/>
      <c r="P179" s="245"/>
      <c r="Q179" s="245"/>
      <c r="R179" s="245"/>
      <c r="S179" s="245"/>
      <c r="T179" s="24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7" t="s">
        <v>160</v>
      </c>
      <c r="AU179" s="247" t="s">
        <v>83</v>
      </c>
      <c r="AV179" s="13" t="s">
        <v>83</v>
      </c>
      <c r="AW179" s="13" t="s">
        <v>30</v>
      </c>
      <c r="AX179" s="13" t="s">
        <v>73</v>
      </c>
      <c r="AY179" s="247" t="s">
        <v>144</v>
      </c>
    </row>
    <row r="180" spans="1:51" s="13" customFormat="1" ht="12">
      <c r="A180" s="13"/>
      <c r="B180" s="237"/>
      <c r="C180" s="238"/>
      <c r="D180" s="232" t="s">
        <v>160</v>
      </c>
      <c r="E180" s="239" t="s">
        <v>1</v>
      </c>
      <c r="F180" s="240" t="s">
        <v>208</v>
      </c>
      <c r="G180" s="238"/>
      <c r="H180" s="241">
        <v>36.338</v>
      </c>
      <c r="I180" s="242"/>
      <c r="J180" s="238"/>
      <c r="K180" s="238"/>
      <c r="L180" s="243"/>
      <c r="M180" s="244"/>
      <c r="N180" s="245"/>
      <c r="O180" s="245"/>
      <c r="P180" s="245"/>
      <c r="Q180" s="245"/>
      <c r="R180" s="245"/>
      <c r="S180" s="245"/>
      <c r="T180" s="24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7" t="s">
        <v>160</v>
      </c>
      <c r="AU180" s="247" t="s">
        <v>83</v>
      </c>
      <c r="AV180" s="13" t="s">
        <v>83</v>
      </c>
      <c r="AW180" s="13" t="s">
        <v>30</v>
      </c>
      <c r="AX180" s="13" t="s">
        <v>73</v>
      </c>
      <c r="AY180" s="247" t="s">
        <v>144</v>
      </c>
    </row>
    <row r="181" spans="1:51" s="16" customFormat="1" ht="12">
      <c r="A181" s="16"/>
      <c r="B181" s="269"/>
      <c r="C181" s="270"/>
      <c r="D181" s="232" t="s">
        <v>160</v>
      </c>
      <c r="E181" s="271" t="s">
        <v>1</v>
      </c>
      <c r="F181" s="272" t="s">
        <v>209</v>
      </c>
      <c r="G181" s="270"/>
      <c r="H181" s="273">
        <v>1673.923</v>
      </c>
      <c r="I181" s="274"/>
      <c r="J181" s="270"/>
      <c r="K181" s="270"/>
      <c r="L181" s="275"/>
      <c r="M181" s="276"/>
      <c r="N181" s="277"/>
      <c r="O181" s="277"/>
      <c r="P181" s="277"/>
      <c r="Q181" s="277"/>
      <c r="R181" s="277"/>
      <c r="S181" s="277"/>
      <c r="T181" s="278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T181" s="279" t="s">
        <v>160</v>
      </c>
      <c r="AU181" s="279" t="s">
        <v>83</v>
      </c>
      <c r="AV181" s="16" t="s">
        <v>145</v>
      </c>
      <c r="AW181" s="16" t="s">
        <v>30</v>
      </c>
      <c r="AX181" s="16" t="s">
        <v>73</v>
      </c>
      <c r="AY181" s="279" t="s">
        <v>144</v>
      </c>
    </row>
    <row r="182" spans="1:51" s="15" customFormat="1" ht="12">
      <c r="A182" s="15"/>
      <c r="B182" s="259"/>
      <c r="C182" s="260"/>
      <c r="D182" s="232" t="s">
        <v>160</v>
      </c>
      <c r="E182" s="261" t="s">
        <v>1</v>
      </c>
      <c r="F182" s="262" t="s">
        <v>210</v>
      </c>
      <c r="G182" s="260"/>
      <c r="H182" s="261" t="s">
        <v>1</v>
      </c>
      <c r="I182" s="263"/>
      <c r="J182" s="260"/>
      <c r="K182" s="260"/>
      <c r="L182" s="264"/>
      <c r="M182" s="265"/>
      <c r="N182" s="266"/>
      <c r="O182" s="266"/>
      <c r="P182" s="266"/>
      <c r="Q182" s="266"/>
      <c r="R182" s="266"/>
      <c r="S182" s="266"/>
      <c r="T182" s="267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68" t="s">
        <v>160</v>
      </c>
      <c r="AU182" s="268" t="s">
        <v>83</v>
      </c>
      <c r="AV182" s="15" t="s">
        <v>81</v>
      </c>
      <c r="AW182" s="15" t="s">
        <v>30</v>
      </c>
      <c r="AX182" s="15" t="s">
        <v>73</v>
      </c>
      <c r="AY182" s="268" t="s">
        <v>144</v>
      </c>
    </row>
    <row r="183" spans="1:51" s="13" customFormat="1" ht="12">
      <c r="A183" s="13"/>
      <c r="B183" s="237"/>
      <c r="C183" s="238"/>
      <c r="D183" s="232" t="s">
        <v>160</v>
      </c>
      <c r="E183" s="239" t="s">
        <v>1</v>
      </c>
      <c r="F183" s="240" t="s">
        <v>211</v>
      </c>
      <c r="G183" s="238"/>
      <c r="H183" s="241">
        <v>45.73</v>
      </c>
      <c r="I183" s="242"/>
      <c r="J183" s="238"/>
      <c r="K183" s="238"/>
      <c r="L183" s="243"/>
      <c r="M183" s="244"/>
      <c r="N183" s="245"/>
      <c r="O183" s="245"/>
      <c r="P183" s="245"/>
      <c r="Q183" s="245"/>
      <c r="R183" s="245"/>
      <c r="S183" s="245"/>
      <c r="T183" s="24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7" t="s">
        <v>160</v>
      </c>
      <c r="AU183" s="247" t="s">
        <v>83</v>
      </c>
      <c r="AV183" s="13" t="s">
        <v>83</v>
      </c>
      <c r="AW183" s="13" t="s">
        <v>30</v>
      </c>
      <c r="AX183" s="13" t="s">
        <v>73</v>
      </c>
      <c r="AY183" s="247" t="s">
        <v>144</v>
      </c>
    </row>
    <row r="184" spans="1:51" s="13" customFormat="1" ht="12">
      <c r="A184" s="13"/>
      <c r="B184" s="237"/>
      <c r="C184" s="238"/>
      <c r="D184" s="232" t="s">
        <v>160</v>
      </c>
      <c r="E184" s="239" t="s">
        <v>1</v>
      </c>
      <c r="F184" s="240" t="s">
        <v>212</v>
      </c>
      <c r="G184" s="238"/>
      <c r="H184" s="241">
        <v>45.73</v>
      </c>
      <c r="I184" s="242"/>
      <c r="J184" s="238"/>
      <c r="K184" s="238"/>
      <c r="L184" s="243"/>
      <c r="M184" s="244"/>
      <c r="N184" s="245"/>
      <c r="O184" s="245"/>
      <c r="P184" s="245"/>
      <c r="Q184" s="245"/>
      <c r="R184" s="245"/>
      <c r="S184" s="245"/>
      <c r="T184" s="24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7" t="s">
        <v>160</v>
      </c>
      <c r="AU184" s="247" t="s">
        <v>83</v>
      </c>
      <c r="AV184" s="13" t="s">
        <v>83</v>
      </c>
      <c r="AW184" s="13" t="s">
        <v>30</v>
      </c>
      <c r="AX184" s="13" t="s">
        <v>73</v>
      </c>
      <c r="AY184" s="247" t="s">
        <v>144</v>
      </c>
    </row>
    <row r="185" spans="1:51" s="13" customFormat="1" ht="12">
      <c r="A185" s="13"/>
      <c r="B185" s="237"/>
      <c r="C185" s="238"/>
      <c r="D185" s="232" t="s">
        <v>160</v>
      </c>
      <c r="E185" s="239" t="s">
        <v>1</v>
      </c>
      <c r="F185" s="240" t="s">
        <v>213</v>
      </c>
      <c r="G185" s="238"/>
      <c r="H185" s="241">
        <v>128.265</v>
      </c>
      <c r="I185" s="242"/>
      <c r="J185" s="238"/>
      <c r="K185" s="238"/>
      <c r="L185" s="243"/>
      <c r="M185" s="244"/>
      <c r="N185" s="245"/>
      <c r="O185" s="245"/>
      <c r="P185" s="245"/>
      <c r="Q185" s="245"/>
      <c r="R185" s="245"/>
      <c r="S185" s="245"/>
      <c r="T185" s="24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7" t="s">
        <v>160</v>
      </c>
      <c r="AU185" s="247" t="s">
        <v>83</v>
      </c>
      <c r="AV185" s="13" t="s">
        <v>83</v>
      </c>
      <c r="AW185" s="13" t="s">
        <v>30</v>
      </c>
      <c r="AX185" s="13" t="s">
        <v>73</v>
      </c>
      <c r="AY185" s="247" t="s">
        <v>144</v>
      </c>
    </row>
    <row r="186" spans="1:51" s="13" customFormat="1" ht="12">
      <c r="A186" s="13"/>
      <c r="B186" s="237"/>
      <c r="C186" s="238"/>
      <c r="D186" s="232" t="s">
        <v>160</v>
      </c>
      <c r="E186" s="239" t="s">
        <v>1</v>
      </c>
      <c r="F186" s="240" t="s">
        <v>214</v>
      </c>
      <c r="G186" s="238"/>
      <c r="H186" s="241">
        <v>45.73</v>
      </c>
      <c r="I186" s="242"/>
      <c r="J186" s="238"/>
      <c r="K186" s="238"/>
      <c r="L186" s="243"/>
      <c r="M186" s="244"/>
      <c r="N186" s="245"/>
      <c r="O186" s="245"/>
      <c r="P186" s="245"/>
      <c r="Q186" s="245"/>
      <c r="R186" s="245"/>
      <c r="S186" s="245"/>
      <c r="T186" s="24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7" t="s">
        <v>160</v>
      </c>
      <c r="AU186" s="247" t="s">
        <v>83</v>
      </c>
      <c r="AV186" s="13" t="s">
        <v>83</v>
      </c>
      <c r="AW186" s="13" t="s">
        <v>30</v>
      </c>
      <c r="AX186" s="13" t="s">
        <v>73</v>
      </c>
      <c r="AY186" s="247" t="s">
        <v>144</v>
      </c>
    </row>
    <row r="187" spans="1:51" s="13" customFormat="1" ht="12">
      <c r="A187" s="13"/>
      <c r="B187" s="237"/>
      <c r="C187" s="238"/>
      <c r="D187" s="232" t="s">
        <v>160</v>
      </c>
      <c r="E187" s="239" t="s">
        <v>1</v>
      </c>
      <c r="F187" s="240" t="s">
        <v>215</v>
      </c>
      <c r="G187" s="238"/>
      <c r="H187" s="241">
        <v>45.73</v>
      </c>
      <c r="I187" s="242"/>
      <c r="J187" s="238"/>
      <c r="K187" s="238"/>
      <c r="L187" s="243"/>
      <c r="M187" s="244"/>
      <c r="N187" s="245"/>
      <c r="O187" s="245"/>
      <c r="P187" s="245"/>
      <c r="Q187" s="245"/>
      <c r="R187" s="245"/>
      <c r="S187" s="245"/>
      <c r="T187" s="24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7" t="s">
        <v>160</v>
      </c>
      <c r="AU187" s="247" t="s">
        <v>83</v>
      </c>
      <c r="AV187" s="13" t="s">
        <v>83</v>
      </c>
      <c r="AW187" s="13" t="s">
        <v>30</v>
      </c>
      <c r="AX187" s="13" t="s">
        <v>73</v>
      </c>
      <c r="AY187" s="247" t="s">
        <v>144</v>
      </c>
    </row>
    <row r="188" spans="1:51" s="13" customFormat="1" ht="12">
      <c r="A188" s="13"/>
      <c r="B188" s="237"/>
      <c r="C188" s="238"/>
      <c r="D188" s="232" t="s">
        <v>160</v>
      </c>
      <c r="E188" s="239" t="s">
        <v>1</v>
      </c>
      <c r="F188" s="240" t="s">
        <v>216</v>
      </c>
      <c r="G188" s="238"/>
      <c r="H188" s="241">
        <v>48.096</v>
      </c>
      <c r="I188" s="242"/>
      <c r="J188" s="238"/>
      <c r="K188" s="238"/>
      <c r="L188" s="243"/>
      <c r="M188" s="244"/>
      <c r="N188" s="245"/>
      <c r="O188" s="245"/>
      <c r="P188" s="245"/>
      <c r="Q188" s="245"/>
      <c r="R188" s="245"/>
      <c r="S188" s="245"/>
      <c r="T188" s="24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7" t="s">
        <v>160</v>
      </c>
      <c r="AU188" s="247" t="s">
        <v>83</v>
      </c>
      <c r="AV188" s="13" t="s">
        <v>83</v>
      </c>
      <c r="AW188" s="13" t="s">
        <v>30</v>
      </c>
      <c r="AX188" s="13" t="s">
        <v>73</v>
      </c>
      <c r="AY188" s="247" t="s">
        <v>144</v>
      </c>
    </row>
    <row r="189" spans="1:51" s="13" customFormat="1" ht="12">
      <c r="A189" s="13"/>
      <c r="B189" s="237"/>
      <c r="C189" s="238"/>
      <c r="D189" s="232" t="s">
        <v>160</v>
      </c>
      <c r="E189" s="239" t="s">
        <v>1</v>
      </c>
      <c r="F189" s="240" t="s">
        <v>217</v>
      </c>
      <c r="G189" s="238"/>
      <c r="H189" s="241">
        <v>90.951</v>
      </c>
      <c r="I189" s="242"/>
      <c r="J189" s="238"/>
      <c r="K189" s="238"/>
      <c r="L189" s="243"/>
      <c r="M189" s="244"/>
      <c r="N189" s="245"/>
      <c r="O189" s="245"/>
      <c r="P189" s="245"/>
      <c r="Q189" s="245"/>
      <c r="R189" s="245"/>
      <c r="S189" s="245"/>
      <c r="T189" s="24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7" t="s">
        <v>160</v>
      </c>
      <c r="AU189" s="247" t="s">
        <v>83</v>
      </c>
      <c r="AV189" s="13" t="s">
        <v>83</v>
      </c>
      <c r="AW189" s="13" t="s">
        <v>30</v>
      </c>
      <c r="AX189" s="13" t="s">
        <v>73</v>
      </c>
      <c r="AY189" s="247" t="s">
        <v>144</v>
      </c>
    </row>
    <row r="190" spans="1:51" s="13" customFormat="1" ht="12">
      <c r="A190" s="13"/>
      <c r="B190" s="237"/>
      <c r="C190" s="238"/>
      <c r="D190" s="232" t="s">
        <v>160</v>
      </c>
      <c r="E190" s="239" t="s">
        <v>1</v>
      </c>
      <c r="F190" s="240" t="s">
        <v>218</v>
      </c>
      <c r="G190" s="238"/>
      <c r="H190" s="241">
        <v>48.301</v>
      </c>
      <c r="I190" s="242"/>
      <c r="J190" s="238"/>
      <c r="K190" s="238"/>
      <c r="L190" s="243"/>
      <c r="M190" s="244"/>
      <c r="N190" s="245"/>
      <c r="O190" s="245"/>
      <c r="P190" s="245"/>
      <c r="Q190" s="245"/>
      <c r="R190" s="245"/>
      <c r="S190" s="245"/>
      <c r="T190" s="24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7" t="s">
        <v>160</v>
      </c>
      <c r="AU190" s="247" t="s">
        <v>83</v>
      </c>
      <c r="AV190" s="13" t="s">
        <v>83</v>
      </c>
      <c r="AW190" s="13" t="s">
        <v>30</v>
      </c>
      <c r="AX190" s="13" t="s">
        <v>73</v>
      </c>
      <c r="AY190" s="247" t="s">
        <v>144</v>
      </c>
    </row>
    <row r="191" spans="1:51" s="13" customFormat="1" ht="12">
      <c r="A191" s="13"/>
      <c r="B191" s="237"/>
      <c r="C191" s="238"/>
      <c r="D191" s="232" t="s">
        <v>160</v>
      </c>
      <c r="E191" s="239" t="s">
        <v>1</v>
      </c>
      <c r="F191" s="240" t="s">
        <v>219</v>
      </c>
      <c r="G191" s="238"/>
      <c r="H191" s="241">
        <v>44.866</v>
      </c>
      <c r="I191" s="242"/>
      <c r="J191" s="238"/>
      <c r="K191" s="238"/>
      <c r="L191" s="243"/>
      <c r="M191" s="244"/>
      <c r="N191" s="245"/>
      <c r="O191" s="245"/>
      <c r="P191" s="245"/>
      <c r="Q191" s="245"/>
      <c r="R191" s="245"/>
      <c r="S191" s="245"/>
      <c r="T191" s="24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7" t="s">
        <v>160</v>
      </c>
      <c r="AU191" s="247" t="s">
        <v>83</v>
      </c>
      <c r="AV191" s="13" t="s">
        <v>83</v>
      </c>
      <c r="AW191" s="13" t="s">
        <v>30</v>
      </c>
      <c r="AX191" s="13" t="s">
        <v>73</v>
      </c>
      <c r="AY191" s="247" t="s">
        <v>144</v>
      </c>
    </row>
    <row r="192" spans="1:51" s="13" customFormat="1" ht="12">
      <c r="A192" s="13"/>
      <c r="B192" s="237"/>
      <c r="C192" s="238"/>
      <c r="D192" s="232" t="s">
        <v>160</v>
      </c>
      <c r="E192" s="239" t="s">
        <v>1</v>
      </c>
      <c r="F192" s="240" t="s">
        <v>220</v>
      </c>
      <c r="G192" s="238"/>
      <c r="H192" s="241">
        <v>101.44</v>
      </c>
      <c r="I192" s="242"/>
      <c r="J192" s="238"/>
      <c r="K192" s="238"/>
      <c r="L192" s="243"/>
      <c r="M192" s="244"/>
      <c r="N192" s="245"/>
      <c r="O192" s="245"/>
      <c r="P192" s="245"/>
      <c r="Q192" s="245"/>
      <c r="R192" s="245"/>
      <c r="S192" s="245"/>
      <c r="T192" s="24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7" t="s">
        <v>160</v>
      </c>
      <c r="AU192" s="247" t="s">
        <v>83</v>
      </c>
      <c r="AV192" s="13" t="s">
        <v>83</v>
      </c>
      <c r="AW192" s="13" t="s">
        <v>30</v>
      </c>
      <c r="AX192" s="13" t="s">
        <v>73</v>
      </c>
      <c r="AY192" s="247" t="s">
        <v>144</v>
      </c>
    </row>
    <row r="193" spans="1:51" s="13" customFormat="1" ht="12">
      <c r="A193" s="13"/>
      <c r="B193" s="237"/>
      <c r="C193" s="238"/>
      <c r="D193" s="232" t="s">
        <v>160</v>
      </c>
      <c r="E193" s="239" t="s">
        <v>1</v>
      </c>
      <c r="F193" s="240" t="s">
        <v>221</v>
      </c>
      <c r="G193" s="238"/>
      <c r="H193" s="241">
        <v>56.104</v>
      </c>
      <c r="I193" s="242"/>
      <c r="J193" s="238"/>
      <c r="K193" s="238"/>
      <c r="L193" s="243"/>
      <c r="M193" s="244"/>
      <c r="N193" s="245"/>
      <c r="O193" s="245"/>
      <c r="P193" s="245"/>
      <c r="Q193" s="245"/>
      <c r="R193" s="245"/>
      <c r="S193" s="245"/>
      <c r="T193" s="24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7" t="s">
        <v>160</v>
      </c>
      <c r="AU193" s="247" t="s">
        <v>83</v>
      </c>
      <c r="AV193" s="13" t="s">
        <v>83</v>
      </c>
      <c r="AW193" s="13" t="s">
        <v>30</v>
      </c>
      <c r="AX193" s="13" t="s">
        <v>73</v>
      </c>
      <c r="AY193" s="247" t="s">
        <v>144</v>
      </c>
    </row>
    <row r="194" spans="1:51" s="13" customFormat="1" ht="12">
      <c r="A194" s="13"/>
      <c r="B194" s="237"/>
      <c r="C194" s="238"/>
      <c r="D194" s="232" t="s">
        <v>160</v>
      </c>
      <c r="E194" s="239" t="s">
        <v>1</v>
      </c>
      <c r="F194" s="240" t="s">
        <v>222</v>
      </c>
      <c r="G194" s="238"/>
      <c r="H194" s="241">
        <v>56.024</v>
      </c>
      <c r="I194" s="242"/>
      <c r="J194" s="238"/>
      <c r="K194" s="238"/>
      <c r="L194" s="243"/>
      <c r="M194" s="244"/>
      <c r="N194" s="245"/>
      <c r="O194" s="245"/>
      <c r="P194" s="245"/>
      <c r="Q194" s="245"/>
      <c r="R194" s="245"/>
      <c r="S194" s="245"/>
      <c r="T194" s="24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7" t="s">
        <v>160</v>
      </c>
      <c r="AU194" s="247" t="s">
        <v>83</v>
      </c>
      <c r="AV194" s="13" t="s">
        <v>83</v>
      </c>
      <c r="AW194" s="13" t="s">
        <v>30</v>
      </c>
      <c r="AX194" s="13" t="s">
        <v>73</v>
      </c>
      <c r="AY194" s="247" t="s">
        <v>144</v>
      </c>
    </row>
    <row r="195" spans="1:51" s="13" customFormat="1" ht="12">
      <c r="A195" s="13"/>
      <c r="B195" s="237"/>
      <c r="C195" s="238"/>
      <c r="D195" s="232" t="s">
        <v>160</v>
      </c>
      <c r="E195" s="239" t="s">
        <v>1</v>
      </c>
      <c r="F195" s="240" t="s">
        <v>223</v>
      </c>
      <c r="G195" s="238"/>
      <c r="H195" s="241">
        <v>99.111</v>
      </c>
      <c r="I195" s="242"/>
      <c r="J195" s="238"/>
      <c r="K195" s="238"/>
      <c r="L195" s="243"/>
      <c r="M195" s="244"/>
      <c r="N195" s="245"/>
      <c r="O195" s="245"/>
      <c r="P195" s="245"/>
      <c r="Q195" s="245"/>
      <c r="R195" s="245"/>
      <c r="S195" s="245"/>
      <c r="T195" s="24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7" t="s">
        <v>160</v>
      </c>
      <c r="AU195" s="247" t="s">
        <v>83</v>
      </c>
      <c r="AV195" s="13" t="s">
        <v>83</v>
      </c>
      <c r="AW195" s="13" t="s">
        <v>30</v>
      </c>
      <c r="AX195" s="13" t="s">
        <v>73</v>
      </c>
      <c r="AY195" s="247" t="s">
        <v>144</v>
      </c>
    </row>
    <row r="196" spans="1:51" s="13" customFormat="1" ht="12">
      <c r="A196" s="13"/>
      <c r="B196" s="237"/>
      <c r="C196" s="238"/>
      <c r="D196" s="232" t="s">
        <v>160</v>
      </c>
      <c r="E196" s="239" t="s">
        <v>1</v>
      </c>
      <c r="F196" s="240" t="s">
        <v>224</v>
      </c>
      <c r="G196" s="238"/>
      <c r="H196" s="241">
        <v>49.381</v>
      </c>
      <c r="I196" s="242"/>
      <c r="J196" s="238"/>
      <c r="K196" s="238"/>
      <c r="L196" s="243"/>
      <c r="M196" s="244"/>
      <c r="N196" s="245"/>
      <c r="O196" s="245"/>
      <c r="P196" s="245"/>
      <c r="Q196" s="245"/>
      <c r="R196" s="245"/>
      <c r="S196" s="245"/>
      <c r="T196" s="24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7" t="s">
        <v>160</v>
      </c>
      <c r="AU196" s="247" t="s">
        <v>83</v>
      </c>
      <c r="AV196" s="13" t="s">
        <v>83</v>
      </c>
      <c r="AW196" s="13" t="s">
        <v>30</v>
      </c>
      <c r="AX196" s="13" t="s">
        <v>73</v>
      </c>
      <c r="AY196" s="247" t="s">
        <v>144</v>
      </c>
    </row>
    <row r="197" spans="1:51" s="13" customFormat="1" ht="12">
      <c r="A197" s="13"/>
      <c r="B197" s="237"/>
      <c r="C197" s="238"/>
      <c r="D197" s="232" t="s">
        <v>160</v>
      </c>
      <c r="E197" s="239" t="s">
        <v>1</v>
      </c>
      <c r="F197" s="240" t="s">
        <v>225</v>
      </c>
      <c r="G197" s="238"/>
      <c r="H197" s="241">
        <v>47.197</v>
      </c>
      <c r="I197" s="242"/>
      <c r="J197" s="238"/>
      <c r="K197" s="238"/>
      <c r="L197" s="243"/>
      <c r="M197" s="244"/>
      <c r="N197" s="245"/>
      <c r="O197" s="245"/>
      <c r="P197" s="245"/>
      <c r="Q197" s="245"/>
      <c r="R197" s="245"/>
      <c r="S197" s="245"/>
      <c r="T197" s="24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7" t="s">
        <v>160</v>
      </c>
      <c r="AU197" s="247" t="s">
        <v>83</v>
      </c>
      <c r="AV197" s="13" t="s">
        <v>83</v>
      </c>
      <c r="AW197" s="13" t="s">
        <v>30</v>
      </c>
      <c r="AX197" s="13" t="s">
        <v>73</v>
      </c>
      <c r="AY197" s="247" t="s">
        <v>144</v>
      </c>
    </row>
    <row r="198" spans="1:51" s="13" customFormat="1" ht="12">
      <c r="A198" s="13"/>
      <c r="B198" s="237"/>
      <c r="C198" s="238"/>
      <c r="D198" s="232" t="s">
        <v>160</v>
      </c>
      <c r="E198" s="239" t="s">
        <v>1</v>
      </c>
      <c r="F198" s="240" t="s">
        <v>226</v>
      </c>
      <c r="G198" s="238"/>
      <c r="H198" s="241">
        <v>100.44</v>
      </c>
      <c r="I198" s="242"/>
      <c r="J198" s="238"/>
      <c r="K198" s="238"/>
      <c r="L198" s="243"/>
      <c r="M198" s="244"/>
      <c r="N198" s="245"/>
      <c r="O198" s="245"/>
      <c r="P198" s="245"/>
      <c r="Q198" s="245"/>
      <c r="R198" s="245"/>
      <c r="S198" s="245"/>
      <c r="T198" s="24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7" t="s">
        <v>160</v>
      </c>
      <c r="AU198" s="247" t="s">
        <v>83</v>
      </c>
      <c r="AV198" s="13" t="s">
        <v>83</v>
      </c>
      <c r="AW198" s="13" t="s">
        <v>30</v>
      </c>
      <c r="AX198" s="13" t="s">
        <v>73</v>
      </c>
      <c r="AY198" s="247" t="s">
        <v>144</v>
      </c>
    </row>
    <row r="199" spans="1:51" s="13" customFormat="1" ht="12">
      <c r="A199" s="13"/>
      <c r="B199" s="237"/>
      <c r="C199" s="238"/>
      <c r="D199" s="232" t="s">
        <v>160</v>
      </c>
      <c r="E199" s="239" t="s">
        <v>1</v>
      </c>
      <c r="F199" s="240" t="s">
        <v>227</v>
      </c>
      <c r="G199" s="238"/>
      <c r="H199" s="241">
        <v>50.132</v>
      </c>
      <c r="I199" s="242"/>
      <c r="J199" s="238"/>
      <c r="K199" s="238"/>
      <c r="L199" s="243"/>
      <c r="M199" s="244"/>
      <c r="N199" s="245"/>
      <c r="O199" s="245"/>
      <c r="P199" s="245"/>
      <c r="Q199" s="245"/>
      <c r="R199" s="245"/>
      <c r="S199" s="245"/>
      <c r="T199" s="24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7" t="s">
        <v>160</v>
      </c>
      <c r="AU199" s="247" t="s">
        <v>83</v>
      </c>
      <c r="AV199" s="13" t="s">
        <v>83</v>
      </c>
      <c r="AW199" s="13" t="s">
        <v>30</v>
      </c>
      <c r="AX199" s="13" t="s">
        <v>73</v>
      </c>
      <c r="AY199" s="247" t="s">
        <v>144</v>
      </c>
    </row>
    <row r="200" spans="1:51" s="13" customFormat="1" ht="12">
      <c r="A200" s="13"/>
      <c r="B200" s="237"/>
      <c r="C200" s="238"/>
      <c r="D200" s="232" t="s">
        <v>160</v>
      </c>
      <c r="E200" s="239" t="s">
        <v>1</v>
      </c>
      <c r="F200" s="240" t="s">
        <v>228</v>
      </c>
      <c r="G200" s="238"/>
      <c r="H200" s="241">
        <v>49.95</v>
      </c>
      <c r="I200" s="242"/>
      <c r="J200" s="238"/>
      <c r="K200" s="238"/>
      <c r="L200" s="243"/>
      <c r="M200" s="244"/>
      <c r="N200" s="245"/>
      <c r="O200" s="245"/>
      <c r="P200" s="245"/>
      <c r="Q200" s="245"/>
      <c r="R200" s="245"/>
      <c r="S200" s="245"/>
      <c r="T200" s="24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7" t="s">
        <v>160</v>
      </c>
      <c r="AU200" s="247" t="s">
        <v>83</v>
      </c>
      <c r="AV200" s="13" t="s">
        <v>83</v>
      </c>
      <c r="AW200" s="13" t="s">
        <v>30</v>
      </c>
      <c r="AX200" s="13" t="s">
        <v>73</v>
      </c>
      <c r="AY200" s="247" t="s">
        <v>144</v>
      </c>
    </row>
    <row r="201" spans="1:51" s="13" customFormat="1" ht="12">
      <c r="A201" s="13"/>
      <c r="B201" s="237"/>
      <c r="C201" s="238"/>
      <c r="D201" s="232" t="s">
        <v>160</v>
      </c>
      <c r="E201" s="239" t="s">
        <v>1</v>
      </c>
      <c r="F201" s="240" t="s">
        <v>229</v>
      </c>
      <c r="G201" s="238"/>
      <c r="H201" s="241">
        <v>94.105</v>
      </c>
      <c r="I201" s="242"/>
      <c r="J201" s="238"/>
      <c r="K201" s="238"/>
      <c r="L201" s="243"/>
      <c r="M201" s="244"/>
      <c r="N201" s="245"/>
      <c r="O201" s="245"/>
      <c r="P201" s="245"/>
      <c r="Q201" s="245"/>
      <c r="R201" s="245"/>
      <c r="S201" s="245"/>
      <c r="T201" s="24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7" t="s">
        <v>160</v>
      </c>
      <c r="AU201" s="247" t="s">
        <v>83</v>
      </c>
      <c r="AV201" s="13" t="s">
        <v>83</v>
      </c>
      <c r="AW201" s="13" t="s">
        <v>30</v>
      </c>
      <c r="AX201" s="13" t="s">
        <v>73</v>
      </c>
      <c r="AY201" s="247" t="s">
        <v>144</v>
      </c>
    </row>
    <row r="202" spans="1:51" s="13" customFormat="1" ht="12">
      <c r="A202" s="13"/>
      <c r="B202" s="237"/>
      <c r="C202" s="238"/>
      <c r="D202" s="232" t="s">
        <v>160</v>
      </c>
      <c r="E202" s="239" t="s">
        <v>1</v>
      </c>
      <c r="F202" s="240" t="s">
        <v>230</v>
      </c>
      <c r="G202" s="238"/>
      <c r="H202" s="241">
        <v>47.129</v>
      </c>
      <c r="I202" s="242"/>
      <c r="J202" s="238"/>
      <c r="K202" s="238"/>
      <c r="L202" s="243"/>
      <c r="M202" s="244"/>
      <c r="N202" s="245"/>
      <c r="O202" s="245"/>
      <c r="P202" s="245"/>
      <c r="Q202" s="245"/>
      <c r="R202" s="245"/>
      <c r="S202" s="245"/>
      <c r="T202" s="24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7" t="s">
        <v>160</v>
      </c>
      <c r="AU202" s="247" t="s">
        <v>83</v>
      </c>
      <c r="AV202" s="13" t="s">
        <v>83</v>
      </c>
      <c r="AW202" s="13" t="s">
        <v>30</v>
      </c>
      <c r="AX202" s="13" t="s">
        <v>73</v>
      </c>
      <c r="AY202" s="247" t="s">
        <v>144</v>
      </c>
    </row>
    <row r="203" spans="1:51" s="13" customFormat="1" ht="12">
      <c r="A203" s="13"/>
      <c r="B203" s="237"/>
      <c r="C203" s="238"/>
      <c r="D203" s="232" t="s">
        <v>160</v>
      </c>
      <c r="E203" s="239" t="s">
        <v>1</v>
      </c>
      <c r="F203" s="240" t="s">
        <v>231</v>
      </c>
      <c r="G203" s="238"/>
      <c r="H203" s="241">
        <v>48.494</v>
      </c>
      <c r="I203" s="242"/>
      <c r="J203" s="238"/>
      <c r="K203" s="238"/>
      <c r="L203" s="243"/>
      <c r="M203" s="244"/>
      <c r="N203" s="245"/>
      <c r="O203" s="245"/>
      <c r="P203" s="245"/>
      <c r="Q203" s="245"/>
      <c r="R203" s="245"/>
      <c r="S203" s="245"/>
      <c r="T203" s="24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7" t="s">
        <v>160</v>
      </c>
      <c r="AU203" s="247" t="s">
        <v>83</v>
      </c>
      <c r="AV203" s="13" t="s">
        <v>83</v>
      </c>
      <c r="AW203" s="13" t="s">
        <v>30</v>
      </c>
      <c r="AX203" s="13" t="s">
        <v>73</v>
      </c>
      <c r="AY203" s="247" t="s">
        <v>144</v>
      </c>
    </row>
    <row r="204" spans="1:51" s="13" customFormat="1" ht="12">
      <c r="A204" s="13"/>
      <c r="B204" s="237"/>
      <c r="C204" s="238"/>
      <c r="D204" s="232" t="s">
        <v>160</v>
      </c>
      <c r="E204" s="239" t="s">
        <v>1</v>
      </c>
      <c r="F204" s="240" t="s">
        <v>232</v>
      </c>
      <c r="G204" s="238"/>
      <c r="H204" s="241">
        <v>47.129</v>
      </c>
      <c r="I204" s="242"/>
      <c r="J204" s="238"/>
      <c r="K204" s="238"/>
      <c r="L204" s="243"/>
      <c r="M204" s="244"/>
      <c r="N204" s="245"/>
      <c r="O204" s="245"/>
      <c r="P204" s="245"/>
      <c r="Q204" s="245"/>
      <c r="R204" s="245"/>
      <c r="S204" s="245"/>
      <c r="T204" s="24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7" t="s">
        <v>160</v>
      </c>
      <c r="AU204" s="247" t="s">
        <v>83</v>
      </c>
      <c r="AV204" s="13" t="s">
        <v>83</v>
      </c>
      <c r="AW204" s="13" t="s">
        <v>30</v>
      </c>
      <c r="AX204" s="13" t="s">
        <v>73</v>
      </c>
      <c r="AY204" s="247" t="s">
        <v>144</v>
      </c>
    </row>
    <row r="205" spans="1:51" s="13" customFormat="1" ht="12">
      <c r="A205" s="13"/>
      <c r="B205" s="237"/>
      <c r="C205" s="238"/>
      <c r="D205" s="232" t="s">
        <v>160</v>
      </c>
      <c r="E205" s="239" t="s">
        <v>1</v>
      </c>
      <c r="F205" s="240" t="s">
        <v>233</v>
      </c>
      <c r="G205" s="238"/>
      <c r="H205" s="241">
        <v>128.365</v>
      </c>
      <c r="I205" s="242"/>
      <c r="J205" s="238"/>
      <c r="K205" s="238"/>
      <c r="L205" s="243"/>
      <c r="M205" s="244"/>
      <c r="N205" s="245"/>
      <c r="O205" s="245"/>
      <c r="P205" s="245"/>
      <c r="Q205" s="245"/>
      <c r="R205" s="245"/>
      <c r="S205" s="245"/>
      <c r="T205" s="24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7" t="s">
        <v>160</v>
      </c>
      <c r="AU205" s="247" t="s">
        <v>83</v>
      </c>
      <c r="AV205" s="13" t="s">
        <v>83</v>
      </c>
      <c r="AW205" s="13" t="s">
        <v>30</v>
      </c>
      <c r="AX205" s="13" t="s">
        <v>73</v>
      </c>
      <c r="AY205" s="247" t="s">
        <v>144</v>
      </c>
    </row>
    <row r="206" spans="1:51" s="13" customFormat="1" ht="12">
      <c r="A206" s="13"/>
      <c r="B206" s="237"/>
      <c r="C206" s="238"/>
      <c r="D206" s="232" t="s">
        <v>160</v>
      </c>
      <c r="E206" s="239" t="s">
        <v>1</v>
      </c>
      <c r="F206" s="240" t="s">
        <v>234</v>
      </c>
      <c r="G206" s="238"/>
      <c r="H206" s="241">
        <v>47.129</v>
      </c>
      <c r="I206" s="242"/>
      <c r="J206" s="238"/>
      <c r="K206" s="238"/>
      <c r="L206" s="243"/>
      <c r="M206" s="244"/>
      <c r="N206" s="245"/>
      <c r="O206" s="245"/>
      <c r="P206" s="245"/>
      <c r="Q206" s="245"/>
      <c r="R206" s="245"/>
      <c r="S206" s="245"/>
      <c r="T206" s="24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7" t="s">
        <v>160</v>
      </c>
      <c r="AU206" s="247" t="s">
        <v>83</v>
      </c>
      <c r="AV206" s="13" t="s">
        <v>83</v>
      </c>
      <c r="AW206" s="13" t="s">
        <v>30</v>
      </c>
      <c r="AX206" s="13" t="s">
        <v>73</v>
      </c>
      <c r="AY206" s="247" t="s">
        <v>144</v>
      </c>
    </row>
    <row r="207" spans="1:51" s="16" customFormat="1" ht="12">
      <c r="A207" s="16"/>
      <c r="B207" s="269"/>
      <c r="C207" s="270"/>
      <c r="D207" s="232" t="s">
        <v>160</v>
      </c>
      <c r="E207" s="271" t="s">
        <v>1</v>
      </c>
      <c r="F207" s="272" t="s">
        <v>209</v>
      </c>
      <c r="G207" s="270"/>
      <c r="H207" s="273">
        <v>1565.529</v>
      </c>
      <c r="I207" s="274"/>
      <c r="J207" s="270"/>
      <c r="K207" s="270"/>
      <c r="L207" s="275"/>
      <c r="M207" s="276"/>
      <c r="N207" s="277"/>
      <c r="O207" s="277"/>
      <c r="P207" s="277"/>
      <c r="Q207" s="277"/>
      <c r="R207" s="277"/>
      <c r="S207" s="277"/>
      <c r="T207" s="278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T207" s="279" t="s">
        <v>160</v>
      </c>
      <c r="AU207" s="279" t="s">
        <v>83</v>
      </c>
      <c r="AV207" s="16" t="s">
        <v>145</v>
      </c>
      <c r="AW207" s="16" t="s">
        <v>30</v>
      </c>
      <c r="AX207" s="16" t="s">
        <v>73</v>
      </c>
      <c r="AY207" s="279" t="s">
        <v>144</v>
      </c>
    </row>
    <row r="208" spans="1:51" s="14" customFormat="1" ht="12">
      <c r="A208" s="14"/>
      <c r="B208" s="248"/>
      <c r="C208" s="249"/>
      <c r="D208" s="232" t="s">
        <v>160</v>
      </c>
      <c r="E208" s="250" t="s">
        <v>1</v>
      </c>
      <c r="F208" s="251" t="s">
        <v>163</v>
      </c>
      <c r="G208" s="249"/>
      <c r="H208" s="252">
        <v>3239.452</v>
      </c>
      <c r="I208" s="253"/>
      <c r="J208" s="249"/>
      <c r="K208" s="249"/>
      <c r="L208" s="254"/>
      <c r="M208" s="255"/>
      <c r="N208" s="256"/>
      <c r="O208" s="256"/>
      <c r="P208" s="256"/>
      <c r="Q208" s="256"/>
      <c r="R208" s="256"/>
      <c r="S208" s="256"/>
      <c r="T208" s="257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8" t="s">
        <v>160</v>
      </c>
      <c r="AU208" s="258" t="s">
        <v>83</v>
      </c>
      <c r="AV208" s="14" t="s">
        <v>151</v>
      </c>
      <c r="AW208" s="14" t="s">
        <v>30</v>
      </c>
      <c r="AX208" s="14" t="s">
        <v>81</v>
      </c>
      <c r="AY208" s="258" t="s">
        <v>144</v>
      </c>
    </row>
    <row r="209" spans="1:65" s="2" customFormat="1" ht="24.15" customHeight="1">
      <c r="A209" s="39"/>
      <c r="B209" s="40"/>
      <c r="C209" s="219" t="s">
        <v>151</v>
      </c>
      <c r="D209" s="219" t="s">
        <v>147</v>
      </c>
      <c r="E209" s="220" t="s">
        <v>235</v>
      </c>
      <c r="F209" s="221" t="s">
        <v>236</v>
      </c>
      <c r="G209" s="222" t="s">
        <v>157</v>
      </c>
      <c r="H209" s="223">
        <v>228.76</v>
      </c>
      <c r="I209" s="224"/>
      <c r="J209" s="225">
        <f>ROUND(I209*H209,2)</f>
        <v>0</v>
      </c>
      <c r="K209" s="221" t="s">
        <v>1</v>
      </c>
      <c r="L209" s="45"/>
      <c r="M209" s="226" t="s">
        <v>1</v>
      </c>
      <c r="N209" s="227" t="s">
        <v>38</v>
      </c>
      <c r="O209" s="92"/>
      <c r="P209" s="228">
        <f>O209*H209</f>
        <v>0</v>
      </c>
      <c r="Q209" s="228">
        <v>0.07426</v>
      </c>
      <c r="R209" s="228">
        <f>Q209*H209</f>
        <v>16.9877176</v>
      </c>
      <c r="S209" s="228">
        <v>0</v>
      </c>
      <c r="T209" s="22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0" t="s">
        <v>151</v>
      </c>
      <c r="AT209" s="230" t="s">
        <v>147</v>
      </c>
      <c r="AU209" s="230" t="s">
        <v>83</v>
      </c>
      <c r="AY209" s="18" t="s">
        <v>144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8" t="s">
        <v>81</v>
      </c>
      <c r="BK209" s="231">
        <f>ROUND(I209*H209,2)</f>
        <v>0</v>
      </c>
      <c r="BL209" s="18" t="s">
        <v>151</v>
      </c>
      <c r="BM209" s="230" t="s">
        <v>237</v>
      </c>
    </row>
    <row r="210" spans="1:47" s="2" customFormat="1" ht="12">
      <c r="A210" s="39"/>
      <c r="B210" s="40"/>
      <c r="C210" s="41"/>
      <c r="D210" s="232" t="s">
        <v>153</v>
      </c>
      <c r="E210" s="41"/>
      <c r="F210" s="233" t="s">
        <v>238</v>
      </c>
      <c r="G210" s="41"/>
      <c r="H210" s="41"/>
      <c r="I210" s="234"/>
      <c r="J210" s="41"/>
      <c r="K210" s="41"/>
      <c r="L210" s="45"/>
      <c r="M210" s="235"/>
      <c r="N210" s="236"/>
      <c r="O210" s="92"/>
      <c r="P210" s="92"/>
      <c r="Q210" s="92"/>
      <c r="R210" s="92"/>
      <c r="S210" s="92"/>
      <c r="T210" s="93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153</v>
      </c>
      <c r="AU210" s="18" t="s">
        <v>83</v>
      </c>
    </row>
    <row r="211" spans="1:51" s="15" customFormat="1" ht="12">
      <c r="A211" s="15"/>
      <c r="B211" s="259"/>
      <c r="C211" s="260"/>
      <c r="D211" s="232" t="s">
        <v>160</v>
      </c>
      <c r="E211" s="261" t="s">
        <v>1</v>
      </c>
      <c r="F211" s="262" t="s">
        <v>210</v>
      </c>
      <c r="G211" s="260"/>
      <c r="H211" s="261" t="s">
        <v>1</v>
      </c>
      <c r="I211" s="263"/>
      <c r="J211" s="260"/>
      <c r="K211" s="260"/>
      <c r="L211" s="264"/>
      <c r="M211" s="265"/>
      <c r="N211" s="266"/>
      <c r="O211" s="266"/>
      <c r="P211" s="266"/>
      <c r="Q211" s="266"/>
      <c r="R211" s="266"/>
      <c r="S211" s="266"/>
      <c r="T211" s="267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68" t="s">
        <v>160</v>
      </c>
      <c r="AU211" s="268" t="s">
        <v>83</v>
      </c>
      <c r="AV211" s="15" t="s">
        <v>81</v>
      </c>
      <c r="AW211" s="15" t="s">
        <v>30</v>
      </c>
      <c r="AX211" s="15" t="s">
        <v>73</v>
      </c>
      <c r="AY211" s="268" t="s">
        <v>144</v>
      </c>
    </row>
    <row r="212" spans="1:51" s="13" customFormat="1" ht="12">
      <c r="A212" s="13"/>
      <c r="B212" s="237"/>
      <c r="C212" s="238"/>
      <c r="D212" s="232" t="s">
        <v>160</v>
      </c>
      <c r="E212" s="239" t="s">
        <v>1</v>
      </c>
      <c r="F212" s="240" t="s">
        <v>239</v>
      </c>
      <c r="G212" s="238"/>
      <c r="H212" s="241">
        <v>2.09</v>
      </c>
      <c r="I212" s="242"/>
      <c r="J212" s="238"/>
      <c r="K212" s="238"/>
      <c r="L212" s="243"/>
      <c r="M212" s="244"/>
      <c r="N212" s="245"/>
      <c r="O212" s="245"/>
      <c r="P212" s="245"/>
      <c r="Q212" s="245"/>
      <c r="R212" s="245"/>
      <c r="S212" s="245"/>
      <c r="T212" s="24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7" t="s">
        <v>160</v>
      </c>
      <c r="AU212" s="247" t="s">
        <v>83</v>
      </c>
      <c r="AV212" s="13" t="s">
        <v>83</v>
      </c>
      <c r="AW212" s="13" t="s">
        <v>30</v>
      </c>
      <c r="AX212" s="13" t="s">
        <v>73</v>
      </c>
      <c r="AY212" s="247" t="s">
        <v>144</v>
      </c>
    </row>
    <row r="213" spans="1:51" s="13" customFormat="1" ht="12">
      <c r="A213" s="13"/>
      <c r="B213" s="237"/>
      <c r="C213" s="238"/>
      <c r="D213" s="232" t="s">
        <v>160</v>
      </c>
      <c r="E213" s="239" t="s">
        <v>1</v>
      </c>
      <c r="F213" s="240" t="s">
        <v>240</v>
      </c>
      <c r="G213" s="238"/>
      <c r="H213" s="241">
        <v>2.09</v>
      </c>
      <c r="I213" s="242"/>
      <c r="J213" s="238"/>
      <c r="K213" s="238"/>
      <c r="L213" s="243"/>
      <c r="M213" s="244"/>
      <c r="N213" s="245"/>
      <c r="O213" s="245"/>
      <c r="P213" s="245"/>
      <c r="Q213" s="245"/>
      <c r="R213" s="245"/>
      <c r="S213" s="245"/>
      <c r="T213" s="24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7" t="s">
        <v>160</v>
      </c>
      <c r="AU213" s="247" t="s">
        <v>83</v>
      </c>
      <c r="AV213" s="13" t="s">
        <v>83</v>
      </c>
      <c r="AW213" s="13" t="s">
        <v>30</v>
      </c>
      <c r="AX213" s="13" t="s">
        <v>73</v>
      </c>
      <c r="AY213" s="247" t="s">
        <v>144</v>
      </c>
    </row>
    <row r="214" spans="1:51" s="13" customFormat="1" ht="12">
      <c r="A214" s="13"/>
      <c r="B214" s="237"/>
      <c r="C214" s="238"/>
      <c r="D214" s="232" t="s">
        <v>160</v>
      </c>
      <c r="E214" s="239" t="s">
        <v>1</v>
      </c>
      <c r="F214" s="240" t="s">
        <v>241</v>
      </c>
      <c r="G214" s="238"/>
      <c r="H214" s="241">
        <v>2.09</v>
      </c>
      <c r="I214" s="242"/>
      <c r="J214" s="238"/>
      <c r="K214" s="238"/>
      <c r="L214" s="243"/>
      <c r="M214" s="244"/>
      <c r="N214" s="245"/>
      <c r="O214" s="245"/>
      <c r="P214" s="245"/>
      <c r="Q214" s="245"/>
      <c r="R214" s="245"/>
      <c r="S214" s="245"/>
      <c r="T214" s="24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7" t="s">
        <v>160</v>
      </c>
      <c r="AU214" s="247" t="s">
        <v>83</v>
      </c>
      <c r="AV214" s="13" t="s">
        <v>83</v>
      </c>
      <c r="AW214" s="13" t="s">
        <v>30</v>
      </c>
      <c r="AX214" s="13" t="s">
        <v>73</v>
      </c>
      <c r="AY214" s="247" t="s">
        <v>144</v>
      </c>
    </row>
    <row r="215" spans="1:51" s="13" customFormat="1" ht="12">
      <c r="A215" s="13"/>
      <c r="B215" s="237"/>
      <c r="C215" s="238"/>
      <c r="D215" s="232" t="s">
        <v>160</v>
      </c>
      <c r="E215" s="239" t="s">
        <v>1</v>
      </c>
      <c r="F215" s="240" t="s">
        <v>242</v>
      </c>
      <c r="G215" s="238"/>
      <c r="H215" s="241">
        <v>2.09</v>
      </c>
      <c r="I215" s="242"/>
      <c r="J215" s="238"/>
      <c r="K215" s="238"/>
      <c r="L215" s="243"/>
      <c r="M215" s="244"/>
      <c r="N215" s="245"/>
      <c r="O215" s="245"/>
      <c r="P215" s="245"/>
      <c r="Q215" s="245"/>
      <c r="R215" s="245"/>
      <c r="S215" s="245"/>
      <c r="T215" s="24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7" t="s">
        <v>160</v>
      </c>
      <c r="AU215" s="247" t="s">
        <v>83</v>
      </c>
      <c r="AV215" s="13" t="s">
        <v>83</v>
      </c>
      <c r="AW215" s="13" t="s">
        <v>30</v>
      </c>
      <c r="AX215" s="13" t="s">
        <v>73</v>
      </c>
      <c r="AY215" s="247" t="s">
        <v>144</v>
      </c>
    </row>
    <row r="216" spans="1:51" s="13" customFormat="1" ht="12">
      <c r="A216" s="13"/>
      <c r="B216" s="237"/>
      <c r="C216" s="238"/>
      <c r="D216" s="232" t="s">
        <v>160</v>
      </c>
      <c r="E216" s="239" t="s">
        <v>1</v>
      </c>
      <c r="F216" s="240" t="s">
        <v>243</v>
      </c>
      <c r="G216" s="238"/>
      <c r="H216" s="241">
        <v>2.09</v>
      </c>
      <c r="I216" s="242"/>
      <c r="J216" s="238"/>
      <c r="K216" s="238"/>
      <c r="L216" s="243"/>
      <c r="M216" s="244"/>
      <c r="N216" s="245"/>
      <c r="O216" s="245"/>
      <c r="P216" s="245"/>
      <c r="Q216" s="245"/>
      <c r="R216" s="245"/>
      <c r="S216" s="245"/>
      <c r="T216" s="24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7" t="s">
        <v>160</v>
      </c>
      <c r="AU216" s="247" t="s">
        <v>83</v>
      </c>
      <c r="AV216" s="13" t="s">
        <v>83</v>
      </c>
      <c r="AW216" s="13" t="s">
        <v>30</v>
      </c>
      <c r="AX216" s="13" t="s">
        <v>73</v>
      </c>
      <c r="AY216" s="247" t="s">
        <v>144</v>
      </c>
    </row>
    <row r="217" spans="1:51" s="13" customFormat="1" ht="12">
      <c r="A217" s="13"/>
      <c r="B217" s="237"/>
      <c r="C217" s="238"/>
      <c r="D217" s="232" t="s">
        <v>160</v>
      </c>
      <c r="E217" s="239" t="s">
        <v>1</v>
      </c>
      <c r="F217" s="240" t="s">
        <v>244</v>
      </c>
      <c r="G217" s="238"/>
      <c r="H217" s="241">
        <v>2.09</v>
      </c>
      <c r="I217" s="242"/>
      <c r="J217" s="238"/>
      <c r="K217" s="238"/>
      <c r="L217" s="243"/>
      <c r="M217" s="244"/>
      <c r="N217" s="245"/>
      <c r="O217" s="245"/>
      <c r="P217" s="245"/>
      <c r="Q217" s="245"/>
      <c r="R217" s="245"/>
      <c r="S217" s="245"/>
      <c r="T217" s="24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7" t="s">
        <v>160</v>
      </c>
      <c r="AU217" s="247" t="s">
        <v>83</v>
      </c>
      <c r="AV217" s="13" t="s">
        <v>83</v>
      </c>
      <c r="AW217" s="13" t="s">
        <v>30</v>
      </c>
      <c r="AX217" s="13" t="s">
        <v>73</v>
      </c>
      <c r="AY217" s="247" t="s">
        <v>144</v>
      </c>
    </row>
    <row r="218" spans="1:51" s="13" customFormat="1" ht="12">
      <c r="A218" s="13"/>
      <c r="B218" s="237"/>
      <c r="C218" s="238"/>
      <c r="D218" s="232" t="s">
        <v>160</v>
      </c>
      <c r="E218" s="239" t="s">
        <v>1</v>
      </c>
      <c r="F218" s="240" t="s">
        <v>245</v>
      </c>
      <c r="G218" s="238"/>
      <c r="H218" s="241">
        <v>2.09</v>
      </c>
      <c r="I218" s="242"/>
      <c r="J218" s="238"/>
      <c r="K218" s="238"/>
      <c r="L218" s="243"/>
      <c r="M218" s="244"/>
      <c r="N218" s="245"/>
      <c r="O218" s="245"/>
      <c r="P218" s="245"/>
      <c r="Q218" s="245"/>
      <c r="R218" s="245"/>
      <c r="S218" s="245"/>
      <c r="T218" s="24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7" t="s">
        <v>160</v>
      </c>
      <c r="AU218" s="247" t="s">
        <v>83</v>
      </c>
      <c r="AV218" s="13" t="s">
        <v>83</v>
      </c>
      <c r="AW218" s="13" t="s">
        <v>30</v>
      </c>
      <c r="AX218" s="13" t="s">
        <v>73</v>
      </c>
      <c r="AY218" s="247" t="s">
        <v>144</v>
      </c>
    </row>
    <row r="219" spans="1:51" s="13" customFormat="1" ht="12">
      <c r="A219" s="13"/>
      <c r="B219" s="237"/>
      <c r="C219" s="238"/>
      <c r="D219" s="232" t="s">
        <v>160</v>
      </c>
      <c r="E219" s="239" t="s">
        <v>1</v>
      </c>
      <c r="F219" s="240" t="s">
        <v>246</v>
      </c>
      <c r="G219" s="238"/>
      <c r="H219" s="241">
        <v>2.09</v>
      </c>
      <c r="I219" s="242"/>
      <c r="J219" s="238"/>
      <c r="K219" s="238"/>
      <c r="L219" s="243"/>
      <c r="M219" s="244"/>
      <c r="N219" s="245"/>
      <c r="O219" s="245"/>
      <c r="P219" s="245"/>
      <c r="Q219" s="245"/>
      <c r="R219" s="245"/>
      <c r="S219" s="245"/>
      <c r="T219" s="24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7" t="s">
        <v>160</v>
      </c>
      <c r="AU219" s="247" t="s">
        <v>83</v>
      </c>
      <c r="AV219" s="13" t="s">
        <v>83</v>
      </c>
      <c r="AW219" s="13" t="s">
        <v>30</v>
      </c>
      <c r="AX219" s="13" t="s">
        <v>73</v>
      </c>
      <c r="AY219" s="247" t="s">
        <v>144</v>
      </c>
    </row>
    <row r="220" spans="1:51" s="13" customFormat="1" ht="12">
      <c r="A220" s="13"/>
      <c r="B220" s="237"/>
      <c r="C220" s="238"/>
      <c r="D220" s="232" t="s">
        <v>160</v>
      </c>
      <c r="E220" s="239" t="s">
        <v>1</v>
      </c>
      <c r="F220" s="240" t="s">
        <v>247</v>
      </c>
      <c r="G220" s="238"/>
      <c r="H220" s="241">
        <v>2.09</v>
      </c>
      <c r="I220" s="242"/>
      <c r="J220" s="238"/>
      <c r="K220" s="238"/>
      <c r="L220" s="243"/>
      <c r="M220" s="244"/>
      <c r="N220" s="245"/>
      <c r="O220" s="245"/>
      <c r="P220" s="245"/>
      <c r="Q220" s="245"/>
      <c r="R220" s="245"/>
      <c r="S220" s="245"/>
      <c r="T220" s="24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7" t="s">
        <v>160</v>
      </c>
      <c r="AU220" s="247" t="s">
        <v>83</v>
      </c>
      <c r="AV220" s="13" t="s">
        <v>83</v>
      </c>
      <c r="AW220" s="13" t="s">
        <v>30</v>
      </c>
      <c r="AX220" s="13" t="s">
        <v>73</v>
      </c>
      <c r="AY220" s="247" t="s">
        <v>144</v>
      </c>
    </row>
    <row r="221" spans="1:51" s="13" customFormat="1" ht="12">
      <c r="A221" s="13"/>
      <c r="B221" s="237"/>
      <c r="C221" s="238"/>
      <c r="D221" s="232" t="s">
        <v>160</v>
      </c>
      <c r="E221" s="239" t="s">
        <v>1</v>
      </c>
      <c r="F221" s="240" t="s">
        <v>248</v>
      </c>
      <c r="G221" s="238"/>
      <c r="H221" s="241">
        <v>2.09</v>
      </c>
      <c r="I221" s="242"/>
      <c r="J221" s="238"/>
      <c r="K221" s="238"/>
      <c r="L221" s="243"/>
      <c r="M221" s="244"/>
      <c r="N221" s="245"/>
      <c r="O221" s="245"/>
      <c r="P221" s="245"/>
      <c r="Q221" s="245"/>
      <c r="R221" s="245"/>
      <c r="S221" s="245"/>
      <c r="T221" s="246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7" t="s">
        <v>160</v>
      </c>
      <c r="AU221" s="247" t="s">
        <v>83</v>
      </c>
      <c r="AV221" s="13" t="s">
        <v>83</v>
      </c>
      <c r="AW221" s="13" t="s">
        <v>30</v>
      </c>
      <c r="AX221" s="13" t="s">
        <v>73</v>
      </c>
      <c r="AY221" s="247" t="s">
        <v>144</v>
      </c>
    </row>
    <row r="222" spans="1:51" s="13" customFormat="1" ht="12">
      <c r="A222" s="13"/>
      <c r="B222" s="237"/>
      <c r="C222" s="238"/>
      <c r="D222" s="232" t="s">
        <v>160</v>
      </c>
      <c r="E222" s="239" t="s">
        <v>1</v>
      </c>
      <c r="F222" s="240" t="s">
        <v>249</v>
      </c>
      <c r="G222" s="238"/>
      <c r="H222" s="241">
        <v>2.09</v>
      </c>
      <c r="I222" s="242"/>
      <c r="J222" s="238"/>
      <c r="K222" s="238"/>
      <c r="L222" s="243"/>
      <c r="M222" s="244"/>
      <c r="N222" s="245"/>
      <c r="O222" s="245"/>
      <c r="P222" s="245"/>
      <c r="Q222" s="245"/>
      <c r="R222" s="245"/>
      <c r="S222" s="245"/>
      <c r="T222" s="24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7" t="s">
        <v>160</v>
      </c>
      <c r="AU222" s="247" t="s">
        <v>83</v>
      </c>
      <c r="AV222" s="13" t="s">
        <v>83</v>
      </c>
      <c r="AW222" s="13" t="s">
        <v>30</v>
      </c>
      <c r="AX222" s="13" t="s">
        <v>73</v>
      </c>
      <c r="AY222" s="247" t="s">
        <v>144</v>
      </c>
    </row>
    <row r="223" spans="1:51" s="13" customFormat="1" ht="12">
      <c r="A223" s="13"/>
      <c r="B223" s="237"/>
      <c r="C223" s="238"/>
      <c r="D223" s="232" t="s">
        <v>160</v>
      </c>
      <c r="E223" s="239" t="s">
        <v>1</v>
      </c>
      <c r="F223" s="240" t="s">
        <v>250</v>
      </c>
      <c r="G223" s="238"/>
      <c r="H223" s="241">
        <v>2.09</v>
      </c>
      <c r="I223" s="242"/>
      <c r="J223" s="238"/>
      <c r="K223" s="238"/>
      <c r="L223" s="243"/>
      <c r="M223" s="244"/>
      <c r="N223" s="245"/>
      <c r="O223" s="245"/>
      <c r="P223" s="245"/>
      <c r="Q223" s="245"/>
      <c r="R223" s="245"/>
      <c r="S223" s="245"/>
      <c r="T223" s="24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7" t="s">
        <v>160</v>
      </c>
      <c r="AU223" s="247" t="s">
        <v>83</v>
      </c>
      <c r="AV223" s="13" t="s">
        <v>83</v>
      </c>
      <c r="AW223" s="13" t="s">
        <v>30</v>
      </c>
      <c r="AX223" s="13" t="s">
        <v>73</v>
      </c>
      <c r="AY223" s="247" t="s">
        <v>144</v>
      </c>
    </row>
    <row r="224" spans="1:51" s="13" customFormat="1" ht="12">
      <c r="A224" s="13"/>
      <c r="B224" s="237"/>
      <c r="C224" s="238"/>
      <c r="D224" s="232" t="s">
        <v>160</v>
      </c>
      <c r="E224" s="239" t="s">
        <v>1</v>
      </c>
      <c r="F224" s="240" t="s">
        <v>251</v>
      </c>
      <c r="G224" s="238"/>
      <c r="H224" s="241">
        <v>2.09</v>
      </c>
      <c r="I224" s="242"/>
      <c r="J224" s="238"/>
      <c r="K224" s="238"/>
      <c r="L224" s="243"/>
      <c r="M224" s="244"/>
      <c r="N224" s="245"/>
      <c r="O224" s="245"/>
      <c r="P224" s="245"/>
      <c r="Q224" s="245"/>
      <c r="R224" s="245"/>
      <c r="S224" s="245"/>
      <c r="T224" s="24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7" t="s">
        <v>160</v>
      </c>
      <c r="AU224" s="247" t="s">
        <v>83</v>
      </c>
      <c r="AV224" s="13" t="s">
        <v>83</v>
      </c>
      <c r="AW224" s="13" t="s">
        <v>30</v>
      </c>
      <c r="AX224" s="13" t="s">
        <v>73</v>
      </c>
      <c r="AY224" s="247" t="s">
        <v>144</v>
      </c>
    </row>
    <row r="225" spans="1:51" s="13" customFormat="1" ht="12">
      <c r="A225" s="13"/>
      <c r="B225" s="237"/>
      <c r="C225" s="238"/>
      <c r="D225" s="232" t="s">
        <v>160</v>
      </c>
      <c r="E225" s="239" t="s">
        <v>1</v>
      </c>
      <c r="F225" s="240" t="s">
        <v>252</v>
      </c>
      <c r="G225" s="238"/>
      <c r="H225" s="241">
        <v>2.09</v>
      </c>
      <c r="I225" s="242"/>
      <c r="J225" s="238"/>
      <c r="K225" s="238"/>
      <c r="L225" s="243"/>
      <c r="M225" s="244"/>
      <c r="N225" s="245"/>
      <c r="O225" s="245"/>
      <c r="P225" s="245"/>
      <c r="Q225" s="245"/>
      <c r="R225" s="245"/>
      <c r="S225" s="245"/>
      <c r="T225" s="24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7" t="s">
        <v>160</v>
      </c>
      <c r="AU225" s="247" t="s">
        <v>83</v>
      </c>
      <c r="AV225" s="13" t="s">
        <v>83</v>
      </c>
      <c r="AW225" s="13" t="s">
        <v>30</v>
      </c>
      <c r="AX225" s="13" t="s">
        <v>73</v>
      </c>
      <c r="AY225" s="247" t="s">
        <v>144</v>
      </c>
    </row>
    <row r="226" spans="1:51" s="13" customFormat="1" ht="12">
      <c r="A226" s="13"/>
      <c r="B226" s="237"/>
      <c r="C226" s="238"/>
      <c r="D226" s="232" t="s">
        <v>160</v>
      </c>
      <c r="E226" s="239" t="s">
        <v>1</v>
      </c>
      <c r="F226" s="240" t="s">
        <v>253</v>
      </c>
      <c r="G226" s="238"/>
      <c r="H226" s="241">
        <v>2.09</v>
      </c>
      <c r="I226" s="242"/>
      <c r="J226" s="238"/>
      <c r="K226" s="238"/>
      <c r="L226" s="243"/>
      <c r="M226" s="244"/>
      <c r="N226" s="245"/>
      <c r="O226" s="245"/>
      <c r="P226" s="245"/>
      <c r="Q226" s="245"/>
      <c r="R226" s="245"/>
      <c r="S226" s="245"/>
      <c r="T226" s="24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7" t="s">
        <v>160</v>
      </c>
      <c r="AU226" s="247" t="s">
        <v>83</v>
      </c>
      <c r="AV226" s="13" t="s">
        <v>83</v>
      </c>
      <c r="AW226" s="13" t="s">
        <v>30</v>
      </c>
      <c r="AX226" s="13" t="s">
        <v>73</v>
      </c>
      <c r="AY226" s="247" t="s">
        <v>144</v>
      </c>
    </row>
    <row r="227" spans="1:51" s="13" customFormat="1" ht="12">
      <c r="A227" s="13"/>
      <c r="B227" s="237"/>
      <c r="C227" s="238"/>
      <c r="D227" s="232" t="s">
        <v>160</v>
      </c>
      <c r="E227" s="239" t="s">
        <v>1</v>
      </c>
      <c r="F227" s="240" t="s">
        <v>254</v>
      </c>
      <c r="G227" s="238"/>
      <c r="H227" s="241">
        <v>2.09</v>
      </c>
      <c r="I227" s="242"/>
      <c r="J227" s="238"/>
      <c r="K227" s="238"/>
      <c r="L227" s="243"/>
      <c r="M227" s="244"/>
      <c r="N227" s="245"/>
      <c r="O227" s="245"/>
      <c r="P227" s="245"/>
      <c r="Q227" s="245"/>
      <c r="R227" s="245"/>
      <c r="S227" s="245"/>
      <c r="T227" s="24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7" t="s">
        <v>160</v>
      </c>
      <c r="AU227" s="247" t="s">
        <v>83</v>
      </c>
      <c r="AV227" s="13" t="s">
        <v>83</v>
      </c>
      <c r="AW227" s="13" t="s">
        <v>30</v>
      </c>
      <c r="AX227" s="13" t="s">
        <v>73</v>
      </c>
      <c r="AY227" s="247" t="s">
        <v>144</v>
      </c>
    </row>
    <row r="228" spans="1:51" s="13" customFormat="1" ht="12">
      <c r="A228" s="13"/>
      <c r="B228" s="237"/>
      <c r="C228" s="238"/>
      <c r="D228" s="232" t="s">
        <v>160</v>
      </c>
      <c r="E228" s="239" t="s">
        <v>1</v>
      </c>
      <c r="F228" s="240" t="s">
        <v>255</v>
      </c>
      <c r="G228" s="238"/>
      <c r="H228" s="241">
        <v>2.09</v>
      </c>
      <c r="I228" s="242"/>
      <c r="J228" s="238"/>
      <c r="K228" s="238"/>
      <c r="L228" s="243"/>
      <c r="M228" s="244"/>
      <c r="N228" s="245"/>
      <c r="O228" s="245"/>
      <c r="P228" s="245"/>
      <c r="Q228" s="245"/>
      <c r="R228" s="245"/>
      <c r="S228" s="245"/>
      <c r="T228" s="24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7" t="s">
        <v>160</v>
      </c>
      <c r="AU228" s="247" t="s">
        <v>83</v>
      </c>
      <c r="AV228" s="13" t="s">
        <v>83</v>
      </c>
      <c r="AW228" s="13" t="s">
        <v>30</v>
      </c>
      <c r="AX228" s="13" t="s">
        <v>73</v>
      </c>
      <c r="AY228" s="247" t="s">
        <v>144</v>
      </c>
    </row>
    <row r="229" spans="1:51" s="16" customFormat="1" ht="12">
      <c r="A229" s="16"/>
      <c r="B229" s="269"/>
      <c r="C229" s="270"/>
      <c r="D229" s="232" t="s">
        <v>160</v>
      </c>
      <c r="E229" s="271" t="s">
        <v>1</v>
      </c>
      <c r="F229" s="272" t="s">
        <v>209</v>
      </c>
      <c r="G229" s="270"/>
      <c r="H229" s="273">
        <v>35.53</v>
      </c>
      <c r="I229" s="274"/>
      <c r="J229" s="270"/>
      <c r="K229" s="270"/>
      <c r="L229" s="275"/>
      <c r="M229" s="276"/>
      <c r="N229" s="277"/>
      <c r="O229" s="277"/>
      <c r="P229" s="277"/>
      <c r="Q229" s="277"/>
      <c r="R229" s="277"/>
      <c r="S229" s="277"/>
      <c r="T229" s="278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T229" s="279" t="s">
        <v>160</v>
      </c>
      <c r="AU229" s="279" t="s">
        <v>83</v>
      </c>
      <c r="AV229" s="16" t="s">
        <v>145</v>
      </c>
      <c r="AW229" s="16" t="s">
        <v>30</v>
      </c>
      <c r="AX229" s="16" t="s">
        <v>73</v>
      </c>
      <c r="AY229" s="279" t="s">
        <v>144</v>
      </c>
    </row>
    <row r="230" spans="1:51" s="15" customFormat="1" ht="12">
      <c r="A230" s="15"/>
      <c r="B230" s="259"/>
      <c r="C230" s="260"/>
      <c r="D230" s="232" t="s">
        <v>160</v>
      </c>
      <c r="E230" s="261" t="s">
        <v>1</v>
      </c>
      <c r="F230" s="262" t="s">
        <v>256</v>
      </c>
      <c r="G230" s="260"/>
      <c r="H230" s="261" t="s">
        <v>1</v>
      </c>
      <c r="I230" s="263"/>
      <c r="J230" s="260"/>
      <c r="K230" s="260"/>
      <c r="L230" s="264"/>
      <c r="M230" s="265"/>
      <c r="N230" s="266"/>
      <c r="O230" s="266"/>
      <c r="P230" s="266"/>
      <c r="Q230" s="266"/>
      <c r="R230" s="266"/>
      <c r="S230" s="266"/>
      <c r="T230" s="267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68" t="s">
        <v>160</v>
      </c>
      <c r="AU230" s="268" t="s">
        <v>83</v>
      </c>
      <c r="AV230" s="15" t="s">
        <v>81</v>
      </c>
      <c r="AW230" s="15" t="s">
        <v>30</v>
      </c>
      <c r="AX230" s="15" t="s">
        <v>73</v>
      </c>
      <c r="AY230" s="268" t="s">
        <v>144</v>
      </c>
    </row>
    <row r="231" spans="1:51" s="13" customFormat="1" ht="12">
      <c r="A231" s="13"/>
      <c r="B231" s="237"/>
      <c r="C231" s="238"/>
      <c r="D231" s="232" t="s">
        <v>160</v>
      </c>
      <c r="E231" s="239" t="s">
        <v>1</v>
      </c>
      <c r="F231" s="240" t="s">
        <v>257</v>
      </c>
      <c r="G231" s="238"/>
      <c r="H231" s="241">
        <v>3</v>
      </c>
      <c r="I231" s="242"/>
      <c r="J231" s="238"/>
      <c r="K231" s="238"/>
      <c r="L231" s="243"/>
      <c r="M231" s="244"/>
      <c r="N231" s="245"/>
      <c r="O231" s="245"/>
      <c r="P231" s="245"/>
      <c r="Q231" s="245"/>
      <c r="R231" s="245"/>
      <c r="S231" s="245"/>
      <c r="T231" s="24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7" t="s">
        <v>160</v>
      </c>
      <c r="AU231" s="247" t="s">
        <v>83</v>
      </c>
      <c r="AV231" s="13" t="s">
        <v>83</v>
      </c>
      <c r="AW231" s="13" t="s">
        <v>30</v>
      </c>
      <c r="AX231" s="13" t="s">
        <v>73</v>
      </c>
      <c r="AY231" s="247" t="s">
        <v>144</v>
      </c>
    </row>
    <row r="232" spans="1:51" s="13" customFormat="1" ht="12">
      <c r="A232" s="13"/>
      <c r="B232" s="237"/>
      <c r="C232" s="238"/>
      <c r="D232" s="232" t="s">
        <v>160</v>
      </c>
      <c r="E232" s="239" t="s">
        <v>1</v>
      </c>
      <c r="F232" s="240" t="s">
        <v>258</v>
      </c>
      <c r="G232" s="238"/>
      <c r="H232" s="241">
        <v>4.1</v>
      </c>
      <c r="I232" s="242"/>
      <c r="J232" s="238"/>
      <c r="K232" s="238"/>
      <c r="L232" s="243"/>
      <c r="M232" s="244"/>
      <c r="N232" s="245"/>
      <c r="O232" s="245"/>
      <c r="P232" s="245"/>
      <c r="Q232" s="245"/>
      <c r="R232" s="245"/>
      <c r="S232" s="245"/>
      <c r="T232" s="24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7" t="s">
        <v>160</v>
      </c>
      <c r="AU232" s="247" t="s">
        <v>83</v>
      </c>
      <c r="AV232" s="13" t="s">
        <v>83</v>
      </c>
      <c r="AW232" s="13" t="s">
        <v>30</v>
      </c>
      <c r="AX232" s="13" t="s">
        <v>73</v>
      </c>
      <c r="AY232" s="247" t="s">
        <v>144</v>
      </c>
    </row>
    <row r="233" spans="1:51" s="13" customFormat="1" ht="12">
      <c r="A233" s="13"/>
      <c r="B233" s="237"/>
      <c r="C233" s="238"/>
      <c r="D233" s="232" t="s">
        <v>160</v>
      </c>
      <c r="E233" s="239" t="s">
        <v>1</v>
      </c>
      <c r="F233" s="240" t="s">
        <v>259</v>
      </c>
      <c r="G233" s="238"/>
      <c r="H233" s="241">
        <v>2</v>
      </c>
      <c r="I233" s="242"/>
      <c r="J233" s="238"/>
      <c r="K233" s="238"/>
      <c r="L233" s="243"/>
      <c r="M233" s="244"/>
      <c r="N233" s="245"/>
      <c r="O233" s="245"/>
      <c r="P233" s="245"/>
      <c r="Q233" s="245"/>
      <c r="R233" s="245"/>
      <c r="S233" s="245"/>
      <c r="T233" s="246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7" t="s">
        <v>160</v>
      </c>
      <c r="AU233" s="247" t="s">
        <v>83</v>
      </c>
      <c r="AV233" s="13" t="s">
        <v>83</v>
      </c>
      <c r="AW233" s="13" t="s">
        <v>30</v>
      </c>
      <c r="AX233" s="13" t="s">
        <v>73</v>
      </c>
      <c r="AY233" s="247" t="s">
        <v>144</v>
      </c>
    </row>
    <row r="234" spans="1:51" s="13" customFormat="1" ht="12">
      <c r="A234" s="13"/>
      <c r="B234" s="237"/>
      <c r="C234" s="238"/>
      <c r="D234" s="232" t="s">
        <v>160</v>
      </c>
      <c r="E234" s="239" t="s">
        <v>1</v>
      </c>
      <c r="F234" s="240" t="s">
        <v>260</v>
      </c>
      <c r="G234" s="238"/>
      <c r="H234" s="241">
        <v>8.3</v>
      </c>
      <c r="I234" s="242"/>
      <c r="J234" s="238"/>
      <c r="K234" s="238"/>
      <c r="L234" s="243"/>
      <c r="M234" s="244"/>
      <c r="N234" s="245"/>
      <c r="O234" s="245"/>
      <c r="P234" s="245"/>
      <c r="Q234" s="245"/>
      <c r="R234" s="245"/>
      <c r="S234" s="245"/>
      <c r="T234" s="246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7" t="s">
        <v>160</v>
      </c>
      <c r="AU234" s="247" t="s">
        <v>83</v>
      </c>
      <c r="AV234" s="13" t="s">
        <v>83</v>
      </c>
      <c r="AW234" s="13" t="s">
        <v>30</v>
      </c>
      <c r="AX234" s="13" t="s">
        <v>73</v>
      </c>
      <c r="AY234" s="247" t="s">
        <v>144</v>
      </c>
    </row>
    <row r="235" spans="1:51" s="13" customFormat="1" ht="12">
      <c r="A235" s="13"/>
      <c r="B235" s="237"/>
      <c r="C235" s="238"/>
      <c r="D235" s="232" t="s">
        <v>160</v>
      </c>
      <c r="E235" s="239" t="s">
        <v>1</v>
      </c>
      <c r="F235" s="240" t="s">
        <v>261</v>
      </c>
      <c r="G235" s="238"/>
      <c r="H235" s="241">
        <v>2</v>
      </c>
      <c r="I235" s="242"/>
      <c r="J235" s="238"/>
      <c r="K235" s="238"/>
      <c r="L235" s="243"/>
      <c r="M235" s="244"/>
      <c r="N235" s="245"/>
      <c r="O235" s="245"/>
      <c r="P235" s="245"/>
      <c r="Q235" s="245"/>
      <c r="R235" s="245"/>
      <c r="S235" s="245"/>
      <c r="T235" s="24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7" t="s">
        <v>160</v>
      </c>
      <c r="AU235" s="247" t="s">
        <v>83</v>
      </c>
      <c r="AV235" s="13" t="s">
        <v>83</v>
      </c>
      <c r="AW235" s="13" t="s">
        <v>30</v>
      </c>
      <c r="AX235" s="13" t="s">
        <v>73</v>
      </c>
      <c r="AY235" s="247" t="s">
        <v>144</v>
      </c>
    </row>
    <row r="236" spans="1:51" s="13" customFormat="1" ht="12">
      <c r="A236" s="13"/>
      <c r="B236" s="237"/>
      <c r="C236" s="238"/>
      <c r="D236" s="232" t="s">
        <v>160</v>
      </c>
      <c r="E236" s="239" t="s">
        <v>1</v>
      </c>
      <c r="F236" s="240" t="s">
        <v>262</v>
      </c>
      <c r="G236" s="238"/>
      <c r="H236" s="241">
        <v>8</v>
      </c>
      <c r="I236" s="242"/>
      <c r="J236" s="238"/>
      <c r="K236" s="238"/>
      <c r="L236" s="243"/>
      <c r="M236" s="244"/>
      <c r="N236" s="245"/>
      <c r="O236" s="245"/>
      <c r="P236" s="245"/>
      <c r="Q236" s="245"/>
      <c r="R236" s="245"/>
      <c r="S236" s="245"/>
      <c r="T236" s="24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7" t="s">
        <v>160</v>
      </c>
      <c r="AU236" s="247" t="s">
        <v>83</v>
      </c>
      <c r="AV236" s="13" t="s">
        <v>83</v>
      </c>
      <c r="AW236" s="13" t="s">
        <v>30</v>
      </c>
      <c r="AX236" s="13" t="s">
        <v>73</v>
      </c>
      <c r="AY236" s="247" t="s">
        <v>144</v>
      </c>
    </row>
    <row r="237" spans="1:51" s="13" customFormat="1" ht="12">
      <c r="A237" s="13"/>
      <c r="B237" s="237"/>
      <c r="C237" s="238"/>
      <c r="D237" s="232" t="s">
        <v>160</v>
      </c>
      <c r="E237" s="239" t="s">
        <v>1</v>
      </c>
      <c r="F237" s="240" t="s">
        <v>263</v>
      </c>
      <c r="G237" s="238"/>
      <c r="H237" s="241">
        <v>2</v>
      </c>
      <c r="I237" s="242"/>
      <c r="J237" s="238"/>
      <c r="K237" s="238"/>
      <c r="L237" s="243"/>
      <c r="M237" s="244"/>
      <c r="N237" s="245"/>
      <c r="O237" s="245"/>
      <c r="P237" s="245"/>
      <c r="Q237" s="245"/>
      <c r="R237" s="245"/>
      <c r="S237" s="245"/>
      <c r="T237" s="246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7" t="s">
        <v>160</v>
      </c>
      <c r="AU237" s="247" t="s">
        <v>83</v>
      </c>
      <c r="AV237" s="13" t="s">
        <v>83</v>
      </c>
      <c r="AW237" s="13" t="s">
        <v>30</v>
      </c>
      <c r="AX237" s="13" t="s">
        <v>73</v>
      </c>
      <c r="AY237" s="247" t="s">
        <v>144</v>
      </c>
    </row>
    <row r="238" spans="1:51" s="13" customFormat="1" ht="12">
      <c r="A238" s="13"/>
      <c r="B238" s="237"/>
      <c r="C238" s="238"/>
      <c r="D238" s="232" t="s">
        <v>160</v>
      </c>
      <c r="E238" s="239" t="s">
        <v>1</v>
      </c>
      <c r="F238" s="240" t="s">
        <v>264</v>
      </c>
      <c r="G238" s="238"/>
      <c r="H238" s="241">
        <v>7.7</v>
      </c>
      <c r="I238" s="242"/>
      <c r="J238" s="238"/>
      <c r="K238" s="238"/>
      <c r="L238" s="243"/>
      <c r="M238" s="244"/>
      <c r="N238" s="245"/>
      <c r="O238" s="245"/>
      <c r="P238" s="245"/>
      <c r="Q238" s="245"/>
      <c r="R238" s="245"/>
      <c r="S238" s="245"/>
      <c r="T238" s="24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7" t="s">
        <v>160</v>
      </c>
      <c r="AU238" s="247" t="s">
        <v>83</v>
      </c>
      <c r="AV238" s="13" t="s">
        <v>83</v>
      </c>
      <c r="AW238" s="13" t="s">
        <v>30</v>
      </c>
      <c r="AX238" s="13" t="s">
        <v>73</v>
      </c>
      <c r="AY238" s="247" t="s">
        <v>144</v>
      </c>
    </row>
    <row r="239" spans="1:51" s="13" customFormat="1" ht="12">
      <c r="A239" s="13"/>
      <c r="B239" s="237"/>
      <c r="C239" s="238"/>
      <c r="D239" s="232" t="s">
        <v>160</v>
      </c>
      <c r="E239" s="239" t="s">
        <v>1</v>
      </c>
      <c r="F239" s="240" t="s">
        <v>265</v>
      </c>
      <c r="G239" s="238"/>
      <c r="H239" s="241">
        <v>2</v>
      </c>
      <c r="I239" s="242"/>
      <c r="J239" s="238"/>
      <c r="K239" s="238"/>
      <c r="L239" s="243"/>
      <c r="M239" s="244"/>
      <c r="N239" s="245"/>
      <c r="O239" s="245"/>
      <c r="P239" s="245"/>
      <c r="Q239" s="245"/>
      <c r="R239" s="245"/>
      <c r="S239" s="245"/>
      <c r="T239" s="246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7" t="s">
        <v>160</v>
      </c>
      <c r="AU239" s="247" t="s">
        <v>83</v>
      </c>
      <c r="AV239" s="13" t="s">
        <v>83</v>
      </c>
      <c r="AW239" s="13" t="s">
        <v>30</v>
      </c>
      <c r="AX239" s="13" t="s">
        <v>73</v>
      </c>
      <c r="AY239" s="247" t="s">
        <v>144</v>
      </c>
    </row>
    <row r="240" spans="1:51" s="13" customFormat="1" ht="12">
      <c r="A240" s="13"/>
      <c r="B240" s="237"/>
      <c r="C240" s="238"/>
      <c r="D240" s="232" t="s">
        <v>160</v>
      </c>
      <c r="E240" s="239" t="s">
        <v>1</v>
      </c>
      <c r="F240" s="240" t="s">
        <v>266</v>
      </c>
      <c r="G240" s="238"/>
      <c r="H240" s="241">
        <v>9</v>
      </c>
      <c r="I240" s="242"/>
      <c r="J240" s="238"/>
      <c r="K240" s="238"/>
      <c r="L240" s="243"/>
      <c r="M240" s="244"/>
      <c r="N240" s="245"/>
      <c r="O240" s="245"/>
      <c r="P240" s="245"/>
      <c r="Q240" s="245"/>
      <c r="R240" s="245"/>
      <c r="S240" s="245"/>
      <c r="T240" s="246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7" t="s">
        <v>160</v>
      </c>
      <c r="AU240" s="247" t="s">
        <v>83</v>
      </c>
      <c r="AV240" s="13" t="s">
        <v>83</v>
      </c>
      <c r="AW240" s="13" t="s">
        <v>30</v>
      </c>
      <c r="AX240" s="13" t="s">
        <v>73</v>
      </c>
      <c r="AY240" s="247" t="s">
        <v>144</v>
      </c>
    </row>
    <row r="241" spans="1:51" s="13" customFormat="1" ht="12">
      <c r="A241" s="13"/>
      <c r="B241" s="237"/>
      <c r="C241" s="238"/>
      <c r="D241" s="232" t="s">
        <v>160</v>
      </c>
      <c r="E241" s="239" t="s">
        <v>1</v>
      </c>
      <c r="F241" s="240" t="s">
        <v>267</v>
      </c>
      <c r="G241" s="238"/>
      <c r="H241" s="241">
        <v>2</v>
      </c>
      <c r="I241" s="242"/>
      <c r="J241" s="238"/>
      <c r="K241" s="238"/>
      <c r="L241" s="243"/>
      <c r="M241" s="244"/>
      <c r="N241" s="245"/>
      <c r="O241" s="245"/>
      <c r="P241" s="245"/>
      <c r="Q241" s="245"/>
      <c r="R241" s="245"/>
      <c r="S241" s="245"/>
      <c r="T241" s="24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7" t="s">
        <v>160</v>
      </c>
      <c r="AU241" s="247" t="s">
        <v>83</v>
      </c>
      <c r="AV241" s="13" t="s">
        <v>83</v>
      </c>
      <c r="AW241" s="13" t="s">
        <v>30</v>
      </c>
      <c r="AX241" s="13" t="s">
        <v>73</v>
      </c>
      <c r="AY241" s="247" t="s">
        <v>144</v>
      </c>
    </row>
    <row r="242" spans="1:51" s="13" customFormat="1" ht="12">
      <c r="A242" s="13"/>
      <c r="B242" s="237"/>
      <c r="C242" s="238"/>
      <c r="D242" s="232" t="s">
        <v>160</v>
      </c>
      <c r="E242" s="239" t="s">
        <v>1</v>
      </c>
      <c r="F242" s="240" t="s">
        <v>268</v>
      </c>
      <c r="G242" s="238"/>
      <c r="H242" s="241">
        <v>9.2</v>
      </c>
      <c r="I242" s="242"/>
      <c r="J242" s="238"/>
      <c r="K242" s="238"/>
      <c r="L242" s="243"/>
      <c r="M242" s="244"/>
      <c r="N242" s="245"/>
      <c r="O242" s="245"/>
      <c r="P242" s="245"/>
      <c r="Q242" s="245"/>
      <c r="R242" s="245"/>
      <c r="S242" s="245"/>
      <c r="T242" s="246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7" t="s">
        <v>160</v>
      </c>
      <c r="AU242" s="247" t="s">
        <v>83</v>
      </c>
      <c r="AV242" s="13" t="s">
        <v>83</v>
      </c>
      <c r="AW242" s="13" t="s">
        <v>30</v>
      </c>
      <c r="AX242" s="13" t="s">
        <v>73</v>
      </c>
      <c r="AY242" s="247" t="s">
        <v>144</v>
      </c>
    </row>
    <row r="243" spans="1:51" s="13" customFormat="1" ht="12">
      <c r="A243" s="13"/>
      <c r="B243" s="237"/>
      <c r="C243" s="238"/>
      <c r="D243" s="232" t="s">
        <v>160</v>
      </c>
      <c r="E243" s="239" t="s">
        <v>1</v>
      </c>
      <c r="F243" s="240" t="s">
        <v>269</v>
      </c>
      <c r="G243" s="238"/>
      <c r="H243" s="241">
        <v>2</v>
      </c>
      <c r="I243" s="242"/>
      <c r="J243" s="238"/>
      <c r="K243" s="238"/>
      <c r="L243" s="243"/>
      <c r="M243" s="244"/>
      <c r="N243" s="245"/>
      <c r="O243" s="245"/>
      <c r="P243" s="245"/>
      <c r="Q243" s="245"/>
      <c r="R243" s="245"/>
      <c r="S243" s="245"/>
      <c r="T243" s="246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7" t="s">
        <v>160</v>
      </c>
      <c r="AU243" s="247" t="s">
        <v>83</v>
      </c>
      <c r="AV243" s="13" t="s">
        <v>83</v>
      </c>
      <c r="AW243" s="13" t="s">
        <v>30</v>
      </c>
      <c r="AX243" s="13" t="s">
        <v>73</v>
      </c>
      <c r="AY243" s="247" t="s">
        <v>144</v>
      </c>
    </row>
    <row r="244" spans="1:51" s="13" customFormat="1" ht="12">
      <c r="A244" s="13"/>
      <c r="B244" s="237"/>
      <c r="C244" s="238"/>
      <c r="D244" s="232" t="s">
        <v>160</v>
      </c>
      <c r="E244" s="239" t="s">
        <v>1</v>
      </c>
      <c r="F244" s="240" t="s">
        <v>270</v>
      </c>
      <c r="G244" s="238"/>
      <c r="H244" s="241">
        <v>2.63</v>
      </c>
      <c r="I244" s="242"/>
      <c r="J244" s="238"/>
      <c r="K244" s="238"/>
      <c r="L244" s="243"/>
      <c r="M244" s="244"/>
      <c r="N244" s="245"/>
      <c r="O244" s="245"/>
      <c r="P244" s="245"/>
      <c r="Q244" s="245"/>
      <c r="R244" s="245"/>
      <c r="S244" s="245"/>
      <c r="T244" s="24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7" t="s">
        <v>160</v>
      </c>
      <c r="AU244" s="247" t="s">
        <v>83</v>
      </c>
      <c r="AV244" s="13" t="s">
        <v>83</v>
      </c>
      <c r="AW244" s="13" t="s">
        <v>30</v>
      </c>
      <c r="AX244" s="13" t="s">
        <v>73</v>
      </c>
      <c r="AY244" s="247" t="s">
        <v>144</v>
      </c>
    </row>
    <row r="245" spans="1:51" s="13" customFormat="1" ht="12">
      <c r="A245" s="13"/>
      <c r="B245" s="237"/>
      <c r="C245" s="238"/>
      <c r="D245" s="232" t="s">
        <v>160</v>
      </c>
      <c r="E245" s="239" t="s">
        <v>1</v>
      </c>
      <c r="F245" s="240" t="s">
        <v>271</v>
      </c>
      <c r="G245" s="238"/>
      <c r="H245" s="241">
        <v>2.3</v>
      </c>
      <c r="I245" s="242"/>
      <c r="J245" s="238"/>
      <c r="K245" s="238"/>
      <c r="L245" s="243"/>
      <c r="M245" s="244"/>
      <c r="N245" s="245"/>
      <c r="O245" s="245"/>
      <c r="P245" s="245"/>
      <c r="Q245" s="245"/>
      <c r="R245" s="245"/>
      <c r="S245" s="245"/>
      <c r="T245" s="246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7" t="s">
        <v>160</v>
      </c>
      <c r="AU245" s="247" t="s">
        <v>83</v>
      </c>
      <c r="AV245" s="13" t="s">
        <v>83</v>
      </c>
      <c r="AW245" s="13" t="s">
        <v>30</v>
      </c>
      <c r="AX245" s="13" t="s">
        <v>73</v>
      </c>
      <c r="AY245" s="247" t="s">
        <v>144</v>
      </c>
    </row>
    <row r="246" spans="1:51" s="13" customFormat="1" ht="12">
      <c r="A246" s="13"/>
      <c r="B246" s="237"/>
      <c r="C246" s="238"/>
      <c r="D246" s="232" t="s">
        <v>160</v>
      </c>
      <c r="E246" s="239" t="s">
        <v>1</v>
      </c>
      <c r="F246" s="240" t="s">
        <v>272</v>
      </c>
      <c r="G246" s="238"/>
      <c r="H246" s="241">
        <v>7.4</v>
      </c>
      <c r="I246" s="242"/>
      <c r="J246" s="238"/>
      <c r="K246" s="238"/>
      <c r="L246" s="243"/>
      <c r="M246" s="244"/>
      <c r="N246" s="245"/>
      <c r="O246" s="245"/>
      <c r="P246" s="245"/>
      <c r="Q246" s="245"/>
      <c r="R246" s="245"/>
      <c r="S246" s="245"/>
      <c r="T246" s="24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7" t="s">
        <v>160</v>
      </c>
      <c r="AU246" s="247" t="s">
        <v>83</v>
      </c>
      <c r="AV246" s="13" t="s">
        <v>83</v>
      </c>
      <c r="AW246" s="13" t="s">
        <v>30</v>
      </c>
      <c r="AX246" s="13" t="s">
        <v>73</v>
      </c>
      <c r="AY246" s="247" t="s">
        <v>144</v>
      </c>
    </row>
    <row r="247" spans="1:51" s="13" customFormat="1" ht="12">
      <c r="A247" s="13"/>
      <c r="B247" s="237"/>
      <c r="C247" s="238"/>
      <c r="D247" s="232" t="s">
        <v>160</v>
      </c>
      <c r="E247" s="239" t="s">
        <v>1</v>
      </c>
      <c r="F247" s="240" t="s">
        <v>273</v>
      </c>
      <c r="G247" s="238"/>
      <c r="H247" s="241">
        <v>2</v>
      </c>
      <c r="I247" s="242"/>
      <c r="J247" s="238"/>
      <c r="K247" s="238"/>
      <c r="L247" s="243"/>
      <c r="M247" s="244"/>
      <c r="N247" s="245"/>
      <c r="O247" s="245"/>
      <c r="P247" s="245"/>
      <c r="Q247" s="245"/>
      <c r="R247" s="245"/>
      <c r="S247" s="245"/>
      <c r="T247" s="246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7" t="s">
        <v>160</v>
      </c>
      <c r="AU247" s="247" t="s">
        <v>83</v>
      </c>
      <c r="AV247" s="13" t="s">
        <v>83</v>
      </c>
      <c r="AW247" s="13" t="s">
        <v>30</v>
      </c>
      <c r="AX247" s="13" t="s">
        <v>73</v>
      </c>
      <c r="AY247" s="247" t="s">
        <v>144</v>
      </c>
    </row>
    <row r="248" spans="1:51" s="13" customFormat="1" ht="12">
      <c r="A248" s="13"/>
      <c r="B248" s="237"/>
      <c r="C248" s="238"/>
      <c r="D248" s="232" t="s">
        <v>160</v>
      </c>
      <c r="E248" s="239" t="s">
        <v>1</v>
      </c>
      <c r="F248" s="240" t="s">
        <v>274</v>
      </c>
      <c r="G248" s="238"/>
      <c r="H248" s="241">
        <v>9.7</v>
      </c>
      <c r="I248" s="242"/>
      <c r="J248" s="238"/>
      <c r="K248" s="238"/>
      <c r="L248" s="243"/>
      <c r="M248" s="244"/>
      <c r="N248" s="245"/>
      <c r="O248" s="245"/>
      <c r="P248" s="245"/>
      <c r="Q248" s="245"/>
      <c r="R248" s="245"/>
      <c r="S248" s="245"/>
      <c r="T248" s="246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7" t="s">
        <v>160</v>
      </c>
      <c r="AU248" s="247" t="s">
        <v>83</v>
      </c>
      <c r="AV248" s="13" t="s">
        <v>83</v>
      </c>
      <c r="AW248" s="13" t="s">
        <v>30</v>
      </c>
      <c r="AX248" s="13" t="s">
        <v>73</v>
      </c>
      <c r="AY248" s="247" t="s">
        <v>144</v>
      </c>
    </row>
    <row r="249" spans="1:51" s="13" customFormat="1" ht="12">
      <c r="A249" s="13"/>
      <c r="B249" s="237"/>
      <c r="C249" s="238"/>
      <c r="D249" s="232" t="s">
        <v>160</v>
      </c>
      <c r="E249" s="239" t="s">
        <v>1</v>
      </c>
      <c r="F249" s="240" t="s">
        <v>275</v>
      </c>
      <c r="G249" s="238"/>
      <c r="H249" s="241">
        <v>10.4</v>
      </c>
      <c r="I249" s="242"/>
      <c r="J249" s="238"/>
      <c r="K249" s="238"/>
      <c r="L249" s="243"/>
      <c r="M249" s="244"/>
      <c r="N249" s="245"/>
      <c r="O249" s="245"/>
      <c r="P249" s="245"/>
      <c r="Q249" s="245"/>
      <c r="R249" s="245"/>
      <c r="S249" s="245"/>
      <c r="T249" s="246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7" t="s">
        <v>160</v>
      </c>
      <c r="AU249" s="247" t="s">
        <v>83</v>
      </c>
      <c r="AV249" s="13" t="s">
        <v>83</v>
      </c>
      <c r="AW249" s="13" t="s">
        <v>30</v>
      </c>
      <c r="AX249" s="13" t="s">
        <v>73</v>
      </c>
      <c r="AY249" s="247" t="s">
        <v>144</v>
      </c>
    </row>
    <row r="250" spans="1:51" s="13" customFormat="1" ht="12">
      <c r="A250" s="13"/>
      <c r="B250" s="237"/>
      <c r="C250" s="238"/>
      <c r="D250" s="232" t="s">
        <v>160</v>
      </c>
      <c r="E250" s="239" t="s">
        <v>1</v>
      </c>
      <c r="F250" s="240" t="s">
        <v>276</v>
      </c>
      <c r="G250" s="238"/>
      <c r="H250" s="241">
        <v>11.8</v>
      </c>
      <c r="I250" s="242"/>
      <c r="J250" s="238"/>
      <c r="K250" s="238"/>
      <c r="L250" s="243"/>
      <c r="M250" s="244"/>
      <c r="N250" s="245"/>
      <c r="O250" s="245"/>
      <c r="P250" s="245"/>
      <c r="Q250" s="245"/>
      <c r="R250" s="245"/>
      <c r="S250" s="245"/>
      <c r="T250" s="246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7" t="s">
        <v>160</v>
      </c>
      <c r="AU250" s="247" t="s">
        <v>83</v>
      </c>
      <c r="AV250" s="13" t="s">
        <v>83</v>
      </c>
      <c r="AW250" s="13" t="s">
        <v>30</v>
      </c>
      <c r="AX250" s="13" t="s">
        <v>73</v>
      </c>
      <c r="AY250" s="247" t="s">
        <v>144</v>
      </c>
    </row>
    <row r="251" spans="1:51" s="13" customFormat="1" ht="12">
      <c r="A251" s="13"/>
      <c r="B251" s="237"/>
      <c r="C251" s="238"/>
      <c r="D251" s="232" t="s">
        <v>160</v>
      </c>
      <c r="E251" s="239" t="s">
        <v>1</v>
      </c>
      <c r="F251" s="240" t="s">
        <v>277</v>
      </c>
      <c r="G251" s="238"/>
      <c r="H251" s="241">
        <v>2</v>
      </c>
      <c r="I251" s="242"/>
      <c r="J251" s="238"/>
      <c r="K251" s="238"/>
      <c r="L251" s="243"/>
      <c r="M251" s="244"/>
      <c r="N251" s="245"/>
      <c r="O251" s="245"/>
      <c r="P251" s="245"/>
      <c r="Q251" s="245"/>
      <c r="R251" s="245"/>
      <c r="S251" s="245"/>
      <c r="T251" s="246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7" t="s">
        <v>160</v>
      </c>
      <c r="AU251" s="247" t="s">
        <v>83</v>
      </c>
      <c r="AV251" s="13" t="s">
        <v>83</v>
      </c>
      <c r="AW251" s="13" t="s">
        <v>30</v>
      </c>
      <c r="AX251" s="13" t="s">
        <v>73</v>
      </c>
      <c r="AY251" s="247" t="s">
        <v>144</v>
      </c>
    </row>
    <row r="252" spans="1:51" s="13" customFormat="1" ht="12">
      <c r="A252" s="13"/>
      <c r="B252" s="237"/>
      <c r="C252" s="238"/>
      <c r="D252" s="232" t="s">
        <v>160</v>
      </c>
      <c r="E252" s="239" t="s">
        <v>1</v>
      </c>
      <c r="F252" s="240" t="s">
        <v>278</v>
      </c>
      <c r="G252" s="238"/>
      <c r="H252" s="241">
        <v>4.4</v>
      </c>
      <c r="I252" s="242"/>
      <c r="J252" s="238"/>
      <c r="K252" s="238"/>
      <c r="L252" s="243"/>
      <c r="M252" s="244"/>
      <c r="N252" s="245"/>
      <c r="O252" s="245"/>
      <c r="P252" s="245"/>
      <c r="Q252" s="245"/>
      <c r="R252" s="245"/>
      <c r="S252" s="245"/>
      <c r="T252" s="24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7" t="s">
        <v>160</v>
      </c>
      <c r="AU252" s="247" t="s">
        <v>83</v>
      </c>
      <c r="AV252" s="13" t="s">
        <v>83</v>
      </c>
      <c r="AW252" s="13" t="s">
        <v>30</v>
      </c>
      <c r="AX252" s="13" t="s">
        <v>73</v>
      </c>
      <c r="AY252" s="247" t="s">
        <v>144</v>
      </c>
    </row>
    <row r="253" spans="1:51" s="13" customFormat="1" ht="12">
      <c r="A253" s="13"/>
      <c r="B253" s="237"/>
      <c r="C253" s="238"/>
      <c r="D253" s="232" t="s">
        <v>160</v>
      </c>
      <c r="E253" s="239" t="s">
        <v>1</v>
      </c>
      <c r="F253" s="240" t="s">
        <v>279</v>
      </c>
      <c r="G253" s="238"/>
      <c r="H253" s="241">
        <v>7.3</v>
      </c>
      <c r="I253" s="242"/>
      <c r="J253" s="238"/>
      <c r="K253" s="238"/>
      <c r="L253" s="243"/>
      <c r="M253" s="244"/>
      <c r="N253" s="245"/>
      <c r="O253" s="245"/>
      <c r="P253" s="245"/>
      <c r="Q253" s="245"/>
      <c r="R253" s="245"/>
      <c r="S253" s="245"/>
      <c r="T253" s="246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7" t="s">
        <v>160</v>
      </c>
      <c r="AU253" s="247" t="s">
        <v>83</v>
      </c>
      <c r="AV253" s="13" t="s">
        <v>83</v>
      </c>
      <c r="AW253" s="13" t="s">
        <v>30</v>
      </c>
      <c r="AX253" s="13" t="s">
        <v>73</v>
      </c>
      <c r="AY253" s="247" t="s">
        <v>144</v>
      </c>
    </row>
    <row r="254" spans="1:51" s="13" customFormat="1" ht="12">
      <c r="A254" s="13"/>
      <c r="B254" s="237"/>
      <c r="C254" s="238"/>
      <c r="D254" s="232" t="s">
        <v>160</v>
      </c>
      <c r="E254" s="239" t="s">
        <v>1</v>
      </c>
      <c r="F254" s="240" t="s">
        <v>280</v>
      </c>
      <c r="G254" s="238"/>
      <c r="H254" s="241">
        <v>6.4</v>
      </c>
      <c r="I254" s="242"/>
      <c r="J254" s="238"/>
      <c r="K254" s="238"/>
      <c r="L254" s="243"/>
      <c r="M254" s="244"/>
      <c r="N254" s="245"/>
      <c r="O254" s="245"/>
      <c r="P254" s="245"/>
      <c r="Q254" s="245"/>
      <c r="R254" s="245"/>
      <c r="S254" s="245"/>
      <c r="T254" s="246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7" t="s">
        <v>160</v>
      </c>
      <c r="AU254" s="247" t="s">
        <v>83</v>
      </c>
      <c r="AV254" s="13" t="s">
        <v>83</v>
      </c>
      <c r="AW254" s="13" t="s">
        <v>30</v>
      </c>
      <c r="AX254" s="13" t="s">
        <v>73</v>
      </c>
      <c r="AY254" s="247" t="s">
        <v>144</v>
      </c>
    </row>
    <row r="255" spans="1:51" s="13" customFormat="1" ht="12">
      <c r="A255" s="13"/>
      <c r="B255" s="237"/>
      <c r="C255" s="238"/>
      <c r="D255" s="232" t="s">
        <v>160</v>
      </c>
      <c r="E255" s="239" t="s">
        <v>1</v>
      </c>
      <c r="F255" s="240" t="s">
        <v>281</v>
      </c>
      <c r="G255" s="238"/>
      <c r="H255" s="241">
        <v>2.2</v>
      </c>
      <c r="I255" s="242"/>
      <c r="J255" s="238"/>
      <c r="K255" s="238"/>
      <c r="L255" s="243"/>
      <c r="M255" s="244"/>
      <c r="N255" s="245"/>
      <c r="O255" s="245"/>
      <c r="P255" s="245"/>
      <c r="Q255" s="245"/>
      <c r="R255" s="245"/>
      <c r="S255" s="245"/>
      <c r="T255" s="246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7" t="s">
        <v>160</v>
      </c>
      <c r="AU255" s="247" t="s">
        <v>83</v>
      </c>
      <c r="AV255" s="13" t="s">
        <v>83</v>
      </c>
      <c r="AW255" s="13" t="s">
        <v>30</v>
      </c>
      <c r="AX255" s="13" t="s">
        <v>73</v>
      </c>
      <c r="AY255" s="247" t="s">
        <v>144</v>
      </c>
    </row>
    <row r="256" spans="1:51" s="13" customFormat="1" ht="12">
      <c r="A256" s="13"/>
      <c r="B256" s="237"/>
      <c r="C256" s="238"/>
      <c r="D256" s="232" t="s">
        <v>160</v>
      </c>
      <c r="E256" s="239" t="s">
        <v>1</v>
      </c>
      <c r="F256" s="240" t="s">
        <v>282</v>
      </c>
      <c r="G256" s="238"/>
      <c r="H256" s="241">
        <v>2.3</v>
      </c>
      <c r="I256" s="242"/>
      <c r="J256" s="238"/>
      <c r="K256" s="238"/>
      <c r="L256" s="243"/>
      <c r="M256" s="244"/>
      <c r="N256" s="245"/>
      <c r="O256" s="245"/>
      <c r="P256" s="245"/>
      <c r="Q256" s="245"/>
      <c r="R256" s="245"/>
      <c r="S256" s="245"/>
      <c r="T256" s="246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7" t="s">
        <v>160</v>
      </c>
      <c r="AU256" s="247" t="s">
        <v>83</v>
      </c>
      <c r="AV256" s="13" t="s">
        <v>83</v>
      </c>
      <c r="AW256" s="13" t="s">
        <v>30</v>
      </c>
      <c r="AX256" s="13" t="s">
        <v>73</v>
      </c>
      <c r="AY256" s="247" t="s">
        <v>144</v>
      </c>
    </row>
    <row r="257" spans="1:51" s="13" customFormat="1" ht="12">
      <c r="A257" s="13"/>
      <c r="B257" s="237"/>
      <c r="C257" s="238"/>
      <c r="D257" s="232" t="s">
        <v>160</v>
      </c>
      <c r="E257" s="239" t="s">
        <v>1</v>
      </c>
      <c r="F257" s="240" t="s">
        <v>283</v>
      </c>
      <c r="G257" s="238"/>
      <c r="H257" s="241">
        <v>8.9</v>
      </c>
      <c r="I257" s="242"/>
      <c r="J257" s="238"/>
      <c r="K257" s="238"/>
      <c r="L257" s="243"/>
      <c r="M257" s="244"/>
      <c r="N257" s="245"/>
      <c r="O257" s="245"/>
      <c r="P257" s="245"/>
      <c r="Q257" s="245"/>
      <c r="R257" s="245"/>
      <c r="S257" s="245"/>
      <c r="T257" s="246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7" t="s">
        <v>160</v>
      </c>
      <c r="AU257" s="247" t="s">
        <v>83</v>
      </c>
      <c r="AV257" s="13" t="s">
        <v>83</v>
      </c>
      <c r="AW257" s="13" t="s">
        <v>30</v>
      </c>
      <c r="AX257" s="13" t="s">
        <v>73</v>
      </c>
      <c r="AY257" s="247" t="s">
        <v>144</v>
      </c>
    </row>
    <row r="258" spans="1:51" s="13" customFormat="1" ht="12">
      <c r="A258" s="13"/>
      <c r="B258" s="237"/>
      <c r="C258" s="238"/>
      <c r="D258" s="232" t="s">
        <v>160</v>
      </c>
      <c r="E258" s="239" t="s">
        <v>1</v>
      </c>
      <c r="F258" s="240" t="s">
        <v>284</v>
      </c>
      <c r="G258" s="238"/>
      <c r="H258" s="241">
        <v>2</v>
      </c>
      <c r="I258" s="242"/>
      <c r="J258" s="238"/>
      <c r="K258" s="238"/>
      <c r="L258" s="243"/>
      <c r="M258" s="244"/>
      <c r="N258" s="245"/>
      <c r="O258" s="245"/>
      <c r="P258" s="245"/>
      <c r="Q258" s="245"/>
      <c r="R258" s="245"/>
      <c r="S258" s="245"/>
      <c r="T258" s="246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7" t="s">
        <v>160</v>
      </c>
      <c r="AU258" s="247" t="s">
        <v>83</v>
      </c>
      <c r="AV258" s="13" t="s">
        <v>83</v>
      </c>
      <c r="AW258" s="13" t="s">
        <v>30</v>
      </c>
      <c r="AX258" s="13" t="s">
        <v>73</v>
      </c>
      <c r="AY258" s="247" t="s">
        <v>144</v>
      </c>
    </row>
    <row r="259" spans="1:51" s="13" customFormat="1" ht="12">
      <c r="A259" s="13"/>
      <c r="B259" s="237"/>
      <c r="C259" s="238"/>
      <c r="D259" s="232" t="s">
        <v>160</v>
      </c>
      <c r="E259" s="239" t="s">
        <v>1</v>
      </c>
      <c r="F259" s="240" t="s">
        <v>285</v>
      </c>
      <c r="G259" s="238"/>
      <c r="H259" s="241">
        <v>9.3</v>
      </c>
      <c r="I259" s="242"/>
      <c r="J259" s="238"/>
      <c r="K259" s="238"/>
      <c r="L259" s="243"/>
      <c r="M259" s="244"/>
      <c r="N259" s="245"/>
      <c r="O259" s="245"/>
      <c r="P259" s="245"/>
      <c r="Q259" s="245"/>
      <c r="R259" s="245"/>
      <c r="S259" s="245"/>
      <c r="T259" s="246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7" t="s">
        <v>160</v>
      </c>
      <c r="AU259" s="247" t="s">
        <v>83</v>
      </c>
      <c r="AV259" s="13" t="s">
        <v>83</v>
      </c>
      <c r="AW259" s="13" t="s">
        <v>30</v>
      </c>
      <c r="AX259" s="13" t="s">
        <v>73</v>
      </c>
      <c r="AY259" s="247" t="s">
        <v>144</v>
      </c>
    </row>
    <row r="260" spans="1:51" s="13" customFormat="1" ht="12">
      <c r="A260" s="13"/>
      <c r="B260" s="237"/>
      <c r="C260" s="238"/>
      <c r="D260" s="232" t="s">
        <v>160</v>
      </c>
      <c r="E260" s="239" t="s">
        <v>1</v>
      </c>
      <c r="F260" s="240" t="s">
        <v>286</v>
      </c>
      <c r="G260" s="238"/>
      <c r="H260" s="241">
        <v>2</v>
      </c>
      <c r="I260" s="242"/>
      <c r="J260" s="238"/>
      <c r="K260" s="238"/>
      <c r="L260" s="243"/>
      <c r="M260" s="244"/>
      <c r="N260" s="245"/>
      <c r="O260" s="245"/>
      <c r="P260" s="245"/>
      <c r="Q260" s="245"/>
      <c r="R260" s="245"/>
      <c r="S260" s="245"/>
      <c r="T260" s="246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7" t="s">
        <v>160</v>
      </c>
      <c r="AU260" s="247" t="s">
        <v>83</v>
      </c>
      <c r="AV260" s="13" t="s">
        <v>83</v>
      </c>
      <c r="AW260" s="13" t="s">
        <v>30</v>
      </c>
      <c r="AX260" s="13" t="s">
        <v>73</v>
      </c>
      <c r="AY260" s="247" t="s">
        <v>144</v>
      </c>
    </row>
    <row r="261" spans="1:51" s="13" customFormat="1" ht="12">
      <c r="A261" s="13"/>
      <c r="B261" s="237"/>
      <c r="C261" s="238"/>
      <c r="D261" s="232" t="s">
        <v>160</v>
      </c>
      <c r="E261" s="239" t="s">
        <v>1</v>
      </c>
      <c r="F261" s="240" t="s">
        <v>287</v>
      </c>
      <c r="G261" s="238"/>
      <c r="H261" s="241">
        <v>7.6</v>
      </c>
      <c r="I261" s="242"/>
      <c r="J261" s="238"/>
      <c r="K261" s="238"/>
      <c r="L261" s="243"/>
      <c r="M261" s="244"/>
      <c r="N261" s="245"/>
      <c r="O261" s="245"/>
      <c r="P261" s="245"/>
      <c r="Q261" s="245"/>
      <c r="R261" s="245"/>
      <c r="S261" s="245"/>
      <c r="T261" s="246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7" t="s">
        <v>160</v>
      </c>
      <c r="AU261" s="247" t="s">
        <v>83</v>
      </c>
      <c r="AV261" s="13" t="s">
        <v>83</v>
      </c>
      <c r="AW261" s="13" t="s">
        <v>30</v>
      </c>
      <c r="AX261" s="13" t="s">
        <v>73</v>
      </c>
      <c r="AY261" s="247" t="s">
        <v>144</v>
      </c>
    </row>
    <row r="262" spans="1:51" s="13" customFormat="1" ht="12">
      <c r="A262" s="13"/>
      <c r="B262" s="237"/>
      <c r="C262" s="238"/>
      <c r="D262" s="232" t="s">
        <v>160</v>
      </c>
      <c r="E262" s="239" t="s">
        <v>1</v>
      </c>
      <c r="F262" s="240" t="s">
        <v>288</v>
      </c>
      <c r="G262" s="238"/>
      <c r="H262" s="241">
        <v>2</v>
      </c>
      <c r="I262" s="242"/>
      <c r="J262" s="238"/>
      <c r="K262" s="238"/>
      <c r="L262" s="243"/>
      <c r="M262" s="244"/>
      <c r="N262" s="245"/>
      <c r="O262" s="245"/>
      <c r="P262" s="245"/>
      <c r="Q262" s="245"/>
      <c r="R262" s="245"/>
      <c r="S262" s="245"/>
      <c r="T262" s="246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7" t="s">
        <v>160</v>
      </c>
      <c r="AU262" s="247" t="s">
        <v>83</v>
      </c>
      <c r="AV262" s="13" t="s">
        <v>83</v>
      </c>
      <c r="AW262" s="13" t="s">
        <v>30</v>
      </c>
      <c r="AX262" s="13" t="s">
        <v>73</v>
      </c>
      <c r="AY262" s="247" t="s">
        <v>144</v>
      </c>
    </row>
    <row r="263" spans="1:51" s="13" customFormat="1" ht="12">
      <c r="A263" s="13"/>
      <c r="B263" s="237"/>
      <c r="C263" s="238"/>
      <c r="D263" s="232" t="s">
        <v>160</v>
      </c>
      <c r="E263" s="239" t="s">
        <v>1</v>
      </c>
      <c r="F263" s="240" t="s">
        <v>289</v>
      </c>
      <c r="G263" s="238"/>
      <c r="H263" s="241">
        <v>7.8</v>
      </c>
      <c r="I263" s="242"/>
      <c r="J263" s="238"/>
      <c r="K263" s="238"/>
      <c r="L263" s="243"/>
      <c r="M263" s="244"/>
      <c r="N263" s="245"/>
      <c r="O263" s="245"/>
      <c r="P263" s="245"/>
      <c r="Q263" s="245"/>
      <c r="R263" s="245"/>
      <c r="S263" s="245"/>
      <c r="T263" s="246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7" t="s">
        <v>160</v>
      </c>
      <c r="AU263" s="247" t="s">
        <v>83</v>
      </c>
      <c r="AV263" s="13" t="s">
        <v>83</v>
      </c>
      <c r="AW263" s="13" t="s">
        <v>30</v>
      </c>
      <c r="AX263" s="13" t="s">
        <v>73</v>
      </c>
      <c r="AY263" s="247" t="s">
        <v>144</v>
      </c>
    </row>
    <row r="264" spans="1:51" s="13" customFormat="1" ht="12">
      <c r="A264" s="13"/>
      <c r="B264" s="237"/>
      <c r="C264" s="238"/>
      <c r="D264" s="232" t="s">
        <v>160</v>
      </c>
      <c r="E264" s="239" t="s">
        <v>1</v>
      </c>
      <c r="F264" s="240" t="s">
        <v>290</v>
      </c>
      <c r="G264" s="238"/>
      <c r="H264" s="241">
        <v>2</v>
      </c>
      <c r="I264" s="242"/>
      <c r="J264" s="238"/>
      <c r="K264" s="238"/>
      <c r="L264" s="243"/>
      <c r="M264" s="244"/>
      <c r="N264" s="245"/>
      <c r="O264" s="245"/>
      <c r="P264" s="245"/>
      <c r="Q264" s="245"/>
      <c r="R264" s="245"/>
      <c r="S264" s="245"/>
      <c r="T264" s="246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7" t="s">
        <v>160</v>
      </c>
      <c r="AU264" s="247" t="s">
        <v>83</v>
      </c>
      <c r="AV264" s="13" t="s">
        <v>83</v>
      </c>
      <c r="AW264" s="13" t="s">
        <v>30</v>
      </c>
      <c r="AX264" s="13" t="s">
        <v>73</v>
      </c>
      <c r="AY264" s="247" t="s">
        <v>144</v>
      </c>
    </row>
    <row r="265" spans="1:51" s="13" customFormat="1" ht="12">
      <c r="A265" s="13"/>
      <c r="B265" s="237"/>
      <c r="C265" s="238"/>
      <c r="D265" s="232" t="s">
        <v>160</v>
      </c>
      <c r="E265" s="239" t="s">
        <v>1</v>
      </c>
      <c r="F265" s="240" t="s">
        <v>291</v>
      </c>
      <c r="G265" s="238"/>
      <c r="H265" s="241">
        <v>8.4</v>
      </c>
      <c r="I265" s="242"/>
      <c r="J265" s="238"/>
      <c r="K265" s="238"/>
      <c r="L265" s="243"/>
      <c r="M265" s="244"/>
      <c r="N265" s="245"/>
      <c r="O265" s="245"/>
      <c r="P265" s="245"/>
      <c r="Q265" s="245"/>
      <c r="R265" s="245"/>
      <c r="S265" s="245"/>
      <c r="T265" s="246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7" t="s">
        <v>160</v>
      </c>
      <c r="AU265" s="247" t="s">
        <v>83</v>
      </c>
      <c r="AV265" s="13" t="s">
        <v>83</v>
      </c>
      <c r="AW265" s="13" t="s">
        <v>30</v>
      </c>
      <c r="AX265" s="13" t="s">
        <v>73</v>
      </c>
      <c r="AY265" s="247" t="s">
        <v>144</v>
      </c>
    </row>
    <row r="266" spans="1:51" s="13" customFormat="1" ht="12">
      <c r="A266" s="13"/>
      <c r="B266" s="237"/>
      <c r="C266" s="238"/>
      <c r="D266" s="232" t="s">
        <v>160</v>
      </c>
      <c r="E266" s="239" t="s">
        <v>1</v>
      </c>
      <c r="F266" s="240" t="s">
        <v>292</v>
      </c>
      <c r="G266" s="238"/>
      <c r="H266" s="241">
        <v>2</v>
      </c>
      <c r="I266" s="242"/>
      <c r="J266" s="238"/>
      <c r="K266" s="238"/>
      <c r="L266" s="243"/>
      <c r="M266" s="244"/>
      <c r="N266" s="245"/>
      <c r="O266" s="245"/>
      <c r="P266" s="245"/>
      <c r="Q266" s="245"/>
      <c r="R266" s="245"/>
      <c r="S266" s="245"/>
      <c r="T266" s="246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7" t="s">
        <v>160</v>
      </c>
      <c r="AU266" s="247" t="s">
        <v>83</v>
      </c>
      <c r="AV266" s="13" t="s">
        <v>83</v>
      </c>
      <c r="AW266" s="13" t="s">
        <v>30</v>
      </c>
      <c r="AX266" s="13" t="s">
        <v>73</v>
      </c>
      <c r="AY266" s="247" t="s">
        <v>144</v>
      </c>
    </row>
    <row r="267" spans="1:51" s="13" customFormat="1" ht="12">
      <c r="A267" s="13"/>
      <c r="B267" s="237"/>
      <c r="C267" s="238"/>
      <c r="D267" s="232" t="s">
        <v>160</v>
      </c>
      <c r="E267" s="239" t="s">
        <v>1</v>
      </c>
      <c r="F267" s="240" t="s">
        <v>293</v>
      </c>
      <c r="G267" s="238"/>
      <c r="H267" s="241">
        <v>3</v>
      </c>
      <c r="I267" s="242"/>
      <c r="J267" s="238"/>
      <c r="K267" s="238"/>
      <c r="L267" s="243"/>
      <c r="M267" s="244"/>
      <c r="N267" s="245"/>
      <c r="O267" s="245"/>
      <c r="P267" s="245"/>
      <c r="Q267" s="245"/>
      <c r="R267" s="245"/>
      <c r="S267" s="245"/>
      <c r="T267" s="246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7" t="s">
        <v>160</v>
      </c>
      <c r="AU267" s="247" t="s">
        <v>83</v>
      </c>
      <c r="AV267" s="13" t="s">
        <v>83</v>
      </c>
      <c r="AW267" s="13" t="s">
        <v>30</v>
      </c>
      <c r="AX267" s="13" t="s">
        <v>73</v>
      </c>
      <c r="AY267" s="247" t="s">
        <v>144</v>
      </c>
    </row>
    <row r="268" spans="1:51" s="13" customFormat="1" ht="12">
      <c r="A268" s="13"/>
      <c r="B268" s="237"/>
      <c r="C268" s="238"/>
      <c r="D268" s="232" t="s">
        <v>160</v>
      </c>
      <c r="E268" s="239" t="s">
        <v>1</v>
      </c>
      <c r="F268" s="240" t="s">
        <v>294</v>
      </c>
      <c r="G268" s="238"/>
      <c r="H268" s="241">
        <v>4.1</v>
      </c>
      <c r="I268" s="242"/>
      <c r="J268" s="238"/>
      <c r="K268" s="238"/>
      <c r="L268" s="243"/>
      <c r="M268" s="244"/>
      <c r="N268" s="245"/>
      <c r="O268" s="245"/>
      <c r="P268" s="245"/>
      <c r="Q268" s="245"/>
      <c r="R268" s="245"/>
      <c r="S268" s="245"/>
      <c r="T268" s="246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7" t="s">
        <v>160</v>
      </c>
      <c r="AU268" s="247" t="s">
        <v>83</v>
      </c>
      <c r="AV268" s="13" t="s">
        <v>83</v>
      </c>
      <c r="AW268" s="13" t="s">
        <v>30</v>
      </c>
      <c r="AX268" s="13" t="s">
        <v>73</v>
      </c>
      <c r="AY268" s="247" t="s">
        <v>144</v>
      </c>
    </row>
    <row r="269" spans="1:51" s="13" customFormat="1" ht="12">
      <c r="A269" s="13"/>
      <c r="B269" s="237"/>
      <c r="C269" s="238"/>
      <c r="D269" s="232" t="s">
        <v>160</v>
      </c>
      <c r="E269" s="239" t="s">
        <v>1</v>
      </c>
      <c r="F269" s="240" t="s">
        <v>295</v>
      </c>
      <c r="G269" s="238"/>
      <c r="H269" s="241">
        <v>2</v>
      </c>
      <c r="I269" s="242"/>
      <c r="J269" s="238"/>
      <c r="K269" s="238"/>
      <c r="L269" s="243"/>
      <c r="M269" s="244"/>
      <c r="N269" s="245"/>
      <c r="O269" s="245"/>
      <c r="P269" s="245"/>
      <c r="Q269" s="245"/>
      <c r="R269" s="245"/>
      <c r="S269" s="245"/>
      <c r="T269" s="246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7" t="s">
        <v>160</v>
      </c>
      <c r="AU269" s="247" t="s">
        <v>83</v>
      </c>
      <c r="AV269" s="13" t="s">
        <v>83</v>
      </c>
      <c r="AW269" s="13" t="s">
        <v>30</v>
      </c>
      <c r="AX269" s="13" t="s">
        <v>73</v>
      </c>
      <c r="AY269" s="247" t="s">
        <v>144</v>
      </c>
    </row>
    <row r="270" spans="1:51" s="16" customFormat="1" ht="12">
      <c r="A270" s="16"/>
      <c r="B270" s="269"/>
      <c r="C270" s="270"/>
      <c r="D270" s="232" t="s">
        <v>160</v>
      </c>
      <c r="E270" s="271" t="s">
        <v>1</v>
      </c>
      <c r="F270" s="272" t="s">
        <v>209</v>
      </c>
      <c r="G270" s="270"/>
      <c r="H270" s="273">
        <v>193.23</v>
      </c>
      <c r="I270" s="274"/>
      <c r="J270" s="270"/>
      <c r="K270" s="270"/>
      <c r="L270" s="275"/>
      <c r="M270" s="276"/>
      <c r="N270" s="277"/>
      <c r="O270" s="277"/>
      <c r="P270" s="277"/>
      <c r="Q270" s="277"/>
      <c r="R270" s="277"/>
      <c r="S270" s="277"/>
      <c r="T270" s="278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T270" s="279" t="s">
        <v>160</v>
      </c>
      <c r="AU270" s="279" t="s">
        <v>83</v>
      </c>
      <c r="AV270" s="16" t="s">
        <v>145</v>
      </c>
      <c r="AW270" s="16" t="s">
        <v>30</v>
      </c>
      <c r="AX270" s="16" t="s">
        <v>73</v>
      </c>
      <c r="AY270" s="279" t="s">
        <v>144</v>
      </c>
    </row>
    <row r="271" spans="1:51" s="14" customFormat="1" ht="12">
      <c r="A271" s="14"/>
      <c r="B271" s="248"/>
      <c r="C271" s="249"/>
      <c r="D271" s="232" t="s">
        <v>160</v>
      </c>
      <c r="E271" s="250" t="s">
        <v>1</v>
      </c>
      <c r="F271" s="251" t="s">
        <v>163</v>
      </c>
      <c r="G271" s="249"/>
      <c r="H271" s="252">
        <v>228.76</v>
      </c>
      <c r="I271" s="253"/>
      <c r="J271" s="249"/>
      <c r="K271" s="249"/>
      <c r="L271" s="254"/>
      <c r="M271" s="255"/>
      <c r="N271" s="256"/>
      <c r="O271" s="256"/>
      <c r="P271" s="256"/>
      <c r="Q271" s="256"/>
      <c r="R271" s="256"/>
      <c r="S271" s="256"/>
      <c r="T271" s="257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8" t="s">
        <v>160</v>
      </c>
      <c r="AU271" s="258" t="s">
        <v>83</v>
      </c>
      <c r="AV271" s="14" t="s">
        <v>151</v>
      </c>
      <c r="AW271" s="14" t="s">
        <v>30</v>
      </c>
      <c r="AX271" s="14" t="s">
        <v>81</v>
      </c>
      <c r="AY271" s="258" t="s">
        <v>144</v>
      </c>
    </row>
    <row r="272" spans="1:63" s="12" customFormat="1" ht="22.8" customHeight="1">
      <c r="A272" s="12"/>
      <c r="B272" s="203"/>
      <c r="C272" s="204"/>
      <c r="D272" s="205" t="s">
        <v>72</v>
      </c>
      <c r="E272" s="217" t="s">
        <v>296</v>
      </c>
      <c r="F272" s="217" t="s">
        <v>297</v>
      </c>
      <c r="G272" s="204"/>
      <c r="H272" s="204"/>
      <c r="I272" s="207"/>
      <c r="J272" s="218">
        <f>BK272</f>
        <v>0</v>
      </c>
      <c r="K272" s="204"/>
      <c r="L272" s="209"/>
      <c r="M272" s="210"/>
      <c r="N272" s="211"/>
      <c r="O272" s="211"/>
      <c r="P272" s="212">
        <f>SUM(P273:P281)</f>
        <v>0</v>
      </c>
      <c r="Q272" s="211"/>
      <c r="R272" s="212">
        <f>SUM(R273:R281)</f>
        <v>0.15524285999999998</v>
      </c>
      <c r="S272" s="211"/>
      <c r="T272" s="213">
        <f>SUM(T273:T281)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14" t="s">
        <v>81</v>
      </c>
      <c r="AT272" s="215" t="s">
        <v>72</v>
      </c>
      <c r="AU272" s="215" t="s">
        <v>81</v>
      </c>
      <c r="AY272" s="214" t="s">
        <v>144</v>
      </c>
      <c r="BK272" s="216">
        <f>SUM(BK273:BK281)</f>
        <v>0</v>
      </c>
    </row>
    <row r="273" spans="1:65" s="2" customFormat="1" ht="37.8" customHeight="1">
      <c r="A273" s="39"/>
      <c r="B273" s="40"/>
      <c r="C273" s="219" t="s">
        <v>298</v>
      </c>
      <c r="D273" s="219" t="s">
        <v>147</v>
      </c>
      <c r="E273" s="220" t="s">
        <v>299</v>
      </c>
      <c r="F273" s="221" t="s">
        <v>300</v>
      </c>
      <c r="G273" s="222" t="s">
        <v>157</v>
      </c>
      <c r="H273" s="223">
        <v>592.53</v>
      </c>
      <c r="I273" s="224"/>
      <c r="J273" s="225">
        <f>ROUND(I273*H273,2)</f>
        <v>0</v>
      </c>
      <c r="K273" s="221" t="s">
        <v>1</v>
      </c>
      <c r="L273" s="45"/>
      <c r="M273" s="226" t="s">
        <v>1</v>
      </c>
      <c r="N273" s="227" t="s">
        <v>38</v>
      </c>
      <c r="O273" s="92"/>
      <c r="P273" s="228">
        <f>O273*H273</f>
        <v>0</v>
      </c>
      <c r="Q273" s="228">
        <v>0.00021</v>
      </c>
      <c r="R273" s="228">
        <f>Q273*H273</f>
        <v>0.1244313</v>
      </c>
      <c r="S273" s="228">
        <v>0</v>
      </c>
      <c r="T273" s="229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0" t="s">
        <v>151</v>
      </c>
      <c r="AT273" s="230" t="s">
        <v>147</v>
      </c>
      <c r="AU273" s="230" t="s">
        <v>83</v>
      </c>
      <c r="AY273" s="18" t="s">
        <v>144</v>
      </c>
      <c r="BE273" s="231">
        <f>IF(N273="základní",J273,0)</f>
        <v>0</v>
      </c>
      <c r="BF273" s="231">
        <f>IF(N273="snížená",J273,0)</f>
        <v>0</v>
      </c>
      <c r="BG273" s="231">
        <f>IF(N273="zákl. přenesená",J273,0)</f>
        <v>0</v>
      </c>
      <c r="BH273" s="231">
        <f>IF(N273="sníž. přenesená",J273,0)</f>
        <v>0</v>
      </c>
      <c r="BI273" s="231">
        <f>IF(N273="nulová",J273,0)</f>
        <v>0</v>
      </c>
      <c r="BJ273" s="18" t="s">
        <v>81</v>
      </c>
      <c r="BK273" s="231">
        <f>ROUND(I273*H273,2)</f>
        <v>0</v>
      </c>
      <c r="BL273" s="18" t="s">
        <v>151</v>
      </c>
      <c r="BM273" s="230" t="s">
        <v>301</v>
      </c>
    </row>
    <row r="274" spans="1:47" s="2" customFormat="1" ht="12">
      <c r="A274" s="39"/>
      <c r="B274" s="40"/>
      <c r="C274" s="41"/>
      <c r="D274" s="232" t="s">
        <v>153</v>
      </c>
      <c r="E274" s="41"/>
      <c r="F274" s="233" t="s">
        <v>302</v>
      </c>
      <c r="G274" s="41"/>
      <c r="H274" s="41"/>
      <c r="I274" s="234"/>
      <c r="J274" s="41"/>
      <c r="K274" s="41"/>
      <c r="L274" s="45"/>
      <c r="M274" s="235"/>
      <c r="N274" s="236"/>
      <c r="O274" s="92"/>
      <c r="P274" s="92"/>
      <c r="Q274" s="92"/>
      <c r="R274" s="92"/>
      <c r="S274" s="92"/>
      <c r="T274" s="93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153</v>
      </c>
      <c r="AU274" s="18" t="s">
        <v>83</v>
      </c>
    </row>
    <row r="275" spans="1:51" s="13" customFormat="1" ht="12">
      <c r="A275" s="13"/>
      <c r="B275" s="237"/>
      <c r="C275" s="238"/>
      <c r="D275" s="232" t="s">
        <v>160</v>
      </c>
      <c r="E275" s="239" t="s">
        <v>1</v>
      </c>
      <c r="F275" s="240" t="s">
        <v>303</v>
      </c>
      <c r="G275" s="238"/>
      <c r="H275" s="241">
        <v>399.29</v>
      </c>
      <c r="I275" s="242"/>
      <c r="J275" s="238"/>
      <c r="K275" s="238"/>
      <c r="L275" s="243"/>
      <c r="M275" s="244"/>
      <c r="N275" s="245"/>
      <c r="O275" s="245"/>
      <c r="P275" s="245"/>
      <c r="Q275" s="245"/>
      <c r="R275" s="245"/>
      <c r="S275" s="245"/>
      <c r="T275" s="246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7" t="s">
        <v>160</v>
      </c>
      <c r="AU275" s="247" t="s">
        <v>83</v>
      </c>
      <c r="AV275" s="13" t="s">
        <v>83</v>
      </c>
      <c r="AW275" s="13" t="s">
        <v>30</v>
      </c>
      <c r="AX275" s="13" t="s">
        <v>73</v>
      </c>
      <c r="AY275" s="247" t="s">
        <v>144</v>
      </c>
    </row>
    <row r="276" spans="1:51" s="13" customFormat="1" ht="12">
      <c r="A276" s="13"/>
      <c r="B276" s="237"/>
      <c r="C276" s="238"/>
      <c r="D276" s="232" t="s">
        <v>160</v>
      </c>
      <c r="E276" s="239" t="s">
        <v>1</v>
      </c>
      <c r="F276" s="240" t="s">
        <v>304</v>
      </c>
      <c r="G276" s="238"/>
      <c r="H276" s="241">
        <v>193.24</v>
      </c>
      <c r="I276" s="242"/>
      <c r="J276" s="238"/>
      <c r="K276" s="238"/>
      <c r="L276" s="243"/>
      <c r="M276" s="244"/>
      <c r="N276" s="245"/>
      <c r="O276" s="245"/>
      <c r="P276" s="245"/>
      <c r="Q276" s="245"/>
      <c r="R276" s="245"/>
      <c r="S276" s="245"/>
      <c r="T276" s="24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7" t="s">
        <v>160</v>
      </c>
      <c r="AU276" s="247" t="s">
        <v>83</v>
      </c>
      <c r="AV276" s="13" t="s">
        <v>83</v>
      </c>
      <c r="AW276" s="13" t="s">
        <v>30</v>
      </c>
      <c r="AX276" s="13" t="s">
        <v>73</v>
      </c>
      <c r="AY276" s="247" t="s">
        <v>144</v>
      </c>
    </row>
    <row r="277" spans="1:51" s="14" customFormat="1" ht="12">
      <c r="A277" s="14"/>
      <c r="B277" s="248"/>
      <c r="C277" s="249"/>
      <c r="D277" s="232" t="s">
        <v>160</v>
      </c>
      <c r="E277" s="250" t="s">
        <v>1</v>
      </c>
      <c r="F277" s="251" t="s">
        <v>163</v>
      </c>
      <c r="G277" s="249"/>
      <c r="H277" s="252">
        <v>592.53</v>
      </c>
      <c r="I277" s="253"/>
      <c r="J277" s="249"/>
      <c r="K277" s="249"/>
      <c r="L277" s="254"/>
      <c r="M277" s="255"/>
      <c r="N277" s="256"/>
      <c r="O277" s="256"/>
      <c r="P277" s="256"/>
      <c r="Q277" s="256"/>
      <c r="R277" s="256"/>
      <c r="S277" s="256"/>
      <c r="T277" s="257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8" t="s">
        <v>160</v>
      </c>
      <c r="AU277" s="258" t="s">
        <v>83</v>
      </c>
      <c r="AV277" s="14" t="s">
        <v>151</v>
      </c>
      <c r="AW277" s="14" t="s">
        <v>30</v>
      </c>
      <c r="AX277" s="14" t="s">
        <v>81</v>
      </c>
      <c r="AY277" s="258" t="s">
        <v>144</v>
      </c>
    </row>
    <row r="278" spans="1:65" s="2" customFormat="1" ht="24.15" customHeight="1">
      <c r="A278" s="39"/>
      <c r="B278" s="40"/>
      <c r="C278" s="219" t="s">
        <v>164</v>
      </c>
      <c r="D278" s="219" t="s">
        <v>147</v>
      </c>
      <c r="E278" s="220" t="s">
        <v>305</v>
      </c>
      <c r="F278" s="221" t="s">
        <v>306</v>
      </c>
      <c r="G278" s="222" t="s">
        <v>157</v>
      </c>
      <c r="H278" s="223">
        <v>770.289</v>
      </c>
      <c r="I278" s="224"/>
      <c r="J278" s="225">
        <f>ROUND(I278*H278,2)</f>
        <v>0</v>
      </c>
      <c r="K278" s="221" t="s">
        <v>1</v>
      </c>
      <c r="L278" s="45"/>
      <c r="M278" s="226" t="s">
        <v>1</v>
      </c>
      <c r="N278" s="227" t="s">
        <v>38</v>
      </c>
      <c r="O278" s="92"/>
      <c r="P278" s="228">
        <f>O278*H278</f>
        <v>0</v>
      </c>
      <c r="Q278" s="228">
        <v>4E-05</v>
      </c>
      <c r="R278" s="228">
        <f>Q278*H278</f>
        <v>0.03081156</v>
      </c>
      <c r="S278" s="228">
        <v>0</v>
      </c>
      <c r="T278" s="229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0" t="s">
        <v>151</v>
      </c>
      <c r="AT278" s="230" t="s">
        <v>147</v>
      </c>
      <c r="AU278" s="230" t="s">
        <v>83</v>
      </c>
      <c r="AY278" s="18" t="s">
        <v>144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8" t="s">
        <v>81</v>
      </c>
      <c r="BK278" s="231">
        <f>ROUND(I278*H278,2)</f>
        <v>0</v>
      </c>
      <c r="BL278" s="18" t="s">
        <v>151</v>
      </c>
      <c r="BM278" s="230" t="s">
        <v>307</v>
      </c>
    </row>
    <row r="279" spans="1:47" s="2" customFormat="1" ht="12">
      <c r="A279" s="39"/>
      <c r="B279" s="40"/>
      <c r="C279" s="41"/>
      <c r="D279" s="232" t="s">
        <v>153</v>
      </c>
      <c r="E279" s="41"/>
      <c r="F279" s="233" t="s">
        <v>308</v>
      </c>
      <c r="G279" s="41"/>
      <c r="H279" s="41"/>
      <c r="I279" s="234"/>
      <c r="J279" s="41"/>
      <c r="K279" s="41"/>
      <c r="L279" s="45"/>
      <c r="M279" s="235"/>
      <c r="N279" s="236"/>
      <c r="O279" s="92"/>
      <c r="P279" s="92"/>
      <c r="Q279" s="92"/>
      <c r="R279" s="92"/>
      <c r="S279" s="92"/>
      <c r="T279" s="93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153</v>
      </c>
      <c r="AU279" s="18" t="s">
        <v>83</v>
      </c>
    </row>
    <row r="280" spans="1:51" s="13" customFormat="1" ht="12">
      <c r="A280" s="13"/>
      <c r="B280" s="237"/>
      <c r="C280" s="238"/>
      <c r="D280" s="232" t="s">
        <v>160</v>
      </c>
      <c r="E280" s="239" t="s">
        <v>1</v>
      </c>
      <c r="F280" s="240" t="s">
        <v>309</v>
      </c>
      <c r="G280" s="238"/>
      <c r="H280" s="241">
        <v>592.53</v>
      </c>
      <c r="I280" s="242"/>
      <c r="J280" s="238"/>
      <c r="K280" s="238"/>
      <c r="L280" s="243"/>
      <c r="M280" s="244"/>
      <c r="N280" s="245"/>
      <c r="O280" s="245"/>
      <c r="P280" s="245"/>
      <c r="Q280" s="245"/>
      <c r="R280" s="245"/>
      <c r="S280" s="245"/>
      <c r="T280" s="246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7" t="s">
        <v>160</v>
      </c>
      <c r="AU280" s="247" t="s">
        <v>83</v>
      </c>
      <c r="AV280" s="13" t="s">
        <v>83</v>
      </c>
      <c r="AW280" s="13" t="s">
        <v>30</v>
      </c>
      <c r="AX280" s="13" t="s">
        <v>73</v>
      </c>
      <c r="AY280" s="247" t="s">
        <v>144</v>
      </c>
    </row>
    <row r="281" spans="1:51" s="13" customFormat="1" ht="12">
      <c r="A281" s="13"/>
      <c r="B281" s="237"/>
      <c r="C281" s="238"/>
      <c r="D281" s="232" t="s">
        <v>160</v>
      </c>
      <c r="E281" s="239" t="s">
        <v>1</v>
      </c>
      <c r="F281" s="240" t="s">
        <v>310</v>
      </c>
      <c r="G281" s="238"/>
      <c r="H281" s="241">
        <v>770.289</v>
      </c>
      <c r="I281" s="242"/>
      <c r="J281" s="238"/>
      <c r="K281" s="238"/>
      <c r="L281" s="243"/>
      <c r="M281" s="244"/>
      <c r="N281" s="245"/>
      <c r="O281" s="245"/>
      <c r="P281" s="245"/>
      <c r="Q281" s="245"/>
      <c r="R281" s="245"/>
      <c r="S281" s="245"/>
      <c r="T281" s="246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7" t="s">
        <v>160</v>
      </c>
      <c r="AU281" s="247" t="s">
        <v>83</v>
      </c>
      <c r="AV281" s="13" t="s">
        <v>83</v>
      </c>
      <c r="AW281" s="13" t="s">
        <v>30</v>
      </c>
      <c r="AX281" s="13" t="s">
        <v>81</v>
      </c>
      <c r="AY281" s="247" t="s">
        <v>144</v>
      </c>
    </row>
    <row r="282" spans="1:63" s="12" customFormat="1" ht="22.8" customHeight="1">
      <c r="A282" s="12"/>
      <c r="B282" s="203"/>
      <c r="C282" s="204"/>
      <c r="D282" s="205" t="s">
        <v>72</v>
      </c>
      <c r="E282" s="217" t="s">
        <v>311</v>
      </c>
      <c r="F282" s="217" t="s">
        <v>312</v>
      </c>
      <c r="G282" s="204"/>
      <c r="H282" s="204"/>
      <c r="I282" s="207"/>
      <c r="J282" s="218">
        <f>BK282</f>
        <v>0</v>
      </c>
      <c r="K282" s="204"/>
      <c r="L282" s="209"/>
      <c r="M282" s="210"/>
      <c r="N282" s="211"/>
      <c r="O282" s="211"/>
      <c r="P282" s="212">
        <f>SUM(P283:P284)</f>
        <v>0</v>
      </c>
      <c r="Q282" s="211"/>
      <c r="R282" s="212">
        <f>SUM(R283:R284)</f>
        <v>0</v>
      </c>
      <c r="S282" s="211"/>
      <c r="T282" s="213">
        <f>SUM(T283:T284)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14" t="s">
        <v>81</v>
      </c>
      <c r="AT282" s="215" t="s">
        <v>72</v>
      </c>
      <c r="AU282" s="215" t="s">
        <v>81</v>
      </c>
      <c r="AY282" s="214" t="s">
        <v>144</v>
      </c>
      <c r="BK282" s="216">
        <f>SUM(BK283:BK284)</f>
        <v>0</v>
      </c>
    </row>
    <row r="283" spans="1:65" s="2" customFormat="1" ht="21.75" customHeight="1">
      <c r="A283" s="39"/>
      <c r="B283" s="40"/>
      <c r="C283" s="219" t="s">
        <v>313</v>
      </c>
      <c r="D283" s="219" t="s">
        <v>147</v>
      </c>
      <c r="E283" s="220" t="s">
        <v>314</v>
      </c>
      <c r="F283" s="221" t="s">
        <v>315</v>
      </c>
      <c r="G283" s="222" t="s">
        <v>316</v>
      </c>
      <c r="H283" s="223">
        <v>37.377</v>
      </c>
      <c r="I283" s="224"/>
      <c r="J283" s="225">
        <f>ROUND(I283*H283,2)</f>
        <v>0</v>
      </c>
      <c r="K283" s="221" t="s">
        <v>317</v>
      </c>
      <c r="L283" s="45"/>
      <c r="M283" s="226" t="s">
        <v>1</v>
      </c>
      <c r="N283" s="227" t="s">
        <v>38</v>
      </c>
      <c r="O283" s="92"/>
      <c r="P283" s="228">
        <f>O283*H283</f>
        <v>0</v>
      </c>
      <c r="Q283" s="228">
        <v>0</v>
      </c>
      <c r="R283" s="228">
        <f>Q283*H283</f>
        <v>0</v>
      </c>
      <c r="S283" s="228">
        <v>0</v>
      </c>
      <c r="T283" s="229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0" t="s">
        <v>151</v>
      </c>
      <c r="AT283" s="230" t="s">
        <v>147</v>
      </c>
      <c r="AU283" s="230" t="s">
        <v>83</v>
      </c>
      <c r="AY283" s="18" t="s">
        <v>144</v>
      </c>
      <c r="BE283" s="231">
        <f>IF(N283="základní",J283,0)</f>
        <v>0</v>
      </c>
      <c r="BF283" s="231">
        <f>IF(N283="snížená",J283,0)</f>
        <v>0</v>
      </c>
      <c r="BG283" s="231">
        <f>IF(N283="zákl. přenesená",J283,0)</f>
        <v>0</v>
      </c>
      <c r="BH283" s="231">
        <f>IF(N283="sníž. přenesená",J283,0)</f>
        <v>0</v>
      </c>
      <c r="BI283" s="231">
        <f>IF(N283="nulová",J283,0)</f>
        <v>0</v>
      </c>
      <c r="BJ283" s="18" t="s">
        <v>81</v>
      </c>
      <c r="BK283" s="231">
        <f>ROUND(I283*H283,2)</f>
        <v>0</v>
      </c>
      <c r="BL283" s="18" t="s">
        <v>151</v>
      </c>
      <c r="BM283" s="230" t="s">
        <v>318</v>
      </c>
    </row>
    <row r="284" spans="1:47" s="2" customFormat="1" ht="12">
      <c r="A284" s="39"/>
      <c r="B284" s="40"/>
      <c r="C284" s="41"/>
      <c r="D284" s="232" t="s">
        <v>153</v>
      </c>
      <c r="E284" s="41"/>
      <c r="F284" s="233" t="s">
        <v>319</v>
      </c>
      <c r="G284" s="41"/>
      <c r="H284" s="41"/>
      <c r="I284" s="234"/>
      <c r="J284" s="41"/>
      <c r="K284" s="41"/>
      <c r="L284" s="45"/>
      <c r="M284" s="235"/>
      <c r="N284" s="236"/>
      <c r="O284" s="92"/>
      <c r="P284" s="92"/>
      <c r="Q284" s="92"/>
      <c r="R284" s="92"/>
      <c r="S284" s="92"/>
      <c r="T284" s="93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153</v>
      </c>
      <c r="AU284" s="18" t="s">
        <v>83</v>
      </c>
    </row>
    <row r="285" spans="1:63" s="12" customFormat="1" ht="25.9" customHeight="1">
      <c r="A285" s="12"/>
      <c r="B285" s="203"/>
      <c r="C285" s="204"/>
      <c r="D285" s="205" t="s">
        <v>72</v>
      </c>
      <c r="E285" s="206" t="s">
        <v>320</v>
      </c>
      <c r="F285" s="206" t="s">
        <v>321</v>
      </c>
      <c r="G285" s="204"/>
      <c r="H285" s="204"/>
      <c r="I285" s="207"/>
      <c r="J285" s="208">
        <f>BK285</f>
        <v>0</v>
      </c>
      <c r="K285" s="204"/>
      <c r="L285" s="209"/>
      <c r="M285" s="210"/>
      <c r="N285" s="211"/>
      <c r="O285" s="211"/>
      <c r="P285" s="212">
        <f>P286+P327+P380+P453+P600+P624</f>
        <v>0</v>
      </c>
      <c r="Q285" s="211"/>
      <c r="R285" s="212">
        <f>R286+R327+R380+R453+R600+R624</f>
        <v>5.05837058</v>
      </c>
      <c r="S285" s="211"/>
      <c r="T285" s="213">
        <f>T286+T327+T380+T453+T600+T624</f>
        <v>0.19324000000000002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14" t="s">
        <v>83</v>
      </c>
      <c r="AT285" s="215" t="s">
        <v>72</v>
      </c>
      <c r="AU285" s="215" t="s">
        <v>73</v>
      </c>
      <c r="AY285" s="214" t="s">
        <v>144</v>
      </c>
      <c r="BK285" s="216">
        <f>BK286+BK327+BK380+BK453+BK600+BK624</f>
        <v>0</v>
      </c>
    </row>
    <row r="286" spans="1:63" s="12" customFormat="1" ht="22.8" customHeight="1">
      <c r="A286" s="12"/>
      <c r="B286" s="203"/>
      <c r="C286" s="204"/>
      <c r="D286" s="205" t="s">
        <v>72</v>
      </c>
      <c r="E286" s="217" t="s">
        <v>322</v>
      </c>
      <c r="F286" s="217" t="s">
        <v>323</v>
      </c>
      <c r="G286" s="204"/>
      <c r="H286" s="204"/>
      <c r="I286" s="207"/>
      <c r="J286" s="218">
        <f>BK286</f>
        <v>0</v>
      </c>
      <c r="K286" s="204"/>
      <c r="L286" s="209"/>
      <c r="M286" s="210"/>
      <c r="N286" s="211"/>
      <c r="O286" s="211"/>
      <c r="P286" s="212">
        <f>SUM(P287:P326)</f>
        <v>0</v>
      </c>
      <c r="Q286" s="211"/>
      <c r="R286" s="212">
        <f>SUM(R287:R326)</f>
        <v>1.5164555</v>
      </c>
      <c r="S286" s="211"/>
      <c r="T286" s="213">
        <f>SUM(T287:T326)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14" t="s">
        <v>83</v>
      </c>
      <c r="AT286" s="215" t="s">
        <v>72</v>
      </c>
      <c r="AU286" s="215" t="s">
        <v>81</v>
      </c>
      <c r="AY286" s="214" t="s">
        <v>144</v>
      </c>
      <c r="BK286" s="216">
        <f>SUM(BK287:BK326)</f>
        <v>0</v>
      </c>
    </row>
    <row r="287" spans="1:65" s="2" customFormat="1" ht="24.15" customHeight="1">
      <c r="A287" s="39"/>
      <c r="B287" s="40"/>
      <c r="C287" s="219" t="s">
        <v>324</v>
      </c>
      <c r="D287" s="219" t="s">
        <v>147</v>
      </c>
      <c r="E287" s="220" t="s">
        <v>325</v>
      </c>
      <c r="F287" s="221" t="s">
        <v>326</v>
      </c>
      <c r="G287" s="222" t="s">
        <v>157</v>
      </c>
      <c r="H287" s="223">
        <v>10.695</v>
      </c>
      <c r="I287" s="224"/>
      <c r="J287" s="225">
        <f>ROUND(I287*H287,2)</f>
        <v>0</v>
      </c>
      <c r="K287" s="221" t="s">
        <v>1</v>
      </c>
      <c r="L287" s="45"/>
      <c r="M287" s="226" t="s">
        <v>1</v>
      </c>
      <c r="N287" s="227" t="s">
        <v>38</v>
      </c>
      <c r="O287" s="92"/>
      <c r="P287" s="228">
        <f>O287*H287</f>
        <v>0</v>
      </c>
      <c r="Q287" s="228">
        <v>0.0457</v>
      </c>
      <c r="R287" s="228">
        <f>Q287*H287</f>
        <v>0.48876149999999996</v>
      </c>
      <c r="S287" s="228">
        <v>0</v>
      </c>
      <c r="T287" s="229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0" t="s">
        <v>327</v>
      </c>
      <c r="AT287" s="230" t="s">
        <v>147</v>
      </c>
      <c r="AU287" s="230" t="s">
        <v>83</v>
      </c>
      <c r="AY287" s="18" t="s">
        <v>144</v>
      </c>
      <c r="BE287" s="231">
        <f>IF(N287="základní",J287,0)</f>
        <v>0</v>
      </c>
      <c r="BF287" s="231">
        <f>IF(N287="snížená",J287,0)</f>
        <v>0</v>
      </c>
      <c r="BG287" s="231">
        <f>IF(N287="zákl. přenesená",J287,0)</f>
        <v>0</v>
      </c>
      <c r="BH287" s="231">
        <f>IF(N287="sníž. přenesená",J287,0)</f>
        <v>0</v>
      </c>
      <c r="BI287" s="231">
        <f>IF(N287="nulová",J287,0)</f>
        <v>0</v>
      </c>
      <c r="BJ287" s="18" t="s">
        <v>81</v>
      </c>
      <c r="BK287" s="231">
        <f>ROUND(I287*H287,2)</f>
        <v>0</v>
      </c>
      <c r="BL287" s="18" t="s">
        <v>327</v>
      </c>
      <c r="BM287" s="230" t="s">
        <v>328</v>
      </c>
    </row>
    <row r="288" spans="1:47" s="2" customFormat="1" ht="12">
      <c r="A288" s="39"/>
      <c r="B288" s="40"/>
      <c r="C288" s="41"/>
      <c r="D288" s="232" t="s">
        <v>153</v>
      </c>
      <c r="E288" s="41"/>
      <c r="F288" s="233" t="s">
        <v>329</v>
      </c>
      <c r="G288" s="41"/>
      <c r="H288" s="41"/>
      <c r="I288" s="234"/>
      <c r="J288" s="41"/>
      <c r="K288" s="41"/>
      <c r="L288" s="45"/>
      <c r="M288" s="235"/>
      <c r="N288" s="236"/>
      <c r="O288" s="92"/>
      <c r="P288" s="92"/>
      <c r="Q288" s="92"/>
      <c r="R288" s="92"/>
      <c r="S288" s="92"/>
      <c r="T288" s="93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153</v>
      </c>
      <c r="AU288" s="18" t="s">
        <v>83</v>
      </c>
    </row>
    <row r="289" spans="1:51" s="13" customFormat="1" ht="12">
      <c r="A289" s="13"/>
      <c r="B289" s="237"/>
      <c r="C289" s="238"/>
      <c r="D289" s="232" t="s">
        <v>160</v>
      </c>
      <c r="E289" s="239" t="s">
        <v>1</v>
      </c>
      <c r="F289" s="240" t="s">
        <v>330</v>
      </c>
      <c r="G289" s="238"/>
      <c r="H289" s="241">
        <v>1.92</v>
      </c>
      <c r="I289" s="242"/>
      <c r="J289" s="238"/>
      <c r="K289" s="238"/>
      <c r="L289" s="243"/>
      <c r="M289" s="244"/>
      <c r="N289" s="245"/>
      <c r="O289" s="245"/>
      <c r="P289" s="245"/>
      <c r="Q289" s="245"/>
      <c r="R289" s="245"/>
      <c r="S289" s="245"/>
      <c r="T289" s="246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7" t="s">
        <v>160</v>
      </c>
      <c r="AU289" s="247" t="s">
        <v>83</v>
      </c>
      <c r="AV289" s="13" t="s">
        <v>83</v>
      </c>
      <c r="AW289" s="13" t="s">
        <v>30</v>
      </c>
      <c r="AX289" s="13" t="s">
        <v>73</v>
      </c>
      <c r="AY289" s="247" t="s">
        <v>144</v>
      </c>
    </row>
    <row r="290" spans="1:51" s="13" customFormat="1" ht="12">
      <c r="A290" s="13"/>
      <c r="B290" s="237"/>
      <c r="C290" s="238"/>
      <c r="D290" s="232" t="s">
        <v>160</v>
      </c>
      <c r="E290" s="239" t="s">
        <v>1</v>
      </c>
      <c r="F290" s="240" t="s">
        <v>331</v>
      </c>
      <c r="G290" s="238"/>
      <c r="H290" s="241">
        <v>4.05</v>
      </c>
      <c r="I290" s="242"/>
      <c r="J290" s="238"/>
      <c r="K290" s="238"/>
      <c r="L290" s="243"/>
      <c r="M290" s="244"/>
      <c r="N290" s="245"/>
      <c r="O290" s="245"/>
      <c r="P290" s="245"/>
      <c r="Q290" s="245"/>
      <c r="R290" s="245"/>
      <c r="S290" s="245"/>
      <c r="T290" s="246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7" t="s">
        <v>160</v>
      </c>
      <c r="AU290" s="247" t="s">
        <v>83</v>
      </c>
      <c r="AV290" s="13" t="s">
        <v>83</v>
      </c>
      <c r="AW290" s="13" t="s">
        <v>30</v>
      </c>
      <c r="AX290" s="13" t="s">
        <v>73</v>
      </c>
      <c r="AY290" s="247" t="s">
        <v>144</v>
      </c>
    </row>
    <row r="291" spans="1:51" s="13" customFormat="1" ht="12">
      <c r="A291" s="13"/>
      <c r="B291" s="237"/>
      <c r="C291" s="238"/>
      <c r="D291" s="232" t="s">
        <v>160</v>
      </c>
      <c r="E291" s="239" t="s">
        <v>1</v>
      </c>
      <c r="F291" s="240" t="s">
        <v>332</v>
      </c>
      <c r="G291" s="238"/>
      <c r="H291" s="241">
        <v>4.725</v>
      </c>
      <c r="I291" s="242"/>
      <c r="J291" s="238"/>
      <c r="K291" s="238"/>
      <c r="L291" s="243"/>
      <c r="M291" s="244"/>
      <c r="N291" s="245"/>
      <c r="O291" s="245"/>
      <c r="P291" s="245"/>
      <c r="Q291" s="245"/>
      <c r="R291" s="245"/>
      <c r="S291" s="245"/>
      <c r="T291" s="246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7" t="s">
        <v>160</v>
      </c>
      <c r="AU291" s="247" t="s">
        <v>83</v>
      </c>
      <c r="AV291" s="13" t="s">
        <v>83</v>
      </c>
      <c r="AW291" s="13" t="s">
        <v>30</v>
      </c>
      <c r="AX291" s="13" t="s">
        <v>73</v>
      </c>
      <c r="AY291" s="247" t="s">
        <v>144</v>
      </c>
    </row>
    <row r="292" spans="1:51" s="14" customFormat="1" ht="12">
      <c r="A292" s="14"/>
      <c r="B292" s="248"/>
      <c r="C292" s="249"/>
      <c r="D292" s="232" t="s">
        <v>160</v>
      </c>
      <c r="E292" s="250" t="s">
        <v>1</v>
      </c>
      <c r="F292" s="251" t="s">
        <v>163</v>
      </c>
      <c r="G292" s="249"/>
      <c r="H292" s="252">
        <v>10.695</v>
      </c>
      <c r="I292" s="253"/>
      <c r="J292" s="249"/>
      <c r="K292" s="249"/>
      <c r="L292" s="254"/>
      <c r="M292" s="255"/>
      <c r="N292" s="256"/>
      <c r="O292" s="256"/>
      <c r="P292" s="256"/>
      <c r="Q292" s="256"/>
      <c r="R292" s="256"/>
      <c r="S292" s="256"/>
      <c r="T292" s="257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8" t="s">
        <v>160</v>
      </c>
      <c r="AU292" s="258" t="s">
        <v>83</v>
      </c>
      <c r="AV292" s="14" t="s">
        <v>151</v>
      </c>
      <c r="AW292" s="14" t="s">
        <v>30</v>
      </c>
      <c r="AX292" s="14" t="s">
        <v>81</v>
      </c>
      <c r="AY292" s="258" t="s">
        <v>144</v>
      </c>
    </row>
    <row r="293" spans="1:65" s="2" customFormat="1" ht="24.15" customHeight="1">
      <c r="A293" s="39"/>
      <c r="B293" s="40"/>
      <c r="C293" s="219" t="s">
        <v>296</v>
      </c>
      <c r="D293" s="219" t="s">
        <v>147</v>
      </c>
      <c r="E293" s="220" t="s">
        <v>333</v>
      </c>
      <c r="F293" s="221" t="s">
        <v>334</v>
      </c>
      <c r="G293" s="222" t="s">
        <v>157</v>
      </c>
      <c r="H293" s="223">
        <v>2.7</v>
      </c>
      <c r="I293" s="224"/>
      <c r="J293" s="225">
        <f>ROUND(I293*H293,2)</f>
        <v>0</v>
      </c>
      <c r="K293" s="221" t="s">
        <v>1</v>
      </c>
      <c r="L293" s="45"/>
      <c r="M293" s="226" t="s">
        <v>1</v>
      </c>
      <c r="N293" s="227" t="s">
        <v>38</v>
      </c>
      <c r="O293" s="92"/>
      <c r="P293" s="228">
        <f>O293*H293</f>
        <v>0</v>
      </c>
      <c r="Q293" s="228">
        <v>0.04554</v>
      </c>
      <c r="R293" s="228">
        <f>Q293*H293</f>
        <v>0.122958</v>
      </c>
      <c r="S293" s="228">
        <v>0</v>
      </c>
      <c r="T293" s="229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0" t="s">
        <v>327</v>
      </c>
      <c r="AT293" s="230" t="s">
        <v>147</v>
      </c>
      <c r="AU293" s="230" t="s">
        <v>83</v>
      </c>
      <c r="AY293" s="18" t="s">
        <v>144</v>
      </c>
      <c r="BE293" s="231">
        <f>IF(N293="základní",J293,0)</f>
        <v>0</v>
      </c>
      <c r="BF293" s="231">
        <f>IF(N293="snížená",J293,0)</f>
        <v>0</v>
      </c>
      <c r="BG293" s="231">
        <f>IF(N293="zákl. přenesená",J293,0)</f>
        <v>0</v>
      </c>
      <c r="BH293" s="231">
        <f>IF(N293="sníž. přenesená",J293,0)</f>
        <v>0</v>
      </c>
      <c r="BI293" s="231">
        <f>IF(N293="nulová",J293,0)</f>
        <v>0</v>
      </c>
      <c r="BJ293" s="18" t="s">
        <v>81</v>
      </c>
      <c r="BK293" s="231">
        <f>ROUND(I293*H293,2)</f>
        <v>0</v>
      </c>
      <c r="BL293" s="18" t="s">
        <v>327</v>
      </c>
      <c r="BM293" s="230" t="s">
        <v>335</v>
      </c>
    </row>
    <row r="294" spans="1:47" s="2" customFormat="1" ht="12">
      <c r="A294" s="39"/>
      <c r="B294" s="40"/>
      <c r="C294" s="41"/>
      <c r="D294" s="232" t="s">
        <v>153</v>
      </c>
      <c r="E294" s="41"/>
      <c r="F294" s="233" t="s">
        <v>336</v>
      </c>
      <c r="G294" s="41"/>
      <c r="H294" s="41"/>
      <c r="I294" s="234"/>
      <c r="J294" s="41"/>
      <c r="K294" s="41"/>
      <c r="L294" s="45"/>
      <c r="M294" s="235"/>
      <c r="N294" s="236"/>
      <c r="O294" s="92"/>
      <c r="P294" s="92"/>
      <c r="Q294" s="92"/>
      <c r="R294" s="92"/>
      <c r="S294" s="92"/>
      <c r="T294" s="93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153</v>
      </c>
      <c r="AU294" s="18" t="s">
        <v>83</v>
      </c>
    </row>
    <row r="295" spans="1:51" s="13" customFormat="1" ht="12">
      <c r="A295" s="13"/>
      <c r="B295" s="237"/>
      <c r="C295" s="238"/>
      <c r="D295" s="232" t="s">
        <v>160</v>
      </c>
      <c r="E295" s="239" t="s">
        <v>1</v>
      </c>
      <c r="F295" s="240" t="s">
        <v>337</v>
      </c>
      <c r="G295" s="238"/>
      <c r="H295" s="241">
        <v>2.7</v>
      </c>
      <c r="I295" s="242"/>
      <c r="J295" s="238"/>
      <c r="K295" s="238"/>
      <c r="L295" s="243"/>
      <c r="M295" s="244"/>
      <c r="N295" s="245"/>
      <c r="O295" s="245"/>
      <c r="P295" s="245"/>
      <c r="Q295" s="245"/>
      <c r="R295" s="245"/>
      <c r="S295" s="245"/>
      <c r="T295" s="246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7" t="s">
        <v>160</v>
      </c>
      <c r="AU295" s="247" t="s">
        <v>83</v>
      </c>
      <c r="AV295" s="13" t="s">
        <v>83</v>
      </c>
      <c r="AW295" s="13" t="s">
        <v>30</v>
      </c>
      <c r="AX295" s="13" t="s">
        <v>81</v>
      </c>
      <c r="AY295" s="247" t="s">
        <v>144</v>
      </c>
    </row>
    <row r="296" spans="1:65" s="2" customFormat="1" ht="24.15" customHeight="1">
      <c r="A296" s="39"/>
      <c r="B296" s="40"/>
      <c r="C296" s="219" t="s">
        <v>338</v>
      </c>
      <c r="D296" s="219" t="s">
        <v>147</v>
      </c>
      <c r="E296" s="220" t="s">
        <v>339</v>
      </c>
      <c r="F296" s="221" t="s">
        <v>340</v>
      </c>
      <c r="G296" s="222" t="s">
        <v>157</v>
      </c>
      <c r="H296" s="223">
        <v>7.425</v>
      </c>
      <c r="I296" s="224"/>
      <c r="J296" s="225">
        <f>ROUND(I296*H296,2)</f>
        <v>0</v>
      </c>
      <c r="K296" s="221" t="s">
        <v>1</v>
      </c>
      <c r="L296" s="45"/>
      <c r="M296" s="226" t="s">
        <v>1</v>
      </c>
      <c r="N296" s="227" t="s">
        <v>38</v>
      </c>
      <c r="O296" s="92"/>
      <c r="P296" s="228">
        <f>O296*H296</f>
        <v>0</v>
      </c>
      <c r="Q296" s="228">
        <v>0.04323</v>
      </c>
      <c r="R296" s="228">
        <f>Q296*H296</f>
        <v>0.32098275</v>
      </c>
      <c r="S296" s="228">
        <v>0</v>
      </c>
      <c r="T296" s="229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0" t="s">
        <v>327</v>
      </c>
      <c r="AT296" s="230" t="s">
        <v>147</v>
      </c>
      <c r="AU296" s="230" t="s">
        <v>83</v>
      </c>
      <c r="AY296" s="18" t="s">
        <v>144</v>
      </c>
      <c r="BE296" s="231">
        <f>IF(N296="základní",J296,0)</f>
        <v>0</v>
      </c>
      <c r="BF296" s="231">
        <f>IF(N296="snížená",J296,0)</f>
        <v>0</v>
      </c>
      <c r="BG296" s="231">
        <f>IF(N296="zákl. přenesená",J296,0)</f>
        <v>0</v>
      </c>
      <c r="BH296" s="231">
        <f>IF(N296="sníž. přenesená",J296,0)</f>
        <v>0</v>
      </c>
      <c r="BI296" s="231">
        <f>IF(N296="nulová",J296,0)</f>
        <v>0</v>
      </c>
      <c r="BJ296" s="18" t="s">
        <v>81</v>
      </c>
      <c r="BK296" s="231">
        <f>ROUND(I296*H296,2)</f>
        <v>0</v>
      </c>
      <c r="BL296" s="18" t="s">
        <v>327</v>
      </c>
      <c r="BM296" s="230" t="s">
        <v>341</v>
      </c>
    </row>
    <row r="297" spans="1:47" s="2" customFormat="1" ht="12">
      <c r="A297" s="39"/>
      <c r="B297" s="40"/>
      <c r="C297" s="41"/>
      <c r="D297" s="232" t="s">
        <v>153</v>
      </c>
      <c r="E297" s="41"/>
      <c r="F297" s="233" t="s">
        <v>342</v>
      </c>
      <c r="G297" s="41"/>
      <c r="H297" s="41"/>
      <c r="I297" s="234"/>
      <c r="J297" s="41"/>
      <c r="K297" s="41"/>
      <c r="L297" s="45"/>
      <c r="M297" s="235"/>
      <c r="N297" s="236"/>
      <c r="O297" s="92"/>
      <c r="P297" s="92"/>
      <c r="Q297" s="92"/>
      <c r="R297" s="92"/>
      <c r="S297" s="92"/>
      <c r="T297" s="93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153</v>
      </c>
      <c r="AU297" s="18" t="s">
        <v>83</v>
      </c>
    </row>
    <row r="298" spans="1:51" s="13" customFormat="1" ht="12">
      <c r="A298" s="13"/>
      <c r="B298" s="237"/>
      <c r="C298" s="238"/>
      <c r="D298" s="232" t="s">
        <v>160</v>
      </c>
      <c r="E298" s="239" t="s">
        <v>1</v>
      </c>
      <c r="F298" s="240" t="s">
        <v>343</v>
      </c>
      <c r="G298" s="238"/>
      <c r="H298" s="241">
        <v>7.425</v>
      </c>
      <c r="I298" s="242"/>
      <c r="J298" s="238"/>
      <c r="K298" s="238"/>
      <c r="L298" s="243"/>
      <c r="M298" s="244"/>
      <c r="N298" s="245"/>
      <c r="O298" s="245"/>
      <c r="P298" s="245"/>
      <c r="Q298" s="245"/>
      <c r="R298" s="245"/>
      <c r="S298" s="245"/>
      <c r="T298" s="246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7" t="s">
        <v>160</v>
      </c>
      <c r="AU298" s="247" t="s">
        <v>83</v>
      </c>
      <c r="AV298" s="13" t="s">
        <v>83</v>
      </c>
      <c r="AW298" s="13" t="s">
        <v>30</v>
      </c>
      <c r="AX298" s="13" t="s">
        <v>81</v>
      </c>
      <c r="AY298" s="247" t="s">
        <v>144</v>
      </c>
    </row>
    <row r="299" spans="1:65" s="2" customFormat="1" ht="24.15" customHeight="1">
      <c r="A299" s="39"/>
      <c r="B299" s="40"/>
      <c r="C299" s="219" t="s">
        <v>344</v>
      </c>
      <c r="D299" s="219" t="s">
        <v>147</v>
      </c>
      <c r="E299" s="220" t="s">
        <v>345</v>
      </c>
      <c r="F299" s="221" t="s">
        <v>346</v>
      </c>
      <c r="G299" s="222" t="s">
        <v>157</v>
      </c>
      <c r="H299" s="223">
        <v>7.425</v>
      </c>
      <c r="I299" s="224"/>
      <c r="J299" s="225">
        <f>ROUND(I299*H299,2)</f>
        <v>0</v>
      </c>
      <c r="K299" s="221" t="s">
        <v>1</v>
      </c>
      <c r="L299" s="45"/>
      <c r="M299" s="226" t="s">
        <v>1</v>
      </c>
      <c r="N299" s="227" t="s">
        <v>38</v>
      </c>
      <c r="O299" s="92"/>
      <c r="P299" s="228">
        <f>O299*H299</f>
        <v>0</v>
      </c>
      <c r="Q299" s="228">
        <v>0.04696</v>
      </c>
      <c r="R299" s="228">
        <f>Q299*H299</f>
        <v>0.348678</v>
      </c>
      <c r="S299" s="228">
        <v>0</v>
      </c>
      <c r="T299" s="229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0" t="s">
        <v>327</v>
      </c>
      <c r="AT299" s="230" t="s">
        <v>147</v>
      </c>
      <c r="AU299" s="230" t="s">
        <v>83</v>
      </c>
      <c r="AY299" s="18" t="s">
        <v>144</v>
      </c>
      <c r="BE299" s="231">
        <f>IF(N299="základní",J299,0)</f>
        <v>0</v>
      </c>
      <c r="BF299" s="231">
        <f>IF(N299="snížená",J299,0)</f>
        <v>0</v>
      </c>
      <c r="BG299" s="231">
        <f>IF(N299="zákl. přenesená",J299,0)</f>
        <v>0</v>
      </c>
      <c r="BH299" s="231">
        <f>IF(N299="sníž. přenesená",J299,0)</f>
        <v>0</v>
      </c>
      <c r="BI299" s="231">
        <f>IF(N299="nulová",J299,0)</f>
        <v>0</v>
      </c>
      <c r="BJ299" s="18" t="s">
        <v>81</v>
      </c>
      <c r="BK299" s="231">
        <f>ROUND(I299*H299,2)</f>
        <v>0</v>
      </c>
      <c r="BL299" s="18" t="s">
        <v>327</v>
      </c>
      <c r="BM299" s="230" t="s">
        <v>347</v>
      </c>
    </row>
    <row r="300" spans="1:47" s="2" customFormat="1" ht="12">
      <c r="A300" s="39"/>
      <c r="B300" s="40"/>
      <c r="C300" s="41"/>
      <c r="D300" s="232" t="s">
        <v>153</v>
      </c>
      <c r="E300" s="41"/>
      <c r="F300" s="233" t="s">
        <v>348</v>
      </c>
      <c r="G300" s="41"/>
      <c r="H300" s="41"/>
      <c r="I300" s="234"/>
      <c r="J300" s="41"/>
      <c r="K300" s="41"/>
      <c r="L300" s="45"/>
      <c r="M300" s="235"/>
      <c r="N300" s="236"/>
      <c r="O300" s="92"/>
      <c r="P300" s="92"/>
      <c r="Q300" s="92"/>
      <c r="R300" s="92"/>
      <c r="S300" s="92"/>
      <c r="T300" s="93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153</v>
      </c>
      <c r="AU300" s="18" t="s">
        <v>83</v>
      </c>
    </row>
    <row r="301" spans="1:51" s="13" customFormat="1" ht="12">
      <c r="A301" s="13"/>
      <c r="B301" s="237"/>
      <c r="C301" s="238"/>
      <c r="D301" s="232" t="s">
        <v>160</v>
      </c>
      <c r="E301" s="239" t="s">
        <v>1</v>
      </c>
      <c r="F301" s="240" t="s">
        <v>349</v>
      </c>
      <c r="G301" s="238"/>
      <c r="H301" s="241">
        <v>7.425</v>
      </c>
      <c r="I301" s="242"/>
      <c r="J301" s="238"/>
      <c r="K301" s="238"/>
      <c r="L301" s="243"/>
      <c r="M301" s="244"/>
      <c r="N301" s="245"/>
      <c r="O301" s="245"/>
      <c r="P301" s="245"/>
      <c r="Q301" s="245"/>
      <c r="R301" s="245"/>
      <c r="S301" s="245"/>
      <c r="T301" s="246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7" t="s">
        <v>160</v>
      </c>
      <c r="AU301" s="247" t="s">
        <v>83</v>
      </c>
      <c r="AV301" s="13" t="s">
        <v>83</v>
      </c>
      <c r="AW301" s="13" t="s">
        <v>30</v>
      </c>
      <c r="AX301" s="13" t="s">
        <v>73</v>
      </c>
      <c r="AY301" s="247" t="s">
        <v>144</v>
      </c>
    </row>
    <row r="302" spans="1:51" s="14" customFormat="1" ht="12">
      <c r="A302" s="14"/>
      <c r="B302" s="248"/>
      <c r="C302" s="249"/>
      <c r="D302" s="232" t="s">
        <v>160</v>
      </c>
      <c r="E302" s="250" t="s">
        <v>1</v>
      </c>
      <c r="F302" s="251" t="s">
        <v>163</v>
      </c>
      <c r="G302" s="249"/>
      <c r="H302" s="252">
        <v>7.425</v>
      </c>
      <c r="I302" s="253"/>
      <c r="J302" s="249"/>
      <c r="K302" s="249"/>
      <c r="L302" s="254"/>
      <c r="M302" s="255"/>
      <c r="N302" s="256"/>
      <c r="O302" s="256"/>
      <c r="P302" s="256"/>
      <c r="Q302" s="256"/>
      <c r="R302" s="256"/>
      <c r="S302" s="256"/>
      <c r="T302" s="257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8" t="s">
        <v>160</v>
      </c>
      <c r="AU302" s="258" t="s">
        <v>83</v>
      </c>
      <c r="AV302" s="14" t="s">
        <v>151</v>
      </c>
      <c r="AW302" s="14" t="s">
        <v>30</v>
      </c>
      <c r="AX302" s="14" t="s">
        <v>81</v>
      </c>
      <c r="AY302" s="258" t="s">
        <v>144</v>
      </c>
    </row>
    <row r="303" spans="1:65" s="2" customFormat="1" ht="24.15" customHeight="1">
      <c r="A303" s="39"/>
      <c r="B303" s="40"/>
      <c r="C303" s="219" t="s">
        <v>350</v>
      </c>
      <c r="D303" s="219" t="s">
        <v>147</v>
      </c>
      <c r="E303" s="220" t="s">
        <v>351</v>
      </c>
      <c r="F303" s="221" t="s">
        <v>352</v>
      </c>
      <c r="G303" s="222" t="s">
        <v>157</v>
      </c>
      <c r="H303" s="223">
        <v>4.455</v>
      </c>
      <c r="I303" s="224"/>
      <c r="J303" s="225">
        <f>ROUND(I303*H303,2)</f>
        <v>0</v>
      </c>
      <c r="K303" s="221" t="s">
        <v>1</v>
      </c>
      <c r="L303" s="45"/>
      <c r="M303" s="226" t="s">
        <v>1</v>
      </c>
      <c r="N303" s="227" t="s">
        <v>38</v>
      </c>
      <c r="O303" s="92"/>
      <c r="P303" s="228">
        <f>O303*H303</f>
        <v>0</v>
      </c>
      <c r="Q303" s="228">
        <v>0.02855</v>
      </c>
      <c r="R303" s="228">
        <f>Q303*H303</f>
        <v>0.12719025</v>
      </c>
      <c r="S303" s="228">
        <v>0</v>
      </c>
      <c r="T303" s="229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0" t="s">
        <v>327</v>
      </c>
      <c r="AT303" s="230" t="s">
        <v>147</v>
      </c>
      <c r="AU303" s="230" t="s">
        <v>83</v>
      </c>
      <c r="AY303" s="18" t="s">
        <v>144</v>
      </c>
      <c r="BE303" s="231">
        <f>IF(N303="základní",J303,0)</f>
        <v>0</v>
      </c>
      <c r="BF303" s="231">
        <f>IF(N303="snížená",J303,0)</f>
        <v>0</v>
      </c>
      <c r="BG303" s="231">
        <f>IF(N303="zákl. přenesená",J303,0)</f>
        <v>0</v>
      </c>
      <c r="BH303" s="231">
        <f>IF(N303="sníž. přenesená",J303,0)</f>
        <v>0</v>
      </c>
      <c r="BI303" s="231">
        <f>IF(N303="nulová",J303,0)</f>
        <v>0</v>
      </c>
      <c r="BJ303" s="18" t="s">
        <v>81</v>
      </c>
      <c r="BK303" s="231">
        <f>ROUND(I303*H303,2)</f>
        <v>0</v>
      </c>
      <c r="BL303" s="18" t="s">
        <v>327</v>
      </c>
      <c r="BM303" s="230" t="s">
        <v>353</v>
      </c>
    </row>
    <row r="304" spans="1:47" s="2" customFormat="1" ht="12">
      <c r="A304" s="39"/>
      <c r="B304" s="40"/>
      <c r="C304" s="41"/>
      <c r="D304" s="232" t="s">
        <v>153</v>
      </c>
      <c r="E304" s="41"/>
      <c r="F304" s="233" t="s">
        <v>354</v>
      </c>
      <c r="G304" s="41"/>
      <c r="H304" s="41"/>
      <c r="I304" s="234"/>
      <c r="J304" s="41"/>
      <c r="K304" s="41"/>
      <c r="L304" s="45"/>
      <c r="M304" s="235"/>
      <c r="N304" s="236"/>
      <c r="O304" s="92"/>
      <c r="P304" s="92"/>
      <c r="Q304" s="92"/>
      <c r="R304" s="92"/>
      <c r="S304" s="92"/>
      <c r="T304" s="93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153</v>
      </c>
      <c r="AU304" s="18" t="s">
        <v>83</v>
      </c>
    </row>
    <row r="305" spans="1:51" s="13" customFormat="1" ht="12">
      <c r="A305" s="13"/>
      <c r="B305" s="237"/>
      <c r="C305" s="238"/>
      <c r="D305" s="232" t="s">
        <v>160</v>
      </c>
      <c r="E305" s="239" t="s">
        <v>1</v>
      </c>
      <c r="F305" s="240" t="s">
        <v>355</v>
      </c>
      <c r="G305" s="238"/>
      <c r="H305" s="241">
        <v>4.455</v>
      </c>
      <c r="I305" s="242"/>
      <c r="J305" s="238"/>
      <c r="K305" s="238"/>
      <c r="L305" s="243"/>
      <c r="M305" s="244"/>
      <c r="N305" s="245"/>
      <c r="O305" s="245"/>
      <c r="P305" s="245"/>
      <c r="Q305" s="245"/>
      <c r="R305" s="245"/>
      <c r="S305" s="245"/>
      <c r="T305" s="246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7" t="s">
        <v>160</v>
      </c>
      <c r="AU305" s="247" t="s">
        <v>83</v>
      </c>
      <c r="AV305" s="13" t="s">
        <v>83</v>
      </c>
      <c r="AW305" s="13" t="s">
        <v>30</v>
      </c>
      <c r="AX305" s="13" t="s">
        <v>81</v>
      </c>
      <c r="AY305" s="247" t="s">
        <v>144</v>
      </c>
    </row>
    <row r="306" spans="1:65" s="2" customFormat="1" ht="24.15" customHeight="1">
      <c r="A306" s="39"/>
      <c r="B306" s="40"/>
      <c r="C306" s="219" t="s">
        <v>356</v>
      </c>
      <c r="D306" s="219" t="s">
        <v>147</v>
      </c>
      <c r="E306" s="220" t="s">
        <v>357</v>
      </c>
      <c r="F306" s="221" t="s">
        <v>358</v>
      </c>
      <c r="G306" s="222" t="s">
        <v>157</v>
      </c>
      <c r="H306" s="223">
        <v>2.7</v>
      </c>
      <c r="I306" s="224"/>
      <c r="J306" s="225">
        <f>ROUND(I306*H306,2)</f>
        <v>0</v>
      </c>
      <c r="K306" s="221" t="s">
        <v>1</v>
      </c>
      <c r="L306" s="45"/>
      <c r="M306" s="226" t="s">
        <v>1</v>
      </c>
      <c r="N306" s="227" t="s">
        <v>38</v>
      </c>
      <c r="O306" s="92"/>
      <c r="P306" s="228">
        <f>O306*H306</f>
        <v>0</v>
      </c>
      <c r="Q306" s="228">
        <v>0.02855</v>
      </c>
      <c r="R306" s="228">
        <f>Q306*H306</f>
        <v>0.077085</v>
      </c>
      <c r="S306" s="228">
        <v>0</v>
      </c>
      <c r="T306" s="229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0" t="s">
        <v>327</v>
      </c>
      <c r="AT306" s="230" t="s">
        <v>147</v>
      </c>
      <c r="AU306" s="230" t="s">
        <v>83</v>
      </c>
      <c r="AY306" s="18" t="s">
        <v>144</v>
      </c>
      <c r="BE306" s="231">
        <f>IF(N306="základní",J306,0)</f>
        <v>0</v>
      </c>
      <c r="BF306" s="231">
        <f>IF(N306="snížená",J306,0)</f>
        <v>0</v>
      </c>
      <c r="BG306" s="231">
        <f>IF(N306="zákl. přenesená",J306,0)</f>
        <v>0</v>
      </c>
      <c r="BH306" s="231">
        <f>IF(N306="sníž. přenesená",J306,0)</f>
        <v>0</v>
      </c>
      <c r="BI306" s="231">
        <f>IF(N306="nulová",J306,0)</f>
        <v>0</v>
      </c>
      <c r="BJ306" s="18" t="s">
        <v>81</v>
      </c>
      <c r="BK306" s="231">
        <f>ROUND(I306*H306,2)</f>
        <v>0</v>
      </c>
      <c r="BL306" s="18" t="s">
        <v>327</v>
      </c>
      <c r="BM306" s="230" t="s">
        <v>359</v>
      </c>
    </row>
    <row r="307" spans="1:47" s="2" customFormat="1" ht="12">
      <c r="A307" s="39"/>
      <c r="B307" s="40"/>
      <c r="C307" s="41"/>
      <c r="D307" s="232" t="s">
        <v>153</v>
      </c>
      <c r="E307" s="41"/>
      <c r="F307" s="233" t="s">
        <v>354</v>
      </c>
      <c r="G307" s="41"/>
      <c r="H307" s="41"/>
      <c r="I307" s="234"/>
      <c r="J307" s="41"/>
      <c r="K307" s="41"/>
      <c r="L307" s="45"/>
      <c r="M307" s="235"/>
      <c r="N307" s="236"/>
      <c r="O307" s="92"/>
      <c r="P307" s="92"/>
      <c r="Q307" s="92"/>
      <c r="R307" s="92"/>
      <c r="S307" s="92"/>
      <c r="T307" s="93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153</v>
      </c>
      <c r="AU307" s="18" t="s">
        <v>83</v>
      </c>
    </row>
    <row r="308" spans="1:51" s="13" customFormat="1" ht="12">
      <c r="A308" s="13"/>
      <c r="B308" s="237"/>
      <c r="C308" s="238"/>
      <c r="D308" s="232" t="s">
        <v>160</v>
      </c>
      <c r="E308" s="239" t="s">
        <v>1</v>
      </c>
      <c r="F308" s="240" t="s">
        <v>337</v>
      </c>
      <c r="G308" s="238"/>
      <c r="H308" s="241">
        <v>2.7</v>
      </c>
      <c r="I308" s="242"/>
      <c r="J308" s="238"/>
      <c r="K308" s="238"/>
      <c r="L308" s="243"/>
      <c r="M308" s="244"/>
      <c r="N308" s="245"/>
      <c r="O308" s="245"/>
      <c r="P308" s="245"/>
      <c r="Q308" s="245"/>
      <c r="R308" s="245"/>
      <c r="S308" s="245"/>
      <c r="T308" s="24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7" t="s">
        <v>160</v>
      </c>
      <c r="AU308" s="247" t="s">
        <v>83</v>
      </c>
      <c r="AV308" s="13" t="s">
        <v>83</v>
      </c>
      <c r="AW308" s="13" t="s">
        <v>30</v>
      </c>
      <c r="AX308" s="13" t="s">
        <v>81</v>
      </c>
      <c r="AY308" s="247" t="s">
        <v>144</v>
      </c>
    </row>
    <row r="309" spans="1:65" s="2" customFormat="1" ht="37.8" customHeight="1">
      <c r="A309" s="39"/>
      <c r="B309" s="40"/>
      <c r="C309" s="219" t="s">
        <v>360</v>
      </c>
      <c r="D309" s="219" t="s">
        <v>147</v>
      </c>
      <c r="E309" s="220" t="s">
        <v>361</v>
      </c>
      <c r="F309" s="221" t="s">
        <v>362</v>
      </c>
      <c r="G309" s="222" t="s">
        <v>157</v>
      </c>
      <c r="H309" s="223">
        <v>170.53</v>
      </c>
      <c r="I309" s="224"/>
      <c r="J309" s="225">
        <f>ROUND(I309*H309,2)</f>
        <v>0</v>
      </c>
      <c r="K309" s="221" t="s">
        <v>1</v>
      </c>
      <c r="L309" s="45"/>
      <c r="M309" s="226" t="s">
        <v>1</v>
      </c>
      <c r="N309" s="227" t="s">
        <v>38</v>
      </c>
      <c r="O309" s="92"/>
      <c r="P309" s="228">
        <f>O309*H309</f>
        <v>0</v>
      </c>
      <c r="Q309" s="228">
        <v>0</v>
      </c>
      <c r="R309" s="228">
        <f>Q309*H309</f>
        <v>0</v>
      </c>
      <c r="S309" s="228">
        <v>0</v>
      </c>
      <c r="T309" s="229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0" t="s">
        <v>327</v>
      </c>
      <c r="AT309" s="230" t="s">
        <v>147</v>
      </c>
      <c r="AU309" s="230" t="s">
        <v>83</v>
      </c>
      <c r="AY309" s="18" t="s">
        <v>144</v>
      </c>
      <c r="BE309" s="231">
        <f>IF(N309="základní",J309,0)</f>
        <v>0</v>
      </c>
      <c r="BF309" s="231">
        <f>IF(N309="snížená",J309,0)</f>
        <v>0</v>
      </c>
      <c r="BG309" s="231">
        <f>IF(N309="zákl. přenesená",J309,0)</f>
        <v>0</v>
      </c>
      <c r="BH309" s="231">
        <f>IF(N309="sníž. přenesená",J309,0)</f>
        <v>0</v>
      </c>
      <c r="BI309" s="231">
        <f>IF(N309="nulová",J309,0)</f>
        <v>0</v>
      </c>
      <c r="BJ309" s="18" t="s">
        <v>81</v>
      </c>
      <c r="BK309" s="231">
        <f>ROUND(I309*H309,2)</f>
        <v>0</v>
      </c>
      <c r="BL309" s="18" t="s">
        <v>327</v>
      </c>
      <c r="BM309" s="230" t="s">
        <v>363</v>
      </c>
    </row>
    <row r="310" spans="1:47" s="2" customFormat="1" ht="12">
      <c r="A310" s="39"/>
      <c r="B310" s="40"/>
      <c r="C310" s="41"/>
      <c r="D310" s="232" t="s">
        <v>153</v>
      </c>
      <c r="E310" s="41"/>
      <c r="F310" s="233" t="s">
        <v>364</v>
      </c>
      <c r="G310" s="41"/>
      <c r="H310" s="41"/>
      <c r="I310" s="234"/>
      <c r="J310" s="41"/>
      <c r="K310" s="41"/>
      <c r="L310" s="45"/>
      <c r="M310" s="235"/>
      <c r="N310" s="236"/>
      <c r="O310" s="92"/>
      <c r="P310" s="92"/>
      <c r="Q310" s="92"/>
      <c r="R310" s="92"/>
      <c r="S310" s="92"/>
      <c r="T310" s="93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153</v>
      </c>
      <c r="AU310" s="18" t="s">
        <v>83</v>
      </c>
    </row>
    <row r="311" spans="1:51" s="15" customFormat="1" ht="12">
      <c r="A311" s="15"/>
      <c r="B311" s="259"/>
      <c r="C311" s="260"/>
      <c r="D311" s="232" t="s">
        <v>160</v>
      </c>
      <c r="E311" s="261" t="s">
        <v>1</v>
      </c>
      <c r="F311" s="262" t="s">
        <v>210</v>
      </c>
      <c r="G311" s="260"/>
      <c r="H311" s="261" t="s">
        <v>1</v>
      </c>
      <c r="I311" s="263"/>
      <c r="J311" s="260"/>
      <c r="K311" s="260"/>
      <c r="L311" s="264"/>
      <c r="M311" s="265"/>
      <c r="N311" s="266"/>
      <c r="O311" s="266"/>
      <c r="P311" s="266"/>
      <c r="Q311" s="266"/>
      <c r="R311" s="266"/>
      <c r="S311" s="266"/>
      <c r="T311" s="267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68" t="s">
        <v>160</v>
      </c>
      <c r="AU311" s="268" t="s">
        <v>83</v>
      </c>
      <c r="AV311" s="15" t="s">
        <v>81</v>
      </c>
      <c r="AW311" s="15" t="s">
        <v>30</v>
      </c>
      <c r="AX311" s="15" t="s">
        <v>73</v>
      </c>
      <c r="AY311" s="268" t="s">
        <v>144</v>
      </c>
    </row>
    <row r="312" spans="1:51" s="13" customFormat="1" ht="12">
      <c r="A312" s="13"/>
      <c r="B312" s="237"/>
      <c r="C312" s="238"/>
      <c r="D312" s="232" t="s">
        <v>160</v>
      </c>
      <c r="E312" s="239" t="s">
        <v>1</v>
      </c>
      <c r="F312" s="240" t="s">
        <v>365</v>
      </c>
      <c r="G312" s="238"/>
      <c r="H312" s="241">
        <v>31.4</v>
      </c>
      <c r="I312" s="242"/>
      <c r="J312" s="238"/>
      <c r="K312" s="238"/>
      <c r="L312" s="243"/>
      <c r="M312" s="244"/>
      <c r="N312" s="245"/>
      <c r="O312" s="245"/>
      <c r="P312" s="245"/>
      <c r="Q312" s="245"/>
      <c r="R312" s="245"/>
      <c r="S312" s="245"/>
      <c r="T312" s="246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7" t="s">
        <v>160</v>
      </c>
      <c r="AU312" s="247" t="s">
        <v>83</v>
      </c>
      <c r="AV312" s="13" t="s">
        <v>83</v>
      </c>
      <c r="AW312" s="13" t="s">
        <v>30</v>
      </c>
      <c r="AX312" s="13" t="s">
        <v>73</v>
      </c>
      <c r="AY312" s="247" t="s">
        <v>144</v>
      </c>
    </row>
    <row r="313" spans="1:51" s="13" customFormat="1" ht="12">
      <c r="A313" s="13"/>
      <c r="B313" s="237"/>
      <c r="C313" s="238"/>
      <c r="D313" s="232" t="s">
        <v>160</v>
      </c>
      <c r="E313" s="239" t="s">
        <v>1</v>
      </c>
      <c r="F313" s="240" t="s">
        <v>366</v>
      </c>
      <c r="G313" s="238"/>
      <c r="H313" s="241">
        <v>19.2</v>
      </c>
      <c r="I313" s="242"/>
      <c r="J313" s="238"/>
      <c r="K313" s="238"/>
      <c r="L313" s="243"/>
      <c r="M313" s="244"/>
      <c r="N313" s="245"/>
      <c r="O313" s="245"/>
      <c r="P313" s="245"/>
      <c r="Q313" s="245"/>
      <c r="R313" s="245"/>
      <c r="S313" s="245"/>
      <c r="T313" s="246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7" t="s">
        <v>160</v>
      </c>
      <c r="AU313" s="247" t="s">
        <v>83</v>
      </c>
      <c r="AV313" s="13" t="s">
        <v>83</v>
      </c>
      <c r="AW313" s="13" t="s">
        <v>30</v>
      </c>
      <c r="AX313" s="13" t="s">
        <v>73</v>
      </c>
      <c r="AY313" s="247" t="s">
        <v>144</v>
      </c>
    </row>
    <row r="314" spans="1:51" s="13" customFormat="1" ht="12">
      <c r="A314" s="13"/>
      <c r="B314" s="237"/>
      <c r="C314" s="238"/>
      <c r="D314" s="232" t="s">
        <v>160</v>
      </c>
      <c r="E314" s="239" t="s">
        <v>1</v>
      </c>
      <c r="F314" s="240" t="s">
        <v>367</v>
      </c>
      <c r="G314" s="238"/>
      <c r="H314" s="241">
        <v>22.5</v>
      </c>
      <c r="I314" s="242"/>
      <c r="J314" s="238"/>
      <c r="K314" s="238"/>
      <c r="L314" s="243"/>
      <c r="M314" s="244"/>
      <c r="N314" s="245"/>
      <c r="O314" s="245"/>
      <c r="P314" s="245"/>
      <c r="Q314" s="245"/>
      <c r="R314" s="245"/>
      <c r="S314" s="245"/>
      <c r="T314" s="246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7" t="s">
        <v>160</v>
      </c>
      <c r="AU314" s="247" t="s">
        <v>83</v>
      </c>
      <c r="AV314" s="13" t="s">
        <v>83</v>
      </c>
      <c r="AW314" s="13" t="s">
        <v>30</v>
      </c>
      <c r="AX314" s="13" t="s">
        <v>73</v>
      </c>
      <c r="AY314" s="247" t="s">
        <v>144</v>
      </c>
    </row>
    <row r="315" spans="1:51" s="13" customFormat="1" ht="12">
      <c r="A315" s="13"/>
      <c r="B315" s="237"/>
      <c r="C315" s="238"/>
      <c r="D315" s="232" t="s">
        <v>160</v>
      </c>
      <c r="E315" s="239" t="s">
        <v>1</v>
      </c>
      <c r="F315" s="240" t="s">
        <v>368</v>
      </c>
      <c r="G315" s="238"/>
      <c r="H315" s="241">
        <v>22.4</v>
      </c>
      <c r="I315" s="242"/>
      <c r="J315" s="238"/>
      <c r="K315" s="238"/>
      <c r="L315" s="243"/>
      <c r="M315" s="244"/>
      <c r="N315" s="245"/>
      <c r="O315" s="245"/>
      <c r="P315" s="245"/>
      <c r="Q315" s="245"/>
      <c r="R315" s="245"/>
      <c r="S315" s="245"/>
      <c r="T315" s="24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7" t="s">
        <v>160</v>
      </c>
      <c r="AU315" s="247" t="s">
        <v>83</v>
      </c>
      <c r="AV315" s="13" t="s">
        <v>83</v>
      </c>
      <c r="AW315" s="13" t="s">
        <v>30</v>
      </c>
      <c r="AX315" s="13" t="s">
        <v>73</v>
      </c>
      <c r="AY315" s="247" t="s">
        <v>144</v>
      </c>
    </row>
    <row r="316" spans="1:51" s="13" customFormat="1" ht="12">
      <c r="A316" s="13"/>
      <c r="B316" s="237"/>
      <c r="C316" s="238"/>
      <c r="D316" s="232" t="s">
        <v>160</v>
      </c>
      <c r="E316" s="239" t="s">
        <v>1</v>
      </c>
      <c r="F316" s="240" t="s">
        <v>369</v>
      </c>
      <c r="G316" s="238"/>
      <c r="H316" s="241">
        <v>23.73</v>
      </c>
      <c r="I316" s="242"/>
      <c r="J316" s="238"/>
      <c r="K316" s="238"/>
      <c r="L316" s="243"/>
      <c r="M316" s="244"/>
      <c r="N316" s="245"/>
      <c r="O316" s="245"/>
      <c r="P316" s="245"/>
      <c r="Q316" s="245"/>
      <c r="R316" s="245"/>
      <c r="S316" s="245"/>
      <c r="T316" s="246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7" t="s">
        <v>160</v>
      </c>
      <c r="AU316" s="247" t="s">
        <v>83</v>
      </c>
      <c r="AV316" s="13" t="s">
        <v>83</v>
      </c>
      <c r="AW316" s="13" t="s">
        <v>30</v>
      </c>
      <c r="AX316" s="13" t="s">
        <v>73</v>
      </c>
      <c r="AY316" s="247" t="s">
        <v>144</v>
      </c>
    </row>
    <row r="317" spans="1:51" s="13" customFormat="1" ht="12">
      <c r="A317" s="13"/>
      <c r="B317" s="237"/>
      <c r="C317" s="238"/>
      <c r="D317" s="232" t="s">
        <v>160</v>
      </c>
      <c r="E317" s="239" t="s">
        <v>1</v>
      </c>
      <c r="F317" s="240" t="s">
        <v>370</v>
      </c>
      <c r="G317" s="238"/>
      <c r="H317" s="241">
        <v>19.8</v>
      </c>
      <c r="I317" s="242"/>
      <c r="J317" s="238"/>
      <c r="K317" s="238"/>
      <c r="L317" s="243"/>
      <c r="M317" s="244"/>
      <c r="N317" s="245"/>
      <c r="O317" s="245"/>
      <c r="P317" s="245"/>
      <c r="Q317" s="245"/>
      <c r="R317" s="245"/>
      <c r="S317" s="245"/>
      <c r="T317" s="246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7" t="s">
        <v>160</v>
      </c>
      <c r="AU317" s="247" t="s">
        <v>83</v>
      </c>
      <c r="AV317" s="13" t="s">
        <v>83</v>
      </c>
      <c r="AW317" s="13" t="s">
        <v>30</v>
      </c>
      <c r="AX317" s="13" t="s">
        <v>73</v>
      </c>
      <c r="AY317" s="247" t="s">
        <v>144</v>
      </c>
    </row>
    <row r="318" spans="1:51" s="13" customFormat="1" ht="12">
      <c r="A318" s="13"/>
      <c r="B318" s="237"/>
      <c r="C318" s="238"/>
      <c r="D318" s="232" t="s">
        <v>160</v>
      </c>
      <c r="E318" s="239" t="s">
        <v>1</v>
      </c>
      <c r="F318" s="240" t="s">
        <v>371</v>
      </c>
      <c r="G318" s="238"/>
      <c r="H318" s="241">
        <v>31.5</v>
      </c>
      <c r="I318" s="242"/>
      <c r="J318" s="238"/>
      <c r="K318" s="238"/>
      <c r="L318" s="243"/>
      <c r="M318" s="244"/>
      <c r="N318" s="245"/>
      <c r="O318" s="245"/>
      <c r="P318" s="245"/>
      <c r="Q318" s="245"/>
      <c r="R318" s="245"/>
      <c r="S318" s="245"/>
      <c r="T318" s="246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7" t="s">
        <v>160</v>
      </c>
      <c r="AU318" s="247" t="s">
        <v>83</v>
      </c>
      <c r="AV318" s="13" t="s">
        <v>83</v>
      </c>
      <c r="AW318" s="13" t="s">
        <v>30</v>
      </c>
      <c r="AX318" s="13" t="s">
        <v>73</v>
      </c>
      <c r="AY318" s="247" t="s">
        <v>144</v>
      </c>
    </row>
    <row r="319" spans="1:51" s="14" customFormat="1" ht="12">
      <c r="A319" s="14"/>
      <c r="B319" s="248"/>
      <c r="C319" s="249"/>
      <c r="D319" s="232" t="s">
        <v>160</v>
      </c>
      <c r="E319" s="250" t="s">
        <v>1</v>
      </c>
      <c r="F319" s="251" t="s">
        <v>163</v>
      </c>
      <c r="G319" s="249"/>
      <c r="H319" s="252">
        <v>170.53</v>
      </c>
      <c r="I319" s="253"/>
      <c r="J319" s="249"/>
      <c r="K319" s="249"/>
      <c r="L319" s="254"/>
      <c r="M319" s="255"/>
      <c r="N319" s="256"/>
      <c r="O319" s="256"/>
      <c r="P319" s="256"/>
      <c r="Q319" s="256"/>
      <c r="R319" s="256"/>
      <c r="S319" s="256"/>
      <c r="T319" s="257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8" t="s">
        <v>160</v>
      </c>
      <c r="AU319" s="258" t="s">
        <v>83</v>
      </c>
      <c r="AV319" s="14" t="s">
        <v>151</v>
      </c>
      <c r="AW319" s="14" t="s">
        <v>30</v>
      </c>
      <c r="AX319" s="14" t="s">
        <v>81</v>
      </c>
      <c r="AY319" s="258" t="s">
        <v>144</v>
      </c>
    </row>
    <row r="320" spans="1:65" s="2" customFormat="1" ht="21.75" customHeight="1">
      <c r="A320" s="39"/>
      <c r="B320" s="40"/>
      <c r="C320" s="219" t="s">
        <v>8</v>
      </c>
      <c r="D320" s="219" t="s">
        <v>147</v>
      </c>
      <c r="E320" s="220" t="s">
        <v>372</v>
      </c>
      <c r="F320" s="221" t="s">
        <v>373</v>
      </c>
      <c r="G320" s="222" t="s">
        <v>157</v>
      </c>
      <c r="H320" s="223">
        <v>2.24</v>
      </c>
      <c r="I320" s="224"/>
      <c r="J320" s="225">
        <f>ROUND(I320*H320,2)</f>
        <v>0</v>
      </c>
      <c r="K320" s="221" t="s">
        <v>1</v>
      </c>
      <c r="L320" s="45"/>
      <c r="M320" s="226" t="s">
        <v>1</v>
      </c>
      <c r="N320" s="227" t="s">
        <v>38</v>
      </c>
      <c r="O320" s="92"/>
      <c r="P320" s="228">
        <f>O320*H320</f>
        <v>0</v>
      </c>
      <c r="Q320" s="228">
        <v>0</v>
      </c>
      <c r="R320" s="228">
        <f>Q320*H320</f>
        <v>0</v>
      </c>
      <c r="S320" s="228">
        <v>0</v>
      </c>
      <c r="T320" s="229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0" t="s">
        <v>327</v>
      </c>
      <c r="AT320" s="230" t="s">
        <v>147</v>
      </c>
      <c r="AU320" s="230" t="s">
        <v>83</v>
      </c>
      <c r="AY320" s="18" t="s">
        <v>144</v>
      </c>
      <c r="BE320" s="231">
        <f>IF(N320="základní",J320,0)</f>
        <v>0</v>
      </c>
      <c r="BF320" s="231">
        <f>IF(N320="snížená",J320,0)</f>
        <v>0</v>
      </c>
      <c r="BG320" s="231">
        <f>IF(N320="zákl. přenesená",J320,0)</f>
        <v>0</v>
      </c>
      <c r="BH320" s="231">
        <f>IF(N320="sníž. přenesená",J320,0)</f>
        <v>0</v>
      </c>
      <c r="BI320" s="231">
        <f>IF(N320="nulová",J320,0)</f>
        <v>0</v>
      </c>
      <c r="BJ320" s="18" t="s">
        <v>81</v>
      </c>
      <c r="BK320" s="231">
        <f>ROUND(I320*H320,2)</f>
        <v>0</v>
      </c>
      <c r="BL320" s="18" t="s">
        <v>327</v>
      </c>
      <c r="BM320" s="230" t="s">
        <v>374</v>
      </c>
    </row>
    <row r="321" spans="1:47" s="2" customFormat="1" ht="12">
      <c r="A321" s="39"/>
      <c r="B321" s="40"/>
      <c r="C321" s="41"/>
      <c r="D321" s="232" t="s">
        <v>153</v>
      </c>
      <c r="E321" s="41"/>
      <c r="F321" s="233" t="s">
        <v>375</v>
      </c>
      <c r="G321" s="41"/>
      <c r="H321" s="41"/>
      <c r="I321" s="234"/>
      <c r="J321" s="41"/>
      <c r="K321" s="41"/>
      <c r="L321" s="45"/>
      <c r="M321" s="235"/>
      <c r="N321" s="236"/>
      <c r="O321" s="92"/>
      <c r="P321" s="92"/>
      <c r="Q321" s="92"/>
      <c r="R321" s="92"/>
      <c r="S321" s="92"/>
      <c r="T321" s="93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153</v>
      </c>
      <c r="AU321" s="18" t="s">
        <v>83</v>
      </c>
    </row>
    <row r="322" spans="1:51" s="13" customFormat="1" ht="12">
      <c r="A322" s="13"/>
      <c r="B322" s="237"/>
      <c r="C322" s="238"/>
      <c r="D322" s="232" t="s">
        <v>160</v>
      </c>
      <c r="E322" s="239" t="s">
        <v>1</v>
      </c>
      <c r="F322" s="240" t="s">
        <v>376</v>
      </c>
      <c r="G322" s="238"/>
      <c r="H322" s="241">
        <v>2.24</v>
      </c>
      <c r="I322" s="242"/>
      <c r="J322" s="238"/>
      <c r="K322" s="238"/>
      <c r="L322" s="243"/>
      <c r="M322" s="244"/>
      <c r="N322" s="245"/>
      <c r="O322" s="245"/>
      <c r="P322" s="245"/>
      <c r="Q322" s="245"/>
      <c r="R322" s="245"/>
      <c r="S322" s="245"/>
      <c r="T322" s="246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7" t="s">
        <v>160</v>
      </c>
      <c r="AU322" s="247" t="s">
        <v>83</v>
      </c>
      <c r="AV322" s="13" t="s">
        <v>83</v>
      </c>
      <c r="AW322" s="13" t="s">
        <v>30</v>
      </c>
      <c r="AX322" s="13" t="s">
        <v>81</v>
      </c>
      <c r="AY322" s="247" t="s">
        <v>144</v>
      </c>
    </row>
    <row r="323" spans="1:65" s="2" customFormat="1" ht="16.5" customHeight="1">
      <c r="A323" s="39"/>
      <c r="B323" s="40"/>
      <c r="C323" s="280" t="s">
        <v>327</v>
      </c>
      <c r="D323" s="280" t="s">
        <v>377</v>
      </c>
      <c r="E323" s="281" t="s">
        <v>378</v>
      </c>
      <c r="F323" s="282" t="s">
        <v>379</v>
      </c>
      <c r="G323" s="283" t="s">
        <v>150</v>
      </c>
      <c r="H323" s="284">
        <v>14</v>
      </c>
      <c r="I323" s="285"/>
      <c r="J323" s="286">
        <f>ROUND(I323*H323,2)</f>
        <v>0</v>
      </c>
      <c r="K323" s="282" t="s">
        <v>1</v>
      </c>
      <c r="L323" s="287"/>
      <c r="M323" s="288" t="s">
        <v>1</v>
      </c>
      <c r="N323" s="289" t="s">
        <v>38</v>
      </c>
      <c r="O323" s="92"/>
      <c r="P323" s="228">
        <f>O323*H323</f>
        <v>0</v>
      </c>
      <c r="Q323" s="228">
        <v>0.0022</v>
      </c>
      <c r="R323" s="228">
        <f>Q323*H323</f>
        <v>0.0308</v>
      </c>
      <c r="S323" s="228">
        <v>0</v>
      </c>
      <c r="T323" s="229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0" t="s">
        <v>380</v>
      </c>
      <c r="AT323" s="230" t="s">
        <v>377</v>
      </c>
      <c r="AU323" s="230" t="s">
        <v>83</v>
      </c>
      <c r="AY323" s="18" t="s">
        <v>144</v>
      </c>
      <c r="BE323" s="231">
        <f>IF(N323="základní",J323,0)</f>
        <v>0</v>
      </c>
      <c r="BF323" s="231">
        <f>IF(N323="snížená",J323,0)</f>
        <v>0</v>
      </c>
      <c r="BG323" s="231">
        <f>IF(N323="zákl. přenesená",J323,0)</f>
        <v>0</v>
      </c>
      <c r="BH323" s="231">
        <f>IF(N323="sníž. přenesená",J323,0)</f>
        <v>0</v>
      </c>
      <c r="BI323" s="231">
        <f>IF(N323="nulová",J323,0)</f>
        <v>0</v>
      </c>
      <c r="BJ323" s="18" t="s">
        <v>81</v>
      </c>
      <c r="BK323" s="231">
        <f>ROUND(I323*H323,2)</f>
        <v>0</v>
      </c>
      <c r="BL323" s="18" t="s">
        <v>327</v>
      </c>
      <c r="BM323" s="230" t="s">
        <v>381</v>
      </c>
    </row>
    <row r="324" spans="1:47" s="2" customFormat="1" ht="12">
      <c r="A324" s="39"/>
      <c r="B324" s="40"/>
      <c r="C324" s="41"/>
      <c r="D324" s="232" t="s">
        <v>153</v>
      </c>
      <c r="E324" s="41"/>
      <c r="F324" s="233" t="s">
        <v>379</v>
      </c>
      <c r="G324" s="41"/>
      <c r="H324" s="41"/>
      <c r="I324" s="234"/>
      <c r="J324" s="41"/>
      <c r="K324" s="41"/>
      <c r="L324" s="45"/>
      <c r="M324" s="235"/>
      <c r="N324" s="236"/>
      <c r="O324" s="92"/>
      <c r="P324" s="92"/>
      <c r="Q324" s="92"/>
      <c r="R324" s="92"/>
      <c r="S324" s="92"/>
      <c r="T324" s="93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153</v>
      </c>
      <c r="AU324" s="18" t="s">
        <v>83</v>
      </c>
    </row>
    <row r="325" spans="1:65" s="2" customFormat="1" ht="24.15" customHeight="1">
      <c r="A325" s="39"/>
      <c r="B325" s="40"/>
      <c r="C325" s="219" t="s">
        <v>382</v>
      </c>
      <c r="D325" s="219" t="s">
        <v>147</v>
      </c>
      <c r="E325" s="220" t="s">
        <v>383</v>
      </c>
      <c r="F325" s="221" t="s">
        <v>384</v>
      </c>
      <c r="G325" s="222" t="s">
        <v>385</v>
      </c>
      <c r="H325" s="290"/>
      <c r="I325" s="224"/>
      <c r="J325" s="225">
        <f>ROUND(I325*H325,2)</f>
        <v>0</v>
      </c>
      <c r="K325" s="221" t="s">
        <v>1</v>
      </c>
      <c r="L325" s="45"/>
      <c r="M325" s="226" t="s">
        <v>1</v>
      </c>
      <c r="N325" s="227" t="s">
        <v>38</v>
      </c>
      <c r="O325" s="92"/>
      <c r="P325" s="228">
        <f>O325*H325</f>
        <v>0</v>
      </c>
      <c r="Q325" s="228">
        <v>0</v>
      </c>
      <c r="R325" s="228">
        <f>Q325*H325</f>
        <v>0</v>
      </c>
      <c r="S325" s="228">
        <v>0</v>
      </c>
      <c r="T325" s="229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0" t="s">
        <v>327</v>
      </c>
      <c r="AT325" s="230" t="s">
        <v>147</v>
      </c>
      <c r="AU325" s="230" t="s">
        <v>83</v>
      </c>
      <c r="AY325" s="18" t="s">
        <v>144</v>
      </c>
      <c r="BE325" s="231">
        <f>IF(N325="základní",J325,0)</f>
        <v>0</v>
      </c>
      <c r="BF325" s="231">
        <f>IF(N325="snížená",J325,0)</f>
        <v>0</v>
      </c>
      <c r="BG325" s="231">
        <f>IF(N325="zákl. přenesená",J325,0)</f>
        <v>0</v>
      </c>
      <c r="BH325" s="231">
        <f>IF(N325="sníž. přenesená",J325,0)</f>
        <v>0</v>
      </c>
      <c r="BI325" s="231">
        <f>IF(N325="nulová",J325,0)</f>
        <v>0</v>
      </c>
      <c r="BJ325" s="18" t="s">
        <v>81</v>
      </c>
      <c r="BK325" s="231">
        <f>ROUND(I325*H325,2)</f>
        <v>0</v>
      </c>
      <c r="BL325" s="18" t="s">
        <v>327</v>
      </c>
      <c r="BM325" s="230" t="s">
        <v>386</v>
      </c>
    </row>
    <row r="326" spans="1:47" s="2" customFormat="1" ht="12">
      <c r="A326" s="39"/>
      <c r="B326" s="40"/>
      <c r="C326" s="41"/>
      <c r="D326" s="232" t="s">
        <v>153</v>
      </c>
      <c r="E326" s="41"/>
      <c r="F326" s="233" t="s">
        <v>387</v>
      </c>
      <c r="G326" s="41"/>
      <c r="H326" s="41"/>
      <c r="I326" s="234"/>
      <c r="J326" s="41"/>
      <c r="K326" s="41"/>
      <c r="L326" s="45"/>
      <c r="M326" s="235"/>
      <c r="N326" s="236"/>
      <c r="O326" s="92"/>
      <c r="P326" s="92"/>
      <c r="Q326" s="92"/>
      <c r="R326" s="92"/>
      <c r="S326" s="92"/>
      <c r="T326" s="93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153</v>
      </c>
      <c r="AU326" s="18" t="s">
        <v>83</v>
      </c>
    </row>
    <row r="327" spans="1:63" s="12" customFormat="1" ht="22.8" customHeight="1">
      <c r="A327" s="12"/>
      <c r="B327" s="203"/>
      <c r="C327" s="204"/>
      <c r="D327" s="205" t="s">
        <v>72</v>
      </c>
      <c r="E327" s="217" t="s">
        <v>388</v>
      </c>
      <c r="F327" s="217" t="s">
        <v>389</v>
      </c>
      <c r="G327" s="204"/>
      <c r="H327" s="204"/>
      <c r="I327" s="207"/>
      <c r="J327" s="218">
        <f>BK327</f>
        <v>0</v>
      </c>
      <c r="K327" s="204"/>
      <c r="L327" s="209"/>
      <c r="M327" s="210"/>
      <c r="N327" s="211"/>
      <c r="O327" s="211"/>
      <c r="P327" s="212">
        <f>SUM(P328:P379)</f>
        <v>0</v>
      </c>
      <c r="Q327" s="211"/>
      <c r="R327" s="212">
        <f>SUM(R328:R379)</f>
        <v>0</v>
      </c>
      <c r="S327" s="211"/>
      <c r="T327" s="213">
        <f>SUM(T328:T379)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214" t="s">
        <v>83</v>
      </c>
      <c r="AT327" s="215" t="s">
        <v>72</v>
      </c>
      <c r="AU327" s="215" t="s">
        <v>81</v>
      </c>
      <c r="AY327" s="214" t="s">
        <v>144</v>
      </c>
      <c r="BK327" s="216">
        <f>SUM(BK328:BK379)</f>
        <v>0</v>
      </c>
    </row>
    <row r="328" spans="1:65" s="2" customFormat="1" ht="55.5" customHeight="1">
      <c r="A328" s="39"/>
      <c r="B328" s="40"/>
      <c r="C328" s="219" t="s">
        <v>390</v>
      </c>
      <c r="D328" s="219" t="s">
        <v>147</v>
      </c>
      <c r="E328" s="220" t="s">
        <v>391</v>
      </c>
      <c r="F328" s="221" t="s">
        <v>392</v>
      </c>
      <c r="G328" s="222" t="s">
        <v>150</v>
      </c>
      <c r="H328" s="223">
        <v>1</v>
      </c>
      <c r="I328" s="224"/>
      <c r="J328" s="225">
        <f>ROUND(I328*H328,2)</f>
        <v>0</v>
      </c>
      <c r="K328" s="221" t="s">
        <v>1</v>
      </c>
      <c r="L328" s="45"/>
      <c r="M328" s="226" t="s">
        <v>1</v>
      </c>
      <c r="N328" s="227" t="s">
        <v>38</v>
      </c>
      <c r="O328" s="92"/>
      <c r="P328" s="228">
        <f>O328*H328</f>
        <v>0</v>
      </c>
      <c r="Q328" s="228">
        <v>0</v>
      </c>
      <c r="R328" s="228">
        <f>Q328*H328</f>
        <v>0</v>
      </c>
      <c r="S328" s="228">
        <v>0</v>
      </c>
      <c r="T328" s="229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0" t="s">
        <v>327</v>
      </c>
      <c r="AT328" s="230" t="s">
        <v>147</v>
      </c>
      <c r="AU328" s="230" t="s">
        <v>83</v>
      </c>
      <c r="AY328" s="18" t="s">
        <v>144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18" t="s">
        <v>81</v>
      </c>
      <c r="BK328" s="231">
        <f>ROUND(I328*H328,2)</f>
        <v>0</v>
      </c>
      <c r="BL328" s="18" t="s">
        <v>327</v>
      </c>
      <c r="BM328" s="230" t="s">
        <v>393</v>
      </c>
    </row>
    <row r="329" spans="1:47" s="2" customFormat="1" ht="12">
      <c r="A329" s="39"/>
      <c r="B329" s="40"/>
      <c r="C329" s="41"/>
      <c r="D329" s="232" t="s">
        <v>153</v>
      </c>
      <c r="E329" s="41"/>
      <c r="F329" s="233" t="s">
        <v>392</v>
      </c>
      <c r="G329" s="41"/>
      <c r="H329" s="41"/>
      <c r="I329" s="234"/>
      <c r="J329" s="41"/>
      <c r="K329" s="41"/>
      <c r="L329" s="45"/>
      <c r="M329" s="235"/>
      <c r="N329" s="236"/>
      <c r="O329" s="92"/>
      <c r="P329" s="92"/>
      <c r="Q329" s="92"/>
      <c r="R329" s="92"/>
      <c r="S329" s="92"/>
      <c r="T329" s="93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8" t="s">
        <v>153</v>
      </c>
      <c r="AU329" s="18" t="s">
        <v>83</v>
      </c>
    </row>
    <row r="330" spans="1:65" s="2" customFormat="1" ht="55.5" customHeight="1">
      <c r="A330" s="39"/>
      <c r="B330" s="40"/>
      <c r="C330" s="219" t="s">
        <v>394</v>
      </c>
      <c r="D330" s="219" t="s">
        <v>147</v>
      </c>
      <c r="E330" s="220" t="s">
        <v>395</v>
      </c>
      <c r="F330" s="221" t="s">
        <v>396</v>
      </c>
      <c r="G330" s="222" t="s">
        <v>150</v>
      </c>
      <c r="H330" s="223">
        <v>1</v>
      </c>
      <c r="I330" s="224"/>
      <c r="J330" s="225">
        <f>ROUND(I330*H330,2)</f>
        <v>0</v>
      </c>
      <c r="K330" s="221" t="s">
        <v>1</v>
      </c>
      <c r="L330" s="45"/>
      <c r="M330" s="226" t="s">
        <v>1</v>
      </c>
      <c r="N330" s="227" t="s">
        <v>38</v>
      </c>
      <c r="O330" s="92"/>
      <c r="P330" s="228">
        <f>O330*H330</f>
        <v>0</v>
      </c>
      <c r="Q330" s="228">
        <v>0</v>
      </c>
      <c r="R330" s="228">
        <f>Q330*H330</f>
        <v>0</v>
      </c>
      <c r="S330" s="228">
        <v>0</v>
      </c>
      <c r="T330" s="229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0" t="s">
        <v>327</v>
      </c>
      <c r="AT330" s="230" t="s">
        <v>147</v>
      </c>
      <c r="AU330" s="230" t="s">
        <v>83</v>
      </c>
      <c r="AY330" s="18" t="s">
        <v>144</v>
      </c>
      <c r="BE330" s="231">
        <f>IF(N330="základní",J330,0)</f>
        <v>0</v>
      </c>
      <c r="BF330" s="231">
        <f>IF(N330="snížená",J330,0)</f>
        <v>0</v>
      </c>
      <c r="BG330" s="231">
        <f>IF(N330="zákl. přenesená",J330,0)</f>
        <v>0</v>
      </c>
      <c r="BH330" s="231">
        <f>IF(N330="sníž. přenesená",J330,0)</f>
        <v>0</v>
      </c>
      <c r="BI330" s="231">
        <f>IF(N330="nulová",J330,0)</f>
        <v>0</v>
      </c>
      <c r="BJ330" s="18" t="s">
        <v>81</v>
      </c>
      <c r="BK330" s="231">
        <f>ROUND(I330*H330,2)</f>
        <v>0</v>
      </c>
      <c r="BL330" s="18" t="s">
        <v>327</v>
      </c>
      <c r="BM330" s="230" t="s">
        <v>397</v>
      </c>
    </row>
    <row r="331" spans="1:47" s="2" customFormat="1" ht="12">
      <c r="A331" s="39"/>
      <c r="B331" s="40"/>
      <c r="C331" s="41"/>
      <c r="D331" s="232" t="s">
        <v>153</v>
      </c>
      <c r="E331" s="41"/>
      <c r="F331" s="233" t="s">
        <v>398</v>
      </c>
      <c r="G331" s="41"/>
      <c r="H331" s="41"/>
      <c r="I331" s="234"/>
      <c r="J331" s="41"/>
      <c r="K331" s="41"/>
      <c r="L331" s="45"/>
      <c r="M331" s="235"/>
      <c r="N331" s="236"/>
      <c r="O331" s="92"/>
      <c r="P331" s="92"/>
      <c r="Q331" s="92"/>
      <c r="R331" s="92"/>
      <c r="S331" s="92"/>
      <c r="T331" s="93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153</v>
      </c>
      <c r="AU331" s="18" t="s">
        <v>83</v>
      </c>
    </row>
    <row r="332" spans="1:65" s="2" customFormat="1" ht="55.5" customHeight="1">
      <c r="A332" s="39"/>
      <c r="B332" s="40"/>
      <c r="C332" s="219" t="s">
        <v>399</v>
      </c>
      <c r="D332" s="219" t="s">
        <v>147</v>
      </c>
      <c r="E332" s="220" t="s">
        <v>400</v>
      </c>
      <c r="F332" s="221" t="s">
        <v>401</v>
      </c>
      <c r="G332" s="222" t="s">
        <v>150</v>
      </c>
      <c r="H332" s="223">
        <v>1</v>
      </c>
      <c r="I332" s="224"/>
      <c r="J332" s="225">
        <f>ROUND(I332*H332,2)</f>
        <v>0</v>
      </c>
      <c r="K332" s="221" t="s">
        <v>1</v>
      </c>
      <c r="L332" s="45"/>
      <c r="M332" s="226" t="s">
        <v>1</v>
      </c>
      <c r="N332" s="227" t="s">
        <v>38</v>
      </c>
      <c r="O332" s="92"/>
      <c r="P332" s="228">
        <f>O332*H332</f>
        <v>0</v>
      </c>
      <c r="Q332" s="228">
        <v>0</v>
      </c>
      <c r="R332" s="228">
        <f>Q332*H332</f>
        <v>0</v>
      </c>
      <c r="S332" s="228">
        <v>0</v>
      </c>
      <c r="T332" s="229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0" t="s">
        <v>327</v>
      </c>
      <c r="AT332" s="230" t="s">
        <v>147</v>
      </c>
      <c r="AU332" s="230" t="s">
        <v>83</v>
      </c>
      <c r="AY332" s="18" t="s">
        <v>144</v>
      </c>
      <c r="BE332" s="231">
        <f>IF(N332="základní",J332,0)</f>
        <v>0</v>
      </c>
      <c r="BF332" s="231">
        <f>IF(N332="snížená",J332,0)</f>
        <v>0</v>
      </c>
      <c r="BG332" s="231">
        <f>IF(N332="zákl. přenesená",J332,0)</f>
        <v>0</v>
      </c>
      <c r="BH332" s="231">
        <f>IF(N332="sníž. přenesená",J332,0)</f>
        <v>0</v>
      </c>
      <c r="BI332" s="231">
        <f>IF(N332="nulová",J332,0)</f>
        <v>0</v>
      </c>
      <c r="BJ332" s="18" t="s">
        <v>81</v>
      </c>
      <c r="BK332" s="231">
        <f>ROUND(I332*H332,2)</f>
        <v>0</v>
      </c>
      <c r="BL332" s="18" t="s">
        <v>327</v>
      </c>
      <c r="BM332" s="230" t="s">
        <v>402</v>
      </c>
    </row>
    <row r="333" spans="1:47" s="2" customFormat="1" ht="12">
      <c r="A333" s="39"/>
      <c r="B333" s="40"/>
      <c r="C333" s="41"/>
      <c r="D333" s="232" t="s">
        <v>153</v>
      </c>
      <c r="E333" s="41"/>
      <c r="F333" s="233" t="s">
        <v>401</v>
      </c>
      <c r="G333" s="41"/>
      <c r="H333" s="41"/>
      <c r="I333" s="234"/>
      <c r="J333" s="41"/>
      <c r="K333" s="41"/>
      <c r="L333" s="45"/>
      <c r="M333" s="235"/>
      <c r="N333" s="236"/>
      <c r="O333" s="92"/>
      <c r="P333" s="92"/>
      <c r="Q333" s="92"/>
      <c r="R333" s="92"/>
      <c r="S333" s="92"/>
      <c r="T333" s="93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153</v>
      </c>
      <c r="AU333" s="18" t="s">
        <v>83</v>
      </c>
    </row>
    <row r="334" spans="1:65" s="2" customFormat="1" ht="62.7" customHeight="1">
      <c r="A334" s="39"/>
      <c r="B334" s="40"/>
      <c r="C334" s="219" t="s">
        <v>7</v>
      </c>
      <c r="D334" s="219" t="s">
        <v>147</v>
      </c>
      <c r="E334" s="220" t="s">
        <v>403</v>
      </c>
      <c r="F334" s="221" t="s">
        <v>404</v>
      </c>
      <c r="G334" s="222" t="s">
        <v>150</v>
      </c>
      <c r="H334" s="223">
        <v>1</v>
      </c>
      <c r="I334" s="224"/>
      <c r="J334" s="225">
        <f>ROUND(I334*H334,2)</f>
        <v>0</v>
      </c>
      <c r="K334" s="221" t="s">
        <v>1</v>
      </c>
      <c r="L334" s="45"/>
      <c r="M334" s="226" t="s">
        <v>1</v>
      </c>
      <c r="N334" s="227" t="s">
        <v>38</v>
      </c>
      <c r="O334" s="92"/>
      <c r="P334" s="228">
        <f>O334*H334</f>
        <v>0</v>
      </c>
      <c r="Q334" s="228">
        <v>0</v>
      </c>
      <c r="R334" s="228">
        <f>Q334*H334</f>
        <v>0</v>
      </c>
      <c r="S334" s="228">
        <v>0</v>
      </c>
      <c r="T334" s="229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30" t="s">
        <v>327</v>
      </c>
      <c r="AT334" s="230" t="s">
        <v>147</v>
      </c>
      <c r="AU334" s="230" t="s">
        <v>83</v>
      </c>
      <c r="AY334" s="18" t="s">
        <v>144</v>
      </c>
      <c r="BE334" s="231">
        <f>IF(N334="základní",J334,0)</f>
        <v>0</v>
      </c>
      <c r="BF334" s="231">
        <f>IF(N334="snížená",J334,0)</f>
        <v>0</v>
      </c>
      <c r="BG334" s="231">
        <f>IF(N334="zákl. přenesená",J334,0)</f>
        <v>0</v>
      </c>
      <c r="BH334" s="231">
        <f>IF(N334="sníž. přenesená",J334,0)</f>
        <v>0</v>
      </c>
      <c r="BI334" s="231">
        <f>IF(N334="nulová",J334,0)</f>
        <v>0</v>
      </c>
      <c r="BJ334" s="18" t="s">
        <v>81</v>
      </c>
      <c r="BK334" s="231">
        <f>ROUND(I334*H334,2)</f>
        <v>0</v>
      </c>
      <c r="BL334" s="18" t="s">
        <v>327</v>
      </c>
      <c r="BM334" s="230" t="s">
        <v>405</v>
      </c>
    </row>
    <row r="335" spans="1:47" s="2" customFormat="1" ht="12">
      <c r="A335" s="39"/>
      <c r="B335" s="40"/>
      <c r="C335" s="41"/>
      <c r="D335" s="232" t="s">
        <v>153</v>
      </c>
      <c r="E335" s="41"/>
      <c r="F335" s="233" t="s">
        <v>404</v>
      </c>
      <c r="G335" s="41"/>
      <c r="H335" s="41"/>
      <c r="I335" s="234"/>
      <c r="J335" s="41"/>
      <c r="K335" s="41"/>
      <c r="L335" s="45"/>
      <c r="M335" s="235"/>
      <c r="N335" s="236"/>
      <c r="O335" s="92"/>
      <c r="P335" s="92"/>
      <c r="Q335" s="92"/>
      <c r="R335" s="92"/>
      <c r="S335" s="92"/>
      <c r="T335" s="93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153</v>
      </c>
      <c r="AU335" s="18" t="s">
        <v>83</v>
      </c>
    </row>
    <row r="336" spans="1:65" s="2" customFormat="1" ht="55.5" customHeight="1">
      <c r="A336" s="39"/>
      <c r="B336" s="40"/>
      <c r="C336" s="219" t="s">
        <v>406</v>
      </c>
      <c r="D336" s="219" t="s">
        <v>147</v>
      </c>
      <c r="E336" s="220" t="s">
        <v>407</v>
      </c>
      <c r="F336" s="221" t="s">
        <v>408</v>
      </c>
      <c r="G336" s="222" t="s">
        <v>150</v>
      </c>
      <c r="H336" s="223">
        <v>1</v>
      </c>
      <c r="I336" s="224"/>
      <c r="J336" s="225">
        <f>ROUND(I336*H336,2)</f>
        <v>0</v>
      </c>
      <c r="K336" s="221" t="s">
        <v>1</v>
      </c>
      <c r="L336" s="45"/>
      <c r="M336" s="226" t="s">
        <v>1</v>
      </c>
      <c r="N336" s="227" t="s">
        <v>38</v>
      </c>
      <c r="O336" s="92"/>
      <c r="P336" s="228">
        <f>O336*H336</f>
        <v>0</v>
      </c>
      <c r="Q336" s="228">
        <v>0</v>
      </c>
      <c r="R336" s="228">
        <f>Q336*H336</f>
        <v>0</v>
      </c>
      <c r="S336" s="228">
        <v>0</v>
      </c>
      <c r="T336" s="229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30" t="s">
        <v>327</v>
      </c>
      <c r="AT336" s="230" t="s">
        <v>147</v>
      </c>
      <c r="AU336" s="230" t="s">
        <v>83</v>
      </c>
      <c r="AY336" s="18" t="s">
        <v>144</v>
      </c>
      <c r="BE336" s="231">
        <f>IF(N336="základní",J336,0)</f>
        <v>0</v>
      </c>
      <c r="BF336" s="231">
        <f>IF(N336="snížená",J336,0)</f>
        <v>0</v>
      </c>
      <c r="BG336" s="231">
        <f>IF(N336="zákl. přenesená",J336,0)</f>
        <v>0</v>
      </c>
      <c r="BH336" s="231">
        <f>IF(N336="sníž. přenesená",J336,0)</f>
        <v>0</v>
      </c>
      <c r="BI336" s="231">
        <f>IF(N336="nulová",J336,0)</f>
        <v>0</v>
      </c>
      <c r="BJ336" s="18" t="s">
        <v>81</v>
      </c>
      <c r="BK336" s="231">
        <f>ROUND(I336*H336,2)</f>
        <v>0</v>
      </c>
      <c r="BL336" s="18" t="s">
        <v>327</v>
      </c>
      <c r="BM336" s="230" t="s">
        <v>409</v>
      </c>
    </row>
    <row r="337" spans="1:47" s="2" customFormat="1" ht="12">
      <c r="A337" s="39"/>
      <c r="B337" s="40"/>
      <c r="C337" s="41"/>
      <c r="D337" s="232" t="s">
        <v>153</v>
      </c>
      <c r="E337" s="41"/>
      <c r="F337" s="233" t="s">
        <v>401</v>
      </c>
      <c r="G337" s="41"/>
      <c r="H337" s="41"/>
      <c r="I337" s="234"/>
      <c r="J337" s="41"/>
      <c r="K337" s="41"/>
      <c r="L337" s="45"/>
      <c r="M337" s="235"/>
      <c r="N337" s="236"/>
      <c r="O337" s="92"/>
      <c r="P337" s="92"/>
      <c r="Q337" s="92"/>
      <c r="R337" s="92"/>
      <c r="S337" s="92"/>
      <c r="T337" s="93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153</v>
      </c>
      <c r="AU337" s="18" t="s">
        <v>83</v>
      </c>
    </row>
    <row r="338" spans="1:65" s="2" customFormat="1" ht="66.75" customHeight="1">
      <c r="A338" s="39"/>
      <c r="B338" s="40"/>
      <c r="C338" s="219" t="s">
        <v>410</v>
      </c>
      <c r="D338" s="219" t="s">
        <v>147</v>
      </c>
      <c r="E338" s="220" t="s">
        <v>411</v>
      </c>
      <c r="F338" s="221" t="s">
        <v>412</v>
      </c>
      <c r="G338" s="222" t="s">
        <v>150</v>
      </c>
      <c r="H338" s="223">
        <v>1</v>
      </c>
      <c r="I338" s="224"/>
      <c r="J338" s="225">
        <f>ROUND(I338*H338,2)</f>
        <v>0</v>
      </c>
      <c r="K338" s="221" t="s">
        <v>1</v>
      </c>
      <c r="L338" s="45"/>
      <c r="M338" s="226" t="s">
        <v>1</v>
      </c>
      <c r="N338" s="227" t="s">
        <v>38</v>
      </c>
      <c r="O338" s="92"/>
      <c r="P338" s="228">
        <f>O338*H338</f>
        <v>0</v>
      </c>
      <c r="Q338" s="228">
        <v>0</v>
      </c>
      <c r="R338" s="228">
        <f>Q338*H338</f>
        <v>0</v>
      </c>
      <c r="S338" s="228">
        <v>0</v>
      </c>
      <c r="T338" s="229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0" t="s">
        <v>327</v>
      </c>
      <c r="AT338" s="230" t="s">
        <v>147</v>
      </c>
      <c r="AU338" s="230" t="s">
        <v>83</v>
      </c>
      <c r="AY338" s="18" t="s">
        <v>144</v>
      </c>
      <c r="BE338" s="231">
        <f>IF(N338="základní",J338,0)</f>
        <v>0</v>
      </c>
      <c r="BF338" s="231">
        <f>IF(N338="snížená",J338,0)</f>
        <v>0</v>
      </c>
      <c r="BG338" s="231">
        <f>IF(N338="zákl. přenesená",J338,0)</f>
        <v>0</v>
      </c>
      <c r="BH338" s="231">
        <f>IF(N338="sníž. přenesená",J338,0)</f>
        <v>0</v>
      </c>
      <c r="BI338" s="231">
        <f>IF(N338="nulová",J338,0)</f>
        <v>0</v>
      </c>
      <c r="BJ338" s="18" t="s">
        <v>81</v>
      </c>
      <c r="BK338" s="231">
        <f>ROUND(I338*H338,2)</f>
        <v>0</v>
      </c>
      <c r="BL338" s="18" t="s">
        <v>327</v>
      </c>
      <c r="BM338" s="230" t="s">
        <v>413</v>
      </c>
    </row>
    <row r="339" spans="1:47" s="2" customFormat="1" ht="12">
      <c r="A339" s="39"/>
      <c r="B339" s="40"/>
      <c r="C339" s="41"/>
      <c r="D339" s="232" t="s">
        <v>153</v>
      </c>
      <c r="E339" s="41"/>
      <c r="F339" s="233" t="s">
        <v>414</v>
      </c>
      <c r="G339" s="41"/>
      <c r="H339" s="41"/>
      <c r="I339" s="234"/>
      <c r="J339" s="41"/>
      <c r="K339" s="41"/>
      <c r="L339" s="45"/>
      <c r="M339" s="235"/>
      <c r="N339" s="236"/>
      <c r="O339" s="92"/>
      <c r="P339" s="92"/>
      <c r="Q339" s="92"/>
      <c r="R339" s="92"/>
      <c r="S339" s="92"/>
      <c r="T339" s="93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153</v>
      </c>
      <c r="AU339" s="18" t="s">
        <v>83</v>
      </c>
    </row>
    <row r="340" spans="1:65" s="2" customFormat="1" ht="66.75" customHeight="1">
      <c r="A340" s="39"/>
      <c r="B340" s="40"/>
      <c r="C340" s="219" t="s">
        <v>415</v>
      </c>
      <c r="D340" s="219" t="s">
        <v>147</v>
      </c>
      <c r="E340" s="220" t="s">
        <v>416</v>
      </c>
      <c r="F340" s="221" t="s">
        <v>417</v>
      </c>
      <c r="G340" s="222" t="s">
        <v>150</v>
      </c>
      <c r="H340" s="223">
        <v>1</v>
      </c>
      <c r="I340" s="224"/>
      <c r="J340" s="225">
        <f>ROUND(I340*H340,2)</f>
        <v>0</v>
      </c>
      <c r="K340" s="221" t="s">
        <v>1</v>
      </c>
      <c r="L340" s="45"/>
      <c r="M340" s="226" t="s">
        <v>1</v>
      </c>
      <c r="N340" s="227" t="s">
        <v>38</v>
      </c>
      <c r="O340" s="92"/>
      <c r="P340" s="228">
        <f>O340*H340</f>
        <v>0</v>
      </c>
      <c r="Q340" s="228">
        <v>0</v>
      </c>
      <c r="R340" s="228">
        <f>Q340*H340</f>
        <v>0</v>
      </c>
      <c r="S340" s="228">
        <v>0</v>
      </c>
      <c r="T340" s="229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30" t="s">
        <v>327</v>
      </c>
      <c r="AT340" s="230" t="s">
        <v>147</v>
      </c>
      <c r="AU340" s="230" t="s">
        <v>83</v>
      </c>
      <c r="AY340" s="18" t="s">
        <v>144</v>
      </c>
      <c r="BE340" s="231">
        <f>IF(N340="základní",J340,0)</f>
        <v>0</v>
      </c>
      <c r="BF340" s="231">
        <f>IF(N340="snížená",J340,0)</f>
        <v>0</v>
      </c>
      <c r="BG340" s="231">
        <f>IF(N340="zákl. přenesená",J340,0)</f>
        <v>0</v>
      </c>
      <c r="BH340" s="231">
        <f>IF(N340="sníž. přenesená",J340,0)</f>
        <v>0</v>
      </c>
      <c r="BI340" s="231">
        <f>IF(N340="nulová",J340,0)</f>
        <v>0</v>
      </c>
      <c r="BJ340" s="18" t="s">
        <v>81</v>
      </c>
      <c r="BK340" s="231">
        <f>ROUND(I340*H340,2)</f>
        <v>0</v>
      </c>
      <c r="BL340" s="18" t="s">
        <v>327</v>
      </c>
      <c r="BM340" s="230" t="s">
        <v>418</v>
      </c>
    </row>
    <row r="341" spans="1:47" s="2" customFormat="1" ht="12">
      <c r="A341" s="39"/>
      <c r="B341" s="40"/>
      <c r="C341" s="41"/>
      <c r="D341" s="232" t="s">
        <v>153</v>
      </c>
      <c r="E341" s="41"/>
      <c r="F341" s="233" t="s">
        <v>419</v>
      </c>
      <c r="G341" s="41"/>
      <c r="H341" s="41"/>
      <c r="I341" s="234"/>
      <c r="J341" s="41"/>
      <c r="K341" s="41"/>
      <c r="L341" s="45"/>
      <c r="M341" s="235"/>
      <c r="N341" s="236"/>
      <c r="O341" s="92"/>
      <c r="P341" s="92"/>
      <c r="Q341" s="92"/>
      <c r="R341" s="92"/>
      <c r="S341" s="92"/>
      <c r="T341" s="93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8" t="s">
        <v>153</v>
      </c>
      <c r="AU341" s="18" t="s">
        <v>83</v>
      </c>
    </row>
    <row r="342" spans="1:65" s="2" customFormat="1" ht="66.75" customHeight="1">
      <c r="A342" s="39"/>
      <c r="B342" s="40"/>
      <c r="C342" s="219" t="s">
        <v>420</v>
      </c>
      <c r="D342" s="219" t="s">
        <v>147</v>
      </c>
      <c r="E342" s="220" t="s">
        <v>421</v>
      </c>
      <c r="F342" s="221" t="s">
        <v>422</v>
      </c>
      <c r="G342" s="222" t="s">
        <v>150</v>
      </c>
      <c r="H342" s="223">
        <v>1</v>
      </c>
      <c r="I342" s="224"/>
      <c r="J342" s="225">
        <f>ROUND(I342*H342,2)</f>
        <v>0</v>
      </c>
      <c r="K342" s="221" t="s">
        <v>1</v>
      </c>
      <c r="L342" s="45"/>
      <c r="M342" s="226" t="s">
        <v>1</v>
      </c>
      <c r="N342" s="227" t="s">
        <v>38</v>
      </c>
      <c r="O342" s="92"/>
      <c r="P342" s="228">
        <f>O342*H342</f>
        <v>0</v>
      </c>
      <c r="Q342" s="228">
        <v>0</v>
      </c>
      <c r="R342" s="228">
        <f>Q342*H342</f>
        <v>0</v>
      </c>
      <c r="S342" s="228">
        <v>0</v>
      </c>
      <c r="T342" s="229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30" t="s">
        <v>327</v>
      </c>
      <c r="AT342" s="230" t="s">
        <v>147</v>
      </c>
      <c r="AU342" s="230" t="s">
        <v>83</v>
      </c>
      <c r="AY342" s="18" t="s">
        <v>144</v>
      </c>
      <c r="BE342" s="231">
        <f>IF(N342="základní",J342,0)</f>
        <v>0</v>
      </c>
      <c r="BF342" s="231">
        <f>IF(N342="snížená",J342,0)</f>
        <v>0</v>
      </c>
      <c r="BG342" s="231">
        <f>IF(N342="zákl. přenesená",J342,0)</f>
        <v>0</v>
      </c>
      <c r="BH342" s="231">
        <f>IF(N342="sníž. přenesená",J342,0)</f>
        <v>0</v>
      </c>
      <c r="BI342" s="231">
        <f>IF(N342="nulová",J342,0)</f>
        <v>0</v>
      </c>
      <c r="BJ342" s="18" t="s">
        <v>81</v>
      </c>
      <c r="BK342" s="231">
        <f>ROUND(I342*H342,2)</f>
        <v>0</v>
      </c>
      <c r="BL342" s="18" t="s">
        <v>327</v>
      </c>
      <c r="BM342" s="230" t="s">
        <v>423</v>
      </c>
    </row>
    <row r="343" spans="1:47" s="2" customFormat="1" ht="12">
      <c r="A343" s="39"/>
      <c r="B343" s="40"/>
      <c r="C343" s="41"/>
      <c r="D343" s="232" t="s">
        <v>153</v>
      </c>
      <c r="E343" s="41"/>
      <c r="F343" s="233" t="s">
        <v>424</v>
      </c>
      <c r="G343" s="41"/>
      <c r="H343" s="41"/>
      <c r="I343" s="234"/>
      <c r="J343" s="41"/>
      <c r="K343" s="41"/>
      <c r="L343" s="45"/>
      <c r="M343" s="235"/>
      <c r="N343" s="236"/>
      <c r="O343" s="92"/>
      <c r="P343" s="92"/>
      <c r="Q343" s="92"/>
      <c r="R343" s="92"/>
      <c r="S343" s="92"/>
      <c r="T343" s="93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153</v>
      </c>
      <c r="AU343" s="18" t="s">
        <v>83</v>
      </c>
    </row>
    <row r="344" spans="1:65" s="2" customFormat="1" ht="66.75" customHeight="1">
      <c r="A344" s="39"/>
      <c r="B344" s="40"/>
      <c r="C344" s="219" t="s">
        <v>425</v>
      </c>
      <c r="D344" s="219" t="s">
        <v>147</v>
      </c>
      <c r="E344" s="220" t="s">
        <v>426</v>
      </c>
      <c r="F344" s="221" t="s">
        <v>427</v>
      </c>
      <c r="G344" s="222" t="s">
        <v>150</v>
      </c>
      <c r="H344" s="223">
        <v>1</v>
      </c>
      <c r="I344" s="224"/>
      <c r="J344" s="225">
        <f>ROUND(I344*H344,2)</f>
        <v>0</v>
      </c>
      <c r="K344" s="221" t="s">
        <v>1</v>
      </c>
      <c r="L344" s="45"/>
      <c r="M344" s="226" t="s">
        <v>1</v>
      </c>
      <c r="N344" s="227" t="s">
        <v>38</v>
      </c>
      <c r="O344" s="92"/>
      <c r="P344" s="228">
        <f>O344*H344</f>
        <v>0</v>
      </c>
      <c r="Q344" s="228">
        <v>0</v>
      </c>
      <c r="R344" s="228">
        <f>Q344*H344</f>
        <v>0</v>
      </c>
      <c r="S344" s="228">
        <v>0</v>
      </c>
      <c r="T344" s="229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30" t="s">
        <v>327</v>
      </c>
      <c r="AT344" s="230" t="s">
        <v>147</v>
      </c>
      <c r="AU344" s="230" t="s">
        <v>83</v>
      </c>
      <c r="AY344" s="18" t="s">
        <v>144</v>
      </c>
      <c r="BE344" s="231">
        <f>IF(N344="základní",J344,0)</f>
        <v>0</v>
      </c>
      <c r="BF344" s="231">
        <f>IF(N344="snížená",J344,0)</f>
        <v>0</v>
      </c>
      <c r="BG344" s="231">
        <f>IF(N344="zákl. přenesená",J344,0)</f>
        <v>0</v>
      </c>
      <c r="BH344" s="231">
        <f>IF(N344="sníž. přenesená",J344,0)</f>
        <v>0</v>
      </c>
      <c r="BI344" s="231">
        <f>IF(N344="nulová",J344,0)</f>
        <v>0</v>
      </c>
      <c r="BJ344" s="18" t="s">
        <v>81</v>
      </c>
      <c r="BK344" s="231">
        <f>ROUND(I344*H344,2)</f>
        <v>0</v>
      </c>
      <c r="BL344" s="18" t="s">
        <v>327</v>
      </c>
      <c r="BM344" s="230" t="s">
        <v>428</v>
      </c>
    </row>
    <row r="345" spans="1:47" s="2" customFormat="1" ht="12">
      <c r="A345" s="39"/>
      <c r="B345" s="40"/>
      <c r="C345" s="41"/>
      <c r="D345" s="232" t="s">
        <v>153</v>
      </c>
      <c r="E345" s="41"/>
      <c r="F345" s="233" t="s">
        <v>429</v>
      </c>
      <c r="G345" s="41"/>
      <c r="H345" s="41"/>
      <c r="I345" s="234"/>
      <c r="J345" s="41"/>
      <c r="K345" s="41"/>
      <c r="L345" s="45"/>
      <c r="M345" s="235"/>
      <c r="N345" s="236"/>
      <c r="O345" s="92"/>
      <c r="P345" s="92"/>
      <c r="Q345" s="92"/>
      <c r="R345" s="92"/>
      <c r="S345" s="92"/>
      <c r="T345" s="93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T345" s="18" t="s">
        <v>153</v>
      </c>
      <c r="AU345" s="18" t="s">
        <v>83</v>
      </c>
    </row>
    <row r="346" spans="1:65" s="2" customFormat="1" ht="62.7" customHeight="1">
      <c r="A346" s="39"/>
      <c r="B346" s="40"/>
      <c r="C346" s="219" t="s">
        <v>430</v>
      </c>
      <c r="D346" s="219" t="s">
        <v>147</v>
      </c>
      <c r="E346" s="220" t="s">
        <v>431</v>
      </c>
      <c r="F346" s="221" t="s">
        <v>432</v>
      </c>
      <c r="G346" s="222" t="s">
        <v>150</v>
      </c>
      <c r="H346" s="223">
        <v>1</v>
      </c>
      <c r="I346" s="224"/>
      <c r="J346" s="225">
        <f>ROUND(I346*H346,2)</f>
        <v>0</v>
      </c>
      <c r="K346" s="221" t="s">
        <v>1</v>
      </c>
      <c r="L346" s="45"/>
      <c r="M346" s="226" t="s">
        <v>1</v>
      </c>
      <c r="N346" s="227" t="s">
        <v>38</v>
      </c>
      <c r="O346" s="92"/>
      <c r="P346" s="228">
        <f>O346*H346</f>
        <v>0</v>
      </c>
      <c r="Q346" s="228">
        <v>0</v>
      </c>
      <c r="R346" s="228">
        <f>Q346*H346</f>
        <v>0</v>
      </c>
      <c r="S346" s="228">
        <v>0</v>
      </c>
      <c r="T346" s="229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30" t="s">
        <v>327</v>
      </c>
      <c r="AT346" s="230" t="s">
        <v>147</v>
      </c>
      <c r="AU346" s="230" t="s">
        <v>83</v>
      </c>
      <c r="AY346" s="18" t="s">
        <v>144</v>
      </c>
      <c r="BE346" s="231">
        <f>IF(N346="základní",J346,0)</f>
        <v>0</v>
      </c>
      <c r="BF346" s="231">
        <f>IF(N346="snížená",J346,0)</f>
        <v>0</v>
      </c>
      <c r="BG346" s="231">
        <f>IF(N346="zákl. přenesená",J346,0)</f>
        <v>0</v>
      </c>
      <c r="BH346" s="231">
        <f>IF(N346="sníž. přenesená",J346,0)</f>
        <v>0</v>
      </c>
      <c r="BI346" s="231">
        <f>IF(N346="nulová",J346,0)</f>
        <v>0</v>
      </c>
      <c r="BJ346" s="18" t="s">
        <v>81</v>
      </c>
      <c r="BK346" s="231">
        <f>ROUND(I346*H346,2)</f>
        <v>0</v>
      </c>
      <c r="BL346" s="18" t="s">
        <v>327</v>
      </c>
      <c r="BM346" s="230" t="s">
        <v>433</v>
      </c>
    </row>
    <row r="347" spans="1:47" s="2" customFormat="1" ht="12">
      <c r="A347" s="39"/>
      <c r="B347" s="40"/>
      <c r="C347" s="41"/>
      <c r="D347" s="232" t="s">
        <v>153</v>
      </c>
      <c r="E347" s="41"/>
      <c r="F347" s="233" t="s">
        <v>434</v>
      </c>
      <c r="G347" s="41"/>
      <c r="H347" s="41"/>
      <c r="I347" s="234"/>
      <c r="J347" s="41"/>
      <c r="K347" s="41"/>
      <c r="L347" s="45"/>
      <c r="M347" s="235"/>
      <c r="N347" s="236"/>
      <c r="O347" s="92"/>
      <c r="P347" s="92"/>
      <c r="Q347" s="92"/>
      <c r="R347" s="92"/>
      <c r="S347" s="92"/>
      <c r="T347" s="93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153</v>
      </c>
      <c r="AU347" s="18" t="s">
        <v>83</v>
      </c>
    </row>
    <row r="348" spans="1:65" s="2" customFormat="1" ht="76.35" customHeight="1">
      <c r="A348" s="39"/>
      <c r="B348" s="40"/>
      <c r="C348" s="219" t="s">
        <v>435</v>
      </c>
      <c r="D348" s="219" t="s">
        <v>147</v>
      </c>
      <c r="E348" s="220" t="s">
        <v>436</v>
      </c>
      <c r="F348" s="221" t="s">
        <v>437</v>
      </c>
      <c r="G348" s="222" t="s">
        <v>150</v>
      </c>
      <c r="H348" s="223">
        <v>1</v>
      </c>
      <c r="I348" s="224"/>
      <c r="J348" s="225">
        <f>ROUND(I348*H348,2)</f>
        <v>0</v>
      </c>
      <c r="K348" s="221" t="s">
        <v>1</v>
      </c>
      <c r="L348" s="45"/>
      <c r="M348" s="226" t="s">
        <v>1</v>
      </c>
      <c r="N348" s="227" t="s">
        <v>38</v>
      </c>
      <c r="O348" s="92"/>
      <c r="P348" s="228">
        <f>O348*H348</f>
        <v>0</v>
      </c>
      <c r="Q348" s="228">
        <v>0</v>
      </c>
      <c r="R348" s="228">
        <f>Q348*H348</f>
        <v>0</v>
      </c>
      <c r="S348" s="228">
        <v>0</v>
      </c>
      <c r="T348" s="229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30" t="s">
        <v>327</v>
      </c>
      <c r="AT348" s="230" t="s">
        <v>147</v>
      </c>
      <c r="AU348" s="230" t="s">
        <v>83</v>
      </c>
      <c r="AY348" s="18" t="s">
        <v>144</v>
      </c>
      <c r="BE348" s="231">
        <f>IF(N348="základní",J348,0)</f>
        <v>0</v>
      </c>
      <c r="BF348" s="231">
        <f>IF(N348="snížená",J348,0)</f>
        <v>0</v>
      </c>
      <c r="BG348" s="231">
        <f>IF(N348="zákl. přenesená",J348,0)</f>
        <v>0</v>
      </c>
      <c r="BH348" s="231">
        <f>IF(N348="sníž. přenesená",J348,0)</f>
        <v>0</v>
      </c>
      <c r="BI348" s="231">
        <f>IF(N348="nulová",J348,0)</f>
        <v>0</v>
      </c>
      <c r="BJ348" s="18" t="s">
        <v>81</v>
      </c>
      <c r="BK348" s="231">
        <f>ROUND(I348*H348,2)</f>
        <v>0</v>
      </c>
      <c r="BL348" s="18" t="s">
        <v>327</v>
      </c>
      <c r="BM348" s="230" t="s">
        <v>438</v>
      </c>
    </row>
    <row r="349" spans="1:47" s="2" customFormat="1" ht="12">
      <c r="A349" s="39"/>
      <c r="B349" s="40"/>
      <c r="C349" s="41"/>
      <c r="D349" s="232" t="s">
        <v>153</v>
      </c>
      <c r="E349" s="41"/>
      <c r="F349" s="233" t="s">
        <v>439</v>
      </c>
      <c r="G349" s="41"/>
      <c r="H349" s="41"/>
      <c r="I349" s="234"/>
      <c r="J349" s="41"/>
      <c r="K349" s="41"/>
      <c r="L349" s="45"/>
      <c r="M349" s="235"/>
      <c r="N349" s="236"/>
      <c r="O349" s="92"/>
      <c r="P349" s="92"/>
      <c r="Q349" s="92"/>
      <c r="R349" s="92"/>
      <c r="S349" s="92"/>
      <c r="T349" s="93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153</v>
      </c>
      <c r="AU349" s="18" t="s">
        <v>83</v>
      </c>
    </row>
    <row r="350" spans="1:65" s="2" customFormat="1" ht="66.75" customHeight="1">
      <c r="A350" s="39"/>
      <c r="B350" s="40"/>
      <c r="C350" s="219" t="s">
        <v>440</v>
      </c>
      <c r="D350" s="219" t="s">
        <v>147</v>
      </c>
      <c r="E350" s="220" t="s">
        <v>441</v>
      </c>
      <c r="F350" s="221" t="s">
        <v>442</v>
      </c>
      <c r="G350" s="222" t="s">
        <v>150</v>
      </c>
      <c r="H350" s="223">
        <v>1</v>
      </c>
      <c r="I350" s="224"/>
      <c r="J350" s="225">
        <f>ROUND(I350*H350,2)</f>
        <v>0</v>
      </c>
      <c r="K350" s="221" t="s">
        <v>1</v>
      </c>
      <c r="L350" s="45"/>
      <c r="M350" s="226" t="s">
        <v>1</v>
      </c>
      <c r="N350" s="227" t="s">
        <v>38</v>
      </c>
      <c r="O350" s="92"/>
      <c r="P350" s="228">
        <f>O350*H350</f>
        <v>0</v>
      </c>
      <c r="Q350" s="228">
        <v>0</v>
      </c>
      <c r="R350" s="228">
        <f>Q350*H350</f>
        <v>0</v>
      </c>
      <c r="S350" s="228">
        <v>0</v>
      </c>
      <c r="T350" s="229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30" t="s">
        <v>327</v>
      </c>
      <c r="AT350" s="230" t="s">
        <v>147</v>
      </c>
      <c r="AU350" s="230" t="s">
        <v>83</v>
      </c>
      <c r="AY350" s="18" t="s">
        <v>144</v>
      </c>
      <c r="BE350" s="231">
        <f>IF(N350="základní",J350,0)</f>
        <v>0</v>
      </c>
      <c r="BF350" s="231">
        <f>IF(N350="snížená",J350,0)</f>
        <v>0</v>
      </c>
      <c r="BG350" s="231">
        <f>IF(N350="zákl. přenesená",J350,0)</f>
        <v>0</v>
      </c>
      <c r="BH350" s="231">
        <f>IF(N350="sníž. přenesená",J350,0)</f>
        <v>0</v>
      </c>
      <c r="BI350" s="231">
        <f>IF(N350="nulová",J350,0)</f>
        <v>0</v>
      </c>
      <c r="BJ350" s="18" t="s">
        <v>81</v>
      </c>
      <c r="BK350" s="231">
        <f>ROUND(I350*H350,2)</f>
        <v>0</v>
      </c>
      <c r="BL350" s="18" t="s">
        <v>327</v>
      </c>
      <c r="BM350" s="230" t="s">
        <v>443</v>
      </c>
    </row>
    <row r="351" spans="1:47" s="2" customFormat="1" ht="12">
      <c r="A351" s="39"/>
      <c r="B351" s="40"/>
      <c r="C351" s="41"/>
      <c r="D351" s="232" t="s">
        <v>153</v>
      </c>
      <c r="E351" s="41"/>
      <c r="F351" s="233" t="s">
        <v>442</v>
      </c>
      <c r="G351" s="41"/>
      <c r="H351" s="41"/>
      <c r="I351" s="234"/>
      <c r="J351" s="41"/>
      <c r="K351" s="41"/>
      <c r="L351" s="45"/>
      <c r="M351" s="235"/>
      <c r="N351" s="236"/>
      <c r="O351" s="92"/>
      <c r="P351" s="92"/>
      <c r="Q351" s="92"/>
      <c r="R351" s="92"/>
      <c r="S351" s="92"/>
      <c r="T351" s="93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153</v>
      </c>
      <c r="AU351" s="18" t="s">
        <v>83</v>
      </c>
    </row>
    <row r="352" spans="1:65" s="2" customFormat="1" ht="76.35" customHeight="1">
      <c r="A352" s="39"/>
      <c r="B352" s="40"/>
      <c r="C352" s="219" t="s">
        <v>444</v>
      </c>
      <c r="D352" s="219" t="s">
        <v>147</v>
      </c>
      <c r="E352" s="220" t="s">
        <v>445</v>
      </c>
      <c r="F352" s="221" t="s">
        <v>446</v>
      </c>
      <c r="G352" s="222" t="s">
        <v>150</v>
      </c>
      <c r="H352" s="223">
        <v>1</v>
      </c>
      <c r="I352" s="224"/>
      <c r="J352" s="225">
        <f>ROUND(I352*H352,2)</f>
        <v>0</v>
      </c>
      <c r="K352" s="221" t="s">
        <v>1</v>
      </c>
      <c r="L352" s="45"/>
      <c r="M352" s="226" t="s">
        <v>1</v>
      </c>
      <c r="N352" s="227" t="s">
        <v>38</v>
      </c>
      <c r="O352" s="92"/>
      <c r="P352" s="228">
        <f>O352*H352</f>
        <v>0</v>
      </c>
      <c r="Q352" s="228">
        <v>0</v>
      </c>
      <c r="R352" s="228">
        <f>Q352*H352</f>
        <v>0</v>
      </c>
      <c r="S352" s="228">
        <v>0</v>
      </c>
      <c r="T352" s="229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0" t="s">
        <v>327</v>
      </c>
      <c r="AT352" s="230" t="s">
        <v>147</v>
      </c>
      <c r="AU352" s="230" t="s">
        <v>83</v>
      </c>
      <c r="AY352" s="18" t="s">
        <v>144</v>
      </c>
      <c r="BE352" s="231">
        <f>IF(N352="základní",J352,0)</f>
        <v>0</v>
      </c>
      <c r="BF352" s="231">
        <f>IF(N352="snížená",J352,0)</f>
        <v>0</v>
      </c>
      <c r="BG352" s="231">
        <f>IF(N352="zákl. přenesená",J352,0)</f>
        <v>0</v>
      </c>
      <c r="BH352" s="231">
        <f>IF(N352="sníž. přenesená",J352,0)</f>
        <v>0</v>
      </c>
      <c r="BI352" s="231">
        <f>IF(N352="nulová",J352,0)</f>
        <v>0</v>
      </c>
      <c r="BJ352" s="18" t="s">
        <v>81</v>
      </c>
      <c r="BK352" s="231">
        <f>ROUND(I352*H352,2)</f>
        <v>0</v>
      </c>
      <c r="BL352" s="18" t="s">
        <v>327</v>
      </c>
      <c r="BM352" s="230" t="s">
        <v>447</v>
      </c>
    </row>
    <row r="353" spans="1:47" s="2" customFormat="1" ht="12">
      <c r="A353" s="39"/>
      <c r="B353" s="40"/>
      <c r="C353" s="41"/>
      <c r="D353" s="232" t="s">
        <v>153</v>
      </c>
      <c r="E353" s="41"/>
      <c r="F353" s="233" t="s">
        <v>446</v>
      </c>
      <c r="G353" s="41"/>
      <c r="H353" s="41"/>
      <c r="I353" s="234"/>
      <c r="J353" s="41"/>
      <c r="K353" s="41"/>
      <c r="L353" s="45"/>
      <c r="M353" s="235"/>
      <c r="N353" s="236"/>
      <c r="O353" s="92"/>
      <c r="P353" s="92"/>
      <c r="Q353" s="92"/>
      <c r="R353" s="92"/>
      <c r="S353" s="92"/>
      <c r="T353" s="93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153</v>
      </c>
      <c r="AU353" s="18" t="s">
        <v>83</v>
      </c>
    </row>
    <row r="354" spans="1:65" s="2" customFormat="1" ht="66.75" customHeight="1">
      <c r="A354" s="39"/>
      <c r="B354" s="40"/>
      <c r="C354" s="219" t="s">
        <v>448</v>
      </c>
      <c r="D354" s="219" t="s">
        <v>147</v>
      </c>
      <c r="E354" s="220" t="s">
        <v>449</v>
      </c>
      <c r="F354" s="221" t="s">
        <v>450</v>
      </c>
      <c r="G354" s="222" t="s">
        <v>150</v>
      </c>
      <c r="H354" s="223">
        <v>1</v>
      </c>
      <c r="I354" s="224"/>
      <c r="J354" s="225">
        <f>ROUND(I354*H354,2)</f>
        <v>0</v>
      </c>
      <c r="K354" s="221" t="s">
        <v>1</v>
      </c>
      <c r="L354" s="45"/>
      <c r="M354" s="226" t="s">
        <v>1</v>
      </c>
      <c r="N354" s="227" t="s">
        <v>38</v>
      </c>
      <c r="O354" s="92"/>
      <c r="P354" s="228">
        <f>O354*H354</f>
        <v>0</v>
      </c>
      <c r="Q354" s="228">
        <v>0</v>
      </c>
      <c r="R354" s="228">
        <f>Q354*H354</f>
        <v>0</v>
      </c>
      <c r="S354" s="228">
        <v>0</v>
      </c>
      <c r="T354" s="229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30" t="s">
        <v>327</v>
      </c>
      <c r="AT354" s="230" t="s">
        <v>147</v>
      </c>
      <c r="AU354" s="230" t="s">
        <v>83</v>
      </c>
      <c r="AY354" s="18" t="s">
        <v>144</v>
      </c>
      <c r="BE354" s="231">
        <f>IF(N354="základní",J354,0)</f>
        <v>0</v>
      </c>
      <c r="BF354" s="231">
        <f>IF(N354="snížená",J354,0)</f>
        <v>0</v>
      </c>
      <c r="BG354" s="231">
        <f>IF(N354="zákl. přenesená",J354,0)</f>
        <v>0</v>
      </c>
      <c r="BH354" s="231">
        <f>IF(N354="sníž. přenesená",J354,0)</f>
        <v>0</v>
      </c>
      <c r="BI354" s="231">
        <f>IF(N354="nulová",J354,0)</f>
        <v>0</v>
      </c>
      <c r="BJ354" s="18" t="s">
        <v>81</v>
      </c>
      <c r="BK354" s="231">
        <f>ROUND(I354*H354,2)</f>
        <v>0</v>
      </c>
      <c r="BL354" s="18" t="s">
        <v>327</v>
      </c>
      <c r="BM354" s="230" t="s">
        <v>451</v>
      </c>
    </row>
    <row r="355" spans="1:47" s="2" customFormat="1" ht="12">
      <c r="A355" s="39"/>
      <c r="B355" s="40"/>
      <c r="C355" s="41"/>
      <c r="D355" s="232" t="s">
        <v>153</v>
      </c>
      <c r="E355" s="41"/>
      <c r="F355" s="233" t="s">
        <v>450</v>
      </c>
      <c r="G355" s="41"/>
      <c r="H355" s="41"/>
      <c r="I355" s="234"/>
      <c r="J355" s="41"/>
      <c r="K355" s="41"/>
      <c r="L355" s="45"/>
      <c r="M355" s="235"/>
      <c r="N355" s="236"/>
      <c r="O355" s="92"/>
      <c r="P355" s="92"/>
      <c r="Q355" s="92"/>
      <c r="R355" s="92"/>
      <c r="S355" s="92"/>
      <c r="T355" s="93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8" t="s">
        <v>153</v>
      </c>
      <c r="AU355" s="18" t="s">
        <v>83</v>
      </c>
    </row>
    <row r="356" spans="1:65" s="2" customFormat="1" ht="76.35" customHeight="1">
      <c r="A356" s="39"/>
      <c r="B356" s="40"/>
      <c r="C356" s="219" t="s">
        <v>380</v>
      </c>
      <c r="D356" s="219" t="s">
        <v>147</v>
      </c>
      <c r="E356" s="220" t="s">
        <v>452</v>
      </c>
      <c r="F356" s="221" t="s">
        <v>453</v>
      </c>
      <c r="G356" s="222" t="s">
        <v>150</v>
      </c>
      <c r="H356" s="223">
        <v>1</v>
      </c>
      <c r="I356" s="224"/>
      <c r="J356" s="225">
        <f>ROUND(I356*H356,2)</f>
        <v>0</v>
      </c>
      <c r="K356" s="221" t="s">
        <v>1</v>
      </c>
      <c r="L356" s="45"/>
      <c r="M356" s="226" t="s">
        <v>1</v>
      </c>
      <c r="N356" s="227" t="s">
        <v>38</v>
      </c>
      <c r="O356" s="92"/>
      <c r="P356" s="228">
        <f>O356*H356</f>
        <v>0</v>
      </c>
      <c r="Q356" s="228">
        <v>0</v>
      </c>
      <c r="R356" s="228">
        <f>Q356*H356</f>
        <v>0</v>
      </c>
      <c r="S356" s="228">
        <v>0</v>
      </c>
      <c r="T356" s="229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30" t="s">
        <v>327</v>
      </c>
      <c r="AT356" s="230" t="s">
        <v>147</v>
      </c>
      <c r="AU356" s="230" t="s">
        <v>83</v>
      </c>
      <c r="AY356" s="18" t="s">
        <v>144</v>
      </c>
      <c r="BE356" s="231">
        <f>IF(N356="základní",J356,0)</f>
        <v>0</v>
      </c>
      <c r="BF356" s="231">
        <f>IF(N356="snížená",J356,0)</f>
        <v>0</v>
      </c>
      <c r="BG356" s="231">
        <f>IF(N356="zákl. přenesená",J356,0)</f>
        <v>0</v>
      </c>
      <c r="BH356" s="231">
        <f>IF(N356="sníž. přenesená",J356,0)</f>
        <v>0</v>
      </c>
      <c r="BI356" s="231">
        <f>IF(N356="nulová",J356,0)</f>
        <v>0</v>
      </c>
      <c r="BJ356" s="18" t="s">
        <v>81</v>
      </c>
      <c r="BK356" s="231">
        <f>ROUND(I356*H356,2)</f>
        <v>0</v>
      </c>
      <c r="BL356" s="18" t="s">
        <v>327</v>
      </c>
      <c r="BM356" s="230" t="s">
        <v>454</v>
      </c>
    </row>
    <row r="357" spans="1:47" s="2" customFormat="1" ht="12">
      <c r="A357" s="39"/>
      <c r="B357" s="40"/>
      <c r="C357" s="41"/>
      <c r="D357" s="232" t="s">
        <v>153</v>
      </c>
      <c r="E357" s="41"/>
      <c r="F357" s="233" t="s">
        <v>455</v>
      </c>
      <c r="G357" s="41"/>
      <c r="H357" s="41"/>
      <c r="I357" s="234"/>
      <c r="J357" s="41"/>
      <c r="K357" s="41"/>
      <c r="L357" s="45"/>
      <c r="M357" s="235"/>
      <c r="N357" s="236"/>
      <c r="O357" s="92"/>
      <c r="P357" s="92"/>
      <c r="Q357" s="92"/>
      <c r="R357" s="92"/>
      <c r="S357" s="92"/>
      <c r="T357" s="93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153</v>
      </c>
      <c r="AU357" s="18" t="s">
        <v>83</v>
      </c>
    </row>
    <row r="358" spans="1:65" s="2" customFormat="1" ht="76.35" customHeight="1">
      <c r="A358" s="39"/>
      <c r="B358" s="40"/>
      <c r="C358" s="219" t="s">
        <v>456</v>
      </c>
      <c r="D358" s="219" t="s">
        <v>147</v>
      </c>
      <c r="E358" s="220" t="s">
        <v>457</v>
      </c>
      <c r="F358" s="221" t="s">
        <v>458</v>
      </c>
      <c r="G358" s="222" t="s">
        <v>150</v>
      </c>
      <c r="H358" s="223">
        <v>1</v>
      </c>
      <c r="I358" s="224"/>
      <c r="J358" s="225">
        <f>ROUND(I358*H358,2)</f>
        <v>0</v>
      </c>
      <c r="K358" s="221" t="s">
        <v>1</v>
      </c>
      <c r="L358" s="45"/>
      <c r="M358" s="226" t="s">
        <v>1</v>
      </c>
      <c r="N358" s="227" t="s">
        <v>38</v>
      </c>
      <c r="O358" s="92"/>
      <c r="P358" s="228">
        <f>O358*H358</f>
        <v>0</v>
      </c>
      <c r="Q358" s="228">
        <v>0</v>
      </c>
      <c r="R358" s="228">
        <f>Q358*H358</f>
        <v>0</v>
      </c>
      <c r="S358" s="228">
        <v>0</v>
      </c>
      <c r="T358" s="229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30" t="s">
        <v>327</v>
      </c>
      <c r="AT358" s="230" t="s">
        <v>147</v>
      </c>
      <c r="AU358" s="230" t="s">
        <v>83</v>
      </c>
      <c r="AY358" s="18" t="s">
        <v>144</v>
      </c>
      <c r="BE358" s="231">
        <f>IF(N358="základní",J358,0)</f>
        <v>0</v>
      </c>
      <c r="BF358" s="231">
        <f>IF(N358="snížená",J358,0)</f>
        <v>0</v>
      </c>
      <c r="BG358" s="231">
        <f>IF(N358="zákl. přenesená",J358,0)</f>
        <v>0</v>
      </c>
      <c r="BH358" s="231">
        <f>IF(N358="sníž. přenesená",J358,0)</f>
        <v>0</v>
      </c>
      <c r="BI358" s="231">
        <f>IF(N358="nulová",J358,0)</f>
        <v>0</v>
      </c>
      <c r="BJ358" s="18" t="s">
        <v>81</v>
      </c>
      <c r="BK358" s="231">
        <f>ROUND(I358*H358,2)</f>
        <v>0</v>
      </c>
      <c r="BL358" s="18" t="s">
        <v>327</v>
      </c>
      <c r="BM358" s="230" t="s">
        <v>459</v>
      </c>
    </row>
    <row r="359" spans="1:47" s="2" customFormat="1" ht="12">
      <c r="A359" s="39"/>
      <c r="B359" s="40"/>
      <c r="C359" s="41"/>
      <c r="D359" s="232" t="s">
        <v>153</v>
      </c>
      <c r="E359" s="41"/>
      <c r="F359" s="233" t="s">
        <v>458</v>
      </c>
      <c r="G359" s="41"/>
      <c r="H359" s="41"/>
      <c r="I359" s="234"/>
      <c r="J359" s="41"/>
      <c r="K359" s="41"/>
      <c r="L359" s="45"/>
      <c r="M359" s="235"/>
      <c r="N359" s="236"/>
      <c r="O359" s="92"/>
      <c r="P359" s="92"/>
      <c r="Q359" s="92"/>
      <c r="R359" s="92"/>
      <c r="S359" s="92"/>
      <c r="T359" s="93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153</v>
      </c>
      <c r="AU359" s="18" t="s">
        <v>83</v>
      </c>
    </row>
    <row r="360" spans="1:65" s="2" customFormat="1" ht="76.35" customHeight="1">
      <c r="A360" s="39"/>
      <c r="B360" s="40"/>
      <c r="C360" s="219" t="s">
        <v>460</v>
      </c>
      <c r="D360" s="219" t="s">
        <v>147</v>
      </c>
      <c r="E360" s="220" t="s">
        <v>461</v>
      </c>
      <c r="F360" s="221" t="s">
        <v>462</v>
      </c>
      <c r="G360" s="222" t="s">
        <v>150</v>
      </c>
      <c r="H360" s="223">
        <v>1</v>
      </c>
      <c r="I360" s="224"/>
      <c r="J360" s="225">
        <f>ROUND(I360*H360,2)</f>
        <v>0</v>
      </c>
      <c r="K360" s="221" t="s">
        <v>1</v>
      </c>
      <c r="L360" s="45"/>
      <c r="M360" s="226" t="s">
        <v>1</v>
      </c>
      <c r="N360" s="227" t="s">
        <v>38</v>
      </c>
      <c r="O360" s="92"/>
      <c r="P360" s="228">
        <f>O360*H360</f>
        <v>0</v>
      </c>
      <c r="Q360" s="228">
        <v>0</v>
      </c>
      <c r="R360" s="228">
        <f>Q360*H360</f>
        <v>0</v>
      </c>
      <c r="S360" s="228">
        <v>0</v>
      </c>
      <c r="T360" s="229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30" t="s">
        <v>327</v>
      </c>
      <c r="AT360" s="230" t="s">
        <v>147</v>
      </c>
      <c r="AU360" s="230" t="s">
        <v>83</v>
      </c>
      <c r="AY360" s="18" t="s">
        <v>144</v>
      </c>
      <c r="BE360" s="231">
        <f>IF(N360="základní",J360,0)</f>
        <v>0</v>
      </c>
      <c r="BF360" s="231">
        <f>IF(N360="snížená",J360,0)</f>
        <v>0</v>
      </c>
      <c r="BG360" s="231">
        <f>IF(N360="zákl. přenesená",J360,0)</f>
        <v>0</v>
      </c>
      <c r="BH360" s="231">
        <f>IF(N360="sníž. přenesená",J360,0)</f>
        <v>0</v>
      </c>
      <c r="BI360" s="231">
        <f>IF(N360="nulová",J360,0)</f>
        <v>0</v>
      </c>
      <c r="BJ360" s="18" t="s">
        <v>81</v>
      </c>
      <c r="BK360" s="231">
        <f>ROUND(I360*H360,2)</f>
        <v>0</v>
      </c>
      <c r="BL360" s="18" t="s">
        <v>327</v>
      </c>
      <c r="BM360" s="230" t="s">
        <v>463</v>
      </c>
    </row>
    <row r="361" spans="1:47" s="2" customFormat="1" ht="12">
      <c r="A361" s="39"/>
      <c r="B361" s="40"/>
      <c r="C361" s="41"/>
      <c r="D361" s="232" t="s">
        <v>153</v>
      </c>
      <c r="E361" s="41"/>
      <c r="F361" s="233" t="s">
        <v>462</v>
      </c>
      <c r="G361" s="41"/>
      <c r="H361" s="41"/>
      <c r="I361" s="234"/>
      <c r="J361" s="41"/>
      <c r="K361" s="41"/>
      <c r="L361" s="45"/>
      <c r="M361" s="235"/>
      <c r="N361" s="236"/>
      <c r="O361" s="92"/>
      <c r="P361" s="92"/>
      <c r="Q361" s="92"/>
      <c r="R361" s="92"/>
      <c r="S361" s="92"/>
      <c r="T361" s="93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18" t="s">
        <v>153</v>
      </c>
      <c r="AU361" s="18" t="s">
        <v>83</v>
      </c>
    </row>
    <row r="362" spans="1:65" s="2" customFormat="1" ht="66.75" customHeight="1">
      <c r="A362" s="39"/>
      <c r="B362" s="40"/>
      <c r="C362" s="219" t="s">
        <v>464</v>
      </c>
      <c r="D362" s="219" t="s">
        <v>147</v>
      </c>
      <c r="E362" s="220" t="s">
        <v>465</v>
      </c>
      <c r="F362" s="221" t="s">
        <v>466</v>
      </c>
      <c r="G362" s="222" t="s">
        <v>150</v>
      </c>
      <c r="H362" s="223">
        <v>1</v>
      </c>
      <c r="I362" s="224"/>
      <c r="J362" s="225">
        <f>ROUND(I362*H362,2)</f>
        <v>0</v>
      </c>
      <c r="K362" s="221" t="s">
        <v>1</v>
      </c>
      <c r="L362" s="45"/>
      <c r="M362" s="226" t="s">
        <v>1</v>
      </c>
      <c r="N362" s="227" t="s">
        <v>38</v>
      </c>
      <c r="O362" s="92"/>
      <c r="P362" s="228">
        <f>O362*H362</f>
        <v>0</v>
      </c>
      <c r="Q362" s="228">
        <v>0</v>
      </c>
      <c r="R362" s="228">
        <f>Q362*H362</f>
        <v>0</v>
      </c>
      <c r="S362" s="228">
        <v>0</v>
      </c>
      <c r="T362" s="229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30" t="s">
        <v>327</v>
      </c>
      <c r="AT362" s="230" t="s">
        <v>147</v>
      </c>
      <c r="AU362" s="230" t="s">
        <v>83</v>
      </c>
      <c r="AY362" s="18" t="s">
        <v>144</v>
      </c>
      <c r="BE362" s="231">
        <f>IF(N362="základní",J362,0)</f>
        <v>0</v>
      </c>
      <c r="BF362" s="231">
        <f>IF(N362="snížená",J362,0)</f>
        <v>0</v>
      </c>
      <c r="BG362" s="231">
        <f>IF(N362="zákl. přenesená",J362,0)</f>
        <v>0</v>
      </c>
      <c r="BH362" s="231">
        <f>IF(N362="sníž. přenesená",J362,0)</f>
        <v>0</v>
      </c>
      <c r="BI362" s="231">
        <f>IF(N362="nulová",J362,0)</f>
        <v>0</v>
      </c>
      <c r="BJ362" s="18" t="s">
        <v>81</v>
      </c>
      <c r="BK362" s="231">
        <f>ROUND(I362*H362,2)</f>
        <v>0</v>
      </c>
      <c r="BL362" s="18" t="s">
        <v>327</v>
      </c>
      <c r="BM362" s="230" t="s">
        <v>467</v>
      </c>
    </row>
    <row r="363" spans="1:47" s="2" customFormat="1" ht="12">
      <c r="A363" s="39"/>
      <c r="B363" s="40"/>
      <c r="C363" s="41"/>
      <c r="D363" s="232" t="s">
        <v>153</v>
      </c>
      <c r="E363" s="41"/>
      <c r="F363" s="233" t="s">
        <v>466</v>
      </c>
      <c r="G363" s="41"/>
      <c r="H363" s="41"/>
      <c r="I363" s="234"/>
      <c r="J363" s="41"/>
      <c r="K363" s="41"/>
      <c r="L363" s="45"/>
      <c r="M363" s="235"/>
      <c r="N363" s="236"/>
      <c r="O363" s="92"/>
      <c r="P363" s="92"/>
      <c r="Q363" s="92"/>
      <c r="R363" s="92"/>
      <c r="S363" s="92"/>
      <c r="T363" s="93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8" t="s">
        <v>153</v>
      </c>
      <c r="AU363" s="18" t="s">
        <v>83</v>
      </c>
    </row>
    <row r="364" spans="1:65" s="2" customFormat="1" ht="76.35" customHeight="1">
      <c r="A364" s="39"/>
      <c r="B364" s="40"/>
      <c r="C364" s="219" t="s">
        <v>468</v>
      </c>
      <c r="D364" s="219" t="s">
        <v>147</v>
      </c>
      <c r="E364" s="220" t="s">
        <v>469</v>
      </c>
      <c r="F364" s="221" t="s">
        <v>470</v>
      </c>
      <c r="G364" s="222" t="s">
        <v>150</v>
      </c>
      <c r="H364" s="223">
        <v>1</v>
      </c>
      <c r="I364" s="224"/>
      <c r="J364" s="225">
        <f>ROUND(I364*H364,2)</f>
        <v>0</v>
      </c>
      <c r="K364" s="221" t="s">
        <v>1</v>
      </c>
      <c r="L364" s="45"/>
      <c r="M364" s="226" t="s">
        <v>1</v>
      </c>
      <c r="N364" s="227" t="s">
        <v>38</v>
      </c>
      <c r="O364" s="92"/>
      <c r="P364" s="228">
        <f>O364*H364</f>
        <v>0</v>
      </c>
      <c r="Q364" s="228">
        <v>0</v>
      </c>
      <c r="R364" s="228">
        <f>Q364*H364</f>
        <v>0</v>
      </c>
      <c r="S364" s="228">
        <v>0</v>
      </c>
      <c r="T364" s="229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30" t="s">
        <v>327</v>
      </c>
      <c r="AT364" s="230" t="s">
        <v>147</v>
      </c>
      <c r="AU364" s="230" t="s">
        <v>83</v>
      </c>
      <c r="AY364" s="18" t="s">
        <v>144</v>
      </c>
      <c r="BE364" s="231">
        <f>IF(N364="základní",J364,0)</f>
        <v>0</v>
      </c>
      <c r="BF364" s="231">
        <f>IF(N364="snížená",J364,0)</f>
        <v>0</v>
      </c>
      <c r="BG364" s="231">
        <f>IF(N364="zákl. přenesená",J364,0)</f>
        <v>0</v>
      </c>
      <c r="BH364" s="231">
        <f>IF(N364="sníž. přenesená",J364,0)</f>
        <v>0</v>
      </c>
      <c r="BI364" s="231">
        <f>IF(N364="nulová",J364,0)</f>
        <v>0</v>
      </c>
      <c r="BJ364" s="18" t="s">
        <v>81</v>
      </c>
      <c r="BK364" s="231">
        <f>ROUND(I364*H364,2)</f>
        <v>0</v>
      </c>
      <c r="BL364" s="18" t="s">
        <v>327</v>
      </c>
      <c r="BM364" s="230" t="s">
        <v>471</v>
      </c>
    </row>
    <row r="365" spans="1:47" s="2" customFormat="1" ht="12">
      <c r="A365" s="39"/>
      <c r="B365" s="40"/>
      <c r="C365" s="41"/>
      <c r="D365" s="232" t="s">
        <v>153</v>
      </c>
      <c r="E365" s="41"/>
      <c r="F365" s="233" t="s">
        <v>470</v>
      </c>
      <c r="G365" s="41"/>
      <c r="H365" s="41"/>
      <c r="I365" s="234"/>
      <c r="J365" s="41"/>
      <c r="K365" s="41"/>
      <c r="L365" s="45"/>
      <c r="M365" s="235"/>
      <c r="N365" s="236"/>
      <c r="O365" s="92"/>
      <c r="P365" s="92"/>
      <c r="Q365" s="92"/>
      <c r="R365" s="92"/>
      <c r="S365" s="92"/>
      <c r="T365" s="93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T365" s="18" t="s">
        <v>153</v>
      </c>
      <c r="AU365" s="18" t="s">
        <v>83</v>
      </c>
    </row>
    <row r="366" spans="1:65" s="2" customFormat="1" ht="76.35" customHeight="1">
      <c r="A366" s="39"/>
      <c r="B366" s="40"/>
      <c r="C366" s="219" t="s">
        <v>472</v>
      </c>
      <c r="D366" s="219" t="s">
        <v>147</v>
      </c>
      <c r="E366" s="220" t="s">
        <v>473</v>
      </c>
      <c r="F366" s="221" t="s">
        <v>474</v>
      </c>
      <c r="G366" s="222" t="s">
        <v>150</v>
      </c>
      <c r="H366" s="223">
        <v>1</v>
      </c>
      <c r="I366" s="224"/>
      <c r="J366" s="225">
        <f>ROUND(I366*H366,2)</f>
        <v>0</v>
      </c>
      <c r="K366" s="221" t="s">
        <v>1</v>
      </c>
      <c r="L366" s="45"/>
      <c r="M366" s="226" t="s">
        <v>1</v>
      </c>
      <c r="N366" s="227" t="s">
        <v>38</v>
      </c>
      <c r="O366" s="92"/>
      <c r="P366" s="228">
        <f>O366*H366</f>
        <v>0</v>
      </c>
      <c r="Q366" s="228">
        <v>0</v>
      </c>
      <c r="R366" s="228">
        <f>Q366*H366</f>
        <v>0</v>
      </c>
      <c r="S366" s="228">
        <v>0</v>
      </c>
      <c r="T366" s="229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30" t="s">
        <v>327</v>
      </c>
      <c r="AT366" s="230" t="s">
        <v>147</v>
      </c>
      <c r="AU366" s="230" t="s">
        <v>83</v>
      </c>
      <c r="AY366" s="18" t="s">
        <v>144</v>
      </c>
      <c r="BE366" s="231">
        <f>IF(N366="základní",J366,0)</f>
        <v>0</v>
      </c>
      <c r="BF366" s="231">
        <f>IF(N366="snížená",J366,0)</f>
        <v>0</v>
      </c>
      <c r="BG366" s="231">
        <f>IF(N366="zákl. přenesená",J366,0)</f>
        <v>0</v>
      </c>
      <c r="BH366" s="231">
        <f>IF(N366="sníž. přenesená",J366,0)</f>
        <v>0</v>
      </c>
      <c r="BI366" s="231">
        <f>IF(N366="nulová",J366,0)</f>
        <v>0</v>
      </c>
      <c r="BJ366" s="18" t="s">
        <v>81</v>
      </c>
      <c r="BK366" s="231">
        <f>ROUND(I366*H366,2)</f>
        <v>0</v>
      </c>
      <c r="BL366" s="18" t="s">
        <v>327</v>
      </c>
      <c r="BM366" s="230" t="s">
        <v>475</v>
      </c>
    </row>
    <row r="367" spans="1:47" s="2" customFormat="1" ht="12">
      <c r="A367" s="39"/>
      <c r="B367" s="40"/>
      <c r="C367" s="41"/>
      <c r="D367" s="232" t="s">
        <v>153</v>
      </c>
      <c r="E367" s="41"/>
      <c r="F367" s="233" t="s">
        <v>474</v>
      </c>
      <c r="G367" s="41"/>
      <c r="H367" s="41"/>
      <c r="I367" s="234"/>
      <c r="J367" s="41"/>
      <c r="K367" s="41"/>
      <c r="L367" s="45"/>
      <c r="M367" s="235"/>
      <c r="N367" s="236"/>
      <c r="O367" s="92"/>
      <c r="P367" s="92"/>
      <c r="Q367" s="92"/>
      <c r="R367" s="92"/>
      <c r="S367" s="92"/>
      <c r="T367" s="93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153</v>
      </c>
      <c r="AU367" s="18" t="s">
        <v>83</v>
      </c>
    </row>
    <row r="368" spans="1:65" s="2" customFormat="1" ht="76.35" customHeight="1">
      <c r="A368" s="39"/>
      <c r="B368" s="40"/>
      <c r="C368" s="219" t="s">
        <v>476</v>
      </c>
      <c r="D368" s="219" t="s">
        <v>147</v>
      </c>
      <c r="E368" s="220" t="s">
        <v>477</v>
      </c>
      <c r="F368" s="221" t="s">
        <v>478</v>
      </c>
      <c r="G368" s="222" t="s">
        <v>150</v>
      </c>
      <c r="H368" s="223">
        <v>1</v>
      </c>
      <c r="I368" s="224"/>
      <c r="J368" s="225">
        <f>ROUND(I368*H368,2)</f>
        <v>0</v>
      </c>
      <c r="K368" s="221" t="s">
        <v>1</v>
      </c>
      <c r="L368" s="45"/>
      <c r="M368" s="226" t="s">
        <v>1</v>
      </c>
      <c r="N368" s="227" t="s">
        <v>38</v>
      </c>
      <c r="O368" s="92"/>
      <c r="P368" s="228">
        <f>O368*H368</f>
        <v>0</v>
      </c>
      <c r="Q368" s="228">
        <v>0</v>
      </c>
      <c r="R368" s="228">
        <f>Q368*H368</f>
        <v>0</v>
      </c>
      <c r="S368" s="228">
        <v>0</v>
      </c>
      <c r="T368" s="229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0" t="s">
        <v>327</v>
      </c>
      <c r="AT368" s="230" t="s">
        <v>147</v>
      </c>
      <c r="AU368" s="230" t="s">
        <v>83</v>
      </c>
      <c r="AY368" s="18" t="s">
        <v>144</v>
      </c>
      <c r="BE368" s="231">
        <f>IF(N368="základní",J368,0)</f>
        <v>0</v>
      </c>
      <c r="BF368" s="231">
        <f>IF(N368="snížená",J368,0)</f>
        <v>0</v>
      </c>
      <c r="BG368" s="231">
        <f>IF(N368="zákl. přenesená",J368,0)</f>
        <v>0</v>
      </c>
      <c r="BH368" s="231">
        <f>IF(N368="sníž. přenesená",J368,0)</f>
        <v>0</v>
      </c>
      <c r="BI368" s="231">
        <f>IF(N368="nulová",J368,0)</f>
        <v>0</v>
      </c>
      <c r="BJ368" s="18" t="s">
        <v>81</v>
      </c>
      <c r="BK368" s="231">
        <f>ROUND(I368*H368,2)</f>
        <v>0</v>
      </c>
      <c r="BL368" s="18" t="s">
        <v>327</v>
      </c>
      <c r="BM368" s="230" t="s">
        <v>479</v>
      </c>
    </row>
    <row r="369" spans="1:47" s="2" customFormat="1" ht="12">
      <c r="A369" s="39"/>
      <c r="B369" s="40"/>
      <c r="C369" s="41"/>
      <c r="D369" s="232" t="s">
        <v>153</v>
      </c>
      <c r="E369" s="41"/>
      <c r="F369" s="233" t="s">
        <v>478</v>
      </c>
      <c r="G369" s="41"/>
      <c r="H369" s="41"/>
      <c r="I369" s="234"/>
      <c r="J369" s="41"/>
      <c r="K369" s="41"/>
      <c r="L369" s="45"/>
      <c r="M369" s="235"/>
      <c r="N369" s="236"/>
      <c r="O369" s="92"/>
      <c r="P369" s="92"/>
      <c r="Q369" s="92"/>
      <c r="R369" s="92"/>
      <c r="S369" s="92"/>
      <c r="T369" s="93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T369" s="18" t="s">
        <v>153</v>
      </c>
      <c r="AU369" s="18" t="s">
        <v>83</v>
      </c>
    </row>
    <row r="370" spans="1:65" s="2" customFormat="1" ht="76.35" customHeight="1">
      <c r="A370" s="39"/>
      <c r="B370" s="40"/>
      <c r="C370" s="219" t="s">
        <v>480</v>
      </c>
      <c r="D370" s="219" t="s">
        <v>147</v>
      </c>
      <c r="E370" s="220" t="s">
        <v>481</v>
      </c>
      <c r="F370" s="221" t="s">
        <v>482</v>
      </c>
      <c r="G370" s="222" t="s">
        <v>150</v>
      </c>
      <c r="H370" s="223">
        <v>1</v>
      </c>
      <c r="I370" s="224"/>
      <c r="J370" s="225">
        <f>ROUND(I370*H370,2)</f>
        <v>0</v>
      </c>
      <c r="K370" s="221" t="s">
        <v>1</v>
      </c>
      <c r="L370" s="45"/>
      <c r="M370" s="226" t="s">
        <v>1</v>
      </c>
      <c r="N370" s="227" t="s">
        <v>38</v>
      </c>
      <c r="O370" s="92"/>
      <c r="P370" s="228">
        <f>O370*H370</f>
        <v>0</v>
      </c>
      <c r="Q370" s="228">
        <v>0</v>
      </c>
      <c r="R370" s="228">
        <f>Q370*H370</f>
        <v>0</v>
      </c>
      <c r="S370" s="228">
        <v>0</v>
      </c>
      <c r="T370" s="229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30" t="s">
        <v>327</v>
      </c>
      <c r="AT370" s="230" t="s">
        <v>147</v>
      </c>
      <c r="AU370" s="230" t="s">
        <v>83</v>
      </c>
      <c r="AY370" s="18" t="s">
        <v>144</v>
      </c>
      <c r="BE370" s="231">
        <f>IF(N370="základní",J370,0)</f>
        <v>0</v>
      </c>
      <c r="BF370" s="231">
        <f>IF(N370="snížená",J370,0)</f>
        <v>0</v>
      </c>
      <c r="BG370" s="231">
        <f>IF(N370="zákl. přenesená",J370,0)</f>
        <v>0</v>
      </c>
      <c r="BH370" s="231">
        <f>IF(N370="sníž. přenesená",J370,0)</f>
        <v>0</v>
      </c>
      <c r="BI370" s="231">
        <f>IF(N370="nulová",J370,0)</f>
        <v>0</v>
      </c>
      <c r="BJ370" s="18" t="s">
        <v>81</v>
      </c>
      <c r="BK370" s="231">
        <f>ROUND(I370*H370,2)</f>
        <v>0</v>
      </c>
      <c r="BL370" s="18" t="s">
        <v>327</v>
      </c>
      <c r="BM370" s="230" t="s">
        <v>483</v>
      </c>
    </row>
    <row r="371" spans="1:47" s="2" customFormat="1" ht="12">
      <c r="A371" s="39"/>
      <c r="B371" s="40"/>
      <c r="C371" s="41"/>
      <c r="D371" s="232" t="s">
        <v>153</v>
      </c>
      <c r="E371" s="41"/>
      <c r="F371" s="233" t="s">
        <v>482</v>
      </c>
      <c r="G371" s="41"/>
      <c r="H371" s="41"/>
      <c r="I371" s="234"/>
      <c r="J371" s="41"/>
      <c r="K371" s="41"/>
      <c r="L371" s="45"/>
      <c r="M371" s="235"/>
      <c r="N371" s="236"/>
      <c r="O371" s="92"/>
      <c r="P371" s="92"/>
      <c r="Q371" s="92"/>
      <c r="R371" s="92"/>
      <c r="S371" s="92"/>
      <c r="T371" s="93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T371" s="18" t="s">
        <v>153</v>
      </c>
      <c r="AU371" s="18" t="s">
        <v>83</v>
      </c>
    </row>
    <row r="372" spans="1:65" s="2" customFormat="1" ht="76.35" customHeight="1">
      <c r="A372" s="39"/>
      <c r="B372" s="40"/>
      <c r="C372" s="219" t="s">
        <v>484</v>
      </c>
      <c r="D372" s="219" t="s">
        <v>147</v>
      </c>
      <c r="E372" s="220" t="s">
        <v>485</v>
      </c>
      <c r="F372" s="221" t="s">
        <v>486</v>
      </c>
      <c r="G372" s="222" t="s">
        <v>150</v>
      </c>
      <c r="H372" s="223">
        <v>1</v>
      </c>
      <c r="I372" s="224"/>
      <c r="J372" s="225">
        <f>ROUND(I372*H372,2)</f>
        <v>0</v>
      </c>
      <c r="K372" s="221" t="s">
        <v>1</v>
      </c>
      <c r="L372" s="45"/>
      <c r="M372" s="226" t="s">
        <v>1</v>
      </c>
      <c r="N372" s="227" t="s">
        <v>38</v>
      </c>
      <c r="O372" s="92"/>
      <c r="P372" s="228">
        <f>O372*H372</f>
        <v>0</v>
      </c>
      <c r="Q372" s="228">
        <v>0</v>
      </c>
      <c r="R372" s="228">
        <f>Q372*H372</f>
        <v>0</v>
      </c>
      <c r="S372" s="228">
        <v>0</v>
      </c>
      <c r="T372" s="229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30" t="s">
        <v>327</v>
      </c>
      <c r="AT372" s="230" t="s">
        <v>147</v>
      </c>
      <c r="AU372" s="230" t="s">
        <v>83</v>
      </c>
      <c r="AY372" s="18" t="s">
        <v>144</v>
      </c>
      <c r="BE372" s="231">
        <f>IF(N372="základní",J372,0)</f>
        <v>0</v>
      </c>
      <c r="BF372" s="231">
        <f>IF(N372="snížená",J372,0)</f>
        <v>0</v>
      </c>
      <c r="BG372" s="231">
        <f>IF(N372="zákl. přenesená",J372,0)</f>
        <v>0</v>
      </c>
      <c r="BH372" s="231">
        <f>IF(N372="sníž. přenesená",J372,0)</f>
        <v>0</v>
      </c>
      <c r="BI372" s="231">
        <f>IF(N372="nulová",J372,0)</f>
        <v>0</v>
      </c>
      <c r="BJ372" s="18" t="s">
        <v>81</v>
      </c>
      <c r="BK372" s="231">
        <f>ROUND(I372*H372,2)</f>
        <v>0</v>
      </c>
      <c r="BL372" s="18" t="s">
        <v>327</v>
      </c>
      <c r="BM372" s="230" t="s">
        <v>487</v>
      </c>
    </row>
    <row r="373" spans="1:47" s="2" customFormat="1" ht="12">
      <c r="A373" s="39"/>
      <c r="B373" s="40"/>
      <c r="C373" s="41"/>
      <c r="D373" s="232" t="s">
        <v>153</v>
      </c>
      <c r="E373" s="41"/>
      <c r="F373" s="233" t="s">
        <v>486</v>
      </c>
      <c r="G373" s="41"/>
      <c r="H373" s="41"/>
      <c r="I373" s="234"/>
      <c r="J373" s="41"/>
      <c r="K373" s="41"/>
      <c r="L373" s="45"/>
      <c r="M373" s="235"/>
      <c r="N373" s="236"/>
      <c r="O373" s="92"/>
      <c r="P373" s="92"/>
      <c r="Q373" s="92"/>
      <c r="R373" s="92"/>
      <c r="S373" s="92"/>
      <c r="T373" s="93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T373" s="18" t="s">
        <v>153</v>
      </c>
      <c r="AU373" s="18" t="s">
        <v>83</v>
      </c>
    </row>
    <row r="374" spans="1:65" s="2" customFormat="1" ht="66.75" customHeight="1">
      <c r="A374" s="39"/>
      <c r="B374" s="40"/>
      <c r="C374" s="219" t="s">
        <v>488</v>
      </c>
      <c r="D374" s="219" t="s">
        <v>147</v>
      </c>
      <c r="E374" s="220" t="s">
        <v>489</v>
      </c>
      <c r="F374" s="221" t="s">
        <v>490</v>
      </c>
      <c r="G374" s="222" t="s">
        <v>150</v>
      </c>
      <c r="H374" s="223">
        <v>1</v>
      </c>
      <c r="I374" s="224"/>
      <c r="J374" s="225">
        <f>ROUND(I374*H374,2)</f>
        <v>0</v>
      </c>
      <c r="K374" s="221" t="s">
        <v>1</v>
      </c>
      <c r="L374" s="45"/>
      <c r="M374" s="226" t="s">
        <v>1</v>
      </c>
      <c r="N374" s="227" t="s">
        <v>38</v>
      </c>
      <c r="O374" s="92"/>
      <c r="P374" s="228">
        <f>O374*H374</f>
        <v>0</v>
      </c>
      <c r="Q374" s="228">
        <v>0</v>
      </c>
      <c r="R374" s="228">
        <f>Q374*H374</f>
        <v>0</v>
      </c>
      <c r="S374" s="228">
        <v>0</v>
      </c>
      <c r="T374" s="229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30" t="s">
        <v>327</v>
      </c>
      <c r="AT374" s="230" t="s">
        <v>147</v>
      </c>
      <c r="AU374" s="230" t="s">
        <v>83</v>
      </c>
      <c r="AY374" s="18" t="s">
        <v>144</v>
      </c>
      <c r="BE374" s="231">
        <f>IF(N374="základní",J374,0)</f>
        <v>0</v>
      </c>
      <c r="BF374" s="231">
        <f>IF(N374="snížená",J374,0)</f>
        <v>0</v>
      </c>
      <c r="BG374" s="231">
        <f>IF(N374="zákl. přenesená",J374,0)</f>
        <v>0</v>
      </c>
      <c r="BH374" s="231">
        <f>IF(N374="sníž. přenesená",J374,0)</f>
        <v>0</v>
      </c>
      <c r="BI374" s="231">
        <f>IF(N374="nulová",J374,0)</f>
        <v>0</v>
      </c>
      <c r="BJ374" s="18" t="s">
        <v>81</v>
      </c>
      <c r="BK374" s="231">
        <f>ROUND(I374*H374,2)</f>
        <v>0</v>
      </c>
      <c r="BL374" s="18" t="s">
        <v>327</v>
      </c>
      <c r="BM374" s="230" t="s">
        <v>491</v>
      </c>
    </row>
    <row r="375" spans="1:47" s="2" customFormat="1" ht="12">
      <c r="A375" s="39"/>
      <c r="B375" s="40"/>
      <c r="C375" s="41"/>
      <c r="D375" s="232" t="s">
        <v>153</v>
      </c>
      <c r="E375" s="41"/>
      <c r="F375" s="233" t="s">
        <v>490</v>
      </c>
      <c r="G375" s="41"/>
      <c r="H375" s="41"/>
      <c r="I375" s="234"/>
      <c r="J375" s="41"/>
      <c r="K375" s="41"/>
      <c r="L375" s="45"/>
      <c r="M375" s="235"/>
      <c r="N375" s="236"/>
      <c r="O375" s="92"/>
      <c r="P375" s="92"/>
      <c r="Q375" s="92"/>
      <c r="R375" s="92"/>
      <c r="S375" s="92"/>
      <c r="T375" s="93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T375" s="18" t="s">
        <v>153</v>
      </c>
      <c r="AU375" s="18" t="s">
        <v>83</v>
      </c>
    </row>
    <row r="376" spans="1:65" s="2" customFormat="1" ht="76.35" customHeight="1">
      <c r="A376" s="39"/>
      <c r="B376" s="40"/>
      <c r="C376" s="219" t="s">
        <v>492</v>
      </c>
      <c r="D376" s="219" t="s">
        <v>147</v>
      </c>
      <c r="E376" s="220" t="s">
        <v>493</v>
      </c>
      <c r="F376" s="221" t="s">
        <v>494</v>
      </c>
      <c r="G376" s="222" t="s">
        <v>150</v>
      </c>
      <c r="H376" s="223">
        <v>1</v>
      </c>
      <c r="I376" s="224"/>
      <c r="J376" s="225">
        <f>ROUND(I376*H376,2)</f>
        <v>0</v>
      </c>
      <c r="K376" s="221" t="s">
        <v>1</v>
      </c>
      <c r="L376" s="45"/>
      <c r="M376" s="226" t="s">
        <v>1</v>
      </c>
      <c r="N376" s="227" t="s">
        <v>38</v>
      </c>
      <c r="O376" s="92"/>
      <c r="P376" s="228">
        <f>O376*H376</f>
        <v>0</v>
      </c>
      <c r="Q376" s="228">
        <v>0</v>
      </c>
      <c r="R376" s="228">
        <f>Q376*H376</f>
        <v>0</v>
      </c>
      <c r="S376" s="228">
        <v>0</v>
      </c>
      <c r="T376" s="229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30" t="s">
        <v>327</v>
      </c>
      <c r="AT376" s="230" t="s">
        <v>147</v>
      </c>
      <c r="AU376" s="230" t="s">
        <v>83</v>
      </c>
      <c r="AY376" s="18" t="s">
        <v>144</v>
      </c>
      <c r="BE376" s="231">
        <f>IF(N376="základní",J376,0)</f>
        <v>0</v>
      </c>
      <c r="BF376" s="231">
        <f>IF(N376="snížená",J376,0)</f>
        <v>0</v>
      </c>
      <c r="BG376" s="231">
        <f>IF(N376="zákl. přenesená",J376,0)</f>
        <v>0</v>
      </c>
      <c r="BH376" s="231">
        <f>IF(N376="sníž. přenesená",J376,0)</f>
        <v>0</v>
      </c>
      <c r="BI376" s="231">
        <f>IF(N376="nulová",J376,0)</f>
        <v>0</v>
      </c>
      <c r="BJ376" s="18" t="s">
        <v>81</v>
      </c>
      <c r="BK376" s="231">
        <f>ROUND(I376*H376,2)</f>
        <v>0</v>
      </c>
      <c r="BL376" s="18" t="s">
        <v>327</v>
      </c>
      <c r="BM376" s="230" t="s">
        <v>495</v>
      </c>
    </row>
    <row r="377" spans="1:47" s="2" customFormat="1" ht="12">
      <c r="A377" s="39"/>
      <c r="B377" s="40"/>
      <c r="C377" s="41"/>
      <c r="D377" s="232" t="s">
        <v>153</v>
      </c>
      <c r="E377" s="41"/>
      <c r="F377" s="233" t="s">
        <v>494</v>
      </c>
      <c r="G377" s="41"/>
      <c r="H377" s="41"/>
      <c r="I377" s="234"/>
      <c r="J377" s="41"/>
      <c r="K377" s="41"/>
      <c r="L377" s="45"/>
      <c r="M377" s="235"/>
      <c r="N377" s="236"/>
      <c r="O377" s="92"/>
      <c r="P377" s="92"/>
      <c r="Q377" s="92"/>
      <c r="R377" s="92"/>
      <c r="S377" s="92"/>
      <c r="T377" s="93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T377" s="18" t="s">
        <v>153</v>
      </c>
      <c r="AU377" s="18" t="s">
        <v>83</v>
      </c>
    </row>
    <row r="378" spans="1:65" s="2" customFormat="1" ht="24.15" customHeight="1">
      <c r="A378" s="39"/>
      <c r="B378" s="40"/>
      <c r="C378" s="219" t="s">
        <v>496</v>
      </c>
      <c r="D378" s="219" t="s">
        <v>147</v>
      </c>
      <c r="E378" s="220" t="s">
        <v>497</v>
      </c>
      <c r="F378" s="221" t="s">
        <v>498</v>
      </c>
      <c r="G378" s="222" t="s">
        <v>385</v>
      </c>
      <c r="H378" s="290"/>
      <c r="I378" s="224"/>
      <c r="J378" s="225">
        <f>ROUND(I378*H378,2)</f>
        <v>0</v>
      </c>
      <c r="K378" s="221" t="s">
        <v>317</v>
      </c>
      <c r="L378" s="45"/>
      <c r="M378" s="226" t="s">
        <v>1</v>
      </c>
      <c r="N378" s="227" t="s">
        <v>38</v>
      </c>
      <c r="O378" s="92"/>
      <c r="P378" s="228">
        <f>O378*H378</f>
        <v>0</v>
      </c>
      <c r="Q378" s="228">
        <v>0</v>
      </c>
      <c r="R378" s="228">
        <f>Q378*H378</f>
        <v>0</v>
      </c>
      <c r="S378" s="228">
        <v>0</v>
      </c>
      <c r="T378" s="229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30" t="s">
        <v>327</v>
      </c>
      <c r="AT378" s="230" t="s">
        <v>147</v>
      </c>
      <c r="AU378" s="230" t="s">
        <v>83</v>
      </c>
      <c r="AY378" s="18" t="s">
        <v>144</v>
      </c>
      <c r="BE378" s="231">
        <f>IF(N378="základní",J378,0)</f>
        <v>0</v>
      </c>
      <c r="BF378" s="231">
        <f>IF(N378="snížená",J378,0)</f>
        <v>0</v>
      </c>
      <c r="BG378" s="231">
        <f>IF(N378="zákl. přenesená",J378,0)</f>
        <v>0</v>
      </c>
      <c r="BH378" s="231">
        <f>IF(N378="sníž. přenesená",J378,0)</f>
        <v>0</v>
      </c>
      <c r="BI378" s="231">
        <f>IF(N378="nulová",J378,0)</f>
        <v>0</v>
      </c>
      <c r="BJ378" s="18" t="s">
        <v>81</v>
      </c>
      <c r="BK378" s="231">
        <f>ROUND(I378*H378,2)</f>
        <v>0</v>
      </c>
      <c r="BL378" s="18" t="s">
        <v>327</v>
      </c>
      <c r="BM378" s="230" t="s">
        <v>499</v>
      </c>
    </row>
    <row r="379" spans="1:47" s="2" customFormat="1" ht="12">
      <c r="A379" s="39"/>
      <c r="B379" s="40"/>
      <c r="C379" s="41"/>
      <c r="D379" s="232" t="s">
        <v>153</v>
      </c>
      <c r="E379" s="41"/>
      <c r="F379" s="233" t="s">
        <v>500</v>
      </c>
      <c r="G379" s="41"/>
      <c r="H379" s="41"/>
      <c r="I379" s="234"/>
      <c r="J379" s="41"/>
      <c r="K379" s="41"/>
      <c r="L379" s="45"/>
      <c r="M379" s="235"/>
      <c r="N379" s="236"/>
      <c r="O379" s="92"/>
      <c r="P379" s="92"/>
      <c r="Q379" s="92"/>
      <c r="R379" s="92"/>
      <c r="S379" s="92"/>
      <c r="T379" s="93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T379" s="18" t="s">
        <v>153</v>
      </c>
      <c r="AU379" s="18" t="s">
        <v>83</v>
      </c>
    </row>
    <row r="380" spans="1:63" s="12" customFormat="1" ht="22.8" customHeight="1">
      <c r="A380" s="12"/>
      <c r="B380" s="203"/>
      <c r="C380" s="204"/>
      <c r="D380" s="205" t="s">
        <v>72</v>
      </c>
      <c r="E380" s="217" t="s">
        <v>501</v>
      </c>
      <c r="F380" s="217" t="s">
        <v>502</v>
      </c>
      <c r="G380" s="204"/>
      <c r="H380" s="204"/>
      <c r="I380" s="207"/>
      <c r="J380" s="218">
        <f>BK380</f>
        <v>0</v>
      </c>
      <c r="K380" s="204"/>
      <c r="L380" s="209"/>
      <c r="M380" s="210"/>
      <c r="N380" s="211"/>
      <c r="O380" s="211"/>
      <c r="P380" s="212">
        <f>SUM(P381:P452)</f>
        <v>0</v>
      </c>
      <c r="Q380" s="211"/>
      <c r="R380" s="212">
        <f>SUM(R381:R452)</f>
        <v>0.222226</v>
      </c>
      <c r="S380" s="211"/>
      <c r="T380" s="213">
        <f>SUM(T381:T452)</f>
        <v>0.19324000000000002</v>
      </c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R380" s="214" t="s">
        <v>83</v>
      </c>
      <c r="AT380" s="215" t="s">
        <v>72</v>
      </c>
      <c r="AU380" s="215" t="s">
        <v>81</v>
      </c>
      <c r="AY380" s="214" t="s">
        <v>144</v>
      </c>
      <c r="BK380" s="216">
        <f>SUM(BK381:BK452)</f>
        <v>0</v>
      </c>
    </row>
    <row r="381" spans="1:65" s="2" customFormat="1" ht="24.15" customHeight="1">
      <c r="A381" s="39"/>
      <c r="B381" s="40"/>
      <c r="C381" s="219" t="s">
        <v>503</v>
      </c>
      <c r="D381" s="219" t="s">
        <v>147</v>
      </c>
      <c r="E381" s="220" t="s">
        <v>504</v>
      </c>
      <c r="F381" s="221" t="s">
        <v>505</v>
      </c>
      <c r="G381" s="222" t="s">
        <v>157</v>
      </c>
      <c r="H381" s="223">
        <v>193.24</v>
      </c>
      <c r="I381" s="224"/>
      <c r="J381" s="225">
        <f>ROUND(I381*H381,2)</f>
        <v>0</v>
      </c>
      <c r="K381" s="221" t="s">
        <v>1</v>
      </c>
      <c r="L381" s="45"/>
      <c r="M381" s="226" t="s">
        <v>1</v>
      </c>
      <c r="N381" s="227" t="s">
        <v>38</v>
      </c>
      <c r="O381" s="92"/>
      <c r="P381" s="228">
        <f>O381*H381</f>
        <v>0</v>
      </c>
      <c r="Q381" s="228">
        <v>0.00115</v>
      </c>
      <c r="R381" s="228">
        <f>Q381*H381</f>
        <v>0.222226</v>
      </c>
      <c r="S381" s="228">
        <v>0.001</v>
      </c>
      <c r="T381" s="229">
        <f>S381*H381</f>
        <v>0.19324000000000002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0" t="s">
        <v>327</v>
      </c>
      <c r="AT381" s="230" t="s">
        <v>147</v>
      </c>
      <c r="AU381" s="230" t="s">
        <v>83</v>
      </c>
      <c r="AY381" s="18" t="s">
        <v>144</v>
      </c>
      <c r="BE381" s="231">
        <f>IF(N381="základní",J381,0)</f>
        <v>0</v>
      </c>
      <c r="BF381" s="231">
        <f>IF(N381="snížená",J381,0)</f>
        <v>0</v>
      </c>
      <c r="BG381" s="231">
        <f>IF(N381="zákl. přenesená",J381,0)</f>
        <v>0</v>
      </c>
      <c r="BH381" s="231">
        <f>IF(N381="sníž. přenesená",J381,0)</f>
        <v>0</v>
      </c>
      <c r="BI381" s="231">
        <f>IF(N381="nulová",J381,0)</f>
        <v>0</v>
      </c>
      <c r="BJ381" s="18" t="s">
        <v>81</v>
      </c>
      <c r="BK381" s="231">
        <f>ROUND(I381*H381,2)</f>
        <v>0</v>
      </c>
      <c r="BL381" s="18" t="s">
        <v>327</v>
      </c>
      <c r="BM381" s="230" t="s">
        <v>506</v>
      </c>
    </row>
    <row r="382" spans="1:47" s="2" customFormat="1" ht="12">
      <c r="A382" s="39"/>
      <c r="B382" s="40"/>
      <c r="C382" s="41"/>
      <c r="D382" s="232" t="s">
        <v>153</v>
      </c>
      <c r="E382" s="41"/>
      <c r="F382" s="233" t="s">
        <v>507</v>
      </c>
      <c r="G382" s="41"/>
      <c r="H382" s="41"/>
      <c r="I382" s="234"/>
      <c r="J382" s="41"/>
      <c r="K382" s="41"/>
      <c r="L382" s="45"/>
      <c r="M382" s="235"/>
      <c r="N382" s="236"/>
      <c r="O382" s="92"/>
      <c r="P382" s="92"/>
      <c r="Q382" s="92"/>
      <c r="R382" s="92"/>
      <c r="S382" s="92"/>
      <c r="T382" s="93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153</v>
      </c>
      <c r="AU382" s="18" t="s">
        <v>83</v>
      </c>
    </row>
    <row r="383" spans="1:51" s="15" customFormat="1" ht="12">
      <c r="A383" s="15"/>
      <c r="B383" s="259"/>
      <c r="C383" s="260"/>
      <c r="D383" s="232" t="s">
        <v>160</v>
      </c>
      <c r="E383" s="261" t="s">
        <v>1</v>
      </c>
      <c r="F383" s="262" t="s">
        <v>256</v>
      </c>
      <c r="G383" s="260"/>
      <c r="H383" s="261" t="s">
        <v>1</v>
      </c>
      <c r="I383" s="263"/>
      <c r="J383" s="260"/>
      <c r="K383" s="260"/>
      <c r="L383" s="264"/>
      <c r="M383" s="265"/>
      <c r="N383" s="266"/>
      <c r="O383" s="266"/>
      <c r="P383" s="266"/>
      <c r="Q383" s="266"/>
      <c r="R383" s="266"/>
      <c r="S383" s="266"/>
      <c r="T383" s="267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68" t="s">
        <v>160</v>
      </c>
      <c r="AU383" s="268" t="s">
        <v>83</v>
      </c>
      <c r="AV383" s="15" t="s">
        <v>81</v>
      </c>
      <c r="AW383" s="15" t="s">
        <v>30</v>
      </c>
      <c r="AX383" s="15" t="s">
        <v>73</v>
      </c>
      <c r="AY383" s="268" t="s">
        <v>144</v>
      </c>
    </row>
    <row r="384" spans="1:51" s="13" customFormat="1" ht="12">
      <c r="A384" s="13"/>
      <c r="B384" s="237"/>
      <c r="C384" s="238"/>
      <c r="D384" s="232" t="s">
        <v>160</v>
      </c>
      <c r="E384" s="239" t="s">
        <v>1</v>
      </c>
      <c r="F384" s="240" t="s">
        <v>508</v>
      </c>
      <c r="G384" s="238"/>
      <c r="H384" s="241">
        <v>7.3</v>
      </c>
      <c r="I384" s="242"/>
      <c r="J384" s="238"/>
      <c r="K384" s="238"/>
      <c r="L384" s="243"/>
      <c r="M384" s="244"/>
      <c r="N384" s="245"/>
      <c r="O384" s="245"/>
      <c r="P384" s="245"/>
      <c r="Q384" s="245"/>
      <c r="R384" s="245"/>
      <c r="S384" s="245"/>
      <c r="T384" s="246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7" t="s">
        <v>160</v>
      </c>
      <c r="AU384" s="247" t="s">
        <v>83</v>
      </c>
      <c r="AV384" s="13" t="s">
        <v>83</v>
      </c>
      <c r="AW384" s="13" t="s">
        <v>30</v>
      </c>
      <c r="AX384" s="13" t="s">
        <v>73</v>
      </c>
      <c r="AY384" s="247" t="s">
        <v>144</v>
      </c>
    </row>
    <row r="385" spans="1:51" s="13" customFormat="1" ht="12">
      <c r="A385" s="13"/>
      <c r="B385" s="237"/>
      <c r="C385" s="238"/>
      <c r="D385" s="232" t="s">
        <v>160</v>
      </c>
      <c r="E385" s="239" t="s">
        <v>1</v>
      </c>
      <c r="F385" s="240" t="s">
        <v>509</v>
      </c>
      <c r="G385" s="238"/>
      <c r="H385" s="241">
        <v>7.8</v>
      </c>
      <c r="I385" s="242"/>
      <c r="J385" s="238"/>
      <c r="K385" s="238"/>
      <c r="L385" s="243"/>
      <c r="M385" s="244"/>
      <c r="N385" s="245"/>
      <c r="O385" s="245"/>
      <c r="P385" s="245"/>
      <c r="Q385" s="245"/>
      <c r="R385" s="245"/>
      <c r="S385" s="245"/>
      <c r="T385" s="246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7" t="s">
        <v>160</v>
      </c>
      <c r="AU385" s="247" t="s">
        <v>83</v>
      </c>
      <c r="AV385" s="13" t="s">
        <v>83</v>
      </c>
      <c r="AW385" s="13" t="s">
        <v>30</v>
      </c>
      <c r="AX385" s="13" t="s">
        <v>73</v>
      </c>
      <c r="AY385" s="247" t="s">
        <v>144</v>
      </c>
    </row>
    <row r="386" spans="1:51" s="13" customFormat="1" ht="12">
      <c r="A386" s="13"/>
      <c r="B386" s="237"/>
      <c r="C386" s="238"/>
      <c r="D386" s="232" t="s">
        <v>160</v>
      </c>
      <c r="E386" s="239" t="s">
        <v>1</v>
      </c>
      <c r="F386" s="240" t="s">
        <v>510</v>
      </c>
      <c r="G386" s="238"/>
      <c r="H386" s="241">
        <v>7.8</v>
      </c>
      <c r="I386" s="242"/>
      <c r="J386" s="238"/>
      <c r="K386" s="238"/>
      <c r="L386" s="243"/>
      <c r="M386" s="244"/>
      <c r="N386" s="245"/>
      <c r="O386" s="245"/>
      <c r="P386" s="245"/>
      <c r="Q386" s="245"/>
      <c r="R386" s="245"/>
      <c r="S386" s="245"/>
      <c r="T386" s="246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7" t="s">
        <v>160</v>
      </c>
      <c r="AU386" s="247" t="s">
        <v>83</v>
      </c>
      <c r="AV386" s="13" t="s">
        <v>83</v>
      </c>
      <c r="AW386" s="13" t="s">
        <v>30</v>
      </c>
      <c r="AX386" s="13" t="s">
        <v>73</v>
      </c>
      <c r="AY386" s="247" t="s">
        <v>144</v>
      </c>
    </row>
    <row r="387" spans="1:51" s="13" customFormat="1" ht="12">
      <c r="A387" s="13"/>
      <c r="B387" s="237"/>
      <c r="C387" s="238"/>
      <c r="D387" s="232" t="s">
        <v>160</v>
      </c>
      <c r="E387" s="239" t="s">
        <v>1</v>
      </c>
      <c r="F387" s="240" t="s">
        <v>511</v>
      </c>
      <c r="G387" s="238"/>
      <c r="H387" s="241">
        <v>7</v>
      </c>
      <c r="I387" s="242"/>
      <c r="J387" s="238"/>
      <c r="K387" s="238"/>
      <c r="L387" s="243"/>
      <c r="M387" s="244"/>
      <c r="N387" s="245"/>
      <c r="O387" s="245"/>
      <c r="P387" s="245"/>
      <c r="Q387" s="245"/>
      <c r="R387" s="245"/>
      <c r="S387" s="245"/>
      <c r="T387" s="246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7" t="s">
        <v>160</v>
      </c>
      <c r="AU387" s="247" t="s">
        <v>83</v>
      </c>
      <c r="AV387" s="13" t="s">
        <v>83</v>
      </c>
      <c r="AW387" s="13" t="s">
        <v>30</v>
      </c>
      <c r="AX387" s="13" t="s">
        <v>73</v>
      </c>
      <c r="AY387" s="247" t="s">
        <v>144</v>
      </c>
    </row>
    <row r="388" spans="1:51" s="13" customFormat="1" ht="12">
      <c r="A388" s="13"/>
      <c r="B388" s="237"/>
      <c r="C388" s="238"/>
      <c r="D388" s="232" t="s">
        <v>160</v>
      </c>
      <c r="E388" s="239" t="s">
        <v>1</v>
      </c>
      <c r="F388" s="240" t="s">
        <v>512</v>
      </c>
      <c r="G388" s="238"/>
      <c r="H388" s="241">
        <v>7.7</v>
      </c>
      <c r="I388" s="242"/>
      <c r="J388" s="238"/>
      <c r="K388" s="238"/>
      <c r="L388" s="243"/>
      <c r="M388" s="244"/>
      <c r="N388" s="245"/>
      <c r="O388" s="245"/>
      <c r="P388" s="245"/>
      <c r="Q388" s="245"/>
      <c r="R388" s="245"/>
      <c r="S388" s="245"/>
      <c r="T388" s="246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7" t="s">
        <v>160</v>
      </c>
      <c r="AU388" s="247" t="s">
        <v>83</v>
      </c>
      <c r="AV388" s="13" t="s">
        <v>83</v>
      </c>
      <c r="AW388" s="13" t="s">
        <v>30</v>
      </c>
      <c r="AX388" s="13" t="s">
        <v>73</v>
      </c>
      <c r="AY388" s="247" t="s">
        <v>144</v>
      </c>
    </row>
    <row r="389" spans="1:51" s="13" customFormat="1" ht="12">
      <c r="A389" s="13"/>
      <c r="B389" s="237"/>
      <c r="C389" s="238"/>
      <c r="D389" s="232" t="s">
        <v>160</v>
      </c>
      <c r="E389" s="239" t="s">
        <v>1</v>
      </c>
      <c r="F389" s="240" t="s">
        <v>513</v>
      </c>
      <c r="G389" s="238"/>
      <c r="H389" s="241">
        <v>7.4</v>
      </c>
      <c r="I389" s="242"/>
      <c r="J389" s="238"/>
      <c r="K389" s="238"/>
      <c r="L389" s="243"/>
      <c r="M389" s="244"/>
      <c r="N389" s="245"/>
      <c r="O389" s="245"/>
      <c r="P389" s="245"/>
      <c r="Q389" s="245"/>
      <c r="R389" s="245"/>
      <c r="S389" s="245"/>
      <c r="T389" s="246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7" t="s">
        <v>160</v>
      </c>
      <c r="AU389" s="247" t="s">
        <v>83</v>
      </c>
      <c r="AV389" s="13" t="s">
        <v>83</v>
      </c>
      <c r="AW389" s="13" t="s">
        <v>30</v>
      </c>
      <c r="AX389" s="13" t="s">
        <v>73</v>
      </c>
      <c r="AY389" s="247" t="s">
        <v>144</v>
      </c>
    </row>
    <row r="390" spans="1:51" s="13" customFormat="1" ht="12">
      <c r="A390" s="13"/>
      <c r="B390" s="237"/>
      <c r="C390" s="238"/>
      <c r="D390" s="232" t="s">
        <v>160</v>
      </c>
      <c r="E390" s="239" t="s">
        <v>1</v>
      </c>
      <c r="F390" s="240" t="s">
        <v>514</v>
      </c>
      <c r="G390" s="238"/>
      <c r="H390" s="241">
        <v>7.7</v>
      </c>
      <c r="I390" s="242"/>
      <c r="J390" s="238"/>
      <c r="K390" s="238"/>
      <c r="L390" s="243"/>
      <c r="M390" s="244"/>
      <c r="N390" s="245"/>
      <c r="O390" s="245"/>
      <c r="P390" s="245"/>
      <c r="Q390" s="245"/>
      <c r="R390" s="245"/>
      <c r="S390" s="245"/>
      <c r="T390" s="246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7" t="s">
        <v>160</v>
      </c>
      <c r="AU390" s="247" t="s">
        <v>83</v>
      </c>
      <c r="AV390" s="13" t="s">
        <v>83</v>
      </c>
      <c r="AW390" s="13" t="s">
        <v>30</v>
      </c>
      <c r="AX390" s="13" t="s">
        <v>73</v>
      </c>
      <c r="AY390" s="247" t="s">
        <v>144</v>
      </c>
    </row>
    <row r="391" spans="1:51" s="13" customFormat="1" ht="12">
      <c r="A391" s="13"/>
      <c r="B391" s="237"/>
      <c r="C391" s="238"/>
      <c r="D391" s="232" t="s">
        <v>160</v>
      </c>
      <c r="E391" s="239" t="s">
        <v>1</v>
      </c>
      <c r="F391" s="240" t="s">
        <v>515</v>
      </c>
      <c r="G391" s="238"/>
      <c r="H391" s="241">
        <v>9.9</v>
      </c>
      <c r="I391" s="242"/>
      <c r="J391" s="238"/>
      <c r="K391" s="238"/>
      <c r="L391" s="243"/>
      <c r="M391" s="244"/>
      <c r="N391" s="245"/>
      <c r="O391" s="245"/>
      <c r="P391" s="245"/>
      <c r="Q391" s="245"/>
      <c r="R391" s="245"/>
      <c r="S391" s="245"/>
      <c r="T391" s="246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7" t="s">
        <v>160</v>
      </c>
      <c r="AU391" s="247" t="s">
        <v>83</v>
      </c>
      <c r="AV391" s="13" t="s">
        <v>83</v>
      </c>
      <c r="AW391" s="13" t="s">
        <v>30</v>
      </c>
      <c r="AX391" s="13" t="s">
        <v>73</v>
      </c>
      <c r="AY391" s="247" t="s">
        <v>144</v>
      </c>
    </row>
    <row r="392" spans="1:51" s="13" customFormat="1" ht="12">
      <c r="A392" s="13"/>
      <c r="B392" s="237"/>
      <c r="C392" s="238"/>
      <c r="D392" s="232" t="s">
        <v>160</v>
      </c>
      <c r="E392" s="239" t="s">
        <v>1</v>
      </c>
      <c r="F392" s="240" t="s">
        <v>516</v>
      </c>
      <c r="G392" s="238"/>
      <c r="H392" s="241">
        <v>3</v>
      </c>
      <c r="I392" s="242"/>
      <c r="J392" s="238"/>
      <c r="K392" s="238"/>
      <c r="L392" s="243"/>
      <c r="M392" s="244"/>
      <c r="N392" s="245"/>
      <c r="O392" s="245"/>
      <c r="P392" s="245"/>
      <c r="Q392" s="245"/>
      <c r="R392" s="245"/>
      <c r="S392" s="245"/>
      <c r="T392" s="246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7" t="s">
        <v>160</v>
      </c>
      <c r="AU392" s="247" t="s">
        <v>83</v>
      </c>
      <c r="AV392" s="13" t="s">
        <v>83</v>
      </c>
      <c r="AW392" s="13" t="s">
        <v>30</v>
      </c>
      <c r="AX392" s="13" t="s">
        <v>73</v>
      </c>
      <c r="AY392" s="247" t="s">
        <v>144</v>
      </c>
    </row>
    <row r="393" spans="1:51" s="13" customFormat="1" ht="12">
      <c r="A393" s="13"/>
      <c r="B393" s="237"/>
      <c r="C393" s="238"/>
      <c r="D393" s="232" t="s">
        <v>160</v>
      </c>
      <c r="E393" s="239" t="s">
        <v>1</v>
      </c>
      <c r="F393" s="240" t="s">
        <v>517</v>
      </c>
      <c r="G393" s="238"/>
      <c r="H393" s="241">
        <v>7.4</v>
      </c>
      <c r="I393" s="242"/>
      <c r="J393" s="238"/>
      <c r="K393" s="238"/>
      <c r="L393" s="243"/>
      <c r="M393" s="244"/>
      <c r="N393" s="245"/>
      <c r="O393" s="245"/>
      <c r="P393" s="245"/>
      <c r="Q393" s="245"/>
      <c r="R393" s="245"/>
      <c r="S393" s="245"/>
      <c r="T393" s="246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7" t="s">
        <v>160</v>
      </c>
      <c r="AU393" s="247" t="s">
        <v>83</v>
      </c>
      <c r="AV393" s="13" t="s">
        <v>83</v>
      </c>
      <c r="AW393" s="13" t="s">
        <v>30</v>
      </c>
      <c r="AX393" s="13" t="s">
        <v>73</v>
      </c>
      <c r="AY393" s="247" t="s">
        <v>144</v>
      </c>
    </row>
    <row r="394" spans="1:51" s="13" customFormat="1" ht="12">
      <c r="A394" s="13"/>
      <c r="B394" s="237"/>
      <c r="C394" s="238"/>
      <c r="D394" s="232" t="s">
        <v>160</v>
      </c>
      <c r="E394" s="239" t="s">
        <v>1</v>
      </c>
      <c r="F394" s="240" t="s">
        <v>518</v>
      </c>
      <c r="G394" s="238"/>
      <c r="H394" s="241">
        <v>7</v>
      </c>
      <c r="I394" s="242"/>
      <c r="J394" s="238"/>
      <c r="K394" s="238"/>
      <c r="L394" s="243"/>
      <c r="M394" s="244"/>
      <c r="N394" s="245"/>
      <c r="O394" s="245"/>
      <c r="P394" s="245"/>
      <c r="Q394" s="245"/>
      <c r="R394" s="245"/>
      <c r="S394" s="245"/>
      <c r="T394" s="246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7" t="s">
        <v>160</v>
      </c>
      <c r="AU394" s="247" t="s">
        <v>83</v>
      </c>
      <c r="AV394" s="13" t="s">
        <v>83</v>
      </c>
      <c r="AW394" s="13" t="s">
        <v>30</v>
      </c>
      <c r="AX394" s="13" t="s">
        <v>73</v>
      </c>
      <c r="AY394" s="247" t="s">
        <v>144</v>
      </c>
    </row>
    <row r="395" spans="1:51" s="13" customFormat="1" ht="12">
      <c r="A395" s="13"/>
      <c r="B395" s="237"/>
      <c r="C395" s="238"/>
      <c r="D395" s="232" t="s">
        <v>160</v>
      </c>
      <c r="E395" s="239" t="s">
        <v>1</v>
      </c>
      <c r="F395" s="240" t="s">
        <v>519</v>
      </c>
      <c r="G395" s="238"/>
      <c r="H395" s="241">
        <v>7.5</v>
      </c>
      <c r="I395" s="242"/>
      <c r="J395" s="238"/>
      <c r="K395" s="238"/>
      <c r="L395" s="243"/>
      <c r="M395" s="244"/>
      <c r="N395" s="245"/>
      <c r="O395" s="245"/>
      <c r="P395" s="245"/>
      <c r="Q395" s="245"/>
      <c r="R395" s="245"/>
      <c r="S395" s="245"/>
      <c r="T395" s="246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7" t="s">
        <v>160</v>
      </c>
      <c r="AU395" s="247" t="s">
        <v>83</v>
      </c>
      <c r="AV395" s="13" t="s">
        <v>83</v>
      </c>
      <c r="AW395" s="13" t="s">
        <v>30</v>
      </c>
      <c r="AX395" s="13" t="s">
        <v>73</v>
      </c>
      <c r="AY395" s="247" t="s">
        <v>144</v>
      </c>
    </row>
    <row r="396" spans="1:51" s="13" customFormat="1" ht="12">
      <c r="A396" s="13"/>
      <c r="B396" s="237"/>
      <c r="C396" s="238"/>
      <c r="D396" s="232" t="s">
        <v>160</v>
      </c>
      <c r="E396" s="239" t="s">
        <v>1</v>
      </c>
      <c r="F396" s="240" t="s">
        <v>520</v>
      </c>
      <c r="G396" s="238"/>
      <c r="H396" s="241">
        <v>7.6</v>
      </c>
      <c r="I396" s="242"/>
      <c r="J396" s="238"/>
      <c r="K396" s="238"/>
      <c r="L396" s="243"/>
      <c r="M396" s="244"/>
      <c r="N396" s="245"/>
      <c r="O396" s="245"/>
      <c r="P396" s="245"/>
      <c r="Q396" s="245"/>
      <c r="R396" s="245"/>
      <c r="S396" s="245"/>
      <c r="T396" s="246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7" t="s">
        <v>160</v>
      </c>
      <c r="AU396" s="247" t="s">
        <v>83</v>
      </c>
      <c r="AV396" s="13" t="s">
        <v>83</v>
      </c>
      <c r="AW396" s="13" t="s">
        <v>30</v>
      </c>
      <c r="AX396" s="13" t="s">
        <v>73</v>
      </c>
      <c r="AY396" s="247" t="s">
        <v>144</v>
      </c>
    </row>
    <row r="397" spans="1:51" s="13" customFormat="1" ht="12">
      <c r="A397" s="13"/>
      <c r="B397" s="237"/>
      <c r="C397" s="238"/>
      <c r="D397" s="232" t="s">
        <v>160</v>
      </c>
      <c r="E397" s="239" t="s">
        <v>1</v>
      </c>
      <c r="F397" s="240" t="s">
        <v>521</v>
      </c>
      <c r="G397" s="238"/>
      <c r="H397" s="241">
        <v>7.3</v>
      </c>
      <c r="I397" s="242"/>
      <c r="J397" s="238"/>
      <c r="K397" s="238"/>
      <c r="L397" s="243"/>
      <c r="M397" s="244"/>
      <c r="N397" s="245"/>
      <c r="O397" s="245"/>
      <c r="P397" s="245"/>
      <c r="Q397" s="245"/>
      <c r="R397" s="245"/>
      <c r="S397" s="245"/>
      <c r="T397" s="246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7" t="s">
        <v>160</v>
      </c>
      <c r="AU397" s="247" t="s">
        <v>83</v>
      </c>
      <c r="AV397" s="13" t="s">
        <v>83</v>
      </c>
      <c r="AW397" s="13" t="s">
        <v>30</v>
      </c>
      <c r="AX397" s="13" t="s">
        <v>73</v>
      </c>
      <c r="AY397" s="247" t="s">
        <v>144</v>
      </c>
    </row>
    <row r="398" spans="1:51" s="16" customFormat="1" ht="12">
      <c r="A398" s="16"/>
      <c r="B398" s="269"/>
      <c r="C398" s="270"/>
      <c r="D398" s="232" t="s">
        <v>160</v>
      </c>
      <c r="E398" s="271" t="s">
        <v>1</v>
      </c>
      <c r="F398" s="272" t="s">
        <v>209</v>
      </c>
      <c r="G398" s="270"/>
      <c r="H398" s="273">
        <v>102.4</v>
      </c>
      <c r="I398" s="274"/>
      <c r="J398" s="270"/>
      <c r="K398" s="270"/>
      <c r="L398" s="275"/>
      <c r="M398" s="276"/>
      <c r="N398" s="277"/>
      <c r="O398" s="277"/>
      <c r="P398" s="277"/>
      <c r="Q398" s="277"/>
      <c r="R398" s="277"/>
      <c r="S398" s="277"/>
      <c r="T398" s="278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T398" s="279" t="s">
        <v>160</v>
      </c>
      <c r="AU398" s="279" t="s">
        <v>83</v>
      </c>
      <c r="AV398" s="16" t="s">
        <v>145</v>
      </c>
      <c r="AW398" s="16" t="s">
        <v>30</v>
      </c>
      <c r="AX398" s="16" t="s">
        <v>73</v>
      </c>
      <c r="AY398" s="279" t="s">
        <v>144</v>
      </c>
    </row>
    <row r="399" spans="1:51" s="15" customFormat="1" ht="12">
      <c r="A399" s="15"/>
      <c r="B399" s="259"/>
      <c r="C399" s="260"/>
      <c r="D399" s="232" t="s">
        <v>160</v>
      </c>
      <c r="E399" s="261" t="s">
        <v>1</v>
      </c>
      <c r="F399" s="262" t="s">
        <v>210</v>
      </c>
      <c r="G399" s="260"/>
      <c r="H399" s="261" t="s">
        <v>1</v>
      </c>
      <c r="I399" s="263"/>
      <c r="J399" s="260"/>
      <c r="K399" s="260"/>
      <c r="L399" s="264"/>
      <c r="M399" s="265"/>
      <c r="N399" s="266"/>
      <c r="O399" s="266"/>
      <c r="P399" s="266"/>
      <c r="Q399" s="266"/>
      <c r="R399" s="266"/>
      <c r="S399" s="266"/>
      <c r="T399" s="267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68" t="s">
        <v>160</v>
      </c>
      <c r="AU399" s="268" t="s">
        <v>83</v>
      </c>
      <c r="AV399" s="15" t="s">
        <v>81</v>
      </c>
      <c r="AW399" s="15" t="s">
        <v>30</v>
      </c>
      <c r="AX399" s="15" t="s">
        <v>73</v>
      </c>
      <c r="AY399" s="268" t="s">
        <v>144</v>
      </c>
    </row>
    <row r="400" spans="1:51" s="13" customFormat="1" ht="12">
      <c r="A400" s="13"/>
      <c r="B400" s="237"/>
      <c r="C400" s="238"/>
      <c r="D400" s="232" t="s">
        <v>160</v>
      </c>
      <c r="E400" s="239" t="s">
        <v>1</v>
      </c>
      <c r="F400" s="240" t="s">
        <v>522</v>
      </c>
      <c r="G400" s="238"/>
      <c r="H400" s="241">
        <v>6.21</v>
      </c>
      <c r="I400" s="242"/>
      <c r="J400" s="238"/>
      <c r="K400" s="238"/>
      <c r="L400" s="243"/>
      <c r="M400" s="244"/>
      <c r="N400" s="245"/>
      <c r="O400" s="245"/>
      <c r="P400" s="245"/>
      <c r="Q400" s="245"/>
      <c r="R400" s="245"/>
      <c r="S400" s="245"/>
      <c r="T400" s="246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7" t="s">
        <v>160</v>
      </c>
      <c r="AU400" s="247" t="s">
        <v>83</v>
      </c>
      <c r="AV400" s="13" t="s">
        <v>83</v>
      </c>
      <c r="AW400" s="13" t="s">
        <v>30</v>
      </c>
      <c r="AX400" s="13" t="s">
        <v>73</v>
      </c>
      <c r="AY400" s="247" t="s">
        <v>144</v>
      </c>
    </row>
    <row r="401" spans="1:51" s="13" customFormat="1" ht="12">
      <c r="A401" s="13"/>
      <c r="B401" s="237"/>
      <c r="C401" s="238"/>
      <c r="D401" s="232" t="s">
        <v>160</v>
      </c>
      <c r="E401" s="239" t="s">
        <v>1</v>
      </c>
      <c r="F401" s="240" t="s">
        <v>523</v>
      </c>
      <c r="G401" s="238"/>
      <c r="H401" s="241">
        <v>6.11</v>
      </c>
      <c r="I401" s="242"/>
      <c r="J401" s="238"/>
      <c r="K401" s="238"/>
      <c r="L401" s="243"/>
      <c r="M401" s="244"/>
      <c r="N401" s="245"/>
      <c r="O401" s="245"/>
      <c r="P401" s="245"/>
      <c r="Q401" s="245"/>
      <c r="R401" s="245"/>
      <c r="S401" s="245"/>
      <c r="T401" s="246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7" t="s">
        <v>160</v>
      </c>
      <c r="AU401" s="247" t="s">
        <v>83</v>
      </c>
      <c r="AV401" s="13" t="s">
        <v>83</v>
      </c>
      <c r="AW401" s="13" t="s">
        <v>30</v>
      </c>
      <c r="AX401" s="13" t="s">
        <v>73</v>
      </c>
      <c r="AY401" s="247" t="s">
        <v>144</v>
      </c>
    </row>
    <row r="402" spans="1:51" s="13" customFormat="1" ht="12">
      <c r="A402" s="13"/>
      <c r="B402" s="237"/>
      <c r="C402" s="238"/>
      <c r="D402" s="232" t="s">
        <v>160</v>
      </c>
      <c r="E402" s="239" t="s">
        <v>1</v>
      </c>
      <c r="F402" s="240" t="s">
        <v>524</v>
      </c>
      <c r="G402" s="238"/>
      <c r="H402" s="241">
        <v>5.71</v>
      </c>
      <c r="I402" s="242"/>
      <c r="J402" s="238"/>
      <c r="K402" s="238"/>
      <c r="L402" s="243"/>
      <c r="M402" s="244"/>
      <c r="N402" s="245"/>
      <c r="O402" s="245"/>
      <c r="P402" s="245"/>
      <c r="Q402" s="245"/>
      <c r="R402" s="245"/>
      <c r="S402" s="245"/>
      <c r="T402" s="246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7" t="s">
        <v>160</v>
      </c>
      <c r="AU402" s="247" t="s">
        <v>83</v>
      </c>
      <c r="AV402" s="13" t="s">
        <v>83</v>
      </c>
      <c r="AW402" s="13" t="s">
        <v>30</v>
      </c>
      <c r="AX402" s="13" t="s">
        <v>73</v>
      </c>
      <c r="AY402" s="247" t="s">
        <v>144</v>
      </c>
    </row>
    <row r="403" spans="1:51" s="13" customFormat="1" ht="12">
      <c r="A403" s="13"/>
      <c r="B403" s="237"/>
      <c r="C403" s="238"/>
      <c r="D403" s="232" t="s">
        <v>160</v>
      </c>
      <c r="E403" s="239" t="s">
        <v>1</v>
      </c>
      <c r="F403" s="240" t="s">
        <v>525</v>
      </c>
      <c r="G403" s="238"/>
      <c r="H403" s="241">
        <v>6.71</v>
      </c>
      <c r="I403" s="242"/>
      <c r="J403" s="238"/>
      <c r="K403" s="238"/>
      <c r="L403" s="243"/>
      <c r="M403" s="244"/>
      <c r="N403" s="245"/>
      <c r="O403" s="245"/>
      <c r="P403" s="245"/>
      <c r="Q403" s="245"/>
      <c r="R403" s="245"/>
      <c r="S403" s="245"/>
      <c r="T403" s="246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7" t="s">
        <v>160</v>
      </c>
      <c r="AU403" s="247" t="s">
        <v>83</v>
      </c>
      <c r="AV403" s="13" t="s">
        <v>83</v>
      </c>
      <c r="AW403" s="13" t="s">
        <v>30</v>
      </c>
      <c r="AX403" s="13" t="s">
        <v>73</v>
      </c>
      <c r="AY403" s="247" t="s">
        <v>144</v>
      </c>
    </row>
    <row r="404" spans="1:51" s="13" customFormat="1" ht="12">
      <c r="A404" s="13"/>
      <c r="B404" s="237"/>
      <c r="C404" s="238"/>
      <c r="D404" s="232" t="s">
        <v>160</v>
      </c>
      <c r="E404" s="239" t="s">
        <v>1</v>
      </c>
      <c r="F404" s="240" t="s">
        <v>526</v>
      </c>
      <c r="G404" s="238"/>
      <c r="H404" s="241">
        <v>6.31</v>
      </c>
      <c r="I404" s="242"/>
      <c r="J404" s="238"/>
      <c r="K404" s="238"/>
      <c r="L404" s="243"/>
      <c r="M404" s="244"/>
      <c r="N404" s="245"/>
      <c r="O404" s="245"/>
      <c r="P404" s="245"/>
      <c r="Q404" s="245"/>
      <c r="R404" s="245"/>
      <c r="S404" s="245"/>
      <c r="T404" s="246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7" t="s">
        <v>160</v>
      </c>
      <c r="AU404" s="247" t="s">
        <v>83</v>
      </c>
      <c r="AV404" s="13" t="s">
        <v>83</v>
      </c>
      <c r="AW404" s="13" t="s">
        <v>30</v>
      </c>
      <c r="AX404" s="13" t="s">
        <v>73</v>
      </c>
      <c r="AY404" s="247" t="s">
        <v>144</v>
      </c>
    </row>
    <row r="405" spans="1:51" s="13" customFormat="1" ht="12">
      <c r="A405" s="13"/>
      <c r="B405" s="237"/>
      <c r="C405" s="238"/>
      <c r="D405" s="232" t="s">
        <v>160</v>
      </c>
      <c r="E405" s="239" t="s">
        <v>1</v>
      </c>
      <c r="F405" s="240" t="s">
        <v>527</v>
      </c>
      <c r="G405" s="238"/>
      <c r="H405" s="241">
        <v>6.91</v>
      </c>
      <c r="I405" s="242"/>
      <c r="J405" s="238"/>
      <c r="K405" s="238"/>
      <c r="L405" s="243"/>
      <c r="M405" s="244"/>
      <c r="N405" s="245"/>
      <c r="O405" s="245"/>
      <c r="P405" s="245"/>
      <c r="Q405" s="245"/>
      <c r="R405" s="245"/>
      <c r="S405" s="245"/>
      <c r="T405" s="246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7" t="s">
        <v>160</v>
      </c>
      <c r="AU405" s="247" t="s">
        <v>83</v>
      </c>
      <c r="AV405" s="13" t="s">
        <v>83</v>
      </c>
      <c r="AW405" s="13" t="s">
        <v>30</v>
      </c>
      <c r="AX405" s="13" t="s">
        <v>73</v>
      </c>
      <c r="AY405" s="247" t="s">
        <v>144</v>
      </c>
    </row>
    <row r="406" spans="1:51" s="13" customFormat="1" ht="12">
      <c r="A406" s="13"/>
      <c r="B406" s="237"/>
      <c r="C406" s="238"/>
      <c r="D406" s="232" t="s">
        <v>160</v>
      </c>
      <c r="E406" s="239" t="s">
        <v>1</v>
      </c>
      <c r="F406" s="240" t="s">
        <v>528</v>
      </c>
      <c r="G406" s="238"/>
      <c r="H406" s="241">
        <v>9.31</v>
      </c>
      <c r="I406" s="242"/>
      <c r="J406" s="238"/>
      <c r="K406" s="238"/>
      <c r="L406" s="243"/>
      <c r="M406" s="244"/>
      <c r="N406" s="245"/>
      <c r="O406" s="245"/>
      <c r="P406" s="245"/>
      <c r="Q406" s="245"/>
      <c r="R406" s="245"/>
      <c r="S406" s="245"/>
      <c r="T406" s="246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7" t="s">
        <v>160</v>
      </c>
      <c r="AU406" s="247" t="s">
        <v>83</v>
      </c>
      <c r="AV406" s="13" t="s">
        <v>83</v>
      </c>
      <c r="AW406" s="13" t="s">
        <v>30</v>
      </c>
      <c r="AX406" s="13" t="s">
        <v>73</v>
      </c>
      <c r="AY406" s="247" t="s">
        <v>144</v>
      </c>
    </row>
    <row r="407" spans="1:51" s="13" customFormat="1" ht="12">
      <c r="A407" s="13"/>
      <c r="B407" s="237"/>
      <c r="C407" s="238"/>
      <c r="D407" s="232" t="s">
        <v>160</v>
      </c>
      <c r="E407" s="239" t="s">
        <v>1</v>
      </c>
      <c r="F407" s="240" t="s">
        <v>529</v>
      </c>
      <c r="G407" s="238"/>
      <c r="H407" s="241">
        <v>6.91</v>
      </c>
      <c r="I407" s="242"/>
      <c r="J407" s="238"/>
      <c r="K407" s="238"/>
      <c r="L407" s="243"/>
      <c r="M407" s="244"/>
      <c r="N407" s="245"/>
      <c r="O407" s="245"/>
      <c r="P407" s="245"/>
      <c r="Q407" s="245"/>
      <c r="R407" s="245"/>
      <c r="S407" s="245"/>
      <c r="T407" s="246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7" t="s">
        <v>160</v>
      </c>
      <c r="AU407" s="247" t="s">
        <v>83</v>
      </c>
      <c r="AV407" s="13" t="s">
        <v>83</v>
      </c>
      <c r="AW407" s="13" t="s">
        <v>30</v>
      </c>
      <c r="AX407" s="13" t="s">
        <v>73</v>
      </c>
      <c r="AY407" s="247" t="s">
        <v>144</v>
      </c>
    </row>
    <row r="408" spans="1:51" s="13" customFormat="1" ht="12">
      <c r="A408" s="13"/>
      <c r="B408" s="237"/>
      <c r="C408" s="238"/>
      <c r="D408" s="232" t="s">
        <v>160</v>
      </c>
      <c r="E408" s="239" t="s">
        <v>1</v>
      </c>
      <c r="F408" s="240" t="s">
        <v>530</v>
      </c>
      <c r="G408" s="238"/>
      <c r="H408" s="241">
        <v>7.11</v>
      </c>
      <c r="I408" s="242"/>
      <c r="J408" s="238"/>
      <c r="K408" s="238"/>
      <c r="L408" s="243"/>
      <c r="M408" s="244"/>
      <c r="N408" s="245"/>
      <c r="O408" s="245"/>
      <c r="P408" s="245"/>
      <c r="Q408" s="245"/>
      <c r="R408" s="245"/>
      <c r="S408" s="245"/>
      <c r="T408" s="246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7" t="s">
        <v>160</v>
      </c>
      <c r="AU408" s="247" t="s">
        <v>83</v>
      </c>
      <c r="AV408" s="13" t="s">
        <v>83</v>
      </c>
      <c r="AW408" s="13" t="s">
        <v>30</v>
      </c>
      <c r="AX408" s="13" t="s">
        <v>73</v>
      </c>
      <c r="AY408" s="247" t="s">
        <v>144</v>
      </c>
    </row>
    <row r="409" spans="1:51" s="13" customFormat="1" ht="12">
      <c r="A409" s="13"/>
      <c r="B409" s="237"/>
      <c r="C409" s="238"/>
      <c r="D409" s="232" t="s">
        <v>160</v>
      </c>
      <c r="E409" s="239" t="s">
        <v>1</v>
      </c>
      <c r="F409" s="240" t="s">
        <v>531</v>
      </c>
      <c r="G409" s="238"/>
      <c r="H409" s="241">
        <v>6.61</v>
      </c>
      <c r="I409" s="242"/>
      <c r="J409" s="238"/>
      <c r="K409" s="238"/>
      <c r="L409" s="243"/>
      <c r="M409" s="244"/>
      <c r="N409" s="245"/>
      <c r="O409" s="245"/>
      <c r="P409" s="245"/>
      <c r="Q409" s="245"/>
      <c r="R409" s="245"/>
      <c r="S409" s="245"/>
      <c r="T409" s="246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7" t="s">
        <v>160</v>
      </c>
      <c r="AU409" s="247" t="s">
        <v>83</v>
      </c>
      <c r="AV409" s="13" t="s">
        <v>83</v>
      </c>
      <c r="AW409" s="13" t="s">
        <v>30</v>
      </c>
      <c r="AX409" s="13" t="s">
        <v>73</v>
      </c>
      <c r="AY409" s="247" t="s">
        <v>144</v>
      </c>
    </row>
    <row r="410" spans="1:51" s="13" customFormat="1" ht="12">
      <c r="A410" s="13"/>
      <c r="B410" s="237"/>
      <c r="C410" s="238"/>
      <c r="D410" s="232" t="s">
        <v>160</v>
      </c>
      <c r="E410" s="239" t="s">
        <v>1</v>
      </c>
      <c r="F410" s="240" t="s">
        <v>532</v>
      </c>
      <c r="G410" s="238"/>
      <c r="H410" s="241">
        <v>5.51</v>
      </c>
      <c r="I410" s="242"/>
      <c r="J410" s="238"/>
      <c r="K410" s="238"/>
      <c r="L410" s="243"/>
      <c r="M410" s="244"/>
      <c r="N410" s="245"/>
      <c r="O410" s="245"/>
      <c r="P410" s="245"/>
      <c r="Q410" s="245"/>
      <c r="R410" s="245"/>
      <c r="S410" s="245"/>
      <c r="T410" s="246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7" t="s">
        <v>160</v>
      </c>
      <c r="AU410" s="247" t="s">
        <v>83</v>
      </c>
      <c r="AV410" s="13" t="s">
        <v>83</v>
      </c>
      <c r="AW410" s="13" t="s">
        <v>30</v>
      </c>
      <c r="AX410" s="13" t="s">
        <v>73</v>
      </c>
      <c r="AY410" s="247" t="s">
        <v>144</v>
      </c>
    </row>
    <row r="411" spans="1:51" s="13" customFormat="1" ht="12">
      <c r="A411" s="13"/>
      <c r="B411" s="237"/>
      <c r="C411" s="238"/>
      <c r="D411" s="232" t="s">
        <v>160</v>
      </c>
      <c r="E411" s="239" t="s">
        <v>1</v>
      </c>
      <c r="F411" s="240" t="s">
        <v>533</v>
      </c>
      <c r="G411" s="238"/>
      <c r="H411" s="241">
        <v>5.91</v>
      </c>
      <c r="I411" s="242"/>
      <c r="J411" s="238"/>
      <c r="K411" s="238"/>
      <c r="L411" s="243"/>
      <c r="M411" s="244"/>
      <c r="N411" s="245"/>
      <c r="O411" s="245"/>
      <c r="P411" s="245"/>
      <c r="Q411" s="245"/>
      <c r="R411" s="245"/>
      <c r="S411" s="245"/>
      <c r="T411" s="246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7" t="s">
        <v>160</v>
      </c>
      <c r="AU411" s="247" t="s">
        <v>83</v>
      </c>
      <c r="AV411" s="13" t="s">
        <v>83</v>
      </c>
      <c r="AW411" s="13" t="s">
        <v>30</v>
      </c>
      <c r="AX411" s="13" t="s">
        <v>73</v>
      </c>
      <c r="AY411" s="247" t="s">
        <v>144</v>
      </c>
    </row>
    <row r="412" spans="1:51" s="13" customFormat="1" ht="12">
      <c r="A412" s="13"/>
      <c r="B412" s="237"/>
      <c r="C412" s="238"/>
      <c r="D412" s="232" t="s">
        <v>160</v>
      </c>
      <c r="E412" s="239" t="s">
        <v>1</v>
      </c>
      <c r="F412" s="240" t="s">
        <v>534</v>
      </c>
      <c r="G412" s="238"/>
      <c r="H412" s="241">
        <v>5.71</v>
      </c>
      <c r="I412" s="242"/>
      <c r="J412" s="238"/>
      <c r="K412" s="238"/>
      <c r="L412" s="243"/>
      <c r="M412" s="244"/>
      <c r="N412" s="245"/>
      <c r="O412" s="245"/>
      <c r="P412" s="245"/>
      <c r="Q412" s="245"/>
      <c r="R412" s="245"/>
      <c r="S412" s="245"/>
      <c r="T412" s="246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7" t="s">
        <v>160</v>
      </c>
      <c r="AU412" s="247" t="s">
        <v>83</v>
      </c>
      <c r="AV412" s="13" t="s">
        <v>83</v>
      </c>
      <c r="AW412" s="13" t="s">
        <v>30</v>
      </c>
      <c r="AX412" s="13" t="s">
        <v>73</v>
      </c>
      <c r="AY412" s="247" t="s">
        <v>144</v>
      </c>
    </row>
    <row r="413" spans="1:51" s="13" customFormat="1" ht="12">
      <c r="A413" s="13"/>
      <c r="B413" s="237"/>
      <c r="C413" s="238"/>
      <c r="D413" s="232" t="s">
        <v>160</v>
      </c>
      <c r="E413" s="239" t="s">
        <v>1</v>
      </c>
      <c r="F413" s="240" t="s">
        <v>535</v>
      </c>
      <c r="G413" s="238"/>
      <c r="H413" s="241">
        <v>5.81</v>
      </c>
      <c r="I413" s="242"/>
      <c r="J413" s="238"/>
      <c r="K413" s="238"/>
      <c r="L413" s="243"/>
      <c r="M413" s="244"/>
      <c r="N413" s="245"/>
      <c r="O413" s="245"/>
      <c r="P413" s="245"/>
      <c r="Q413" s="245"/>
      <c r="R413" s="245"/>
      <c r="S413" s="245"/>
      <c r="T413" s="246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7" t="s">
        <v>160</v>
      </c>
      <c r="AU413" s="247" t="s">
        <v>83</v>
      </c>
      <c r="AV413" s="13" t="s">
        <v>83</v>
      </c>
      <c r="AW413" s="13" t="s">
        <v>30</v>
      </c>
      <c r="AX413" s="13" t="s">
        <v>73</v>
      </c>
      <c r="AY413" s="247" t="s">
        <v>144</v>
      </c>
    </row>
    <row r="414" spans="1:51" s="16" customFormat="1" ht="12">
      <c r="A414" s="16"/>
      <c r="B414" s="269"/>
      <c r="C414" s="270"/>
      <c r="D414" s="232" t="s">
        <v>160</v>
      </c>
      <c r="E414" s="271" t="s">
        <v>1</v>
      </c>
      <c r="F414" s="272" t="s">
        <v>209</v>
      </c>
      <c r="G414" s="270"/>
      <c r="H414" s="273">
        <v>90.84</v>
      </c>
      <c r="I414" s="274"/>
      <c r="J414" s="270"/>
      <c r="K414" s="270"/>
      <c r="L414" s="275"/>
      <c r="M414" s="276"/>
      <c r="N414" s="277"/>
      <c r="O414" s="277"/>
      <c r="P414" s="277"/>
      <c r="Q414" s="277"/>
      <c r="R414" s="277"/>
      <c r="S414" s="277"/>
      <c r="T414" s="278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T414" s="279" t="s">
        <v>160</v>
      </c>
      <c r="AU414" s="279" t="s">
        <v>83</v>
      </c>
      <c r="AV414" s="16" t="s">
        <v>145</v>
      </c>
      <c r="AW414" s="16" t="s">
        <v>30</v>
      </c>
      <c r="AX414" s="16" t="s">
        <v>73</v>
      </c>
      <c r="AY414" s="279" t="s">
        <v>144</v>
      </c>
    </row>
    <row r="415" spans="1:51" s="14" customFormat="1" ht="12">
      <c r="A415" s="14"/>
      <c r="B415" s="248"/>
      <c r="C415" s="249"/>
      <c r="D415" s="232" t="s">
        <v>160</v>
      </c>
      <c r="E415" s="250" t="s">
        <v>1</v>
      </c>
      <c r="F415" s="251" t="s">
        <v>163</v>
      </c>
      <c r="G415" s="249"/>
      <c r="H415" s="252">
        <v>193.24</v>
      </c>
      <c r="I415" s="253"/>
      <c r="J415" s="249"/>
      <c r="K415" s="249"/>
      <c r="L415" s="254"/>
      <c r="M415" s="255"/>
      <c r="N415" s="256"/>
      <c r="O415" s="256"/>
      <c r="P415" s="256"/>
      <c r="Q415" s="256"/>
      <c r="R415" s="256"/>
      <c r="S415" s="256"/>
      <c r="T415" s="257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8" t="s">
        <v>160</v>
      </c>
      <c r="AU415" s="258" t="s">
        <v>83</v>
      </c>
      <c r="AV415" s="14" t="s">
        <v>151</v>
      </c>
      <c r="AW415" s="14" t="s">
        <v>30</v>
      </c>
      <c r="AX415" s="14" t="s">
        <v>81</v>
      </c>
      <c r="AY415" s="258" t="s">
        <v>144</v>
      </c>
    </row>
    <row r="416" spans="1:65" s="2" customFormat="1" ht="16.5" customHeight="1">
      <c r="A416" s="39"/>
      <c r="B416" s="40"/>
      <c r="C416" s="219" t="s">
        <v>536</v>
      </c>
      <c r="D416" s="219" t="s">
        <v>147</v>
      </c>
      <c r="E416" s="220" t="s">
        <v>537</v>
      </c>
      <c r="F416" s="221" t="s">
        <v>538</v>
      </c>
      <c r="G416" s="222" t="s">
        <v>157</v>
      </c>
      <c r="H416" s="223">
        <v>193.24</v>
      </c>
      <c r="I416" s="224"/>
      <c r="J416" s="225">
        <f>ROUND(I416*H416,2)</f>
        <v>0</v>
      </c>
      <c r="K416" s="221" t="s">
        <v>1</v>
      </c>
      <c r="L416" s="45"/>
      <c r="M416" s="226" t="s">
        <v>1</v>
      </c>
      <c r="N416" s="227" t="s">
        <v>38</v>
      </c>
      <c r="O416" s="92"/>
      <c r="P416" s="228">
        <f>O416*H416</f>
        <v>0</v>
      </c>
      <c r="Q416" s="228">
        <v>0</v>
      </c>
      <c r="R416" s="228">
        <f>Q416*H416</f>
        <v>0</v>
      </c>
      <c r="S416" s="228">
        <v>0</v>
      </c>
      <c r="T416" s="229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30" t="s">
        <v>327</v>
      </c>
      <c r="AT416" s="230" t="s">
        <v>147</v>
      </c>
      <c r="AU416" s="230" t="s">
        <v>83</v>
      </c>
      <c r="AY416" s="18" t="s">
        <v>144</v>
      </c>
      <c r="BE416" s="231">
        <f>IF(N416="základní",J416,0)</f>
        <v>0</v>
      </c>
      <c r="BF416" s="231">
        <f>IF(N416="snížená",J416,0)</f>
        <v>0</v>
      </c>
      <c r="BG416" s="231">
        <f>IF(N416="zákl. přenesená",J416,0)</f>
        <v>0</v>
      </c>
      <c r="BH416" s="231">
        <f>IF(N416="sníž. přenesená",J416,0)</f>
        <v>0</v>
      </c>
      <c r="BI416" s="231">
        <f>IF(N416="nulová",J416,0)</f>
        <v>0</v>
      </c>
      <c r="BJ416" s="18" t="s">
        <v>81</v>
      </c>
      <c r="BK416" s="231">
        <f>ROUND(I416*H416,2)</f>
        <v>0</v>
      </c>
      <c r="BL416" s="18" t="s">
        <v>327</v>
      </c>
      <c r="BM416" s="230" t="s">
        <v>539</v>
      </c>
    </row>
    <row r="417" spans="1:47" s="2" customFormat="1" ht="12">
      <c r="A417" s="39"/>
      <c r="B417" s="40"/>
      <c r="C417" s="41"/>
      <c r="D417" s="232" t="s">
        <v>153</v>
      </c>
      <c r="E417" s="41"/>
      <c r="F417" s="233" t="s">
        <v>540</v>
      </c>
      <c r="G417" s="41"/>
      <c r="H417" s="41"/>
      <c r="I417" s="234"/>
      <c r="J417" s="41"/>
      <c r="K417" s="41"/>
      <c r="L417" s="45"/>
      <c r="M417" s="235"/>
      <c r="N417" s="236"/>
      <c r="O417" s="92"/>
      <c r="P417" s="92"/>
      <c r="Q417" s="92"/>
      <c r="R417" s="92"/>
      <c r="S417" s="92"/>
      <c r="T417" s="93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T417" s="18" t="s">
        <v>153</v>
      </c>
      <c r="AU417" s="18" t="s">
        <v>83</v>
      </c>
    </row>
    <row r="418" spans="1:51" s="15" customFormat="1" ht="12">
      <c r="A418" s="15"/>
      <c r="B418" s="259"/>
      <c r="C418" s="260"/>
      <c r="D418" s="232" t="s">
        <v>160</v>
      </c>
      <c r="E418" s="261" t="s">
        <v>1</v>
      </c>
      <c r="F418" s="262" t="s">
        <v>256</v>
      </c>
      <c r="G418" s="260"/>
      <c r="H418" s="261" t="s">
        <v>1</v>
      </c>
      <c r="I418" s="263"/>
      <c r="J418" s="260"/>
      <c r="K418" s="260"/>
      <c r="L418" s="264"/>
      <c r="M418" s="265"/>
      <c r="N418" s="266"/>
      <c r="O418" s="266"/>
      <c r="P418" s="266"/>
      <c r="Q418" s="266"/>
      <c r="R418" s="266"/>
      <c r="S418" s="266"/>
      <c r="T418" s="267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68" t="s">
        <v>160</v>
      </c>
      <c r="AU418" s="268" t="s">
        <v>83</v>
      </c>
      <c r="AV418" s="15" t="s">
        <v>81</v>
      </c>
      <c r="AW418" s="15" t="s">
        <v>30</v>
      </c>
      <c r="AX418" s="15" t="s">
        <v>73</v>
      </c>
      <c r="AY418" s="268" t="s">
        <v>144</v>
      </c>
    </row>
    <row r="419" spans="1:51" s="13" customFormat="1" ht="12">
      <c r="A419" s="13"/>
      <c r="B419" s="237"/>
      <c r="C419" s="238"/>
      <c r="D419" s="232" t="s">
        <v>160</v>
      </c>
      <c r="E419" s="239" t="s">
        <v>1</v>
      </c>
      <c r="F419" s="240" t="s">
        <v>508</v>
      </c>
      <c r="G419" s="238"/>
      <c r="H419" s="241">
        <v>7.3</v>
      </c>
      <c r="I419" s="242"/>
      <c r="J419" s="238"/>
      <c r="K419" s="238"/>
      <c r="L419" s="243"/>
      <c r="M419" s="244"/>
      <c r="N419" s="245"/>
      <c r="O419" s="245"/>
      <c r="P419" s="245"/>
      <c r="Q419" s="245"/>
      <c r="R419" s="245"/>
      <c r="S419" s="245"/>
      <c r="T419" s="246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7" t="s">
        <v>160</v>
      </c>
      <c r="AU419" s="247" t="s">
        <v>83</v>
      </c>
      <c r="AV419" s="13" t="s">
        <v>83</v>
      </c>
      <c r="AW419" s="13" t="s">
        <v>30</v>
      </c>
      <c r="AX419" s="13" t="s">
        <v>73</v>
      </c>
      <c r="AY419" s="247" t="s">
        <v>144</v>
      </c>
    </row>
    <row r="420" spans="1:51" s="13" customFormat="1" ht="12">
      <c r="A420" s="13"/>
      <c r="B420" s="237"/>
      <c r="C420" s="238"/>
      <c r="D420" s="232" t="s">
        <v>160</v>
      </c>
      <c r="E420" s="239" t="s">
        <v>1</v>
      </c>
      <c r="F420" s="240" t="s">
        <v>509</v>
      </c>
      <c r="G420" s="238"/>
      <c r="H420" s="241">
        <v>7.8</v>
      </c>
      <c r="I420" s="242"/>
      <c r="J420" s="238"/>
      <c r="K420" s="238"/>
      <c r="L420" s="243"/>
      <c r="M420" s="244"/>
      <c r="N420" s="245"/>
      <c r="O420" s="245"/>
      <c r="P420" s="245"/>
      <c r="Q420" s="245"/>
      <c r="R420" s="245"/>
      <c r="S420" s="245"/>
      <c r="T420" s="246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7" t="s">
        <v>160</v>
      </c>
      <c r="AU420" s="247" t="s">
        <v>83</v>
      </c>
      <c r="AV420" s="13" t="s">
        <v>83</v>
      </c>
      <c r="AW420" s="13" t="s">
        <v>30</v>
      </c>
      <c r="AX420" s="13" t="s">
        <v>73</v>
      </c>
      <c r="AY420" s="247" t="s">
        <v>144</v>
      </c>
    </row>
    <row r="421" spans="1:51" s="13" customFormat="1" ht="12">
      <c r="A421" s="13"/>
      <c r="B421" s="237"/>
      <c r="C421" s="238"/>
      <c r="D421" s="232" t="s">
        <v>160</v>
      </c>
      <c r="E421" s="239" t="s">
        <v>1</v>
      </c>
      <c r="F421" s="240" t="s">
        <v>510</v>
      </c>
      <c r="G421" s="238"/>
      <c r="H421" s="241">
        <v>7.8</v>
      </c>
      <c r="I421" s="242"/>
      <c r="J421" s="238"/>
      <c r="K421" s="238"/>
      <c r="L421" s="243"/>
      <c r="M421" s="244"/>
      <c r="N421" s="245"/>
      <c r="O421" s="245"/>
      <c r="P421" s="245"/>
      <c r="Q421" s="245"/>
      <c r="R421" s="245"/>
      <c r="S421" s="245"/>
      <c r="T421" s="246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7" t="s">
        <v>160</v>
      </c>
      <c r="AU421" s="247" t="s">
        <v>83</v>
      </c>
      <c r="AV421" s="13" t="s">
        <v>83</v>
      </c>
      <c r="AW421" s="13" t="s">
        <v>30</v>
      </c>
      <c r="AX421" s="13" t="s">
        <v>73</v>
      </c>
      <c r="AY421" s="247" t="s">
        <v>144</v>
      </c>
    </row>
    <row r="422" spans="1:51" s="13" customFormat="1" ht="12">
      <c r="A422" s="13"/>
      <c r="B422" s="237"/>
      <c r="C422" s="238"/>
      <c r="D422" s="232" t="s">
        <v>160</v>
      </c>
      <c r="E422" s="239" t="s">
        <v>1</v>
      </c>
      <c r="F422" s="240" t="s">
        <v>511</v>
      </c>
      <c r="G422" s="238"/>
      <c r="H422" s="241">
        <v>7</v>
      </c>
      <c r="I422" s="242"/>
      <c r="J422" s="238"/>
      <c r="K422" s="238"/>
      <c r="L422" s="243"/>
      <c r="M422" s="244"/>
      <c r="N422" s="245"/>
      <c r="O422" s="245"/>
      <c r="P422" s="245"/>
      <c r="Q422" s="245"/>
      <c r="R422" s="245"/>
      <c r="S422" s="245"/>
      <c r="T422" s="246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7" t="s">
        <v>160</v>
      </c>
      <c r="AU422" s="247" t="s">
        <v>83</v>
      </c>
      <c r="AV422" s="13" t="s">
        <v>83</v>
      </c>
      <c r="AW422" s="13" t="s">
        <v>30</v>
      </c>
      <c r="AX422" s="13" t="s">
        <v>73</v>
      </c>
      <c r="AY422" s="247" t="s">
        <v>144</v>
      </c>
    </row>
    <row r="423" spans="1:51" s="13" customFormat="1" ht="12">
      <c r="A423" s="13"/>
      <c r="B423" s="237"/>
      <c r="C423" s="238"/>
      <c r="D423" s="232" t="s">
        <v>160</v>
      </c>
      <c r="E423" s="239" t="s">
        <v>1</v>
      </c>
      <c r="F423" s="240" t="s">
        <v>512</v>
      </c>
      <c r="G423" s="238"/>
      <c r="H423" s="241">
        <v>7.7</v>
      </c>
      <c r="I423" s="242"/>
      <c r="J423" s="238"/>
      <c r="K423" s="238"/>
      <c r="L423" s="243"/>
      <c r="M423" s="244"/>
      <c r="N423" s="245"/>
      <c r="O423" s="245"/>
      <c r="P423" s="245"/>
      <c r="Q423" s="245"/>
      <c r="R423" s="245"/>
      <c r="S423" s="245"/>
      <c r="T423" s="246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7" t="s">
        <v>160</v>
      </c>
      <c r="AU423" s="247" t="s">
        <v>83</v>
      </c>
      <c r="AV423" s="13" t="s">
        <v>83</v>
      </c>
      <c r="AW423" s="13" t="s">
        <v>30</v>
      </c>
      <c r="AX423" s="13" t="s">
        <v>73</v>
      </c>
      <c r="AY423" s="247" t="s">
        <v>144</v>
      </c>
    </row>
    <row r="424" spans="1:51" s="13" customFormat="1" ht="12">
      <c r="A424" s="13"/>
      <c r="B424" s="237"/>
      <c r="C424" s="238"/>
      <c r="D424" s="232" t="s">
        <v>160</v>
      </c>
      <c r="E424" s="239" t="s">
        <v>1</v>
      </c>
      <c r="F424" s="240" t="s">
        <v>513</v>
      </c>
      <c r="G424" s="238"/>
      <c r="H424" s="241">
        <v>7.4</v>
      </c>
      <c r="I424" s="242"/>
      <c r="J424" s="238"/>
      <c r="K424" s="238"/>
      <c r="L424" s="243"/>
      <c r="M424" s="244"/>
      <c r="N424" s="245"/>
      <c r="O424" s="245"/>
      <c r="P424" s="245"/>
      <c r="Q424" s="245"/>
      <c r="R424" s="245"/>
      <c r="S424" s="245"/>
      <c r="T424" s="246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7" t="s">
        <v>160</v>
      </c>
      <c r="AU424" s="247" t="s">
        <v>83</v>
      </c>
      <c r="AV424" s="13" t="s">
        <v>83</v>
      </c>
      <c r="AW424" s="13" t="s">
        <v>30</v>
      </c>
      <c r="AX424" s="13" t="s">
        <v>73</v>
      </c>
      <c r="AY424" s="247" t="s">
        <v>144</v>
      </c>
    </row>
    <row r="425" spans="1:51" s="13" customFormat="1" ht="12">
      <c r="A425" s="13"/>
      <c r="B425" s="237"/>
      <c r="C425" s="238"/>
      <c r="D425" s="232" t="s">
        <v>160</v>
      </c>
      <c r="E425" s="239" t="s">
        <v>1</v>
      </c>
      <c r="F425" s="240" t="s">
        <v>514</v>
      </c>
      <c r="G425" s="238"/>
      <c r="H425" s="241">
        <v>7.7</v>
      </c>
      <c r="I425" s="242"/>
      <c r="J425" s="238"/>
      <c r="K425" s="238"/>
      <c r="L425" s="243"/>
      <c r="M425" s="244"/>
      <c r="N425" s="245"/>
      <c r="O425" s="245"/>
      <c r="P425" s="245"/>
      <c r="Q425" s="245"/>
      <c r="R425" s="245"/>
      <c r="S425" s="245"/>
      <c r="T425" s="246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7" t="s">
        <v>160</v>
      </c>
      <c r="AU425" s="247" t="s">
        <v>83</v>
      </c>
      <c r="AV425" s="13" t="s">
        <v>83</v>
      </c>
      <c r="AW425" s="13" t="s">
        <v>30</v>
      </c>
      <c r="AX425" s="13" t="s">
        <v>73</v>
      </c>
      <c r="AY425" s="247" t="s">
        <v>144</v>
      </c>
    </row>
    <row r="426" spans="1:51" s="13" customFormat="1" ht="12">
      <c r="A426" s="13"/>
      <c r="B426" s="237"/>
      <c r="C426" s="238"/>
      <c r="D426" s="232" t="s">
        <v>160</v>
      </c>
      <c r="E426" s="239" t="s">
        <v>1</v>
      </c>
      <c r="F426" s="240" t="s">
        <v>515</v>
      </c>
      <c r="G426" s="238"/>
      <c r="H426" s="241">
        <v>9.9</v>
      </c>
      <c r="I426" s="242"/>
      <c r="J426" s="238"/>
      <c r="K426" s="238"/>
      <c r="L426" s="243"/>
      <c r="M426" s="244"/>
      <c r="N426" s="245"/>
      <c r="O426" s="245"/>
      <c r="P426" s="245"/>
      <c r="Q426" s="245"/>
      <c r="R426" s="245"/>
      <c r="S426" s="245"/>
      <c r="T426" s="246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7" t="s">
        <v>160</v>
      </c>
      <c r="AU426" s="247" t="s">
        <v>83</v>
      </c>
      <c r="AV426" s="13" t="s">
        <v>83</v>
      </c>
      <c r="AW426" s="13" t="s">
        <v>30</v>
      </c>
      <c r="AX426" s="13" t="s">
        <v>73</v>
      </c>
      <c r="AY426" s="247" t="s">
        <v>144</v>
      </c>
    </row>
    <row r="427" spans="1:51" s="13" customFormat="1" ht="12">
      <c r="A427" s="13"/>
      <c r="B427" s="237"/>
      <c r="C427" s="238"/>
      <c r="D427" s="232" t="s">
        <v>160</v>
      </c>
      <c r="E427" s="239" t="s">
        <v>1</v>
      </c>
      <c r="F427" s="240" t="s">
        <v>516</v>
      </c>
      <c r="G427" s="238"/>
      <c r="H427" s="241">
        <v>3</v>
      </c>
      <c r="I427" s="242"/>
      <c r="J427" s="238"/>
      <c r="K427" s="238"/>
      <c r="L427" s="243"/>
      <c r="M427" s="244"/>
      <c r="N427" s="245"/>
      <c r="O427" s="245"/>
      <c r="P427" s="245"/>
      <c r="Q427" s="245"/>
      <c r="R427" s="245"/>
      <c r="S427" s="245"/>
      <c r="T427" s="246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7" t="s">
        <v>160</v>
      </c>
      <c r="AU427" s="247" t="s">
        <v>83</v>
      </c>
      <c r="AV427" s="13" t="s">
        <v>83</v>
      </c>
      <c r="AW427" s="13" t="s">
        <v>30</v>
      </c>
      <c r="AX427" s="13" t="s">
        <v>73</v>
      </c>
      <c r="AY427" s="247" t="s">
        <v>144</v>
      </c>
    </row>
    <row r="428" spans="1:51" s="13" customFormat="1" ht="12">
      <c r="A428" s="13"/>
      <c r="B428" s="237"/>
      <c r="C428" s="238"/>
      <c r="D428" s="232" t="s">
        <v>160</v>
      </c>
      <c r="E428" s="239" t="s">
        <v>1</v>
      </c>
      <c r="F428" s="240" t="s">
        <v>517</v>
      </c>
      <c r="G428" s="238"/>
      <c r="H428" s="241">
        <v>7.4</v>
      </c>
      <c r="I428" s="242"/>
      <c r="J428" s="238"/>
      <c r="K428" s="238"/>
      <c r="L428" s="243"/>
      <c r="M428" s="244"/>
      <c r="N428" s="245"/>
      <c r="O428" s="245"/>
      <c r="P428" s="245"/>
      <c r="Q428" s="245"/>
      <c r="R428" s="245"/>
      <c r="S428" s="245"/>
      <c r="T428" s="246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7" t="s">
        <v>160</v>
      </c>
      <c r="AU428" s="247" t="s">
        <v>83</v>
      </c>
      <c r="AV428" s="13" t="s">
        <v>83</v>
      </c>
      <c r="AW428" s="13" t="s">
        <v>30</v>
      </c>
      <c r="AX428" s="13" t="s">
        <v>73</v>
      </c>
      <c r="AY428" s="247" t="s">
        <v>144</v>
      </c>
    </row>
    <row r="429" spans="1:51" s="13" customFormat="1" ht="12">
      <c r="A429" s="13"/>
      <c r="B429" s="237"/>
      <c r="C429" s="238"/>
      <c r="D429" s="232" t="s">
        <v>160</v>
      </c>
      <c r="E429" s="239" t="s">
        <v>1</v>
      </c>
      <c r="F429" s="240" t="s">
        <v>518</v>
      </c>
      <c r="G429" s="238"/>
      <c r="H429" s="241">
        <v>7</v>
      </c>
      <c r="I429" s="242"/>
      <c r="J429" s="238"/>
      <c r="K429" s="238"/>
      <c r="L429" s="243"/>
      <c r="M429" s="244"/>
      <c r="N429" s="245"/>
      <c r="O429" s="245"/>
      <c r="P429" s="245"/>
      <c r="Q429" s="245"/>
      <c r="R429" s="245"/>
      <c r="S429" s="245"/>
      <c r="T429" s="246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7" t="s">
        <v>160</v>
      </c>
      <c r="AU429" s="247" t="s">
        <v>83</v>
      </c>
      <c r="AV429" s="13" t="s">
        <v>83</v>
      </c>
      <c r="AW429" s="13" t="s">
        <v>30</v>
      </c>
      <c r="AX429" s="13" t="s">
        <v>73</v>
      </c>
      <c r="AY429" s="247" t="s">
        <v>144</v>
      </c>
    </row>
    <row r="430" spans="1:51" s="13" customFormat="1" ht="12">
      <c r="A430" s="13"/>
      <c r="B430" s="237"/>
      <c r="C430" s="238"/>
      <c r="D430" s="232" t="s">
        <v>160</v>
      </c>
      <c r="E430" s="239" t="s">
        <v>1</v>
      </c>
      <c r="F430" s="240" t="s">
        <v>519</v>
      </c>
      <c r="G430" s="238"/>
      <c r="H430" s="241">
        <v>7.5</v>
      </c>
      <c r="I430" s="242"/>
      <c r="J430" s="238"/>
      <c r="K430" s="238"/>
      <c r="L430" s="243"/>
      <c r="M430" s="244"/>
      <c r="N430" s="245"/>
      <c r="O430" s="245"/>
      <c r="P430" s="245"/>
      <c r="Q430" s="245"/>
      <c r="R430" s="245"/>
      <c r="S430" s="245"/>
      <c r="T430" s="246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7" t="s">
        <v>160</v>
      </c>
      <c r="AU430" s="247" t="s">
        <v>83</v>
      </c>
      <c r="AV430" s="13" t="s">
        <v>83</v>
      </c>
      <c r="AW430" s="13" t="s">
        <v>30</v>
      </c>
      <c r="AX430" s="13" t="s">
        <v>73</v>
      </c>
      <c r="AY430" s="247" t="s">
        <v>144</v>
      </c>
    </row>
    <row r="431" spans="1:51" s="13" customFormat="1" ht="12">
      <c r="A431" s="13"/>
      <c r="B431" s="237"/>
      <c r="C431" s="238"/>
      <c r="D431" s="232" t="s">
        <v>160</v>
      </c>
      <c r="E431" s="239" t="s">
        <v>1</v>
      </c>
      <c r="F431" s="240" t="s">
        <v>520</v>
      </c>
      <c r="G431" s="238"/>
      <c r="H431" s="241">
        <v>7.6</v>
      </c>
      <c r="I431" s="242"/>
      <c r="J431" s="238"/>
      <c r="K431" s="238"/>
      <c r="L431" s="243"/>
      <c r="M431" s="244"/>
      <c r="N431" s="245"/>
      <c r="O431" s="245"/>
      <c r="P431" s="245"/>
      <c r="Q431" s="245"/>
      <c r="R431" s="245"/>
      <c r="S431" s="245"/>
      <c r="T431" s="246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7" t="s">
        <v>160</v>
      </c>
      <c r="AU431" s="247" t="s">
        <v>83</v>
      </c>
      <c r="AV431" s="13" t="s">
        <v>83</v>
      </c>
      <c r="AW431" s="13" t="s">
        <v>30</v>
      </c>
      <c r="AX431" s="13" t="s">
        <v>73</v>
      </c>
      <c r="AY431" s="247" t="s">
        <v>144</v>
      </c>
    </row>
    <row r="432" spans="1:51" s="13" customFormat="1" ht="12">
      <c r="A432" s="13"/>
      <c r="B432" s="237"/>
      <c r="C432" s="238"/>
      <c r="D432" s="232" t="s">
        <v>160</v>
      </c>
      <c r="E432" s="239" t="s">
        <v>1</v>
      </c>
      <c r="F432" s="240" t="s">
        <v>521</v>
      </c>
      <c r="G432" s="238"/>
      <c r="H432" s="241">
        <v>7.3</v>
      </c>
      <c r="I432" s="242"/>
      <c r="J432" s="238"/>
      <c r="K432" s="238"/>
      <c r="L432" s="243"/>
      <c r="M432" s="244"/>
      <c r="N432" s="245"/>
      <c r="O432" s="245"/>
      <c r="P432" s="245"/>
      <c r="Q432" s="245"/>
      <c r="R432" s="245"/>
      <c r="S432" s="245"/>
      <c r="T432" s="246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7" t="s">
        <v>160</v>
      </c>
      <c r="AU432" s="247" t="s">
        <v>83</v>
      </c>
      <c r="AV432" s="13" t="s">
        <v>83</v>
      </c>
      <c r="AW432" s="13" t="s">
        <v>30</v>
      </c>
      <c r="AX432" s="13" t="s">
        <v>73</v>
      </c>
      <c r="AY432" s="247" t="s">
        <v>144</v>
      </c>
    </row>
    <row r="433" spans="1:51" s="16" customFormat="1" ht="12">
      <c r="A433" s="16"/>
      <c r="B433" s="269"/>
      <c r="C433" s="270"/>
      <c r="D433" s="232" t="s">
        <v>160</v>
      </c>
      <c r="E433" s="271" t="s">
        <v>1</v>
      </c>
      <c r="F433" s="272" t="s">
        <v>209</v>
      </c>
      <c r="G433" s="270"/>
      <c r="H433" s="273">
        <v>102.4</v>
      </c>
      <c r="I433" s="274"/>
      <c r="J433" s="270"/>
      <c r="K433" s="270"/>
      <c r="L433" s="275"/>
      <c r="M433" s="276"/>
      <c r="N433" s="277"/>
      <c r="O433" s="277"/>
      <c r="P433" s="277"/>
      <c r="Q433" s="277"/>
      <c r="R433" s="277"/>
      <c r="S433" s="277"/>
      <c r="T433" s="278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T433" s="279" t="s">
        <v>160</v>
      </c>
      <c r="AU433" s="279" t="s">
        <v>83</v>
      </c>
      <c r="AV433" s="16" t="s">
        <v>145</v>
      </c>
      <c r="AW433" s="16" t="s">
        <v>30</v>
      </c>
      <c r="AX433" s="16" t="s">
        <v>73</v>
      </c>
      <c r="AY433" s="279" t="s">
        <v>144</v>
      </c>
    </row>
    <row r="434" spans="1:51" s="15" customFormat="1" ht="12">
      <c r="A434" s="15"/>
      <c r="B434" s="259"/>
      <c r="C434" s="260"/>
      <c r="D434" s="232" t="s">
        <v>160</v>
      </c>
      <c r="E434" s="261" t="s">
        <v>1</v>
      </c>
      <c r="F434" s="262" t="s">
        <v>210</v>
      </c>
      <c r="G434" s="260"/>
      <c r="H434" s="261" t="s">
        <v>1</v>
      </c>
      <c r="I434" s="263"/>
      <c r="J434" s="260"/>
      <c r="K434" s="260"/>
      <c r="L434" s="264"/>
      <c r="M434" s="265"/>
      <c r="N434" s="266"/>
      <c r="O434" s="266"/>
      <c r="P434" s="266"/>
      <c r="Q434" s="266"/>
      <c r="R434" s="266"/>
      <c r="S434" s="266"/>
      <c r="T434" s="267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T434" s="268" t="s">
        <v>160</v>
      </c>
      <c r="AU434" s="268" t="s">
        <v>83</v>
      </c>
      <c r="AV434" s="15" t="s">
        <v>81</v>
      </c>
      <c r="AW434" s="15" t="s">
        <v>30</v>
      </c>
      <c r="AX434" s="15" t="s">
        <v>73</v>
      </c>
      <c r="AY434" s="268" t="s">
        <v>144</v>
      </c>
    </row>
    <row r="435" spans="1:51" s="13" customFormat="1" ht="12">
      <c r="A435" s="13"/>
      <c r="B435" s="237"/>
      <c r="C435" s="238"/>
      <c r="D435" s="232" t="s">
        <v>160</v>
      </c>
      <c r="E435" s="239" t="s">
        <v>1</v>
      </c>
      <c r="F435" s="240" t="s">
        <v>522</v>
      </c>
      <c r="G435" s="238"/>
      <c r="H435" s="241">
        <v>6.21</v>
      </c>
      <c r="I435" s="242"/>
      <c r="J435" s="238"/>
      <c r="K435" s="238"/>
      <c r="L435" s="243"/>
      <c r="M435" s="244"/>
      <c r="N435" s="245"/>
      <c r="O435" s="245"/>
      <c r="P435" s="245"/>
      <c r="Q435" s="245"/>
      <c r="R435" s="245"/>
      <c r="S435" s="245"/>
      <c r="T435" s="246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7" t="s">
        <v>160</v>
      </c>
      <c r="AU435" s="247" t="s">
        <v>83</v>
      </c>
      <c r="AV435" s="13" t="s">
        <v>83</v>
      </c>
      <c r="AW435" s="13" t="s">
        <v>30</v>
      </c>
      <c r="AX435" s="13" t="s">
        <v>73</v>
      </c>
      <c r="AY435" s="247" t="s">
        <v>144</v>
      </c>
    </row>
    <row r="436" spans="1:51" s="13" customFormat="1" ht="12">
      <c r="A436" s="13"/>
      <c r="B436" s="237"/>
      <c r="C436" s="238"/>
      <c r="D436" s="232" t="s">
        <v>160</v>
      </c>
      <c r="E436" s="239" t="s">
        <v>1</v>
      </c>
      <c r="F436" s="240" t="s">
        <v>523</v>
      </c>
      <c r="G436" s="238"/>
      <c r="H436" s="241">
        <v>6.11</v>
      </c>
      <c r="I436" s="242"/>
      <c r="J436" s="238"/>
      <c r="K436" s="238"/>
      <c r="L436" s="243"/>
      <c r="M436" s="244"/>
      <c r="N436" s="245"/>
      <c r="O436" s="245"/>
      <c r="P436" s="245"/>
      <c r="Q436" s="245"/>
      <c r="R436" s="245"/>
      <c r="S436" s="245"/>
      <c r="T436" s="246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7" t="s">
        <v>160</v>
      </c>
      <c r="AU436" s="247" t="s">
        <v>83</v>
      </c>
      <c r="AV436" s="13" t="s">
        <v>83</v>
      </c>
      <c r="AW436" s="13" t="s">
        <v>30</v>
      </c>
      <c r="AX436" s="13" t="s">
        <v>73</v>
      </c>
      <c r="AY436" s="247" t="s">
        <v>144</v>
      </c>
    </row>
    <row r="437" spans="1:51" s="13" customFormat="1" ht="12">
      <c r="A437" s="13"/>
      <c r="B437" s="237"/>
      <c r="C437" s="238"/>
      <c r="D437" s="232" t="s">
        <v>160</v>
      </c>
      <c r="E437" s="239" t="s">
        <v>1</v>
      </c>
      <c r="F437" s="240" t="s">
        <v>524</v>
      </c>
      <c r="G437" s="238"/>
      <c r="H437" s="241">
        <v>5.71</v>
      </c>
      <c r="I437" s="242"/>
      <c r="J437" s="238"/>
      <c r="K437" s="238"/>
      <c r="L437" s="243"/>
      <c r="M437" s="244"/>
      <c r="N437" s="245"/>
      <c r="O437" s="245"/>
      <c r="P437" s="245"/>
      <c r="Q437" s="245"/>
      <c r="R437" s="245"/>
      <c r="S437" s="245"/>
      <c r="T437" s="246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7" t="s">
        <v>160</v>
      </c>
      <c r="AU437" s="247" t="s">
        <v>83</v>
      </c>
      <c r="AV437" s="13" t="s">
        <v>83</v>
      </c>
      <c r="AW437" s="13" t="s">
        <v>30</v>
      </c>
      <c r="AX437" s="13" t="s">
        <v>73</v>
      </c>
      <c r="AY437" s="247" t="s">
        <v>144</v>
      </c>
    </row>
    <row r="438" spans="1:51" s="13" customFormat="1" ht="12">
      <c r="A438" s="13"/>
      <c r="B438" s="237"/>
      <c r="C438" s="238"/>
      <c r="D438" s="232" t="s">
        <v>160</v>
      </c>
      <c r="E438" s="239" t="s">
        <v>1</v>
      </c>
      <c r="F438" s="240" t="s">
        <v>525</v>
      </c>
      <c r="G438" s="238"/>
      <c r="H438" s="241">
        <v>6.71</v>
      </c>
      <c r="I438" s="242"/>
      <c r="J438" s="238"/>
      <c r="K438" s="238"/>
      <c r="L438" s="243"/>
      <c r="M438" s="244"/>
      <c r="N438" s="245"/>
      <c r="O438" s="245"/>
      <c r="P438" s="245"/>
      <c r="Q438" s="245"/>
      <c r="R438" s="245"/>
      <c r="S438" s="245"/>
      <c r="T438" s="246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7" t="s">
        <v>160</v>
      </c>
      <c r="AU438" s="247" t="s">
        <v>83</v>
      </c>
      <c r="AV438" s="13" t="s">
        <v>83</v>
      </c>
      <c r="AW438" s="13" t="s">
        <v>30</v>
      </c>
      <c r="AX438" s="13" t="s">
        <v>73</v>
      </c>
      <c r="AY438" s="247" t="s">
        <v>144</v>
      </c>
    </row>
    <row r="439" spans="1:51" s="13" customFormat="1" ht="12">
      <c r="A439" s="13"/>
      <c r="B439" s="237"/>
      <c r="C439" s="238"/>
      <c r="D439" s="232" t="s">
        <v>160</v>
      </c>
      <c r="E439" s="239" t="s">
        <v>1</v>
      </c>
      <c r="F439" s="240" t="s">
        <v>526</v>
      </c>
      <c r="G439" s="238"/>
      <c r="H439" s="241">
        <v>6.31</v>
      </c>
      <c r="I439" s="242"/>
      <c r="J439" s="238"/>
      <c r="K439" s="238"/>
      <c r="L439" s="243"/>
      <c r="M439" s="244"/>
      <c r="N439" s="245"/>
      <c r="O439" s="245"/>
      <c r="P439" s="245"/>
      <c r="Q439" s="245"/>
      <c r="R439" s="245"/>
      <c r="S439" s="245"/>
      <c r="T439" s="246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7" t="s">
        <v>160</v>
      </c>
      <c r="AU439" s="247" t="s">
        <v>83</v>
      </c>
      <c r="AV439" s="13" t="s">
        <v>83</v>
      </c>
      <c r="AW439" s="13" t="s">
        <v>30</v>
      </c>
      <c r="AX439" s="13" t="s">
        <v>73</v>
      </c>
      <c r="AY439" s="247" t="s">
        <v>144</v>
      </c>
    </row>
    <row r="440" spans="1:51" s="13" customFormat="1" ht="12">
      <c r="A440" s="13"/>
      <c r="B440" s="237"/>
      <c r="C440" s="238"/>
      <c r="D440" s="232" t="s">
        <v>160</v>
      </c>
      <c r="E440" s="239" t="s">
        <v>1</v>
      </c>
      <c r="F440" s="240" t="s">
        <v>527</v>
      </c>
      <c r="G440" s="238"/>
      <c r="H440" s="241">
        <v>6.91</v>
      </c>
      <c r="I440" s="242"/>
      <c r="J440" s="238"/>
      <c r="K440" s="238"/>
      <c r="L440" s="243"/>
      <c r="M440" s="244"/>
      <c r="N440" s="245"/>
      <c r="O440" s="245"/>
      <c r="P440" s="245"/>
      <c r="Q440" s="245"/>
      <c r="R440" s="245"/>
      <c r="S440" s="245"/>
      <c r="T440" s="246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7" t="s">
        <v>160</v>
      </c>
      <c r="AU440" s="247" t="s">
        <v>83</v>
      </c>
      <c r="AV440" s="13" t="s">
        <v>83</v>
      </c>
      <c r="AW440" s="13" t="s">
        <v>30</v>
      </c>
      <c r="AX440" s="13" t="s">
        <v>73</v>
      </c>
      <c r="AY440" s="247" t="s">
        <v>144</v>
      </c>
    </row>
    <row r="441" spans="1:51" s="13" customFormat="1" ht="12">
      <c r="A441" s="13"/>
      <c r="B441" s="237"/>
      <c r="C441" s="238"/>
      <c r="D441" s="232" t="s">
        <v>160</v>
      </c>
      <c r="E441" s="239" t="s">
        <v>1</v>
      </c>
      <c r="F441" s="240" t="s">
        <v>528</v>
      </c>
      <c r="G441" s="238"/>
      <c r="H441" s="241">
        <v>9.31</v>
      </c>
      <c r="I441" s="242"/>
      <c r="J441" s="238"/>
      <c r="K441" s="238"/>
      <c r="L441" s="243"/>
      <c r="M441" s="244"/>
      <c r="N441" s="245"/>
      <c r="O441" s="245"/>
      <c r="P441" s="245"/>
      <c r="Q441" s="245"/>
      <c r="R441" s="245"/>
      <c r="S441" s="245"/>
      <c r="T441" s="246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7" t="s">
        <v>160</v>
      </c>
      <c r="AU441" s="247" t="s">
        <v>83</v>
      </c>
      <c r="AV441" s="13" t="s">
        <v>83</v>
      </c>
      <c r="AW441" s="13" t="s">
        <v>30</v>
      </c>
      <c r="AX441" s="13" t="s">
        <v>73</v>
      </c>
      <c r="AY441" s="247" t="s">
        <v>144</v>
      </c>
    </row>
    <row r="442" spans="1:51" s="13" customFormat="1" ht="12">
      <c r="A442" s="13"/>
      <c r="B442" s="237"/>
      <c r="C442" s="238"/>
      <c r="D442" s="232" t="s">
        <v>160</v>
      </c>
      <c r="E442" s="239" t="s">
        <v>1</v>
      </c>
      <c r="F442" s="240" t="s">
        <v>529</v>
      </c>
      <c r="G442" s="238"/>
      <c r="H442" s="241">
        <v>6.91</v>
      </c>
      <c r="I442" s="242"/>
      <c r="J442" s="238"/>
      <c r="K442" s="238"/>
      <c r="L442" s="243"/>
      <c r="M442" s="244"/>
      <c r="N442" s="245"/>
      <c r="O442" s="245"/>
      <c r="P442" s="245"/>
      <c r="Q442" s="245"/>
      <c r="R442" s="245"/>
      <c r="S442" s="245"/>
      <c r="T442" s="246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7" t="s">
        <v>160</v>
      </c>
      <c r="AU442" s="247" t="s">
        <v>83</v>
      </c>
      <c r="AV442" s="13" t="s">
        <v>83</v>
      </c>
      <c r="AW442" s="13" t="s">
        <v>30</v>
      </c>
      <c r="AX442" s="13" t="s">
        <v>73</v>
      </c>
      <c r="AY442" s="247" t="s">
        <v>144</v>
      </c>
    </row>
    <row r="443" spans="1:51" s="13" customFormat="1" ht="12">
      <c r="A443" s="13"/>
      <c r="B443" s="237"/>
      <c r="C443" s="238"/>
      <c r="D443" s="232" t="s">
        <v>160</v>
      </c>
      <c r="E443" s="239" t="s">
        <v>1</v>
      </c>
      <c r="F443" s="240" t="s">
        <v>530</v>
      </c>
      <c r="G443" s="238"/>
      <c r="H443" s="241">
        <v>7.11</v>
      </c>
      <c r="I443" s="242"/>
      <c r="J443" s="238"/>
      <c r="K443" s="238"/>
      <c r="L443" s="243"/>
      <c r="M443" s="244"/>
      <c r="N443" s="245"/>
      <c r="O443" s="245"/>
      <c r="P443" s="245"/>
      <c r="Q443" s="245"/>
      <c r="R443" s="245"/>
      <c r="S443" s="245"/>
      <c r="T443" s="246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7" t="s">
        <v>160</v>
      </c>
      <c r="AU443" s="247" t="s">
        <v>83</v>
      </c>
      <c r="AV443" s="13" t="s">
        <v>83</v>
      </c>
      <c r="AW443" s="13" t="s">
        <v>30</v>
      </c>
      <c r="AX443" s="13" t="s">
        <v>73</v>
      </c>
      <c r="AY443" s="247" t="s">
        <v>144</v>
      </c>
    </row>
    <row r="444" spans="1:51" s="13" customFormat="1" ht="12">
      <c r="A444" s="13"/>
      <c r="B444" s="237"/>
      <c r="C444" s="238"/>
      <c r="D444" s="232" t="s">
        <v>160</v>
      </c>
      <c r="E444" s="239" t="s">
        <v>1</v>
      </c>
      <c r="F444" s="240" t="s">
        <v>531</v>
      </c>
      <c r="G444" s="238"/>
      <c r="H444" s="241">
        <v>6.61</v>
      </c>
      <c r="I444" s="242"/>
      <c r="J444" s="238"/>
      <c r="K444" s="238"/>
      <c r="L444" s="243"/>
      <c r="M444" s="244"/>
      <c r="N444" s="245"/>
      <c r="O444" s="245"/>
      <c r="P444" s="245"/>
      <c r="Q444" s="245"/>
      <c r="R444" s="245"/>
      <c r="S444" s="245"/>
      <c r="T444" s="246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7" t="s">
        <v>160</v>
      </c>
      <c r="AU444" s="247" t="s">
        <v>83</v>
      </c>
      <c r="AV444" s="13" t="s">
        <v>83</v>
      </c>
      <c r="AW444" s="13" t="s">
        <v>30</v>
      </c>
      <c r="AX444" s="13" t="s">
        <v>73</v>
      </c>
      <c r="AY444" s="247" t="s">
        <v>144</v>
      </c>
    </row>
    <row r="445" spans="1:51" s="13" customFormat="1" ht="12">
      <c r="A445" s="13"/>
      <c r="B445" s="237"/>
      <c r="C445" s="238"/>
      <c r="D445" s="232" t="s">
        <v>160</v>
      </c>
      <c r="E445" s="239" t="s">
        <v>1</v>
      </c>
      <c r="F445" s="240" t="s">
        <v>532</v>
      </c>
      <c r="G445" s="238"/>
      <c r="H445" s="241">
        <v>5.51</v>
      </c>
      <c r="I445" s="242"/>
      <c r="J445" s="238"/>
      <c r="K445" s="238"/>
      <c r="L445" s="243"/>
      <c r="M445" s="244"/>
      <c r="N445" s="245"/>
      <c r="O445" s="245"/>
      <c r="P445" s="245"/>
      <c r="Q445" s="245"/>
      <c r="R445" s="245"/>
      <c r="S445" s="245"/>
      <c r="T445" s="246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7" t="s">
        <v>160</v>
      </c>
      <c r="AU445" s="247" t="s">
        <v>83</v>
      </c>
      <c r="AV445" s="13" t="s">
        <v>83</v>
      </c>
      <c r="AW445" s="13" t="s">
        <v>30</v>
      </c>
      <c r="AX445" s="13" t="s">
        <v>73</v>
      </c>
      <c r="AY445" s="247" t="s">
        <v>144</v>
      </c>
    </row>
    <row r="446" spans="1:51" s="13" customFormat="1" ht="12">
      <c r="A446" s="13"/>
      <c r="B446" s="237"/>
      <c r="C446" s="238"/>
      <c r="D446" s="232" t="s">
        <v>160</v>
      </c>
      <c r="E446" s="239" t="s">
        <v>1</v>
      </c>
      <c r="F446" s="240" t="s">
        <v>533</v>
      </c>
      <c r="G446" s="238"/>
      <c r="H446" s="241">
        <v>5.91</v>
      </c>
      <c r="I446" s="242"/>
      <c r="J446" s="238"/>
      <c r="K446" s="238"/>
      <c r="L446" s="243"/>
      <c r="M446" s="244"/>
      <c r="N446" s="245"/>
      <c r="O446" s="245"/>
      <c r="P446" s="245"/>
      <c r="Q446" s="245"/>
      <c r="R446" s="245"/>
      <c r="S446" s="245"/>
      <c r="T446" s="246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7" t="s">
        <v>160</v>
      </c>
      <c r="AU446" s="247" t="s">
        <v>83</v>
      </c>
      <c r="AV446" s="13" t="s">
        <v>83</v>
      </c>
      <c r="AW446" s="13" t="s">
        <v>30</v>
      </c>
      <c r="AX446" s="13" t="s">
        <v>73</v>
      </c>
      <c r="AY446" s="247" t="s">
        <v>144</v>
      </c>
    </row>
    <row r="447" spans="1:51" s="13" customFormat="1" ht="12">
      <c r="A447" s="13"/>
      <c r="B447" s="237"/>
      <c r="C447" s="238"/>
      <c r="D447" s="232" t="s">
        <v>160</v>
      </c>
      <c r="E447" s="239" t="s">
        <v>1</v>
      </c>
      <c r="F447" s="240" t="s">
        <v>534</v>
      </c>
      <c r="G447" s="238"/>
      <c r="H447" s="241">
        <v>5.71</v>
      </c>
      <c r="I447" s="242"/>
      <c r="J447" s="238"/>
      <c r="K447" s="238"/>
      <c r="L447" s="243"/>
      <c r="M447" s="244"/>
      <c r="N447" s="245"/>
      <c r="O447" s="245"/>
      <c r="P447" s="245"/>
      <c r="Q447" s="245"/>
      <c r="R447" s="245"/>
      <c r="S447" s="245"/>
      <c r="T447" s="246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7" t="s">
        <v>160</v>
      </c>
      <c r="AU447" s="247" t="s">
        <v>83</v>
      </c>
      <c r="AV447" s="13" t="s">
        <v>83</v>
      </c>
      <c r="AW447" s="13" t="s">
        <v>30</v>
      </c>
      <c r="AX447" s="13" t="s">
        <v>73</v>
      </c>
      <c r="AY447" s="247" t="s">
        <v>144</v>
      </c>
    </row>
    <row r="448" spans="1:51" s="13" customFormat="1" ht="12">
      <c r="A448" s="13"/>
      <c r="B448" s="237"/>
      <c r="C448" s="238"/>
      <c r="D448" s="232" t="s">
        <v>160</v>
      </c>
      <c r="E448" s="239" t="s">
        <v>1</v>
      </c>
      <c r="F448" s="240" t="s">
        <v>535</v>
      </c>
      <c r="G448" s="238"/>
      <c r="H448" s="241">
        <v>5.81</v>
      </c>
      <c r="I448" s="242"/>
      <c r="J448" s="238"/>
      <c r="K448" s="238"/>
      <c r="L448" s="243"/>
      <c r="M448" s="244"/>
      <c r="N448" s="245"/>
      <c r="O448" s="245"/>
      <c r="P448" s="245"/>
      <c r="Q448" s="245"/>
      <c r="R448" s="245"/>
      <c r="S448" s="245"/>
      <c r="T448" s="246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7" t="s">
        <v>160</v>
      </c>
      <c r="AU448" s="247" t="s">
        <v>83</v>
      </c>
      <c r="AV448" s="13" t="s">
        <v>83</v>
      </c>
      <c r="AW448" s="13" t="s">
        <v>30</v>
      </c>
      <c r="AX448" s="13" t="s">
        <v>73</v>
      </c>
      <c r="AY448" s="247" t="s">
        <v>144</v>
      </c>
    </row>
    <row r="449" spans="1:51" s="16" customFormat="1" ht="12">
      <c r="A449" s="16"/>
      <c r="B449" s="269"/>
      <c r="C449" s="270"/>
      <c r="D449" s="232" t="s">
        <v>160</v>
      </c>
      <c r="E449" s="271" t="s">
        <v>1</v>
      </c>
      <c r="F449" s="272" t="s">
        <v>209</v>
      </c>
      <c r="G449" s="270"/>
      <c r="H449" s="273">
        <v>90.84</v>
      </c>
      <c r="I449" s="274"/>
      <c r="J449" s="270"/>
      <c r="K449" s="270"/>
      <c r="L449" s="275"/>
      <c r="M449" s="276"/>
      <c r="N449" s="277"/>
      <c r="O449" s="277"/>
      <c r="P449" s="277"/>
      <c r="Q449" s="277"/>
      <c r="R449" s="277"/>
      <c r="S449" s="277"/>
      <c r="T449" s="278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T449" s="279" t="s">
        <v>160</v>
      </c>
      <c r="AU449" s="279" t="s">
        <v>83</v>
      </c>
      <c r="AV449" s="16" t="s">
        <v>145</v>
      </c>
      <c r="AW449" s="16" t="s">
        <v>30</v>
      </c>
      <c r="AX449" s="16" t="s">
        <v>73</v>
      </c>
      <c r="AY449" s="279" t="s">
        <v>144</v>
      </c>
    </row>
    <row r="450" spans="1:51" s="14" customFormat="1" ht="12">
      <c r="A450" s="14"/>
      <c r="B450" s="248"/>
      <c r="C450" s="249"/>
      <c r="D450" s="232" t="s">
        <v>160</v>
      </c>
      <c r="E450" s="250" t="s">
        <v>1</v>
      </c>
      <c r="F450" s="251" t="s">
        <v>163</v>
      </c>
      <c r="G450" s="249"/>
      <c r="H450" s="252">
        <v>193.24</v>
      </c>
      <c r="I450" s="253"/>
      <c r="J450" s="249"/>
      <c r="K450" s="249"/>
      <c r="L450" s="254"/>
      <c r="M450" s="255"/>
      <c r="N450" s="256"/>
      <c r="O450" s="256"/>
      <c r="P450" s="256"/>
      <c r="Q450" s="256"/>
      <c r="R450" s="256"/>
      <c r="S450" s="256"/>
      <c r="T450" s="257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58" t="s">
        <v>160</v>
      </c>
      <c r="AU450" s="258" t="s">
        <v>83</v>
      </c>
      <c r="AV450" s="14" t="s">
        <v>151</v>
      </c>
      <c r="AW450" s="14" t="s">
        <v>30</v>
      </c>
      <c r="AX450" s="14" t="s">
        <v>81</v>
      </c>
      <c r="AY450" s="258" t="s">
        <v>144</v>
      </c>
    </row>
    <row r="451" spans="1:65" s="2" customFormat="1" ht="24.15" customHeight="1">
      <c r="A451" s="39"/>
      <c r="B451" s="40"/>
      <c r="C451" s="219" t="s">
        <v>541</v>
      </c>
      <c r="D451" s="219" t="s">
        <v>147</v>
      </c>
      <c r="E451" s="220" t="s">
        <v>542</v>
      </c>
      <c r="F451" s="221" t="s">
        <v>543</v>
      </c>
      <c r="G451" s="222" t="s">
        <v>385</v>
      </c>
      <c r="H451" s="290"/>
      <c r="I451" s="224"/>
      <c r="J451" s="225">
        <f>ROUND(I451*H451,2)</f>
        <v>0</v>
      </c>
      <c r="K451" s="221" t="s">
        <v>1</v>
      </c>
      <c r="L451" s="45"/>
      <c r="M451" s="226" t="s">
        <v>1</v>
      </c>
      <c r="N451" s="227" t="s">
        <v>38</v>
      </c>
      <c r="O451" s="92"/>
      <c r="P451" s="228">
        <f>O451*H451</f>
        <v>0</v>
      </c>
      <c r="Q451" s="228">
        <v>0</v>
      </c>
      <c r="R451" s="228">
        <f>Q451*H451</f>
        <v>0</v>
      </c>
      <c r="S451" s="228">
        <v>0</v>
      </c>
      <c r="T451" s="229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30" t="s">
        <v>327</v>
      </c>
      <c r="AT451" s="230" t="s">
        <v>147</v>
      </c>
      <c r="AU451" s="230" t="s">
        <v>83</v>
      </c>
      <c r="AY451" s="18" t="s">
        <v>144</v>
      </c>
      <c r="BE451" s="231">
        <f>IF(N451="základní",J451,0)</f>
        <v>0</v>
      </c>
      <c r="BF451" s="231">
        <f>IF(N451="snížená",J451,0)</f>
        <v>0</v>
      </c>
      <c r="BG451" s="231">
        <f>IF(N451="zákl. přenesená",J451,0)</f>
        <v>0</v>
      </c>
      <c r="BH451" s="231">
        <f>IF(N451="sníž. přenesená",J451,0)</f>
        <v>0</v>
      </c>
      <c r="BI451" s="231">
        <f>IF(N451="nulová",J451,0)</f>
        <v>0</v>
      </c>
      <c r="BJ451" s="18" t="s">
        <v>81</v>
      </c>
      <c r="BK451" s="231">
        <f>ROUND(I451*H451,2)</f>
        <v>0</v>
      </c>
      <c r="BL451" s="18" t="s">
        <v>327</v>
      </c>
      <c r="BM451" s="230" t="s">
        <v>544</v>
      </c>
    </row>
    <row r="452" spans="1:47" s="2" customFormat="1" ht="12">
      <c r="A452" s="39"/>
      <c r="B452" s="40"/>
      <c r="C452" s="41"/>
      <c r="D452" s="232" t="s">
        <v>153</v>
      </c>
      <c r="E452" s="41"/>
      <c r="F452" s="233" t="s">
        <v>545</v>
      </c>
      <c r="G452" s="41"/>
      <c r="H452" s="41"/>
      <c r="I452" s="234"/>
      <c r="J452" s="41"/>
      <c r="K452" s="41"/>
      <c r="L452" s="45"/>
      <c r="M452" s="235"/>
      <c r="N452" s="236"/>
      <c r="O452" s="92"/>
      <c r="P452" s="92"/>
      <c r="Q452" s="92"/>
      <c r="R452" s="92"/>
      <c r="S452" s="92"/>
      <c r="T452" s="93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T452" s="18" t="s">
        <v>153</v>
      </c>
      <c r="AU452" s="18" t="s">
        <v>83</v>
      </c>
    </row>
    <row r="453" spans="1:63" s="12" customFormat="1" ht="22.8" customHeight="1">
      <c r="A453" s="12"/>
      <c r="B453" s="203"/>
      <c r="C453" s="204"/>
      <c r="D453" s="205" t="s">
        <v>72</v>
      </c>
      <c r="E453" s="217" t="s">
        <v>546</v>
      </c>
      <c r="F453" s="217" t="s">
        <v>547</v>
      </c>
      <c r="G453" s="204"/>
      <c r="H453" s="204"/>
      <c r="I453" s="207"/>
      <c r="J453" s="218">
        <f>BK453</f>
        <v>0</v>
      </c>
      <c r="K453" s="204"/>
      <c r="L453" s="209"/>
      <c r="M453" s="210"/>
      <c r="N453" s="211"/>
      <c r="O453" s="211"/>
      <c r="P453" s="212">
        <f>SUM(P454:P599)</f>
        <v>0</v>
      </c>
      <c r="Q453" s="211"/>
      <c r="R453" s="212">
        <f>SUM(R454:R599)</f>
        <v>1.4933446000000001</v>
      </c>
      <c r="S453" s="211"/>
      <c r="T453" s="213">
        <f>SUM(T454:T599)</f>
        <v>0</v>
      </c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R453" s="214" t="s">
        <v>83</v>
      </c>
      <c r="AT453" s="215" t="s">
        <v>72</v>
      </c>
      <c r="AU453" s="215" t="s">
        <v>81</v>
      </c>
      <c r="AY453" s="214" t="s">
        <v>144</v>
      </c>
      <c r="BK453" s="216">
        <f>SUM(BK454:BK599)</f>
        <v>0</v>
      </c>
    </row>
    <row r="454" spans="1:65" s="2" customFormat="1" ht="16.5" customHeight="1">
      <c r="A454" s="39"/>
      <c r="B454" s="40"/>
      <c r="C454" s="219" t="s">
        <v>548</v>
      </c>
      <c r="D454" s="219" t="s">
        <v>147</v>
      </c>
      <c r="E454" s="220" t="s">
        <v>549</v>
      </c>
      <c r="F454" s="221" t="s">
        <v>550</v>
      </c>
      <c r="G454" s="222" t="s">
        <v>157</v>
      </c>
      <c r="H454" s="223">
        <v>399.29</v>
      </c>
      <c r="I454" s="224"/>
      <c r="J454" s="225">
        <f>ROUND(I454*H454,2)</f>
        <v>0</v>
      </c>
      <c r="K454" s="221" t="s">
        <v>1</v>
      </c>
      <c r="L454" s="45"/>
      <c r="M454" s="226" t="s">
        <v>1</v>
      </c>
      <c r="N454" s="227" t="s">
        <v>38</v>
      </c>
      <c r="O454" s="92"/>
      <c r="P454" s="228">
        <f>O454*H454</f>
        <v>0</v>
      </c>
      <c r="Q454" s="228">
        <v>0.00054</v>
      </c>
      <c r="R454" s="228">
        <f>Q454*H454</f>
        <v>0.21561660000000002</v>
      </c>
      <c r="S454" s="228">
        <v>0</v>
      </c>
      <c r="T454" s="229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30" t="s">
        <v>327</v>
      </c>
      <c r="AT454" s="230" t="s">
        <v>147</v>
      </c>
      <c r="AU454" s="230" t="s">
        <v>83</v>
      </c>
      <c r="AY454" s="18" t="s">
        <v>144</v>
      </c>
      <c r="BE454" s="231">
        <f>IF(N454="základní",J454,0)</f>
        <v>0</v>
      </c>
      <c r="BF454" s="231">
        <f>IF(N454="snížená",J454,0)</f>
        <v>0</v>
      </c>
      <c r="BG454" s="231">
        <f>IF(N454="zákl. přenesená",J454,0)</f>
        <v>0</v>
      </c>
      <c r="BH454" s="231">
        <f>IF(N454="sníž. přenesená",J454,0)</f>
        <v>0</v>
      </c>
      <c r="BI454" s="231">
        <f>IF(N454="nulová",J454,0)</f>
        <v>0</v>
      </c>
      <c r="BJ454" s="18" t="s">
        <v>81</v>
      </c>
      <c r="BK454" s="231">
        <f>ROUND(I454*H454,2)</f>
        <v>0</v>
      </c>
      <c r="BL454" s="18" t="s">
        <v>327</v>
      </c>
      <c r="BM454" s="230" t="s">
        <v>551</v>
      </c>
    </row>
    <row r="455" spans="1:47" s="2" customFormat="1" ht="12">
      <c r="A455" s="39"/>
      <c r="B455" s="40"/>
      <c r="C455" s="41"/>
      <c r="D455" s="232" t="s">
        <v>153</v>
      </c>
      <c r="E455" s="41"/>
      <c r="F455" s="233" t="s">
        <v>552</v>
      </c>
      <c r="G455" s="41"/>
      <c r="H455" s="41"/>
      <c r="I455" s="234"/>
      <c r="J455" s="41"/>
      <c r="K455" s="41"/>
      <c r="L455" s="45"/>
      <c r="M455" s="235"/>
      <c r="N455" s="236"/>
      <c r="O455" s="92"/>
      <c r="P455" s="92"/>
      <c r="Q455" s="92"/>
      <c r="R455" s="92"/>
      <c r="S455" s="92"/>
      <c r="T455" s="93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T455" s="18" t="s">
        <v>153</v>
      </c>
      <c r="AU455" s="18" t="s">
        <v>83</v>
      </c>
    </row>
    <row r="456" spans="1:51" s="15" customFormat="1" ht="12">
      <c r="A456" s="15"/>
      <c r="B456" s="259"/>
      <c r="C456" s="260"/>
      <c r="D456" s="232" t="s">
        <v>160</v>
      </c>
      <c r="E456" s="261" t="s">
        <v>1</v>
      </c>
      <c r="F456" s="262" t="s">
        <v>210</v>
      </c>
      <c r="G456" s="260"/>
      <c r="H456" s="261" t="s">
        <v>1</v>
      </c>
      <c r="I456" s="263"/>
      <c r="J456" s="260"/>
      <c r="K456" s="260"/>
      <c r="L456" s="264"/>
      <c r="M456" s="265"/>
      <c r="N456" s="266"/>
      <c r="O456" s="266"/>
      <c r="P456" s="266"/>
      <c r="Q456" s="266"/>
      <c r="R456" s="266"/>
      <c r="S456" s="266"/>
      <c r="T456" s="267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T456" s="268" t="s">
        <v>160</v>
      </c>
      <c r="AU456" s="268" t="s">
        <v>83</v>
      </c>
      <c r="AV456" s="15" t="s">
        <v>81</v>
      </c>
      <c r="AW456" s="15" t="s">
        <v>30</v>
      </c>
      <c r="AX456" s="15" t="s">
        <v>73</v>
      </c>
      <c r="AY456" s="268" t="s">
        <v>144</v>
      </c>
    </row>
    <row r="457" spans="1:51" s="13" customFormat="1" ht="12">
      <c r="A457" s="13"/>
      <c r="B457" s="237"/>
      <c r="C457" s="238"/>
      <c r="D457" s="232" t="s">
        <v>160</v>
      </c>
      <c r="E457" s="239" t="s">
        <v>1</v>
      </c>
      <c r="F457" s="240" t="s">
        <v>239</v>
      </c>
      <c r="G457" s="238"/>
      <c r="H457" s="241">
        <v>2.09</v>
      </c>
      <c r="I457" s="242"/>
      <c r="J457" s="238"/>
      <c r="K457" s="238"/>
      <c r="L457" s="243"/>
      <c r="M457" s="244"/>
      <c r="N457" s="245"/>
      <c r="O457" s="245"/>
      <c r="P457" s="245"/>
      <c r="Q457" s="245"/>
      <c r="R457" s="245"/>
      <c r="S457" s="245"/>
      <c r="T457" s="246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7" t="s">
        <v>160</v>
      </c>
      <c r="AU457" s="247" t="s">
        <v>83</v>
      </c>
      <c r="AV457" s="13" t="s">
        <v>83</v>
      </c>
      <c r="AW457" s="13" t="s">
        <v>30</v>
      </c>
      <c r="AX457" s="13" t="s">
        <v>73</v>
      </c>
      <c r="AY457" s="247" t="s">
        <v>144</v>
      </c>
    </row>
    <row r="458" spans="1:51" s="13" customFormat="1" ht="12">
      <c r="A458" s="13"/>
      <c r="B458" s="237"/>
      <c r="C458" s="238"/>
      <c r="D458" s="232" t="s">
        <v>160</v>
      </c>
      <c r="E458" s="239" t="s">
        <v>1</v>
      </c>
      <c r="F458" s="240" t="s">
        <v>240</v>
      </c>
      <c r="G458" s="238"/>
      <c r="H458" s="241">
        <v>2.09</v>
      </c>
      <c r="I458" s="242"/>
      <c r="J458" s="238"/>
      <c r="K458" s="238"/>
      <c r="L458" s="243"/>
      <c r="M458" s="244"/>
      <c r="N458" s="245"/>
      <c r="O458" s="245"/>
      <c r="P458" s="245"/>
      <c r="Q458" s="245"/>
      <c r="R458" s="245"/>
      <c r="S458" s="245"/>
      <c r="T458" s="246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7" t="s">
        <v>160</v>
      </c>
      <c r="AU458" s="247" t="s">
        <v>83</v>
      </c>
      <c r="AV458" s="13" t="s">
        <v>83</v>
      </c>
      <c r="AW458" s="13" t="s">
        <v>30</v>
      </c>
      <c r="AX458" s="13" t="s">
        <v>73</v>
      </c>
      <c r="AY458" s="247" t="s">
        <v>144</v>
      </c>
    </row>
    <row r="459" spans="1:51" s="13" customFormat="1" ht="12">
      <c r="A459" s="13"/>
      <c r="B459" s="237"/>
      <c r="C459" s="238"/>
      <c r="D459" s="232" t="s">
        <v>160</v>
      </c>
      <c r="E459" s="239" t="s">
        <v>1</v>
      </c>
      <c r="F459" s="240" t="s">
        <v>241</v>
      </c>
      <c r="G459" s="238"/>
      <c r="H459" s="241">
        <v>2.09</v>
      </c>
      <c r="I459" s="242"/>
      <c r="J459" s="238"/>
      <c r="K459" s="238"/>
      <c r="L459" s="243"/>
      <c r="M459" s="244"/>
      <c r="N459" s="245"/>
      <c r="O459" s="245"/>
      <c r="P459" s="245"/>
      <c r="Q459" s="245"/>
      <c r="R459" s="245"/>
      <c r="S459" s="245"/>
      <c r="T459" s="246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7" t="s">
        <v>160</v>
      </c>
      <c r="AU459" s="247" t="s">
        <v>83</v>
      </c>
      <c r="AV459" s="13" t="s">
        <v>83</v>
      </c>
      <c r="AW459" s="13" t="s">
        <v>30</v>
      </c>
      <c r="AX459" s="13" t="s">
        <v>73</v>
      </c>
      <c r="AY459" s="247" t="s">
        <v>144</v>
      </c>
    </row>
    <row r="460" spans="1:51" s="13" customFormat="1" ht="12">
      <c r="A460" s="13"/>
      <c r="B460" s="237"/>
      <c r="C460" s="238"/>
      <c r="D460" s="232" t="s">
        <v>160</v>
      </c>
      <c r="E460" s="239" t="s">
        <v>1</v>
      </c>
      <c r="F460" s="240" t="s">
        <v>242</v>
      </c>
      <c r="G460" s="238"/>
      <c r="H460" s="241">
        <v>2.09</v>
      </c>
      <c r="I460" s="242"/>
      <c r="J460" s="238"/>
      <c r="K460" s="238"/>
      <c r="L460" s="243"/>
      <c r="M460" s="244"/>
      <c r="N460" s="245"/>
      <c r="O460" s="245"/>
      <c r="P460" s="245"/>
      <c r="Q460" s="245"/>
      <c r="R460" s="245"/>
      <c r="S460" s="245"/>
      <c r="T460" s="246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7" t="s">
        <v>160</v>
      </c>
      <c r="AU460" s="247" t="s">
        <v>83</v>
      </c>
      <c r="AV460" s="13" t="s">
        <v>83</v>
      </c>
      <c r="AW460" s="13" t="s">
        <v>30</v>
      </c>
      <c r="AX460" s="13" t="s">
        <v>73</v>
      </c>
      <c r="AY460" s="247" t="s">
        <v>144</v>
      </c>
    </row>
    <row r="461" spans="1:51" s="13" customFormat="1" ht="12">
      <c r="A461" s="13"/>
      <c r="B461" s="237"/>
      <c r="C461" s="238"/>
      <c r="D461" s="232" t="s">
        <v>160</v>
      </c>
      <c r="E461" s="239" t="s">
        <v>1</v>
      </c>
      <c r="F461" s="240" t="s">
        <v>243</v>
      </c>
      <c r="G461" s="238"/>
      <c r="H461" s="241">
        <v>2.09</v>
      </c>
      <c r="I461" s="242"/>
      <c r="J461" s="238"/>
      <c r="K461" s="238"/>
      <c r="L461" s="243"/>
      <c r="M461" s="244"/>
      <c r="N461" s="245"/>
      <c r="O461" s="245"/>
      <c r="P461" s="245"/>
      <c r="Q461" s="245"/>
      <c r="R461" s="245"/>
      <c r="S461" s="245"/>
      <c r="T461" s="246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7" t="s">
        <v>160</v>
      </c>
      <c r="AU461" s="247" t="s">
        <v>83</v>
      </c>
      <c r="AV461" s="13" t="s">
        <v>83</v>
      </c>
      <c r="AW461" s="13" t="s">
        <v>30</v>
      </c>
      <c r="AX461" s="13" t="s">
        <v>73</v>
      </c>
      <c r="AY461" s="247" t="s">
        <v>144</v>
      </c>
    </row>
    <row r="462" spans="1:51" s="13" customFormat="1" ht="12">
      <c r="A462" s="13"/>
      <c r="B462" s="237"/>
      <c r="C462" s="238"/>
      <c r="D462" s="232" t="s">
        <v>160</v>
      </c>
      <c r="E462" s="239" t="s">
        <v>1</v>
      </c>
      <c r="F462" s="240" t="s">
        <v>244</v>
      </c>
      <c r="G462" s="238"/>
      <c r="H462" s="241">
        <v>2.09</v>
      </c>
      <c r="I462" s="242"/>
      <c r="J462" s="238"/>
      <c r="K462" s="238"/>
      <c r="L462" s="243"/>
      <c r="M462" s="244"/>
      <c r="N462" s="245"/>
      <c r="O462" s="245"/>
      <c r="P462" s="245"/>
      <c r="Q462" s="245"/>
      <c r="R462" s="245"/>
      <c r="S462" s="245"/>
      <c r="T462" s="246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7" t="s">
        <v>160</v>
      </c>
      <c r="AU462" s="247" t="s">
        <v>83</v>
      </c>
      <c r="AV462" s="13" t="s">
        <v>83</v>
      </c>
      <c r="AW462" s="13" t="s">
        <v>30</v>
      </c>
      <c r="AX462" s="13" t="s">
        <v>73</v>
      </c>
      <c r="AY462" s="247" t="s">
        <v>144</v>
      </c>
    </row>
    <row r="463" spans="1:51" s="13" customFormat="1" ht="12">
      <c r="A463" s="13"/>
      <c r="B463" s="237"/>
      <c r="C463" s="238"/>
      <c r="D463" s="232" t="s">
        <v>160</v>
      </c>
      <c r="E463" s="239" t="s">
        <v>1</v>
      </c>
      <c r="F463" s="240" t="s">
        <v>245</v>
      </c>
      <c r="G463" s="238"/>
      <c r="H463" s="241">
        <v>2.09</v>
      </c>
      <c r="I463" s="242"/>
      <c r="J463" s="238"/>
      <c r="K463" s="238"/>
      <c r="L463" s="243"/>
      <c r="M463" s="244"/>
      <c r="N463" s="245"/>
      <c r="O463" s="245"/>
      <c r="P463" s="245"/>
      <c r="Q463" s="245"/>
      <c r="R463" s="245"/>
      <c r="S463" s="245"/>
      <c r="T463" s="246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7" t="s">
        <v>160</v>
      </c>
      <c r="AU463" s="247" t="s">
        <v>83</v>
      </c>
      <c r="AV463" s="13" t="s">
        <v>83</v>
      </c>
      <c r="AW463" s="13" t="s">
        <v>30</v>
      </c>
      <c r="AX463" s="13" t="s">
        <v>73</v>
      </c>
      <c r="AY463" s="247" t="s">
        <v>144</v>
      </c>
    </row>
    <row r="464" spans="1:51" s="13" customFormat="1" ht="12">
      <c r="A464" s="13"/>
      <c r="B464" s="237"/>
      <c r="C464" s="238"/>
      <c r="D464" s="232" t="s">
        <v>160</v>
      </c>
      <c r="E464" s="239" t="s">
        <v>1</v>
      </c>
      <c r="F464" s="240" t="s">
        <v>246</v>
      </c>
      <c r="G464" s="238"/>
      <c r="H464" s="241">
        <v>2.09</v>
      </c>
      <c r="I464" s="242"/>
      <c r="J464" s="238"/>
      <c r="K464" s="238"/>
      <c r="L464" s="243"/>
      <c r="M464" s="244"/>
      <c r="N464" s="245"/>
      <c r="O464" s="245"/>
      <c r="P464" s="245"/>
      <c r="Q464" s="245"/>
      <c r="R464" s="245"/>
      <c r="S464" s="245"/>
      <c r="T464" s="246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7" t="s">
        <v>160</v>
      </c>
      <c r="AU464" s="247" t="s">
        <v>83</v>
      </c>
      <c r="AV464" s="13" t="s">
        <v>83</v>
      </c>
      <c r="AW464" s="13" t="s">
        <v>30</v>
      </c>
      <c r="AX464" s="13" t="s">
        <v>73</v>
      </c>
      <c r="AY464" s="247" t="s">
        <v>144</v>
      </c>
    </row>
    <row r="465" spans="1:51" s="13" customFormat="1" ht="12">
      <c r="A465" s="13"/>
      <c r="B465" s="237"/>
      <c r="C465" s="238"/>
      <c r="D465" s="232" t="s">
        <v>160</v>
      </c>
      <c r="E465" s="239" t="s">
        <v>1</v>
      </c>
      <c r="F465" s="240" t="s">
        <v>247</v>
      </c>
      <c r="G465" s="238"/>
      <c r="H465" s="241">
        <v>2.09</v>
      </c>
      <c r="I465" s="242"/>
      <c r="J465" s="238"/>
      <c r="K465" s="238"/>
      <c r="L465" s="243"/>
      <c r="M465" s="244"/>
      <c r="N465" s="245"/>
      <c r="O465" s="245"/>
      <c r="P465" s="245"/>
      <c r="Q465" s="245"/>
      <c r="R465" s="245"/>
      <c r="S465" s="245"/>
      <c r="T465" s="246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7" t="s">
        <v>160</v>
      </c>
      <c r="AU465" s="247" t="s">
        <v>83</v>
      </c>
      <c r="AV465" s="13" t="s">
        <v>83</v>
      </c>
      <c r="AW465" s="13" t="s">
        <v>30</v>
      </c>
      <c r="AX465" s="13" t="s">
        <v>73</v>
      </c>
      <c r="AY465" s="247" t="s">
        <v>144</v>
      </c>
    </row>
    <row r="466" spans="1:51" s="13" customFormat="1" ht="12">
      <c r="A466" s="13"/>
      <c r="B466" s="237"/>
      <c r="C466" s="238"/>
      <c r="D466" s="232" t="s">
        <v>160</v>
      </c>
      <c r="E466" s="239" t="s">
        <v>1</v>
      </c>
      <c r="F466" s="240" t="s">
        <v>248</v>
      </c>
      <c r="G466" s="238"/>
      <c r="H466" s="241">
        <v>2.09</v>
      </c>
      <c r="I466" s="242"/>
      <c r="J466" s="238"/>
      <c r="K466" s="238"/>
      <c r="L466" s="243"/>
      <c r="M466" s="244"/>
      <c r="N466" s="245"/>
      <c r="O466" s="245"/>
      <c r="P466" s="245"/>
      <c r="Q466" s="245"/>
      <c r="R466" s="245"/>
      <c r="S466" s="245"/>
      <c r="T466" s="246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7" t="s">
        <v>160</v>
      </c>
      <c r="AU466" s="247" t="s">
        <v>83</v>
      </c>
      <c r="AV466" s="13" t="s">
        <v>83</v>
      </c>
      <c r="AW466" s="13" t="s">
        <v>30</v>
      </c>
      <c r="AX466" s="13" t="s">
        <v>73</v>
      </c>
      <c r="AY466" s="247" t="s">
        <v>144</v>
      </c>
    </row>
    <row r="467" spans="1:51" s="13" customFormat="1" ht="12">
      <c r="A467" s="13"/>
      <c r="B467" s="237"/>
      <c r="C467" s="238"/>
      <c r="D467" s="232" t="s">
        <v>160</v>
      </c>
      <c r="E467" s="239" t="s">
        <v>1</v>
      </c>
      <c r="F467" s="240" t="s">
        <v>249</v>
      </c>
      <c r="G467" s="238"/>
      <c r="H467" s="241">
        <v>2.09</v>
      </c>
      <c r="I467" s="242"/>
      <c r="J467" s="238"/>
      <c r="K467" s="238"/>
      <c r="L467" s="243"/>
      <c r="M467" s="244"/>
      <c r="N467" s="245"/>
      <c r="O467" s="245"/>
      <c r="P467" s="245"/>
      <c r="Q467" s="245"/>
      <c r="R467" s="245"/>
      <c r="S467" s="245"/>
      <c r="T467" s="246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7" t="s">
        <v>160</v>
      </c>
      <c r="AU467" s="247" t="s">
        <v>83</v>
      </c>
      <c r="AV467" s="13" t="s">
        <v>83</v>
      </c>
      <c r="AW467" s="13" t="s">
        <v>30</v>
      </c>
      <c r="AX467" s="13" t="s">
        <v>73</v>
      </c>
      <c r="AY467" s="247" t="s">
        <v>144</v>
      </c>
    </row>
    <row r="468" spans="1:51" s="13" customFormat="1" ht="12">
      <c r="A468" s="13"/>
      <c r="B468" s="237"/>
      <c r="C468" s="238"/>
      <c r="D468" s="232" t="s">
        <v>160</v>
      </c>
      <c r="E468" s="239" t="s">
        <v>1</v>
      </c>
      <c r="F468" s="240" t="s">
        <v>250</v>
      </c>
      <c r="G468" s="238"/>
      <c r="H468" s="241">
        <v>2.09</v>
      </c>
      <c r="I468" s="242"/>
      <c r="J468" s="238"/>
      <c r="K468" s="238"/>
      <c r="L468" s="243"/>
      <c r="M468" s="244"/>
      <c r="N468" s="245"/>
      <c r="O468" s="245"/>
      <c r="P468" s="245"/>
      <c r="Q468" s="245"/>
      <c r="R468" s="245"/>
      <c r="S468" s="245"/>
      <c r="T468" s="246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7" t="s">
        <v>160</v>
      </c>
      <c r="AU468" s="247" t="s">
        <v>83</v>
      </c>
      <c r="AV468" s="13" t="s">
        <v>83</v>
      </c>
      <c r="AW468" s="13" t="s">
        <v>30</v>
      </c>
      <c r="AX468" s="13" t="s">
        <v>73</v>
      </c>
      <c r="AY468" s="247" t="s">
        <v>144</v>
      </c>
    </row>
    <row r="469" spans="1:51" s="13" customFormat="1" ht="12">
      <c r="A469" s="13"/>
      <c r="B469" s="237"/>
      <c r="C469" s="238"/>
      <c r="D469" s="232" t="s">
        <v>160</v>
      </c>
      <c r="E469" s="239" t="s">
        <v>1</v>
      </c>
      <c r="F469" s="240" t="s">
        <v>251</v>
      </c>
      <c r="G469" s="238"/>
      <c r="H469" s="241">
        <v>2.09</v>
      </c>
      <c r="I469" s="242"/>
      <c r="J469" s="238"/>
      <c r="K469" s="238"/>
      <c r="L469" s="243"/>
      <c r="M469" s="244"/>
      <c r="N469" s="245"/>
      <c r="O469" s="245"/>
      <c r="P469" s="245"/>
      <c r="Q469" s="245"/>
      <c r="R469" s="245"/>
      <c r="S469" s="245"/>
      <c r="T469" s="246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7" t="s">
        <v>160</v>
      </c>
      <c r="AU469" s="247" t="s">
        <v>83</v>
      </c>
      <c r="AV469" s="13" t="s">
        <v>83</v>
      </c>
      <c r="AW469" s="13" t="s">
        <v>30</v>
      </c>
      <c r="AX469" s="13" t="s">
        <v>73</v>
      </c>
      <c r="AY469" s="247" t="s">
        <v>144</v>
      </c>
    </row>
    <row r="470" spans="1:51" s="13" customFormat="1" ht="12">
      <c r="A470" s="13"/>
      <c r="B470" s="237"/>
      <c r="C470" s="238"/>
      <c r="D470" s="232" t="s">
        <v>160</v>
      </c>
      <c r="E470" s="239" t="s">
        <v>1</v>
      </c>
      <c r="F470" s="240" t="s">
        <v>252</v>
      </c>
      <c r="G470" s="238"/>
      <c r="H470" s="241">
        <v>2.09</v>
      </c>
      <c r="I470" s="242"/>
      <c r="J470" s="238"/>
      <c r="K470" s="238"/>
      <c r="L470" s="243"/>
      <c r="M470" s="244"/>
      <c r="N470" s="245"/>
      <c r="O470" s="245"/>
      <c r="P470" s="245"/>
      <c r="Q470" s="245"/>
      <c r="R470" s="245"/>
      <c r="S470" s="245"/>
      <c r="T470" s="246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7" t="s">
        <v>160</v>
      </c>
      <c r="AU470" s="247" t="s">
        <v>83</v>
      </c>
      <c r="AV470" s="13" t="s">
        <v>83</v>
      </c>
      <c r="AW470" s="13" t="s">
        <v>30</v>
      </c>
      <c r="AX470" s="13" t="s">
        <v>73</v>
      </c>
      <c r="AY470" s="247" t="s">
        <v>144</v>
      </c>
    </row>
    <row r="471" spans="1:51" s="13" customFormat="1" ht="12">
      <c r="A471" s="13"/>
      <c r="B471" s="237"/>
      <c r="C471" s="238"/>
      <c r="D471" s="232" t="s">
        <v>160</v>
      </c>
      <c r="E471" s="239" t="s">
        <v>1</v>
      </c>
      <c r="F471" s="240" t="s">
        <v>253</v>
      </c>
      <c r="G471" s="238"/>
      <c r="H471" s="241">
        <v>2.09</v>
      </c>
      <c r="I471" s="242"/>
      <c r="J471" s="238"/>
      <c r="K471" s="238"/>
      <c r="L471" s="243"/>
      <c r="M471" s="244"/>
      <c r="N471" s="245"/>
      <c r="O471" s="245"/>
      <c r="P471" s="245"/>
      <c r="Q471" s="245"/>
      <c r="R471" s="245"/>
      <c r="S471" s="245"/>
      <c r="T471" s="246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7" t="s">
        <v>160</v>
      </c>
      <c r="AU471" s="247" t="s">
        <v>83</v>
      </c>
      <c r="AV471" s="13" t="s">
        <v>83</v>
      </c>
      <c r="AW471" s="13" t="s">
        <v>30</v>
      </c>
      <c r="AX471" s="13" t="s">
        <v>73</v>
      </c>
      <c r="AY471" s="247" t="s">
        <v>144</v>
      </c>
    </row>
    <row r="472" spans="1:51" s="13" customFormat="1" ht="12">
      <c r="A472" s="13"/>
      <c r="B472" s="237"/>
      <c r="C472" s="238"/>
      <c r="D472" s="232" t="s">
        <v>160</v>
      </c>
      <c r="E472" s="239" t="s">
        <v>1</v>
      </c>
      <c r="F472" s="240" t="s">
        <v>254</v>
      </c>
      <c r="G472" s="238"/>
      <c r="H472" s="241">
        <v>2.09</v>
      </c>
      <c r="I472" s="242"/>
      <c r="J472" s="238"/>
      <c r="K472" s="238"/>
      <c r="L472" s="243"/>
      <c r="M472" s="244"/>
      <c r="N472" s="245"/>
      <c r="O472" s="245"/>
      <c r="P472" s="245"/>
      <c r="Q472" s="245"/>
      <c r="R472" s="245"/>
      <c r="S472" s="245"/>
      <c r="T472" s="246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7" t="s">
        <v>160</v>
      </c>
      <c r="AU472" s="247" t="s">
        <v>83</v>
      </c>
      <c r="AV472" s="13" t="s">
        <v>83</v>
      </c>
      <c r="AW472" s="13" t="s">
        <v>30</v>
      </c>
      <c r="AX472" s="13" t="s">
        <v>73</v>
      </c>
      <c r="AY472" s="247" t="s">
        <v>144</v>
      </c>
    </row>
    <row r="473" spans="1:51" s="13" customFormat="1" ht="12">
      <c r="A473" s="13"/>
      <c r="B473" s="237"/>
      <c r="C473" s="238"/>
      <c r="D473" s="232" t="s">
        <v>160</v>
      </c>
      <c r="E473" s="239" t="s">
        <v>1</v>
      </c>
      <c r="F473" s="240" t="s">
        <v>255</v>
      </c>
      <c r="G473" s="238"/>
      <c r="H473" s="241">
        <v>2.09</v>
      </c>
      <c r="I473" s="242"/>
      <c r="J473" s="238"/>
      <c r="K473" s="238"/>
      <c r="L473" s="243"/>
      <c r="M473" s="244"/>
      <c r="N473" s="245"/>
      <c r="O473" s="245"/>
      <c r="P473" s="245"/>
      <c r="Q473" s="245"/>
      <c r="R473" s="245"/>
      <c r="S473" s="245"/>
      <c r="T473" s="246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47" t="s">
        <v>160</v>
      </c>
      <c r="AU473" s="247" t="s">
        <v>83</v>
      </c>
      <c r="AV473" s="13" t="s">
        <v>83</v>
      </c>
      <c r="AW473" s="13" t="s">
        <v>30</v>
      </c>
      <c r="AX473" s="13" t="s">
        <v>73</v>
      </c>
      <c r="AY473" s="247" t="s">
        <v>144</v>
      </c>
    </row>
    <row r="474" spans="1:51" s="16" customFormat="1" ht="12">
      <c r="A474" s="16"/>
      <c r="B474" s="269"/>
      <c r="C474" s="270"/>
      <c r="D474" s="232" t="s">
        <v>160</v>
      </c>
      <c r="E474" s="271" t="s">
        <v>1</v>
      </c>
      <c r="F474" s="272" t="s">
        <v>209</v>
      </c>
      <c r="G474" s="270"/>
      <c r="H474" s="273">
        <v>35.53</v>
      </c>
      <c r="I474" s="274"/>
      <c r="J474" s="270"/>
      <c r="K474" s="270"/>
      <c r="L474" s="275"/>
      <c r="M474" s="276"/>
      <c r="N474" s="277"/>
      <c r="O474" s="277"/>
      <c r="P474" s="277"/>
      <c r="Q474" s="277"/>
      <c r="R474" s="277"/>
      <c r="S474" s="277"/>
      <c r="T474" s="278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T474" s="279" t="s">
        <v>160</v>
      </c>
      <c r="AU474" s="279" t="s">
        <v>83</v>
      </c>
      <c r="AV474" s="16" t="s">
        <v>145</v>
      </c>
      <c r="AW474" s="16" t="s">
        <v>30</v>
      </c>
      <c r="AX474" s="16" t="s">
        <v>73</v>
      </c>
      <c r="AY474" s="279" t="s">
        <v>144</v>
      </c>
    </row>
    <row r="475" spans="1:51" s="15" customFormat="1" ht="12">
      <c r="A475" s="15"/>
      <c r="B475" s="259"/>
      <c r="C475" s="260"/>
      <c r="D475" s="232" t="s">
        <v>160</v>
      </c>
      <c r="E475" s="261" t="s">
        <v>1</v>
      </c>
      <c r="F475" s="262" t="s">
        <v>256</v>
      </c>
      <c r="G475" s="260"/>
      <c r="H475" s="261" t="s">
        <v>1</v>
      </c>
      <c r="I475" s="263"/>
      <c r="J475" s="260"/>
      <c r="K475" s="260"/>
      <c r="L475" s="264"/>
      <c r="M475" s="265"/>
      <c r="N475" s="266"/>
      <c r="O475" s="266"/>
      <c r="P475" s="266"/>
      <c r="Q475" s="266"/>
      <c r="R475" s="266"/>
      <c r="S475" s="266"/>
      <c r="T475" s="267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T475" s="268" t="s">
        <v>160</v>
      </c>
      <c r="AU475" s="268" t="s">
        <v>83</v>
      </c>
      <c r="AV475" s="15" t="s">
        <v>81</v>
      </c>
      <c r="AW475" s="15" t="s">
        <v>30</v>
      </c>
      <c r="AX475" s="15" t="s">
        <v>73</v>
      </c>
      <c r="AY475" s="268" t="s">
        <v>144</v>
      </c>
    </row>
    <row r="476" spans="1:51" s="13" customFormat="1" ht="12">
      <c r="A476" s="13"/>
      <c r="B476" s="237"/>
      <c r="C476" s="238"/>
      <c r="D476" s="232" t="s">
        <v>160</v>
      </c>
      <c r="E476" s="239" t="s">
        <v>1</v>
      </c>
      <c r="F476" s="240" t="s">
        <v>257</v>
      </c>
      <c r="G476" s="238"/>
      <c r="H476" s="241">
        <v>3</v>
      </c>
      <c r="I476" s="242"/>
      <c r="J476" s="238"/>
      <c r="K476" s="238"/>
      <c r="L476" s="243"/>
      <c r="M476" s="244"/>
      <c r="N476" s="245"/>
      <c r="O476" s="245"/>
      <c r="P476" s="245"/>
      <c r="Q476" s="245"/>
      <c r="R476" s="245"/>
      <c r="S476" s="245"/>
      <c r="T476" s="246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7" t="s">
        <v>160</v>
      </c>
      <c r="AU476" s="247" t="s">
        <v>83</v>
      </c>
      <c r="AV476" s="13" t="s">
        <v>83</v>
      </c>
      <c r="AW476" s="13" t="s">
        <v>30</v>
      </c>
      <c r="AX476" s="13" t="s">
        <v>73</v>
      </c>
      <c r="AY476" s="247" t="s">
        <v>144</v>
      </c>
    </row>
    <row r="477" spans="1:51" s="13" customFormat="1" ht="12">
      <c r="A477" s="13"/>
      <c r="B477" s="237"/>
      <c r="C477" s="238"/>
      <c r="D477" s="232" t="s">
        <v>160</v>
      </c>
      <c r="E477" s="239" t="s">
        <v>1</v>
      </c>
      <c r="F477" s="240" t="s">
        <v>258</v>
      </c>
      <c r="G477" s="238"/>
      <c r="H477" s="241">
        <v>4.1</v>
      </c>
      <c r="I477" s="242"/>
      <c r="J477" s="238"/>
      <c r="K477" s="238"/>
      <c r="L477" s="243"/>
      <c r="M477" s="244"/>
      <c r="N477" s="245"/>
      <c r="O477" s="245"/>
      <c r="P477" s="245"/>
      <c r="Q477" s="245"/>
      <c r="R477" s="245"/>
      <c r="S477" s="245"/>
      <c r="T477" s="246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7" t="s">
        <v>160</v>
      </c>
      <c r="AU477" s="247" t="s">
        <v>83</v>
      </c>
      <c r="AV477" s="13" t="s">
        <v>83</v>
      </c>
      <c r="AW477" s="13" t="s">
        <v>30</v>
      </c>
      <c r="AX477" s="13" t="s">
        <v>73</v>
      </c>
      <c r="AY477" s="247" t="s">
        <v>144</v>
      </c>
    </row>
    <row r="478" spans="1:51" s="13" customFormat="1" ht="12">
      <c r="A478" s="13"/>
      <c r="B478" s="237"/>
      <c r="C478" s="238"/>
      <c r="D478" s="232" t="s">
        <v>160</v>
      </c>
      <c r="E478" s="239" t="s">
        <v>1</v>
      </c>
      <c r="F478" s="240" t="s">
        <v>259</v>
      </c>
      <c r="G478" s="238"/>
      <c r="H478" s="241">
        <v>2</v>
      </c>
      <c r="I478" s="242"/>
      <c r="J478" s="238"/>
      <c r="K478" s="238"/>
      <c r="L478" s="243"/>
      <c r="M478" s="244"/>
      <c r="N478" s="245"/>
      <c r="O478" s="245"/>
      <c r="P478" s="245"/>
      <c r="Q478" s="245"/>
      <c r="R478" s="245"/>
      <c r="S478" s="245"/>
      <c r="T478" s="246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7" t="s">
        <v>160</v>
      </c>
      <c r="AU478" s="247" t="s">
        <v>83</v>
      </c>
      <c r="AV478" s="13" t="s">
        <v>83</v>
      </c>
      <c r="AW478" s="13" t="s">
        <v>30</v>
      </c>
      <c r="AX478" s="13" t="s">
        <v>73</v>
      </c>
      <c r="AY478" s="247" t="s">
        <v>144</v>
      </c>
    </row>
    <row r="479" spans="1:51" s="13" customFormat="1" ht="12">
      <c r="A479" s="13"/>
      <c r="B479" s="237"/>
      <c r="C479" s="238"/>
      <c r="D479" s="232" t="s">
        <v>160</v>
      </c>
      <c r="E479" s="239" t="s">
        <v>1</v>
      </c>
      <c r="F479" s="240" t="s">
        <v>260</v>
      </c>
      <c r="G479" s="238"/>
      <c r="H479" s="241">
        <v>8.3</v>
      </c>
      <c r="I479" s="242"/>
      <c r="J479" s="238"/>
      <c r="K479" s="238"/>
      <c r="L479" s="243"/>
      <c r="M479" s="244"/>
      <c r="N479" s="245"/>
      <c r="O479" s="245"/>
      <c r="P479" s="245"/>
      <c r="Q479" s="245"/>
      <c r="R479" s="245"/>
      <c r="S479" s="245"/>
      <c r="T479" s="246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7" t="s">
        <v>160</v>
      </c>
      <c r="AU479" s="247" t="s">
        <v>83</v>
      </c>
      <c r="AV479" s="13" t="s">
        <v>83</v>
      </c>
      <c r="AW479" s="13" t="s">
        <v>30</v>
      </c>
      <c r="AX479" s="13" t="s">
        <v>73</v>
      </c>
      <c r="AY479" s="247" t="s">
        <v>144</v>
      </c>
    </row>
    <row r="480" spans="1:51" s="13" customFormat="1" ht="12">
      <c r="A480" s="13"/>
      <c r="B480" s="237"/>
      <c r="C480" s="238"/>
      <c r="D480" s="232" t="s">
        <v>160</v>
      </c>
      <c r="E480" s="239" t="s">
        <v>1</v>
      </c>
      <c r="F480" s="240" t="s">
        <v>261</v>
      </c>
      <c r="G480" s="238"/>
      <c r="H480" s="241">
        <v>2</v>
      </c>
      <c r="I480" s="242"/>
      <c r="J480" s="238"/>
      <c r="K480" s="238"/>
      <c r="L480" s="243"/>
      <c r="M480" s="244"/>
      <c r="N480" s="245"/>
      <c r="O480" s="245"/>
      <c r="P480" s="245"/>
      <c r="Q480" s="245"/>
      <c r="R480" s="245"/>
      <c r="S480" s="245"/>
      <c r="T480" s="246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7" t="s">
        <v>160</v>
      </c>
      <c r="AU480" s="247" t="s">
        <v>83</v>
      </c>
      <c r="AV480" s="13" t="s">
        <v>83</v>
      </c>
      <c r="AW480" s="13" t="s">
        <v>30</v>
      </c>
      <c r="AX480" s="13" t="s">
        <v>73</v>
      </c>
      <c r="AY480" s="247" t="s">
        <v>144</v>
      </c>
    </row>
    <row r="481" spans="1:51" s="13" customFormat="1" ht="12">
      <c r="A481" s="13"/>
      <c r="B481" s="237"/>
      <c r="C481" s="238"/>
      <c r="D481" s="232" t="s">
        <v>160</v>
      </c>
      <c r="E481" s="239" t="s">
        <v>1</v>
      </c>
      <c r="F481" s="240" t="s">
        <v>262</v>
      </c>
      <c r="G481" s="238"/>
      <c r="H481" s="241">
        <v>8</v>
      </c>
      <c r="I481" s="242"/>
      <c r="J481" s="238"/>
      <c r="K481" s="238"/>
      <c r="L481" s="243"/>
      <c r="M481" s="244"/>
      <c r="N481" s="245"/>
      <c r="O481" s="245"/>
      <c r="P481" s="245"/>
      <c r="Q481" s="245"/>
      <c r="R481" s="245"/>
      <c r="S481" s="245"/>
      <c r="T481" s="246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7" t="s">
        <v>160</v>
      </c>
      <c r="AU481" s="247" t="s">
        <v>83</v>
      </c>
      <c r="AV481" s="13" t="s">
        <v>83</v>
      </c>
      <c r="AW481" s="13" t="s">
        <v>30</v>
      </c>
      <c r="AX481" s="13" t="s">
        <v>73</v>
      </c>
      <c r="AY481" s="247" t="s">
        <v>144</v>
      </c>
    </row>
    <row r="482" spans="1:51" s="13" customFormat="1" ht="12">
      <c r="A482" s="13"/>
      <c r="B482" s="237"/>
      <c r="C482" s="238"/>
      <c r="D482" s="232" t="s">
        <v>160</v>
      </c>
      <c r="E482" s="239" t="s">
        <v>1</v>
      </c>
      <c r="F482" s="240" t="s">
        <v>263</v>
      </c>
      <c r="G482" s="238"/>
      <c r="H482" s="241">
        <v>2</v>
      </c>
      <c r="I482" s="242"/>
      <c r="J482" s="238"/>
      <c r="K482" s="238"/>
      <c r="L482" s="243"/>
      <c r="M482" s="244"/>
      <c r="N482" s="245"/>
      <c r="O482" s="245"/>
      <c r="P482" s="245"/>
      <c r="Q482" s="245"/>
      <c r="R482" s="245"/>
      <c r="S482" s="245"/>
      <c r="T482" s="246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7" t="s">
        <v>160</v>
      </c>
      <c r="AU482" s="247" t="s">
        <v>83</v>
      </c>
      <c r="AV482" s="13" t="s">
        <v>83</v>
      </c>
      <c r="AW482" s="13" t="s">
        <v>30</v>
      </c>
      <c r="AX482" s="13" t="s">
        <v>73</v>
      </c>
      <c r="AY482" s="247" t="s">
        <v>144</v>
      </c>
    </row>
    <row r="483" spans="1:51" s="13" customFormat="1" ht="12">
      <c r="A483" s="13"/>
      <c r="B483" s="237"/>
      <c r="C483" s="238"/>
      <c r="D483" s="232" t="s">
        <v>160</v>
      </c>
      <c r="E483" s="239" t="s">
        <v>1</v>
      </c>
      <c r="F483" s="240" t="s">
        <v>264</v>
      </c>
      <c r="G483" s="238"/>
      <c r="H483" s="241">
        <v>7.7</v>
      </c>
      <c r="I483" s="242"/>
      <c r="J483" s="238"/>
      <c r="K483" s="238"/>
      <c r="L483" s="243"/>
      <c r="M483" s="244"/>
      <c r="N483" s="245"/>
      <c r="O483" s="245"/>
      <c r="P483" s="245"/>
      <c r="Q483" s="245"/>
      <c r="R483" s="245"/>
      <c r="S483" s="245"/>
      <c r="T483" s="246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7" t="s">
        <v>160</v>
      </c>
      <c r="AU483" s="247" t="s">
        <v>83</v>
      </c>
      <c r="AV483" s="13" t="s">
        <v>83</v>
      </c>
      <c r="AW483" s="13" t="s">
        <v>30</v>
      </c>
      <c r="AX483" s="13" t="s">
        <v>73</v>
      </c>
      <c r="AY483" s="247" t="s">
        <v>144</v>
      </c>
    </row>
    <row r="484" spans="1:51" s="13" customFormat="1" ht="12">
      <c r="A484" s="13"/>
      <c r="B484" s="237"/>
      <c r="C484" s="238"/>
      <c r="D484" s="232" t="s">
        <v>160</v>
      </c>
      <c r="E484" s="239" t="s">
        <v>1</v>
      </c>
      <c r="F484" s="240" t="s">
        <v>265</v>
      </c>
      <c r="G484" s="238"/>
      <c r="H484" s="241">
        <v>2</v>
      </c>
      <c r="I484" s="242"/>
      <c r="J484" s="238"/>
      <c r="K484" s="238"/>
      <c r="L484" s="243"/>
      <c r="M484" s="244"/>
      <c r="N484" s="245"/>
      <c r="O484" s="245"/>
      <c r="P484" s="245"/>
      <c r="Q484" s="245"/>
      <c r="R484" s="245"/>
      <c r="S484" s="245"/>
      <c r="T484" s="246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7" t="s">
        <v>160</v>
      </c>
      <c r="AU484" s="247" t="s">
        <v>83</v>
      </c>
      <c r="AV484" s="13" t="s">
        <v>83</v>
      </c>
      <c r="AW484" s="13" t="s">
        <v>30</v>
      </c>
      <c r="AX484" s="13" t="s">
        <v>73</v>
      </c>
      <c r="AY484" s="247" t="s">
        <v>144</v>
      </c>
    </row>
    <row r="485" spans="1:51" s="13" customFormat="1" ht="12">
      <c r="A485" s="13"/>
      <c r="B485" s="237"/>
      <c r="C485" s="238"/>
      <c r="D485" s="232" t="s">
        <v>160</v>
      </c>
      <c r="E485" s="239" t="s">
        <v>1</v>
      </c>
      <c r="F485" s="240" t="s">
        <v>266</v>
      </c>
      <c r="G485" s="238"/>
      <c r="H485" s="241">
        <v>9</v>
      </c>
      <c r="I485" s="242"/>
      <c r="J485" s="238"/>
      <c r="K485" s="238"/>
      <c r="L485" s="243"/>
      <c r="M485" s="244"/>
      <c r="N485" s="245"/>
      <c r="O485" s="245"/>
      <c r="P485" s="245"/>
      <c r="Q485" s="245"/>
      <c r="R485" s="245"/>
      <c r="S485" s="245"/>
      <c r="T485" s="246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47" t="s">
        <v>160</v>
      </c>
      <c r="AU485" s="247" t="s">
        <v>83</v>
      </c>
      <c r="AV485" s="13" t="s">
        <v>83</v>
      </c>
      <c r="AW485" s="13" t="s">
        <v>30</v>
      </c>
      <c r="AX485" s="13" t="s">
        <v>73</v>
      </c>
      <c r="AY485" s="247" t="s">
        <v>144</v>
      </c>
    </row>
    <row r="486" spans="1:51" s="13" customFormat="1" ht="12">
      <c r="A486" s="13"/>
      <c r="B486" s="237"/>
      <c r="C486" s="238"/>
      <c r="D486" s="232" t="s">
        <v>160</v>
      </c>
      <c r="E486" s="239" t="s">
        <v>1</v>
      </c>
      <c r="F486" s="240" t="s">
        <v>267</v>
      </c>
      <c r="G486" s="238"/>
      <c r="H486" s="241">
        <v>2</v>
      </c>
      <c r="I486" s="242"/>
      <c r="J486" s="238"/>
      <c r="K486" s="238"/>
      <c r="L486" s="243"/>
      <c r="M486" s="244"/>
      <c r="N486" s="245"/>
      <c r="O486" s="245"/>
      <c r="P486" s="245"/>
      <c r="Q486" s="245"/>
      <c r="R486" s="245"/>
      <c r="S486" s="245"/>
      <c r="T486" s="246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7" t="s">
        <v>160</v>
      </c>
      <c r="AU486" s="247" t="s">
        <v>83</v>
      </c>
      <c r="AV486" s="13" t="s">
        <v>83</v>
      </c>
      <c r="AW486" s="13" t="s">
        <v>30</v>
      </c>
      <c r="AX486" s="13" t="s">
        <v>73</v>
      </c>
      <c r="AY486" s="247" t="s">
        <v>144</v>
      </c>
    </row>
    <row r="487" spans="1:51" s="13" customFormat="1" ht="12">
      <c r="A487" s="13"/>
      <c r="B487" s="237"/>
      <c r="C487" s="238"/>
      <c r="D487" s="232" t="s">
        <v>160</v>
      </c>
      <c r="E487" s="239" t="s">
        <v>1</v>
      </c>
      <c r="F487" s="240" t="s">
        <v>268</v>
      </c>
      <c r="G487" s="238"/>
      <c r="H487" s="241">
        <v>9.2</v>
      </c>
      <c r="I487" s="242"/>
      <c r="J487" s="238"/>
      <c r="K487" s="238"/>
      <c r="L487" s="243"/>
      <c r="M487" s="244"/>
      <c r="N487" s="245"/>
      <c r="O487" s="245"/>
      <c r="P487" s="245"/>
      <c r="Q487" s="245"/>
      <c r="R487" s="245"/>
      <c r="S487" s="245"/>
      <c r="T487" s="246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7" t="s">
        <v>160</v>
      </c>
      <c r="AU487" s="247" t="s">
        <v>83</v>
      </c>
      <c r="AV487" s="13" t="s">
        <v>83</v>
      </c>
      <c r="AW487" s="13" t="s">
        <v>30</v>
      </c>
      <c r="AX487" s="13" t="s">
        <v>73</v>
      </c>
      <c r="AY487" s="247" t="s">
        <v>144</v>
      </c>
    </row>
    <row r="488" spans="1:51" s="13" customFormat="1" ht="12">
      <c r="A488" s="13"/>
      <c r="B488" s="237"/>
      <c r="C488" s="238"/>
      <c r="D488" s="232" t="s">
        <v>160</v>
      </c>
      <c r="E488" s="239" t="s">
        <v>1</v>
      </c>
      <c r="F488" s="240" t="s">
        <v>269</v>
      </c>
      <c r="G488" s="238"/>
      <c r="H488" s="241">
        <v>2</v>
      </c>
      <c r="I488" s="242"/>
      <c r="J488" s="238"/>
      <c r="K488" s="238"/>
      <c r="L488" s="243"/>
      <c r="M488" s="244"/>
      <c r="N488" s="245"/>
      <c r="O488" s="245"/>
      <c r="P488" s="245"/>
      <c r="Q488" s="245"/>
      <c r="R488" s="245"/>
      <c r="S488" s="245"/>
      <c r="T488" s="246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47" t="s">
        <v>160</v>
      </c>
      <c r="AU488" s="247" t="s">
        <v>83</v>
      </c>
      <c r="AV488" s="13" t="s">
        <v>83</v>
      </c>
      <c r="AW488" s="13" t="s">
        <v>30</v>
      </c>
      <c r="AX488" s="13" t="s">
        <v>73</v>
      </c>
      <c r="AY488" s="247" t="s">
        <v>144</v>
      </c>
    </row>
    <row r="489" spans="1:51" s="13" customFormat="1" ht="12">
      <c r="A489" s="13"/>
      <c r="B489" s="237"/>
      <c r="C489" s="238"/>
      <c r="D489" s="232" t="s">
        <v>160</v>
      </c>
      <c r="E489" s="239" t="s">
        <v>1</v>
      </c>
      <c r="F489" s="240" t="s">
        <v>270</v>
      </c>
      <c r="G489" s="238"/>
      <c r="H489" s="241">
        <v>2.63</v>
      </c>
      <c r="I489" s="242"/>
      <c r="J489" s="238"/>
      <c r="K489" s="238"/>
      <c r="L489" s="243"/>
      <c r="M489" s="244"/>
      <c r="N489" s="245"/>
      <c r="O489" s="245"/>
      <c r="P489" s="245"/>
      <c r="Q489" s="245"/>
      <c r="R489" s="245"/>
      <c r="S489" s="245"/>
      <c r="T489" s="246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47" t="s">
        <v>160</v>
      </c>
      <c r="AU489" s="247" t="s">
        <v>83</v>
      </c>
      <c r="AV489" s="13" t="s">
        <v>83</v>
      </c>
      <c r="AW489" s="13" t="s">
        <v>30</v>
      </c>
      <c r="AX489" s="13" t="s">
        <v>73</v>
      </c>
      <c r="AY489" s="247" t="s">
        <v>144</v>
      </c>
    </row>
    <row r="490" spans="1:51" s="13" customFormat="1" ht="12">
      <c r="A490" s="13"/>
      <c r="B490" s="237"/>
      <c r="C490" s="238"/>
      <c r="D490" s="232" t="s">
        <v>160</v>
      </c>
      <c r="E490" s="239" t="s">
        <v>1</v>
      </c>
      <c r="F490" s="240" t="s">
        <v>271</v>
      </c>
      <c r="G490" s="238"/>
      <c r="H490" s="241">
        <v>2.3</v>
      </c>
      <c r="I490" s="242"/>
      <c r="J490" s="238"/>
      <c r="K490" s="238"/>
      <c r="L490" s="243"/>
      <c r="M490" s="244"/>
      <c r="N490" s="245"/>
      <c r="O490" s="245"/>
      <c r="P490" s="245"/>
      <c r="Q490" s="245"/>
      <c r="R490" s="245"/>
      <c r="S490" s="245"/>
      <c r="T490" s="246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7" t="s">
        <v>160</v>
      </c>
      <c r="AU490" s="247" t="s">
        <v>83</v>
      </c>
      <c r="AV490" s="13" t="s">
        <v>83</v>
      </c>
      <c r="AW490" s="13" t="s">
        <v>30</v>
      </c>
      <c r="AX490" s="13" t="s">
        <v>73</v>
      </c>
      <c r="AY490" s="247" t="s">
        <v>144</v>
      </c>
    </row>
    <row r="491" spans="1:51" s="13" customFormat="1" ht="12">
      <c r="A491" s="13"/>
      <c r="B491" s="237"/>
      <c r="C491" s="238"/>
      <c r="D491" s="232" t="s">
        <v>160</v>
      </c>
      <c r="E491" s="239" t="s">
        <v>1</v>
      </c>
      <c r="F491" s="240" t="s">
        <v>272</v>
      </c>
      <c r="G491" s="238"/>
      <c r="H491" s="241">
        <v>7.4</v>
      </c>
      <c r="I491" s="242"/>
      <c r="J491" s="238"/>
      <c r="K491" s="238"/>
      <c r="L491" s="243"/>
      <c r="M491" s="244"/>
      <c r="N491" s="245"/>
      <c r="O491" s="245"/>
      <c r="P491" s="245"/>
      <c r="Q491" s="245"/>
      <c r="R491" s="245"/>
      <c r="S491" s="245"/>
      <c r="T491" s="246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7" t="s">
        <v>160</v>
      </c>
      <c r="AU491" s="247" t="s">
        <v>83</v>
      </c>
      <c r="AV491" s="13" t="s">
        <v>83</v>
      </c>
      <c r="AW491" s="13" t="s">
        <v>30</v>
      </c>
      <c r="AX491" s="13" t="s">
        <v>73</v>
      </c>
      <c r="AY491" s="247" t="s">
        <v>144</v>
      </c>
    </row>
    <row r="492" spans="1:51" s="13" customFormat="1" ht="12">
      <c r="A492" s="13"/>
      <c r="B492" s="237"/>
      <c r="C492" s="238"/>
      <c r="D492" s="232" t="s">
        <v>160</v>
      </c>
      <c r="E492" s="239" t="s">
        <v>1</v>
      </c>
      <c r="F492" s="240" t="s">
        <v>273</v>
      </c>
      <c r="G492" s="238"/>
      <c r="H492" s="241">
        <v>2</v>
      </c>
      <c r="I492" s="242"/>
      <c r="J492" s="238"/>
      <c r="K492" s="238"/>
      <c r="L492" s="243"/>
      <c r="M492" s="244"/>
      <c r="N492" s="245"/>
      <c r="O492" s="245"/>
      <c r="P492" s="245"/>
      <c r="Q492" s="245"/>
      <c r="R492" s="245"/>
      <c r="S492" s="245"/>
      <c r="T492" s="246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47" t="s">
        <v>160</v>
      </c>
      <c r="AU492" s="247" t="s">
        <v>83</v>
      </c>
      <c r="AV492" s="13" t="s">
        <v>83</v>
      </c>
      <c r="AW492" s="13" t="s">
        <v>30</v>
      </c>
      <c r="AX492" s="13" t="s">
        <v>73</v>
      </c>
      <c r="AY492" s="247" t="s">
        <v>144</v>
      </c>
    </row>
    <row r="493" spans="1:51" s="13" customFormat="1" ht="12">
      <c r="A493" s="13"/>
      <c r="B493" s="237"/>
      <c r="C493" s="238"/>
      <c r="D493" s="232" t="s">
        <v>160</v>
      </c>
      <c r="E493" s="239" t="s">
        <v>1</v>
      </c>
      <c r="F493" s="240" t="s">
        <v>274</v>
      </c>
      <c r="G493" s="238"/>
      <c r="H493" s="241">
        <v>9.7</v>
      </c>
      <c r="I493" s="242"/>
      <c r="J493" s="238"/>
      <c r="K493" s="238"/>
      <c r="L493" s="243"/>
      <c r="M493" s="244"/>
      <c r="N493" s="245"/>
      <c r="O493" s="245"/>
      <c r="P493" s="245"/>
      <c r="Q493" s="245"/>
      <c r="R493" s="245"/>
      <c r="S493" s="245"/>
      <c r="T493" s="246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7" t="s">
        <v>160</v>
      </c>
      <c r="AU493" s="247" t="s">
        <v>83</v>
      </c>
      <c r="AV493" s="13" t="s">
        <v>83</v>
      </c>
      <c r="AW493" s="13" t="s">
        <v>30</v>
      </c>
      <c r="AX493" s="13" t="s">
        <v>73</v>
      </c>
      <c r="AY493" s="247" t="s">
        <v>144</v>
      </c>
    </row>
    <row r="494" spans="1:51" s="13" customFormat="1" ht="12">
      <c r="A494" s="13"/>
      <c r="B494" s="237"/>
      <c r="C494" s="238"/>
      <c r="D494" s="232" t="s">
        <v>160</v>
      </c>
      <c r="E494" s="239" t="s">
        <v>1</v>
      </c>
      <c r="F494" s="240" t="s">
        <v>275</v>
      </c>
      <c r="G494" s="238"/>
      <c r="H494" s="241">
        <v>10.4</v>
      </c>
      <c r="I494" s="242"/>
      <c r="J494" s="238"/>
      <c r="K494" s="238"/>
      <c r="L494" s="243"/>
      <c r="M494" s="244"/>
      <c r="N494" s="245"/>
      <c r="O494" s="245"/>
      <c r="P494" s="245"/>
      <c r="Q494" s="245"/>
      <c r="R494" s="245"/>
      <c r="S494" s="245"/>
      <c r="T494" s="246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7" t="s">
        <v>160</v>
      </c>
      <c r="AU494" s="247" t="s">
        <v>83</v>
      </c>
      <c r="AV494" s="13" t="s">
        <v>83</v>
      </c>
      <c r="AW494" s="13" t="s">
        <v>30</v>
      </c>
      <c r="AX494" s="13" t="s">
        <v>73</v>
      </c>
      <c r="AY494" s="247" t="s">
        <v>144</v>
      </c>
    </row>
    <row r="495" spans="1:51" s="13" customFormat="1" ht="12">
      <c r="A495" s="13"/>
      <c r="B495" s="237"/>
      <c r="C495" s="238"/>
      <c r="D495" s="232" t="s">
        <v>160</v>
      </c>
      <c r="E495" s="239" t="s">
        <v>1</v>
      </c>
      <c r="F495" s="240" t="s">
        <v>276</v>
      </c>
      <c r="G495" s="238"/>
      <c r="H495" s="241">
        <v>11.8</v>
      </c>
      <c r="I495" s="242"/>
      <c r="J495" s="238"/>
      <c r="K495" s="238"/>
      <c r="L495" s="243"/>
      <c r="M495" s="244"/>
      <c r="N495" s="245"/>
      <c r="O495" s="245"/>
      <c r="P495" s="245"/>
      <c r="Q495" s="245"/>
      <c r="R495" s="245"/>
      <c r="S495" s="245"/>
      <c r="T495" s="246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7" t="s">
        <v>160</v>
      </c>
      <c r="AU495" s="247" t="s">
        <v>83</v>
      </c>
      <c r="AV495" s="13" t="s">
        <v>83</v>
      </c>
      <c r="AW495" s="13" t="s">
        <v>30</v>
      </c>
      <c r="AX495" s="13" t="s">
        <v>73</v>
      </c>
      <c r="AY495" s="247" t="s">
        <v>144</v>
      </c>
    </row>
    <row r="496" spans="1:51" s="13" customFormat="1" ht="12">
      <c r="A496" s="13"/>
      <c r="B496" s="237"/>
      <c r="C496" s="238"/>
      <c r="D496" s="232" t="s">
        <v>160</v>
      </c>
      <c r="E496" s="239" t="s">
        <v>1</v>
      </c>
      <c r="F496" s="240" t="s">
        <v>277</v>
      </c>
      <c r="G496" s="238"/>
      <c r="H496" s="241">
        <v>2</v>
      </c>
      <c r="I496" s="242"/>
      <c r="J496" s="238"/>
      <c r="K496" s="238"/>
      <c r="L496" s="243"/>
      <c r="M496" s="244"/>
      <c r="N496" s="245"/>
      <c r="O496" s="245"/>
      <c r="P496" s="245"/>
      <c r="Q496" s="245"/>
      <c r="R496" s="245"/>
      <c r="S496" s="245"/>
      <c r="T496" s="246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7" t="s">
        <v>160</v>
      </c>
      <c r="AU496" s="247" t="s">
        <v>83</v>
      </c>
      <c r="AV496" s="13" t="s">
        <v>83</v>
      </c>
      <c r="AW496" s="13" t="s">
        <v>30</v>
      </c>
      <c r="AX496" s="13" t="s">
        <v>73</v>
      </c>
      <c r="AY496" s="247" t="s">
        <v>144</v>
      </c>
    </row>
    <row r="497" spans="1:51" s="13" customFormat="1" ht="12">
      <c r="A497" s="13"/>
      <c r="B497" s="237"/>
      <c r="C497" s="238"/>
      <c r="D497" s="232" t="s">
        <v>160</v>
      </c>
      <c r="E497" s="239" t="s">
        <v>1</v>
      </c>
      <c r="F497" s="240" t="s">
        <v>278</v>
      </c>
      <c r="G497" s="238"/>
      <c r="H497" s="241">
        <v>4.4</v>
      </c>
      <c r="I497" s="242"/>
      <c r="J497" s="238"/>
      <c r="K497" s="238"/>
      <c r="L497" s="243"/>
      <c r="M497" s="244"/>
      <c r="N497" s="245"/>
      <c r="O497" s="245"/>
      <c r="P497" s="245"/>
      <c r="Q497" s="245"/>
      <c r="R497" s="245"/>
      <c r="S497" s="245"/>
      <c r="T497" s="246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7" t="s">
        <v>160</v>
      </c>
      <c r="AU497" s="247" t="s">
        <v>83</v>
      </c>
      <c r="AV497" s="13" t="s">
        <v>83</v>
      </c>
      <c r="AW497" s="13" t="s">
        <v>30</v>
      </c>
      <c r="AX497" s="13" t="s">
        <v>73</v>
      </c>
      <c r="AY497" s="247" t="s">
        <v>144</v>
      </c>
    </row>
    <row r="498" spans="1:51" s="13" customFormat="1" ht="12">
      <c r="A498" s="13"/>
      <c r="B498" s="237"/>
      <c r="C498" s="238"/>
      <c r="D498" s="232" t="s">
        <v>160</v>
      </c>
      <c r="E498" s="239" t="s">
        <v>1</v>
      </c>
      <c r="F498" s="240" t="s">
        <v>279</v>
      </c>
      <c r="G498" s="238"/>
      <c r="H498" s="241">
        <v>7.3</v>
      </c>
      <c r="I498" s="242"/>
      <c r="J498" s="238"/>
      <c r="K498" s="238"/>
      <c r="L498" s="243"/>
      <c r="M498" s="244"/>
      <c r="N498" s="245"/>
      <c r="O498" s="245"/>
      <c r="P498" s="245"/>
      <c r="Q498" s="245"/>
      <c r="R498" s="245"/>
      <c r="S498" s="245"/>
      <c r="T498" s="246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7" t="s">
        <v>160</v>
      </c>
      <c r="AU498" s="247" t="s">
        <v>83</v>
      </c>
      <c r="AV498" s="13" t="s">
        <v>83</v>
      </c>
      <c r="AW498" s="13" t="s">
        <v>30</v>
      </c>
      <c r="AX498" s="13" t="s">
        <v>73</v>
      </c>
      <c r="AY498" s="247" t="s">
        <v>144</v>
      </c>
    </row>
    <row r="499" spans="1:51" s="13" customFormat="1" ht="12">
      <c r="A499" s="13"/>
      <c r="B499" s="237"/>
      <c r="C499" s="238"/>
      <c r="D499" s="232" t="s">
        <v>160</v>
      </c>
      <c r="E499" s="239" t="s">
        <v>1</v>
      </c>
      <c r="F499" s="240" t="s">
        <v>280</v>
      </c>
      <c r="G499" s="238"/>
      <c r="H499" s="241">
        <v>6.4</v>
      </c>
      <c r="I499" s="242"/>
      <c r="J499" s="238"/>
      <c r="K499" s="238"/>
      <c r="L499" s="243"/>
      <c r="M499" s="244"/>
      <c r="N499" s="245"/>
      <c r="O499" s="245"/>
      <c r="P499" s="245"/>
      <c r="Q499" s="245"/>
      <c r="R499" s="245"/>
      <c r="S499" s="245"/>
      <c r="T499" s="246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7" t="s">
        <v>160</v>
      </c>
      <c r="AU499" s="247" t="s">
        <v>83</v>
      </c>
      <c r="AV499" s="13" t="s">
        <v>83</v>
      </c>
      <c r="AW499" s="13" t="s">
        <v>30</v>
      </c>
      <c r="AX499" s="13" t="s">
        <v>73</v>
      </c>
      <c r="AY499" s="247" t="s">
        <v>144</v>
      </c>
    </row>
    <row r="500" spans="1:51" s="13" customFormat="1" ht="12">
      <c r="A500" s="13"/>
      <c r="B500" s="237"/>
      <c r="C500" s="238"/>
      <c r="D500" s="232" t="s">
        <v>160</v>
      </c>
      <c r="E500" s="239" t="s">
        <v>1</v>
      </c>
      <c r="F500" s="240" t="s">
        <v>281</v>
      </c>
      <c r="G500" s="238"/>
      <c r="H500" s="241">
        <v>2.2</v>
      </c>
      <c r="I500" s="242"/>
      <c r="J500" s="238"/>
      <c r="K500" s="238"/>
      <c r="L500" s="243"/>
      <c r="M500" s="244"/>
      <c r="N500" s="245"/>
      <c r="O500" s="245"/>
      <c r="P500" s="245"/>
      <c r="Q500" s="245"/>
      <c r="R500" s="245"/>
      <c r="S500" s="245"/>
      <c r="T500" s="246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7" t="s">
        <v>160</v>
      </c>
      <c r="AU500" s="247" t="s">
        <v>83</v>
      </c>
      <c r="AV500" s="13" t="s">
        <v>83</v>
      </c>
      <c r="AW500" s="13" t="s">
        <v>30</v>
      </c>
      <c r="AX500" s="13" t="s">
        <v>73</v>
      </c>
      <c r="AY500" s="247" t="s">
        <v>144</v>
      </c>
    </row>
    <row r="501" spans="1:51" s="13" customFormat="1" ht="12">
      <c r="A501" s="13"/>
      <c r="B501" s="237"/>
      <c r="C501" s="238"/>
      <c r="D501" s="232" t="s">
        <v>160</v>
      </c>
      <c r="E501" s="239" t="s">
        <v>1</v>
      </c>
      <c r="F501" s="240" t="s">
        <v>282</v>
      </c>
      <c r="G501" s="238"/>
      <c r="H501" s="241">
        <v>2.3</v>
      </c>
      <c r="I501" s="242"/>
      <c r="J501" s="238"/>
      <c r="K501" s="238"/>
      <c r="L501" s="243"/>
      <c r="M501" s="244"/>
      <c r="N501" s="245"/>
      <c r="O501" s="245"/>
      <c r="P501" s="245"/>
      <c r="Q501" s="245"/>
      <c r="R501" s="245"/>
      <c r="S501" s="245"/>
      <c r="T501" s="246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47" t="s">
        <v>160</v>
      </c>
      <c r="AU501" s="247" t="s">
        <v>83</v>
      </c>
      <c r="AV501" s="13" t="s">
        <v>83</v>
      </c>
      <c r="AW501" s="13" t="s">
        <v>30</v>
      </c>
      <c r="AX501" s="13" t="s">
        <v>73</v>
      </c>
      <c r="AY501" s="247" t="s">
        <v>144</v>
      </c>
    </row>
    <row r="502" spans="1:51" s="13" customFormat="1" ht="12">
      <c r="A502" s="13"/>
      <c r="B502" s="237"/>
      <c r="C502" s="238"/>
      <c r="D502" s="232" t="s">
        <v>160</v>
      </c>
      <c r="E502" s="239" t="s">
        <v>1</v>
      </c>
      <c r="F502" s="240" t="s">
        <v>283</v>
      </c>
      <c r="G502" s="238"/>
      <c r="H502" s="241">
        <v>8.9</v>
      </c>
      <c r="I502" s="242"/>
      <c r="J502" s="238"/>
      <c r="K502" s="238"/>
      <c r="L502" s="243"/>
      <c r="M502" s="244"/>
      <c r="N502" s="245"/>
      <c r="O502" s="245"/>
      <c r="P502" s="245"/>
      <c r="Q502" s="245"/>
      <c r="R502" s="245"/>
      <c r="S502" s="245"/>
      <c r="T502" s="246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7" t="s">
        <v>160</v>
      </c>
      <c r="AU502" s="247" t="s">
        <v>83</v>
      </c>
      <c r="AV502" s="13" t="s">
        <v>83</v>
      </c>
      <c r="AW502" s="13" t="s">
        <v>30</v>
      </c>
      <c r="AX502" s="13" t="s">
        <v>73</v>
      </c>
      <c r="AY502" s="247" t="s">
        <v>144</v>
      </c>
    </row>
    <row r="503" spans="1:51" s="13" customFormat="1" ht="12">
      <c r="A503" s="13"/>
      <c r="B503" s="237"/>
      <c r="C503" s="238"/>
      <c r="D503" s="232" t="s">
        <v>160</v>
      </c>
      <c r="E503" s="239" t="s">
        <v>1</v>
      </c>
      <c r="F503" s="240" t="s">
        <v>284</v>
      </c>
      <c r="G503" s="238"/>
      <c r="H503" s="241">
        <v>2</v>
      </c>
      <c r="I503" s="242"/>
      <c r="J503" s="238"/>
      <c r="K503" s="238"/>
      <c r="L503" s="243"/>
      <c r="M503" s="244"/>
      <c r="N503" s="245"/>
      <c r="O503" s="245"/>
      <c r="P503" s="245"/>
      <c r="Q503" s="245"/>
      <c r="R503" s="245"/>
      <c r="S503" s="245"/>
      <c r="T503" s="246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7" t="s">
        <v>160</v>
      </c>
      <c r="AU503" s="247" t="s">
        <v>83</v>
      </c>
      <c r="AV503" s="13" t="s">
        <v>83</v>
      </c>
      <c r="AW503" s="13" t="s">
        <v>30</v>
      </c>
      <c r="AX503" s="13" t="s">
        <v>73</v>
      </c>
      <c r="AY503" s="247" t="s">
        <v>144</v>
      </c>
    </row>
    <row r="504" spans="1:51" s="13" customFormat="1" ht="12">
      <c r="A504" s="13"/>
      <c r="B504" s="237"/>
      <c r="C504" s="238"/>
      <c r="D504" s="232" t="s">
        <v>160</v>
      </c>
      <c r="E504" s="239" t="s">
        <v>1</v>
      </c>
      <c r="F504" s="240" t="s">
        <v>285</v>
      </c>
      <c r="G504" s="238"/>
      <c r="H504" s="241">
        <v>9.3</v>
      </c>
      <c r="I504" s="242"/>
      <c r="J504" s="238"/>
      <c r="K504" s="238"/>
      <c r="L504" s="243"/>
      <c r="M504" s="244"/>
      <c r="N504" s="245"/>
      <c r="O504" s="245"/>
      <c r="P504" s="245"/>
      <c r="Q504" s="245"/>
      <c r="R504" s="245"/>
      <c r="S504" s="245"/>
      <c r="T504" s="246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7" t="s">
        <v>160</v>
      </c>
      <c r="AU504" s="247" t="s">
        <v>83</v>
      </c>
      <c r="AV504" s="13" t="s">
        <v>83</v>
      </c>
      <c r="AW504" s="13" t="s">
        <v>30</v>
      </c>
      <c r="AX504" s="13" t="s">
        <v>73</v>
      </c>
      <c r="AY504" s="247" t="s">
        <v>144</v>
      </c>
    </row>
    <row r="505" spans="1:51" s="13" customFormat="1" ht="12">
      <c r="A505" s="13"/>
      <c r="B505" s="237"/>
      <c r="C505" s="238"/>
      <c r="D505" s="232" t="s">
        <v>160</v>
      </c>
      <c r="E505" s="239" t="s">
        <v>1</v>
      </c>
      <c r="F505" s="240" t="s">
        <v>286</v>
      </c>
      <c r="G505" s="238"/>
      <c r="H505" s="241">
        <v>2</v>
      </c>
      <c r="I505" s="242"/>
      <c r="J505" s="238"/>
      <c r="K505" s="238"/>
      <c r="L505" s="243"/>
      <c r="M505" s="244"/>
      <c r="N505" s="245"/>
      <c r="O505" s="245"/>
      <c r="P505" s="245"/>
      <c r="Q505" s="245"/>
      <c r="R505" s="245"/>
      <c r="S505" s="245"/>
      <c r="T505" s="246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7" t="s">
        <v>160</v>
      </c>
      <c r="AU505" s="247" t="s">
        <v>83</v>
      </c>
      <c r="AV505" s="13" t="s">
        <v>83</v>
      </c>
      <c r="AW505" s="13" t="s">
        <v>30</v>
      </c>
      <c r="AX505" s="13" t="s">
        <v>73</v>
      </c>
      <c r="AY505" s="247" t="s">
        <v>144</v>
      </c>
    </row>
    <row r="506" spans="1:51" s="13" customFormat="1" ht="12">
      <c r="A506" s="13"/>
      <c r="B506" s="237"/>
      <c r="C506" s="238"/>
      <c r="D506" s="232" t="s">
        <v>160</v>
      </c>
      <c r="E506" s="239" t="s">
        <v>1</v>
      </c>
      <c r="F506" s="240" t="s">
        <v>287</v>
      </c>
      <c r="G506" s="238"/>
      <c r="H506" s="241">
        <v>7.6</v>
      </c>
      <c r="I506" s="242"/>
      <c r="J506" s="238"/>
      <c r="K506" s="238"/>
      <c r="L506" s="243"/>
      <c r="M506" s="244"/>
      <c r="N506" s="245"/>
      <c r="O506" s="245"/>
      <c r="P506" s="245"/>
      <c r="Q506" s="245"/>
      <c r="R506" s="245"/>
      <c r="S506" s="245"/>
      <c r="T506" s="246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7" t="s">
        <v>160</v>
      </c>
      <c r="AU506" s="247" t="s">
        <v>83</v>
      </c>
      <c r="AV506" s="13" t="s">
        <v>83</v>
      </c>
      <c r="AW506" s="13" t="s">
        <v>30</v>
      </c>
      <c r="AX506" s="13" t="s">
        <v>73</v>
      </c>
      <c r="AY506" s="247" t="s">
        <v>144</v>
      </c>
    </row>
    <row r="507" spans="1:51" s="13" customFormat="1" ht="12">
      <c r="A507" s="13"/>
      <c r="B507" s="237"/>
      <c r="C507" s="238"/>
      <c r="D507" s="232" t="s">
        <v>160</v>
      </c>
      <c r="E507" s="239" t="s">
        <v>1</v>
      </c>
      <c r="F507" s="240" t="s">
        <v>288</v>
      </c>
      <c r="G507" s="238"/>
      <c r="H507" s="241">
        <v>2</v>
      </c>
      <c r="I507" s="242"/>
      <c r="J507" s="238"/>
      <c r="K507" s="238"/>
      <c r="L507" s="243"/>
      <c r="M507" s="244"/>
      <c r="N507" s="245"/>
      <c r="O507" s="245"/>
      <c r="P507" s="245"/>
      <c r="Q507" s="245"/>
      <c r="R507" s="245"/>
      <c r="S507" s="245"/>
      <c r="T507" s="246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7" t="s">
        <v>160</v>
      </c>
      <c r="AU507" s="247" t="s">
        <v>83</v>
      </c>
      <c r="AV507" s="13" t="s">
        <v>83</v>
      </c>
      <c r="AW507" s="13" t="s">
        <v>30</v>
      </c>
      <c r="AX507" s="13" t="s">
        <v>73</v>
      </c>
      <c r="AY507" s="247" t="s">
        <v>144</v>
      </c>
    </row>
    <row r="508" spans="1:51" s="13" customFormat="1" ht="12">
      <c r="A508" s="13"/>
      <c r="B508" s="237"/>
      <c r="C508" s="238"/>
      <c r="D508" s="232" t="s">
        <v>160</v>
      </c>
      <c r="E508" s="239" t="s">
        <v>1</v>
      </c>
      <c r="F508" s="240" t="s">
        <v>289</v>
      </c>
      <c r="G508" s="238"/>
      <c r="H508" s="241">
        <v>7.8</v>
      </c>
      <c r="I508" s="242"/>
      <c r="J508" s="238"/>
      <c r="K508" s="238"/>
      <c r="L508" s="243"/>
      <c r="M508" s="244"/>
      <c r="N508" s="245"/>
      <c r="O508" s="245"/>
      <c r="P508" s="245"/>
      <c r="Q508" s="245"/>
      <c r="R508" s="245"/>
      <c r="S508" s="245"/>
      <c r="T508" s="246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7" t="s">
        <v>160</v>
      </c>
      <c r="AU508" s="247" t="s">
        <v>83</v>
      </c>
      <c r="AV508" s="13" t="s">
        <v>83</v>
      </c>
      <c r="AW508" s="13" t="s">
        <v>30</v>
      </c>
      <c r="AX508" s="13" t="s">
        <v>73</v>
      </c>
      <c r="AY508" s="247" t="s">
        <v>144</v>
      </c>
    </row>
    <row r="509" spans="1:51" s="13" customFormat="1" ht="12">
      <c r="A509" s="13"/>
      <c r="B509" s="237"/>
      <c r="C509" s="238"/>
      <c r="D509" s="232" t="s">
        <v>160</v>
      </c>
      <c r="E509" s="239" t="s">
        <v>1</v>
      </c>
      <c r="F509" s="240" t="s">
        <v>290</v>
      </c>
      <c r="G509" s="238"/>
      <c r="H509" s="241">
        <v>2</v>
      </c>
      <c r="I509" s="242"/>
      <c r="J509" s="238"/>
      <c r="K509" s="238"/>
      <c r="L509" s="243"/>
      <c r="M509" s="244"/>
      <c r="N509" s="245"/>
      <c r="O509" s="245"/>
      <c r="P509" s="245"/>
      <c r="Q509" s="245"/>
      <c r="R509" s="245"/>
      <c r="S509" s="245"/>
      <c r="T509" s="246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7" t="s">
        <v>160</v>
      </c>
      <c r="AU509" s="247" t="s">
        <v>83</v>
      </c>
      <c r="AV509" s="13" t="s">
        <v>83</v>
      </c>
      <c r="AW509" s="13" t="s">
        <v>30</v>
      </c>
      <c r="AX509" s="13" t="s">
        <v>73</v>
      </c>
      <c r="AY509" s="247" t="s">
        <v>144</v>
      </c>
    </row>
    <row r="510" spans="1:51" s="13" customFormat="1" ht="12">
      <c r="A510" s="13"/>
      <c r="B510" s="237"/>
      <c r="C510" s="238"/>
      <c r="D510" s="232" t="s">
        <v>160</v>
      </c>
      <c r="E510" s="239" t="s">
        <v>1</v>
      </c>
      <c r="F510" s="240" t="s">
        <v>291</v>
      </c>
      <c r="G510" s="238"/>
      <c r="H510" s="241">
        <v>8.4</v>
      </c>
      <c r="I510" s="242"/>
      <c r="J510" s="238"/>
      <c r="K510" s="238"/>
      <c r="L510" s="243"/>
      <c r="M510" s="244"/>
      <c r="N510" s="245"/>
      <c r="O510" s="245"/>
      <c r="P510" s="245"/>
      <c r="Q510" s="245"/>
      <c r="R510" s="245"/>
      <c r="S510" s="245"/>
      <c r="T510" s="246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7" t="s">
        <v>160</v>
      </c>
      <c r="AU510" s="247" t="s">
        <v>83</v>
      </c>
      <c r="AV510" s="13" t="s">
        <v>83</v>
      </c>
      <c r="AW510" s="13" t="s">
        <v>30</v>
      </c>
      <c r="AX510" s="13" t="s">
        <v>73</v>
      </c>
      <c r="AY510" s="247" t="s">
        <v>144</v>
      </c>
    </row>
    <row r="511" spans="1:51" s="13" customFormat="1" ht="12">
      <c r="A511" s="13"/>
      <c r="B511" s="237"/>
      <c r="C511" s="238"/>
      <c r="D511" s="232" t="s">
        <v>160</v>
      </c>
      <c r="E511" s="239" t="s">
        <v>1</v>
      </c>
      <c r="F511" s="240" t="s">
        <v>292</v>
      </c>
      <c r="G511" s="238"/>
      <c r="H511" s="241">
        <v>2</v>
      </c>
      <c r="I511" s="242"/>
      <c r="J511" s="238"/>
      <c r="K511" s="238"/>
      <c r="L511" s="243"/>
      <c r="M511" s="244"/>
      <c r="N511" s="245"/>
      <c r="O511" s="245"/>
      <c r="P511" s="245"/>
      <c r="Q511" s="245"/>
      <c r="R511" s="245"/>
      <c r="S511" s="245"/>
      <c r="T511" s="246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7" t="s">
        <v>160</v>
      </c>
      <c r="AU511" s="247" t="s">
        <v>83</v>
      </c>
      <c r="AV511" s="13" t="s">
        <v>83</v>
      </c>
      <c r="AW511" s="13" t="s">
        <v>30</v>
      </c>
      <c r="AX511" s="13" t="s">
        <v>73</v>
      </c>
      <c r="AY511" s="247" t="s">
        <v>144</v>
      </c>
    </row>
    <row r="512" spans="1:51" s="13" customFormat="1" ht="12">
      <c r="A512" s="13"/>
      <c r="B512" s="237"/>
      <c r="C512" s="238"/>
      <c r="D512" s="232" t="s">
        <v>160</v>
      </c>
      <c r="E512" s="239" t="s">
        <v>1</v>
      </c>
      <c r="F512" s="240" t="s">
        <v>293</v>
      </c>
      <c r="G512" s="238"/>
      <c r="H512" s="241">
        <v>3</v>
      </c>
      <c r="I512" s="242"/>
      <c r="J512" s="238"/>
      <c r="K512" s="238"/>
      <c r="L512" s="243"/>
      <c r="M512" s="244"/>
      <c r="N512" s="245"/>
      <c r="O512" s="245"/>
      <c r="P512" s="245"/>
      <c r="Q512" s="245"/>
      <c r="R512" s="245"/>
      <c r="S512" s="245"/>
      <c r="T512" s="246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7" t="s">
        <v>160</v>
      </c>
      <c r="AU512" s="247" t="s">
        <v>83</v>
      </c>
      <c r="AV512" s="13" t="s">
        <v>83</v>
      </c>
      <c r="AW512" s="13" t="s">
        <v>30</v>
      </c>
      <c r="AX512" s="13" t="s">
        <v>73</v>
      </c>
      <c r="AY512" s="247" t="s">
        <v>144</v>
      </c>
    </row>
    <row r="513" spans="1:51" s="13" customFormat="1" ht="12">
      <c r="A513" s="13"/>
      <c r="B513" s="237"/>
      <c r="C513" s="238"/>
      <c r="D513" s="232" t="s">
        <v>160</v>
      </c>
      <c r="E513" s="239" t="s">
        <v>1</v>
      </c>
      <c r="F513" s="240" t="s">
        <v>294</v>
      </c>
      <c r="G513" s="238"/>
      <c r="H513" s="241">
        <v>4.1</v>
      </c>
      <c r="I513" s="242"/>
      <c r="J513" s="238"/>
      <c r="K513" s="238"/>
      <c r="L513" s="243"/>
      <c r="M513" s="244"/>
      <c r="N513" s="245"/>
      <c r="O513" s="245"/>
      <c r="P513" s="245"/>
      <c r="Q513" s="245"/>
      <c r="R513" s="245"/>
      <c r="S513" s="245"/>
      <c r="T513" s="246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7" t="s">
        <v>160</v>
      </c>
      <c r="AU513" s="247" t="s">
        <v>83</v>
      </c>
      <c r="AV513" s="13" t="s">
        <v>83</v>
      </c>
      <c r="AW513" s="13" t="s">
        <v>30</v>
      </c>
      <c r="AX513" s="13" t="s">
        <v>73</v>
      </c>
      <c r="AY513" s="247" t="s">
        <v>144</v>
      </c>
    </row>
    <row r="514" spans="1:51" s="13" customFormat="1" ht="12">
      <c r="A514" s="13"/>
      <c r="B514" s="237"/>
      <c r="C514" s="238"/>
      <c r="D514" s="232" t="s">
        <v>160</v>
      </c>
      <c r="E514" s="239" t="s">
        <v>1</v>
      </c>
      <c r="F514" s="240" t="s">
        <v>295</v>
      </c>
      <c r="G514" s="238"/>
      <c r="H514" s="241">
        <v>2</v>
      </c>
      <c r="I514" s="242"/>
      <c r="J514" s="238"/>
      <c r="K514" s="238"/>
      <c r="L514" s="243"/>
      <c r="M514" s="244"/>
      <c r="N514" s="245"/>
      <c r="O514" s="245"/>
      <c r="P514" s="245"/>
      <c r="Q514" s="245"/>
      <c r="R514" s="245"/>
      <c r="S514" s="245"/>
      <c r="T514" s="246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47" t="s">
        <v>160</v>
      </c>
      <c r="AU514" s="247" t="s">
        <v>83</v>
      </c>
      <c r="AV514" s="13" t="s">
        <v>83</v>
      </c>
      <c r="AW514" s="13" t="s">
        <v>30</v>
      </c>
      <c r="AX514" s="13" t="s">
        <v>73</v>
      </c>
      <c r="AY514" s="247" t="s">
        <v>144</v>
      </c>
    </row>
    <row r="515" spans="1:51" s="16" customFormat="1" ht="12">
      <c r="A515" s="16"/>
      <c r="B515" s="269"/>
      <c r="C515" s="270"/>
      <c r="D515" s="232" t="s">
        <v>160</v>
      </c>
      <c r="E515" s="271" t="s">
        <v>1</v>
      </c>
      <c r="F515" s="272" t="s">
        <v>209</v>
      </c>
      <c r="G515" s="270"/>
      <c r="H515" s="273">
        <v>193.23</v>
      </c>
      <c r="I515" s="274"/>
      <c r="J515" s="270"/>
      <c r="K515" s="270"/>
      <c r="L515" s="275"/>
      <c r="M515" s="276"/>
      <c r="N515" s="277"/>
      <c r="O515" s="277"/>
      <c r="P515" s="277"/>
      <c r="Q515" s="277"/>
      <c r="R515" s="277"/>
      <c r="S515" s="277"/>
      <c r="T515" s="278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T515" s="279" t="s">
        <v>160</v>
      </c>
      <c r="AU515" s="279" t="s">
        <v>83</v>
      </c>
      <c r="AV515" s="16" t="s">
        <v>145</v>
      </c>
      <c r="AW515" s="16" t="s">
        <v>30</v>
      </c>
      <c r="AX515" s="16" t="s">
        <v>73</v>
      </c>
      <c r="AY515" s="279" t="s">
        <v>144</v>
      </c>
    </row>
    <row r="516" spans="1:51" s="15" customFormat="1" ht="12">
      <c r="A516" s="15"/>
      <c r="B516" s="259"/>
      <c r="C516" s="260"/>
      <c r="D516" s="232" t="s">
        <v>160</v>
      </c>
      <c r="E516" s="261" t="s">
        <v>1</v>
      </c>
      <c r="F516" s="262" t="s">
        <v>210</v>
      </c>
      <c r="G516" s="260"/>
      <c r="H516" s="261" t="s">
        <v>1</v>
      </c>
      <c r="I516" s="263"/>
      <c r="J516" s="260"/>
      <c r="K516" s="260"/>
      <c r="L516" s="264"/>
      <c r="M516" s="265"/>
      <c r="N516" s="266"/>
      <c r="O516" s="266"/>
      <c r="P516" s="266"/>
      <c r="Q516" s="266"/>
      <c r="R516" s="266"/>
      <c r="S516" s="266"/>
      <c r="T516" s="267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T516" s="268" t="s">
        <v>160</v>
      </c>
      <c r="AU516" s="268" t="s">
        <v>83</v>
      </c>
      <c r="AV516" s="15" t="s">
        <v>81</v>
      </c>
      <c r="AW516" s="15" t="s">
        <v>30</v>
      </c>
      <c r="AX516" s="15" t="s">
        <v>73</v>
      </c>
      <c r="AY516" s="268" t="s">
        <v>144</v>
      </c>
    </row>
    <row r="517" spans="1:51" s="13" customFormat="1" ht="12">
      <c r="A517" s="13"/>
      <c r="B517" s="237"/>
      <c r="C517" s="238"/>
      <c r="D517" s="232" t="s">
        <v>160</v>
      </c>
      <c r="E517" s="239" t="s">
        <v>1</v>
      </c>
      <c r="F517" s="240" t="s">
        <v>365</v>
      </c>
      <c r="G517" s="238"/>
      <c r="H517" s="241">
        <v>31.4</v>
      </c>
      <c r="I517" s="242"/>
      <c r="J517" s="238"/>
      <c r="K517" s="238"/>
      <c r="L517" s="243"/>
      <c r="M517" s="244"/>
      <c r="N517" s="245"/>
      <c r="O517" s="245"/>
      <c r="P517" s="245"/>
      <c r="Q517" s="245"/>
      <c r="R517" s="245"/>
      <c r="S517" s="245"/>
      <c r="T517" s="246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47" t="s">
        <v>160</v>
      </c>
      <c r="AU517" s="247" t="s">
        <v>83</v>
      </c>
      <c r="AV517" s="13" t="s">
        <v>83</v>
      </c>
      <c r="AW517" s="13" t="s">
        <v>30</v>
      </c>
      <c r="AX517" s="13" t="s">
        <v>73</v>
      </c>
      <c r="AY517" s="247" t="s">
        <v>144</v>
      </c>
    </row>
    <row r="518" spans="1:51" s="13" customFormat="1" ht="12">
      <c r="A518" s="13"/>
      <c r="B518" s="237"/>
      <c r="C518" s="238"/>
      <c r="D518" s="232" t="s">
        <v>160</v>
      </c>
      <c r="E518" s="239" t="s">
        <v>1</v>
      </c>
      <c r="F518" s="240" t="s">
        <v>366</v>
      </c>
      <c r="G518" s="238"/>
      <c r="H518" s="241">
        <v>19.2</v>
      </c>
      <c r="I518" s="242"/>
      <c r="J518" s="238"/>
      <c r="K518" s="238"/>
      <c r="L518" s="243"/>
      <c r="M518" s="244"/>
      <c r="N518" s="245"/>
      <c r="O518" s="245"/>
      <c r="P518" s="245"/>
      <c r="Q518" s="245"/>
      <c r="R518" s="245"/>
      <c r="S518" s="245"/>
      <c r="T518" s="246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7" t="s">
        <v>160</v>
      </c>
      <c r="AU518" s="247" t="s">
        <v>83</v>
      </c>
      <c r="AV518" s="13" t="s">
        <v>83</v>
      </c>
      <c r="AW518" s="13" t="s">
        <v>30</v>
      </c>
      <c r="AX518" s="13" t="s">
        <v>73</v>
      </c>
      <c r="AY518" s="247" t="s">
        <v>144</v>
      </c>
    </row>
    <row r="519" spans="1:51" s="13" customFormat="1" ht="12">
      <c r="A519" s="13"/>
      <c r="B519" s="237"/>
      <c r="C519" s="238"/>
      <c r="D519" s="232" t="s">
        <v>160</v>
      </c>
      <c r="E519" s="239" t="s">
        <v>1</v>
      </c>
      <c r="F519" s="240" t="s">
        <v>367</v>
      </c>
      <c r="G519" s="238"/>
      <c r="H519" s="241">
        <v>22.5</v>
      </c>
      <c r="I519" s="242"/>
      <c r="J519" s="238"/>
      <c r="K519" s="238"/>
      <c r="L519" s="243"/>
      <c r="M519" s="244"/>
      <c r="N519" s="245"/>
      <c r="O519" s="245"/>
      <c r="P519" s="245"/>
      <c r="Q519" s="245"/>
      <c r="R519" s="245"/>
      <c r="S519" s="245"/>
      <c r="T519" s="246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7" t="s">
        <v>160</v>
      </c>
      <c r="AU519" s="247" t="s">
        <v>83</v>
      </c>
      <c r="AV519" s="13" t="s">
        <v>83</v>
      </c>
      <c r="AW519" s="13" t="s">
        <v>30</v>
      </c>
      <c r="AX519" s="13" t="s">
        <v>73</v>
      </c>
      <c r="AY519" s="247" t="s">
        <v>144</v>
      </c>
    </row>
    <row r="520" spans="1:51" s="13" customFormat="1" ht="12">
      <c r="A520" s="13"/>
      <c r="B520" s="237"/>
      <c r="C520" s="238"/>
      <c r="D520" s="232" t="s">
        <v>160</v>
      </c>
      <c r="E520" s="239" t="s">
        <v>1</v>
      </c>
      <c r="F520" s="240" t="s">
        <v>368</v>
      </c>
      <c r="G520" s="238"/>
      <c r="H520" s="241">
        <v>22.4</v>
      </c>
      <c r="I520" s="242"/>
      <c r="J520" s="238"/>
      <c r="K520" s="238"/>
      <c r="L520" s="243"/>
      <c r="M520" s="244"/>
      <c r="N520" s="245"/>
      <c r="O520" s="245"/>
      <c r="P520" s="245"/>
      <c r="Q520" s="245"/>
      <c r="R520" s="245"/>
      <c r="S520" s="245"/>
      <c r="T520" s="246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47" t="s">
        <v>160</v>
      </c>
      <c r="AU520" s="247" t="s">
        <v>83</v>
      </c>
      <c r="AV520" s="13" t="s">
        <v>83</v>
      </c>
      <c r="AW520" s="13" t="s">
        <v>30</v>
      </c>
      <c r="AX520" s="13" t="s">
        <v>73</v>
      </c>
      <c r="AY520" s="247" t="s">
        <v>144</v>
      </c>
    </row>
    <row r="521" spans="1:51" s="13" customFormat="1" ht="12">
      <c r="A521" s="13"/>
      <c r="B521" s="237"/>
      <c r="C521" s="238"/>
      <c r="D521" s="232" t="s">
        <v>160</v>
      </c>
      <c r="E521" s="239" t="s">
        <v>1</v>
      </c>
      <c r="F521" s="240" t="s">
        <v>369</v>
      </c>
      <c r="G521" s="238"/>
      <c r="H521" s="241">
        <v>23.73</v>
      </c>
      <c r="I521" s="242"/>
      <c r="J521" s="238"/>
      <c r="K521" s="238"/>
      <c r="L521" s="243"/>
      <c r="M521" s="244"/>
      <c r="N521" s="245"/>
      <c r="O521" s="245"/>
      <c r="P521" s="245"/>
      <c r="Q521" s="245"/>
      <c r="R521" s="245"/>
      <c r="S521" s="245"/>
      <c r="T521" s="246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7" t="s">
        <v>160</v>
      </c>
      <c r="AU521" s="247" t="s">
        <v>83</v>
      </c>
      <c r="AV521" s="13" t="s">
        <v>83</v>
      </c>
      <c r="AW521" s="13" t="s">
        <v>30</v>
      </c>
      <c r="AX521" s="13" t="s">
        <v>73</v>
      </c>
      <c r="AY521" s="247" t="s">
        <v>144</v>
      </c>
    </row>
    <row r="522" spans="1:51" s="13" customFormat="1" ht="12">
      <c r="A522" s="13"/>
      <c r="B522" s="237"/>
      <c r="C522" s="238"/>
      <c r="D522" s="232" t="s">
        <v>160</v>
      </c>
      <c r="E522" s="239" t="s">
        <v>1</v>
      </c>
      <c r="F522" s="240" t="s">
        <v>370</v>
      </c>
      <c r="G522" s="238"/>
      <c r="H522" s="241">
        <v>19.8</v>
      </c>
      <c r="I522" s="242"/>
      <c r="J522" s="238"/>
      <c r="K522" s="238"/>
      <c r="L522" s="243"/>
      <c r="M522" s="244"/>
      <c r="N522" s="245"/>
      <c r="O522" s="245"/>
      <c r="P522" s="245"/>
      <c r="Q522" s="245"/>
      <c r="R522" s="245"/>
      <c r="S522" s="245"/>
      <c r="T522" s="246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47" t="s">
        <v>160</v>
      </c>
      <c r="AU522" s="247" t="s">
        <v>83</v>
      </c>
      <c r="AV522" s="13" t="s">
        <v>83</v>
      </c>
      <c r="AW522" s="13" t="s">
        <v>30</v>
      </c>
      <c r="AX522" s="13" t="s">
        <v>73</v>
      </c>
      <c r="AY522" s="247" t="s">
        <v>144</v>
      </c>
    </row>
    <row r="523" spans="1:51" s="13" customFormat="1" ht="12">
      <c r="A523" s="13"/>
      <c r="B523" s="237"/>
      <c r="C523" s="238"/>
      <c r="D523" s="232" t="s">
        <v>160</v>
      </c>
      <c r="E523" s="239" t="s">
        <v>1</v>
      </c>
      <c r="F523" s="240" t="s">
        <v>371</v>
      </c>
      <c r="G523" s="238"/>
      <c r="H523" s="241">
        <v>31.5</v>
      </c>
      <c r="I523" s="242"/>
      <c r="J523" s="238"/>
      <c r="K523" s="238"/>
      <c r="L523" s="243"/>
      <c r="M523" s="244"/>
      <c r="N523" s="245"/>
      <c r="O523" s="245"/>
      <c r="P523" s="245"/>
      <c r="Q523" s="245"/>
      <c r="R523" s="245"/>
      <c r="S523" s="245"/>
      <c r="T523" s="246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47" t="s">
        <v>160</v>
      </c>
      <c r="AU523" s="247" t="s">
        <v>83</v>
      </c>
      <c r="AV523" s="13" t="s">
        <v>83</v>
      </c>
      <c r="AW523" s="13" t="s">
        <v>30</v>
      </c>
      <c r="AX523" s="13" t="s">
        <v>73</v>
      </c>
      <c r="AY523" s="247" t="s">
        <v>144</v>
      </c>
    </row>
    <row r="524" spans="1:51" s="16" customFormat="1" ht="12">
      <c r="A524" s="16"/>
      <c r="B524" s="269"/>
      <c r="C524" s="270"/>
      <c r="D524" s="232" t="s">
        <v>160</v>
      </c>
      <c r="E524" s="271" t="s">
        <v>1</v>
      </c>
      <c r="F524" s="272" t="s">
        <v>209</v>
      </c>
      <c r="G524" s="270"/>
      <c r="H524" s="273">
        <v>170.53</v>
      </c>
      <c r="I524" s="274"/>
      <c r="J524" s="270"/>
      <c r="K524" s="270"/>
      <c r="L524" s="275"/>
      <c r="M524" s="276"/>
      <c r="N524" s="277"/>
      <c r="O524" s="277"/>
      <c r="P524" s="277"/>
      <c r="Q524" s="277"/>
      <c r="R524" s="277"/>
      <c r="S524" s="277"/>
      <c r="T524" s="278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T524" s="279" t="s">
        <v>160</v>
      </c>
      <c r="AU524" s="279" t="s">
        <v>83</v>
      </c>
      <c r="AV524" s="16" t="s">
        <v>145</v>
      </c>
      <c r="AW524" s="16" t="s">
        <v>30</v>
      </c>
      <c r="AX524" s="16" t="s">
        <v>73</v>
      </c>
      <c r="AY524" s="279" t="s">
        <v>144</v>
      </c>
    </row>
    <row r="525" spans="1:51" s="14" customFormat="1" ht="12">
      <c r="A525" s="14"/>
      <c r="B525" s="248"/>
      <c r="C525" s="249"/>
      <c r="D525" s="232" t="s">
        <v>160</v>
      </c>
      <c r="E525" s="250" t="s">
        <v>1</v>
      </c>
      <c r="F525" s="251" t="s">
        <v>163</v>
      </c>
      <c r="G525" s="249"/>
      <c r="H525" s="252">
        <v>399.29</v>
      </c>
      <c r="I525" s="253"/>
      <c r="J525" s="249"/>
      <c r="K525" s="249"/>
      <c r="L525" s="254"/>
      <c r="M525" s="255"/>
      <c r="N525" s="256"/>
      <c r="O525" s="256"/>
      <c r="P525" s="256"/>
      <c r="Q525" s="256"/>
      <c r="R525" s="256"/>
      <c r="S525" s="256"/>
      <c r="T525" s="257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58" t="s">
        <v>160</v>
      </c>
      <c r="AU525" s="258" t="s">
        <v>83</v>
      </c>
      <c r="AV525" s="14" t="s">
        <v>151</v>
      </c>
      <c r="AW525" s="14" t="s">
        <v>30</v>
      </c>
      <c r="AX525" s="14" t="s">
        <v>81</v>
      </c>
      <c r="AY525" s="258" t="s">
        <v>144</v>
      </c>
    </row>
    <row r="526" spans="1:65" s="2" customFormat="1" ht="24.15" customHeight="1">
      <c r="A526" s="39"/>
      <c r="B526" s="40"/>
      <c r="C526" s="219" t="s">
        <v>553</v>
      </c>
      <c r="D526" s="219" t="s">
        <v>147</v>
      </c>
      <c r="E526" s="220" t="s">
        <v>554</v>
      </c>
      <c r="F526" s="221" t="s">
        <v>555</v>
      </c>
      <c r="G526" s="222" t="s">
        <v>157</v>
      </c>
      <c r="H526" s="223">
        <v>399.29</v>
      </c>
      <c r="I526" s="224"/>
      <c r="J526" s="225">
        <f>ROUND(I526*H526,2)</f>
        <v>0</v>
      </c>
      <c r="K526" s="221" t="s">
        <v>1</v>
      </c>
      <c r="L526" s="45"/>
      <c r="M526" s="226" t="s">
        <v>1</v>
      </c>
      <c r="N526" s="227" t="s">
        <v>38</v>
      </c>
      <c r="O526" s="92"/>
      <c r="P526" s="228">
        <f>O526*H526</f>
        <v>0</v>
      </c>
      <c r="Q526" s="228">
        <v>0.0032</v>
      </c>
      <c r="R526" s="228">
        <f>Q526*H526</f>
        <v>1.2777280000000002</v>
      </c>
      <c r="S526" s="228">
        <v>0</v>
      </c>
      <c r="T526" s="229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30" t="s">
        <v>327</v>
      </c>
      <c r="AT526" s="230" t="s">
        <v>147</v>
      </c>
      <c r="AU526" s="230" t="s">
        <v>83</v>
      </c>
      <c r="AY526" s="18" t="s">
        <v>144</v>
      </c>
      <c r="BE526" s="231">
        <f>IF(N526="základní",J526,0)</f>
        <v>0</v>
      </c>
      <c r="BF526" s="231">
        <f>IF(N526="snížená",J526,0)</f>
        <v>0</v>
      </c>
      <c r="BG526" s="231">
        <f>IF(N526="zákl. přenesená",J526,0)</f>
        <v>0</v>
      </c>
      <c r="BH526" s="231">
        <f>IF(N526="sníž. přenesená",J526,0)</f>
        <v>0</v>
      </c>
      <c r="BI526" s="231">
        <f>IF(N526="nulová",J526,0)</f>
        <v>0</v>
      </c>
      <c r="BJ526" s="18" t="s">
        <v>81</v>
      </c>
      <c r="BK526" s="231">
        <f>ROUND(I526*H526,2)</f>
        <v>0</v>
      </c>
      <c r="BL526" s="18" t="s">
        <v>327</v>
      </c>
      <c r="BM526" s="230" t="s">
        <v>556</v>
      </c>
    </row>
    <row r="527" spans="1:47" s="2" customFormat="1" ht="12">
      <c r="A527" s="39"/>
      <c r="B527" s="40"/>
      <c r="C527" s="41"/>
      <c r="D527" s="232" t="s">
        <v>153</v>
      </c>
      <c r="E527" s="41"/>
      <c r="F527" s="233" t="s">
        <v>557</v>
      </c>
      <c r="G527" s="41"/>
      <c r="H527" s="41"/>
      <c r="I527" s="234"/>
      <c r="J527" s="41"/>
      <c r="K527" s="41"/>
      <c r="L527" s="45"/>
      <c r="M527" s="235"/>
      <c r="N527" s="236"/>
      <c r="O527" s="92"/>
      <c r="P527" s="92"/>
      <c r="Q527" s="92"/>
      <c r="R527" s="92"/>
      <c r="S527" s="92"/>
      <c r="T527" s="93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T527" s="18" t="s">
        <v>153</v>
      </c>
      <c r="AU527" s="18" t="s">
        <v>83</v>
      </c>
    </row>
    <row r="528" spans="1:51" s="15" customFormat="1" ht="12">
      <c r="A528" s="15"/>
      <c r="B528" s="259"/>
      <c r="C528" s="260"/>
      <c r="D528" s="232" t="s">
        <v>160</v>
      </c>
      <c r="E528" s="261" t="s">
        <v>1</v>
      </c>
      <c r="F528" s="262" t="s">
        <v>210</v>
      </c>
      <c r="G528" s="260"/>
      <c r="H528" s="261" t="s">
        <v>1</v>
      </c>
      <c r="I528" s="263"/>
      <c r="J528" s="260"/>
      <c r="K528" s="260"/>
      <c r="L528" s="264"/>
      <c r="M528" s="265"/>
      <c r="N528" s="266"/>
      <c r="O528" s="266"/>
      <c r="P528" s="266"/>
      <c r="Q528" s="266"/>
      <c r="R528" s="266"/>
      <c r="S528" s="266"/>
      <c r="T528" s="267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T528" s="268" t="s">
        <v>160</v>
      </c>
      <c r="AU528" s="268" t="s">
        <v>83</v>
      </c>
      <c r="AV528" s="15" t="s">
        <v>81</v>
      </c>
      <c r="AW528" s="15" t="s">
        <v>30</v>
      </c>
      <c r="AX528" s="15" t="s">
        <v>73</v>
      </c>
      <c r="AY528" s="268" t="s">
        <v>144</v>
      </c>
    </row>
    <row r="529" spans="1:51" s="13" customFormat="1" ht="12">
      <c r="A529" s="13"/>
      <c r="B529" s="237"/>
      <c r="C529" s="238"/>
      <c r="D529" s="232" t="s">
        <v>160</v>
      </c>
      <c r="E529" s="239" t="s">
        <v>1</v>
      </c>
      <c r="F529" s="240" t="s">
        <v>239</v>
      </c>
      <c r="G529" s="238"/>
      <c r="H529" s="241">
        <v>2.09</v>
      </c>
      <c r="I529" s="242"/>
      <c r="J529" s="238"/>
      <c r="K529" s="238"/>
      <c r="L529" s="243"/>
      <c r="M529" s="244"/>
      <c r="N529" s="245"/>
      <c r="O529" s="245"/>
      <c r="P529" s="245"/>
      <c r="Q529" s="245"/>
      <c r="R529" s="245"/>
      <c r="S529" s="245"/>
      <c r="T529" s="246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47" t="s">
        <v>160</v>
      </c>
      <c r="AU529" s="247" t="s">
        <v>83</v>
      </c>
      <c r="AV529" s="13" t="s">
        <v>83</v>
      </c>
      <c r="AW529" s="13" t="s">
        <v>30</v>
      </c>
      <c r="AX529" s="13" t="s">
        <v>73</v>
      </c>
      <c r="AY529" s="247" t="s">
        <v>144</v>
      </c>
    </row>
    <row r="530" spans="1:51" s="13" customFormat="1" ht="12">
      <c r="A530" s="13"/>
      <c r="B530" s="237"/>
      <c r="C530" s="238"/>
      <c r="D530" s="232" t="s">
        <v>160</v>
      </c>
      <c r="E530" s="239" t="s">
        <v>1</v>
      </c>
      <c r="F530" s="240" t="s">
        <v>240</v>
      </c>
      <c r="G530" s="238"/>
      <c r="H530" s="241">
        <v>2.09</v>
      </c>
      <c r="I530" s="242"/>
      <c r="J530" s="238"/>
      <c r="K530" s="238"/>
      <c r="L530" s="243"/>
      <c r="M530" s="244"/>
      <c r="N530" s="245"/>
      <c r="O530" s="245"/>
      <c r="P530" s="245"/>
      <c r="Q530" s="245"/>
      <c r="R530" s="245"/>
      <c r="S530" s="245"/>
      <c r="T530" s="246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7" t="s">
        <v>160</v>
      </c>
      <c r="AU530" s="247" t="s">
        <v>83</v>
      </c>
      <c r="AV530" s="13" t="s">
        <v>83</v>
      </c>
      <c r="AW530" s="13" t="s">
        <v>30</v>
      </c>
      <c r="AX530" s="13" t="s">
        <v>73</v>
      </c>
      <c r="AY530" s="247" t="s">
        <v>144</v>
      </c>
    </row>
    <row r="531" spans="1:51" s="13" customFormat="1" ht="12">
      <c r="A531" s="13"/>
      <c r="B531" s="237"/>
      <c r="C531" s="238"/>
      <c r="D531" s="232" t="s">
        <v>160</v>
      </c>
      <c r="E531" s="239" t="s">
        <v>1</v>
      </c>
      <c r="F531" s="240" t="s">
        <v>241</v>
      </c>
      <c r="G531" s="238"/>
      <c r="H531" s="241">
        <v>2.09</v>
      </c>
      <c r="I531" s="242"/>
      <c r="J531" s="238"/>
      <c r="K531" s="238"/>
      <c r="L531" s="243"/>
      <c r="M531" s="244"/>
      <c r="N531" s="245"/>
      <c r="O531" s="245"/>
      <c r="P531" s="245"/>
      <c r="Q531" s="245"/>
      <c r="R531" s="245"/>
      <c r="S531" s="245"/>
      <c r="T531" s="246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47" t="s">
        <v>160</v>
      </c>
      <c r="AU531" s="247" t="s">
        <v>83</v>
      </c>
      <c r="AV531" s="13" t="s">
        <v>83</v>
      </c>
      <c r="AW531" s="13" t="s">
        <v>30</v>
      </c>
      <c r="AX531" s="13" t="s">
        <v>73</v>
      </c>
      <c r="AY531" s="247" t="s">
        <v>144</v>
      </c>
    </row>
    <row r="532" spans="1:51" s="13" customFormat="1" ht="12">
      <c r="A532" s="13"/>
      <c r="B532" s="237"/>
      <c r="C532" s="238"/>
      <c r="D532" s="232" t="s">
        <v>160</v>
      </c>
      <c r="E532" s="239" t="s">
        <v>1</v>
      </c>
      <c r="F532" s="240" t="s">
        <v>242</v>
      </c>
      <c r="G532" s="238"/>
      <c r="H532" s="241">
        <v>2.09</v>
      </c>
      <c r="I532" s="242"/>
      <c r="J532" s="238"/>
      <c r="K532" s="238"/>
      <c r="L532" s="243"/>
      <c r="M532" s="244"/>
      <c r="N532" s="245"/>
      <c r="O532" s="245"/>
      <c r="P532" s="245"/>
      <c r="Q532" s="245"/>
      <c r="R532" s="245"/>
      <c r="S532" s="245"/>
      <c r="T532" s="246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47" t="s">
        <v>160</v>
      </c>
      <c r="AU532" s="247" t="s">
        <v>83</v>
      </c>
      <c r="AV532" s="13" t="s">
        <v>83</v>
      </c>
      <c r="AW532" s="13" t="s">
        <v>30</v>
      </c>
      <c r="AX532" s="13" t="s">
        <v>73</v>
      </c>
      <c r="AY532" s="247" t="s">
        <v>144</v>
      </c>
    </row>
    <row r="533" spans="1:51" s="13" customFormat="1" ht="12">
      <c r="A533" s="13"/>
      <c r="B533" s="237"/>
      <c r="C533" s="238"/>
      <c r="D533" s="232" t="s">
        <v>160</v>
      </c>
      <c r="E533" s="239" t="s">
        <v>1</v>
      </c>
      <c r="F533" s="240" t="s">
        <v>243</v>
      </c>
      <c r="G533" s="238"/>
      <c r="H533" s="241">
        <v>2.09</v>
      </c>
      <c r="I533" s="242"/>
      <c r="J533" s="238"/>
      <c r="K533" s="238"/>
      <c r="L533" s="243"/>
      <c r="M533" s="244"/>
      <c r="N533" s="245"/>
      <c r="O533" s="245"/>
      <c r="P533" s="245"/>
      <c r="Q533" s="245"/>
      <c r="R533" s="245"/>
      <c r="S533" s="245"/>
      <c r="T533" s="246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47" t="s">
        <v>160</v>
      </c>
      <c r="AU533" s="247" t="s">
        <v>83</v>
      </c>
      <c r="AV533" s="13" t="s">
        <v>83</v>
      </c>
      <c r="AW533" s="13" t="s">
        <v>30</v>
      </c>
      <c r="AX533" s="13" t="s">
        <v>73</v>
      </c>
      <c r="AY533" s="247" t="s">
        <v>144</v>
      </c>
    </row>
    <row r="534" spans="1:51" s="13" customFormat="1" ht="12">
      <c r="A534" s="13"/>
      <c r="B534" s="237"/>
      <c r="C534" s="238"/>
      <c r="D534" s="232" t="s">
        <v>160</v>
      </c>
      <c r="E534" s="239" t="s">
        <v>1</v>
      </c>
      <c r="F534" s="240" t="s">
        <v>244</v>
      </c>
      <c r="G534" s="238"/>
      <c r="H534" s="241">
        <v>2.09</v>
      </c>
      <c r="I534" s="242"/>
      <c r="J534" s="238"/>
      <c r="K534" s="238"/>
      <c r="L534" s="243"/>
      <c r="M534" s="244"/>
      <c r="N534" s="245"/>
      <c r="O534" s="245"/>
      <c r="P534" s="245"/>
      <c r="Q534" s="245"/>
      <c r="R534" s="245"/>
      <c r="S534" s="245"/>
      <c r="T534" s="246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47" t="s">
        <v>160</v>
      </c>
      <c r="AU534" s="247" t="s">
        <v>83</v>
      </c>
      <c r="AV534" s="13" t="s">
        <v>83</v>
      </c>
      <c r="AW534" s="13" t="s">
        <v>30</v>
      </c>
      <c r="AX534" s="13" t="s">
        <v>73</v>
      </c>
      <c r="AY534" s="247" t="s">
        <v>144</v>
      </c>
    </row>
    <row r="535" spans="1:51" s="13" customFormat="1" ht="12">
      <c r="A535" s="13"/>
      <c r="B535" s="237"/>
      <c r="C535" s="238"/>
      <c r="D535" s="232" t="s">
        <v>160</v>
      </c>
      <c r="E535" s="239" t="s">
        <v>1</v>
      </c>
      <c r="F535" s="240" t="s">
        <v>245</v>
      </c>
      <c r="G535" s="238"/>
      <c r="H535" s="241">
        <v>2.09</v>
      </c>
      <c r="I535" s="242"/>
      <c r="J535" s="238"/>
      <c r="K535" s="238"/>
      <c r="L535" s="243"/>
      <c r="M535" s="244"/>
      <c r="N535" s="245"/>
      <c r="O535" s="245"/>
      <c r="P535" s="245"/>
      <c r="Q535" s="245"/>
      <c r="R535" s="245"/>
      <c r="S535" s="245"/>
      <c r="T535" s="246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47" t="s">
        <v>160</v>
      </c>
      <c r="AU535" s="247" t="s">
        <v>83</v>
      </c>
      <c r="AV535" s="13" t="s">
        <v>83</v>
      </c>
      <c r="AW535" s="13" t="s">
        <v>30</v>
      </c>
      <c r="AX535" s="13" t="s">
        <v>73</v>
      </c>
      <c r="AY535" s="247" t="s">
        <v>144</v>
      </c>
    </row>
    <row r="536" spans="1:51" s="13" customFormat="1" ht="12">
      <c r="A536" s="13"/>
      <c r="B536" s="237"/>
      <c r="C536" s="238"/>
      <c r="D536" s="232" t="s">
        <v>160</v>
      </c>
      <c r="E536" s="239" t="s">
        <v>1</v>
      </c>
      <c r="F536" s="240" t="s">
        <v>246</v>
      </c>
      <c r="G536" s="238"/>
      <c r="H536" s="241">
        <v>2.09</v>
      </c>
      <c r="I536" s="242"/>
      <c r="J536" s="238"/>
      <c r="K536" s="238"/>
      <c r="L536" s="243"/>
      <c r="M536" s="244"/>
      <c r="N536" s="245"/>
      <c r="O536" s="245"/>
      <c r="P536" s="245"/>
      <c r="Q536" s="245"/>
      <c r="R536" s="245"/>
      <c r="S536" s="245"/>
      <c r="T536" s="246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47" t="s">
        <v>160</v>
      </c>
      <c r="AU536" s="247" t="s">
        <v>83</v>
      </c>
      <c r="AV536" s="13" t="s">
        <v>83</v>
      </c>
      <c r="AW536" s="13" t="s">
        <v>30</v>
      </c>
      <c r="AX536" s="13" t="s">
        <v>73</v>
      </c>
      <c r="AY536" s="247" t="s">
        <v>144</v>
      </c>
    </row>
    <row r="537" spans="1:51" s="13" customFormat="1" ht="12">
      <c r="A537" s="13"/>
      <c r="B537" s="237"/>
      <c r="C537" s="238"/>
      <c r="D537" s="232" t="s">
        <v>160</v>
      </c>
      <c r="E537" s="239" t="s">
        <v>1</v>
      </c>
      <c r="F537" s="240" t="s">
        <v>247</v>
      </c>
      <c r="G537" s="238"/>
      <c r="H537" s="241">
        <v>2.09</v>
      </c>
      <c r="I537" s="242"/>
      <c r="J537" s="238"/>
      <c r="K537" s="238"/>
      <c r="L537" s="243"/>
      <c r="M537" s="244"/>
      <c r="N537" s="245"/>
      <c r="O537" s="245"/>
      <c r="P537" s="245"/>
      <c r="Q537" s="245"/>
      <c r="R537" s="245"/>
      <c r="S537" s="245"/>
      <c r="T537" s="246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7" t="s">
        <v>160</v>
      </c>
      <c r="AU537" s="247" t="s">
        <v>83</v>
      </c>
      <c r="AV537" s="13" t="s">
        <v>83</v>
      </c>
      <c r="AW537" s="13" t="s">
        <v>30</v>
      </c>
      <c r="AX537" s="13" t="s">
        <v>73</v>
      </c>
      <c r="AY537" s="247" t="s">
        <v>144</v>
      </c>
    </row>
    <row r="538" spans="1:51" s="13" customFormat="1" ht="12">
      <c r="A538" s="13"/>
      <c r="B538" s="237"/>
      <c r="C538" s="238"/>
      <c r="D538" s="232" t="s">
        <v>160</v>
      </c>
      <c r="E538" s="239" t="s">
        <v>1</v>
      </c>
      <c r="F538" s="240" t="s">
        <v>248</v>
      </c>
      <c r="G538" s="238"/>
      <c r="H538" s="241">
        <v>2.09</v>
      </c>
      <c r="I538" s="242"/>
      <c r="J538" s="238"/>
      <c r="K538" s="238"/>
      <c r="L538" s="243"/>
      <c r="M538" s="244"/>
      <c r="N538" s="245"/>
      <c r="O538" s="245"/>
      <c r="P538" s="245"/>
      <c r="Q538" s="245"/>
      <c r="R538" s="245"/>
      <c r="S538" s="245"/>
      <c r="T538" s="246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7" t="s">
        <v>160</v>
      </c>
      <c r="AU538" s="247" t="s">
        <v>83</v>
      </c>
      <c r="AV538" s="13" t="s">
        <v>83</v>
      </c>
      <c r="AW538" s="13" t="s">
        <v>30</v>
      </c>
      <c r="AX538" s="13" t="s">
        <v>73</v>
      </c>
      <c r="AY538" s="247" t="s">
        <v>144</v>
      </c>
    </row>
    <row r="539" spans="1:51" s="13" customFormat="1" ht="12">
      <c r="A539" s="13"/>
      <c r="B539" s="237"/>
      <c r="C539" s="238"/>
      <c r="D539" s="232" t="s">
        <v>160</v>
      </c>
      <c r="E539" s="239" t="s">
        <v>1</v>
      </c>
      <c r="F539" s="240" t="s">
        <v>249</v>
      </c>
      <c r="G539" s="238"/>
      <c r="H539" s="241">
        <v>2.09</v>
      </c>
      <c r="I539" s="242"/>
      <c r="J539" s="238"/>
      <c r="K539" s="238"/>
      <c r="L539" s="243"/>
      <c r="M539" s="244"/>
      <c r="N539" s="245"/>
      <c r="O539" s="245"/>
      <c r="P539" s="245"/>
      <c r="Q539" s="245"/>
      <c r="R539" s="245"/>
      <c r="S539" s="245"/>
      <c r="T539" s="246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47" t="s">
        <v>160</v>
      </c>
      <c r="AU539" s="247" t="s">
        <v>83</v>
      </c>
      <c r="AV539" s="13" t="s">
        <v>83</v>
      </c>
      <c r="AW539" s="13" t="s">
        <v>30</v>
      </c>
      <c r="AX539" s="13" t="s">
        <v>73</v>
      </c>
      <c r="AY539" s="247" t="s">
        <v>144</v>
      </c>
    </row>
    <row r="540" spans="1:51" s="13" customFormat="1" ht="12">
      <c r="A540" s="13"/>
      <c r="B540" s="237"/>
      <c r="C540" s="238"/>
      <c r="D540" s="232" t="s">
        <v>160</v>
      </c>
      <c r="E540" s="239" t="s">
        <v>1</v>
      </c>
      <c r="F540" s="240" t="s">
        <v>250</v>
      </c>
      <c r="G540" s="238"/>
      <c r="H540" s="241">
        <v>2.09</v>
      </c>
      <c r="I540" s="242"/>
      <c r="J540" s="238"/>
      <c r="K540" s="238"/>
      <c r="L540" s="243"/>
      <c r="M540" s="244"/>
      <c r="N540" s="245"/>
      <c r="O540" s="245"/>
      <c r="P540" s="245"/>
      <c r="Q540" s="245"/>
      <c r="R540" s="245"/>
      <c r="S540" s="245"/>
      <c r="T540" s="246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7" t="s">
        <v>160</v>
      </c>
      <c r="AU540" s="247" t="s">
        <v>83</v>
      </c>
      <c r="AV540" s="13" t="s">
        <v>83</v>
      </c>
      <c r="AW540" s="13" t="s">
        <v>30</v>
      </c>
      <c r="AX540" s="13" t="s">
        <v>73</v>
      </c>
      <c r="AY540" s="247" t="s">
        <v>144</v>
      </c>
    </row>
    <row r="541" spans="1:51" s="13" customFormat="1" ht="12">
      <c r="A541" s="13"/>
      <c r="B541" s="237"/>
      <c r="C541" s="238"/>
      <c r="D541" s="232" t="s">
        <v>160</v>
      </c>
      <c r="E541" s="239" t="s">
        <v>1</v>
      </c>
      <c r="F541" s="240" t="s">
        <v>251</v>
      </c>
      <c r="G541" s="238"/>
      <c r="H541" s="241">
        <v>2.09</v>
      </c>
      <c r="I541" s="242"/>
      <c r="J541" s="238"/>
      <c r="K541" s="238"/>
      <c r="L541" s="243"/>
      <c r="M541" s="244"/>
      <c r="N541" s="245"/>
      <c r="O541" s="245"/>
      <c r="P541" s="245"/>
      <c r="Q541" s="245"/>
      <c r="R541" s="245"/>
      <c r="S541" s="245"/>
      <c r="T541" s="246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47" t="s">
        <v>160</v>
      </c>
      <c r="AU541" s="247" t="s">
        <v>83</v>
      </c>
      <c r="AV541" s="13" t="s">
        <v>83</v>
      </c>
      <c r="AW541" s="13" t="s">
        <v>30</v>
      </c>
      <c r="AX541" s="13" t="s">
        <v>73</v>
      </c>
      <c r="AY541" s="247" t="s">
        <v>144</v>
      </c>
    </row>
    <row r="542" spans="1:51" s="13" customFormat="1" ht="12">
      <c r="A542" s="13"/>
      <c r="B542" s="237"/>
      <c r="C542" s="238"/>
      <c r="D542" s="232" t="s">
        <v>160</v>
      </c>
      <c r="E542" s="239" t="s">
        <v>1</v>
      </c>
      <c r="F542" s="240" t="s">
        <v>252</v>
      </c>
      <c r="G542" s="238"/>
      <c r="H542" s="241">
        <v>2.09</v>
      </c>
      <c r="I542" s="242"/>
      <c r="J542" s="238"/>
      <c r="K542" s="238"/>
      <c r="L542" s="243"/>
      <c r="M542" s="244"/>
      <c r="N542" s="245"/>
      <c r="O542" s="245"/>
      <c r="P542" s="245"/>
      <c r="Q542" s="245"/>
      <c r="R542" s="245"/>
      <c r="S542" s="245"/>
      <c r="T542" s="246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7" t="s">
        <v>160</v>
      </c>
      <c r="AU542" s="247" t="s">
        <v>83</v>
      </c>
      <c r="AV542" s="13" t="s">
        <v>83</v>
      </c>
      <c r="AW542" s="13" t="s">
        <v>30</v>
      </c>
      <c r="AX542" s="13" t="s">
        <v>73</v>
      </c>
      <c r="AY542" s="247" t="s">
        <v>144</v>
      </c>
    </row>
    <row r="543" spans="1:51" s="13" customFormat="1" ht="12">
      <c r="A543" s="13"/>
      <c r="B543" s="237"/>
      <c r="C543" s="238"/>
      <c r="D543" s="232" t="s">
        <v>160</v>
      </c>
      <c r="E543" s="239" t="s">
        <v>1</v>
      </c>
      <c r="F543" s="240" t="s">
        <v>253</v>
      </c>
      <c r="G543" s="238"/>
      <c r="H543" s="241">
        <v>2.09</v>
      </c>
      <c r="I543" s="242"/>
      <c r="J543" s="238"/>
      <c r="K543" s="238"/>
      <c r="L543" s="243"/>
      <c r="M543" s="244"/>
      <c r="N543" s="245"/>
      <c r="O543" s="245"/>
      <c r="P543" s="245"/>
      <c r="Q543" s="245"/>
      <c r="R543" s="245"/>
      <c r="S543" s="245"/>
      <c r="T543" s="246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7" t="s">
        <v>160</v>
      </c>
      <c r="AU543" s="247" t="s">
        <v>83</v>
      </c>
      <c r="AV543" s="13" t="s">
        <v>83</v>
      </c>
      <c r="AW543" s="13" t="s">
        <v>30</v>
      </c>
      <c r="AX543" s="13" t="s">
        <v>73</v>
      </c>
      <c r="AY543" s="247" t="s">
        <v>144</v>
      </c>
    </row>
    <row r="544" spans="1:51" s="13" customFormat="1" ht="12">
      <c r="A544" s="13"/>
      <c r="B544" s="237"/>
      <c r="C544" s="238"/>
      <c r="D544" s="232" t="s">
        <v>160</v>
      </c>
      <c r="E544" s="239" t="s">
        <v>1</v>
      </c>
      <c r="F544" s="240" t="s">
        <v>254</v>
      </c>
      <c r="G544" s="238"/>
      <c r="H544" s="241">
        <v>2.09</v>
      </c>
      <c r="I544" s="242"/>
      <c r="J544" s="238"/>
      <c r="K544" s="238"/>
      <c r="L544" s="243"/>
      <c r="M544" s="244"/>
      <c r="N544" s="245"/>
      <c r="O544" s="245"/>
      <c r="P544" s="245"/>
      <c r="Q544" s="245"/>
      <c r="R544" s="245"/>
      <c r="S544" s="245"/>
      <c r="T544" s="246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47" t="s">
        <v>160</v>
      </c>
      <c r="AU544" s="247" t="s">
        <v>83</v>
      </c>
      <c r="AV544" s="13" t="s">
        <v>83</v>
      </c>
      <c r="AW544" s="13" t="s">
        <v>30</v>
      </c>
      <c r="AX544" s="13" t="s">
        <v>73</v>
      </c>
      <c r="AY544" s="247" t="s">
        <v>144</v>
      </c>
    </row>
    <row r="545" spans="1:51" s="13" customFormat="1" ht="12">
      <c r="A545" s="13"/>
      <c r="B545" s="237"/>
      <c r="C545" s="238"/>
      <c r="D545" s="232" t="s">
        <v>160</v>
      </c>
      <c r="E545" s="239" t="s">
        <v>1</v>
      </c>
      <c r="F545" s="240" t="s">
        <v>255</v>
      </c>
      <c r="G545" s="238"/>
      <c r="H545" s="241">
        <v>2.09</v>
      </c>
      <c r="I545" s="242"/>
      <c r="J545" s="238"/>
      <c r="K545" s="238"/>
      <c r="L545" s="243"/>
      <c r="M545" s="244"/>
      <c r="N545" s="245"/>
      <c r="O545" s="245"/>
      <c r="P545" s="245"/>
      <c r="Q545" s="245"/>
      <c r="R545" s="245"/>
      <c r="S545" s="245"/>
      <c r="T545" s="246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47" t="s">
        <v>160</v>
      </c>
      <c r="AU545" s="247" t="s">
        <v>83</v>
      </c>
      <c r="AV545" s="13" t="s">
        <v>83</v>
      </c>
      <c r="AW545" s="13" t="s">
        <v>30</v>
      </c>
      <c r="AX545" s="13" t="s">
        <v>73</v>
      </c>
      <c r="AY545" s="247" t="s">
        <v>144</v>
      </c>
    </row>
    <row r="546" spans="1:51" s="16" customFormat="1" ht="12">
      <c r="A546" s="16"/>
      <c r="B546" s="269"/>
      <c r="C546" s="270"/>
      <c r="D546" s="232" t="s">
        <v>160</v>
      </c>
      <c r="E546" s="271" t="s">
        <v>1</v>
      </c>
      <c r="F546" s="272" t="s">
        <v>209</v>
      </c>
      <c r="G546" s="270"/>
      <c r="H546" s="273">
        <v>35.53</v>
      </c>
      <c r="I546" s="274"/>
      <c r="J546" s="270"/>
      <c r="K546" s="270"/>
      <c r="L546" s="275"/>
      <c r="M546" s="276"/>
      <c r="N546" s="277"/>
      <c r="O546" s="277"/>
      <c r="P546" s="277"/>
      <c r="Q546" s="277"/>
      <c r="R546" s="277"/>
      <c r="S546" s="277"/>
      <c r="T546" s="278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T546" s="279" t="s">
        <v>160</v>
      </c>
      <c r="AU546" s="279" t="s">
        <v>83</v>
      </c>
      <c r="AV546" s="16" t="s">
        <v>145</v>
      </c>
      <c r="AW546" s="16" t="s">
        <v>30</v>
      </c>
      <c r="AX546" s="16" t="s">
        <v>73</v>
      </c>
      <c r="AY546" s="279" t="s">
        <v>144</v>
      </c>
    </row>
    <row r="547" spans="1:51" s="15" customFormat="1" ht="12">
      <c r="A547" s="15"/>
      <c r="B547" s="259"/>
      <c r="C547" s="260"/>
      <c r="D547" s="232" t="s">
        <v>160</v>
      </c>
      <c r="E547" s="261" t="s">
        <v>1</v>
      </c>
      <c r="F547" s="262" t="s">
        <v>256</v>
      </c>
      <c r="G547" s="260"/>
      <c r="H547" s="261" t="s">
        <v>1</v>
      </c>
      <c r="I547" s="263"/>
      <c r="J547" s="260"/>
      <c r="K547" s="260"/>
      <c r="L547" s="264"/>
      <c r="M547" s="265"/>
      <c r="N547" s="266"/>
      <c r="O547" s="266"/>
      <c r="P547" s="266"/>
      <c r="Q547" s="266"/>
      <c r="R547" s="266"/>
      <c r="S547" s="266"/>
      <c r="T547" s="267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T547" s="268" t="s">
        <v>160</v>
      </c>
      <c r="AU547" s="268" t="s">
        <v>83</v>
      </c>
      <c r="AV547" s="15" t="s">
        <v>81</v>
      </c>
      <c r="AW547" s="15" t="s">
        <v>30</v>
      </c>
      <c r="AX547" s="15" t="s">
        <v>73</v>
      </c>
      <c r="AY547" s="268" t="s">
        <v>144</v>
      </c>
    </row>
    <row r="548" spans="1:51" s="13" customFormat="1" ht="12">
      <c r="A548" s="13"/>
      <c r="B548" s="237"/>
      <c r="C548" s="238"/>
      <c r="D548" s="232" t="s">
        <v>160</v>
      </c>
      <c r="E548" s="239" t="s">
        <v>1</v>
      </c>
      <c r="F548" s="240" t="s">
        <v>257</v>
      </c>
      <c r="G548" s="238"/>
      <c r="H548" s="241">
        <v>3</v>
      </c>
      <c r="I548" s="242"/>
      <c r="J548" s="238"/>
      <c r="K548" s="238"/>
      <c r="L548" s="243"/>
      <c r="M548" s="244"/>
      <c r="N548" s="245"/>
      <c r="O548" s="245"/>
      <c r="P548" s="245"/>
      <c r="Q548" s="245"/>
      <c r="R548" s="245"/>
      <c r="S548" s="245"/>
      <c r="T548" s="246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47" t="s">
        <v>160</v>
      </c>
      <c r="AU548" s="247" t="s">
        <v>83</v>
      </c>
      <c r="AV548" s="13" t="s">
        <v>83</v>
      </c>
      <c r="AW548" s="13" t="s">
        <v>30</v>
      </c>
      <c r="AX548" s="13" t="s">
        <v>73</v>
      </c>
      <c r="AY548" s="247" t="s">
        <v>144</v>
      </c>
    </row>
    <row r="549" spans="1:51" s="13" customFormat="1" ht="12">
      <c r="A549" s="13"/>
      <c r="B549" s="237"/>
      <c r="C549" s="238"/>
      <c r="D549" s="232" t="s">
        <v>160</v>
      </c>
      <c r="E549" s="239" t="s">
        <v>1</v>
      </c>
      <c r="F549" s="240" t="s">
        <v>258</v>
      </c>
      <c r="G549" s="238"/>
      <c r="H549" s="241">
        <v>4.1</v>
      </c>
      <c r="I549" s="242"/>
      <c r="J549" s="238"/>
      <c r="K549" s="238"/>
      <c r="L549" s="243"/>
      <c r="M549" s="244"/>
      <c r="N549" s="245"/>
      <c r="O549" s="245"/>
      <c r="P549" s="245"/>
      <c r="Q549" s="245"/>
      <c r="R549" s="245"/>
      <c r="S549" s="245"/>
      <c r="T549" s="246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47" t="s">
        <v>160</v>
      </c>
      <c r="AU549" s="247" t="s">
        <v>83</v>
      </c>
      <c r="AV549" s="13" t="s">
        <v>83</v>
      </c>
      <c r="AW549" s="13" t="s">
        <v>30</v>
      </c>
      <c r="AX549" s="13" t="s">
        <v>73</v>
      </c>
      <c r="AY549" s="247" t="s">
        <v>144</v>
      </c>
    </row>
    <row r="550" spans="1:51" s="13" customFormat="1" ht="12">
      <c r="A550" s="13"/>
      <c r="B550" s="237"/>
      <c r="C550" s="238"/>
      <c r="D550" s="232" t="s">
        <v>160</v>
      </c>
      <c r="E550" s="239" t="s">
        <v>1</v>
      </c>
      <c r="F550" s="240" t="s">
        <v>259</v>
      </c>
      <c r="G550" s="238"/>
      <c r="H550" s="241">
        <v>2</v>
      </c>
      <c r="I550" s="242"/>
      <c r="J550" s="238"/>
      <c r="K550" s="238"/>
      <c r="L550" s="243"/>
      <c r="M550" s="244"/>
      <c r="N550" s="245"/>
      <c r="O550" s="245"/>
      <c r="P550" s="245"/>
      <c r="Q550" s="245"/>
      <c r="R550" s="245"/>
      <c r="S550" s="245"/>
      <c r="T550" s="246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7" t="s">
        <v>160</v>
      </c>
      <c r="AU550" s="247" t="s">
        <v>83</v>
      </c>
      <c r="AV550" s="13" t="s">
        <v>83</v>
      </c>
      <c r="AW550" s="13" t="s">
        <v>30</v>
      </c>
      <c r="AX550" s="13" t="s">
        <v>73</v>
      </c>
      <c r="AY550" s="247" t="s">
        <v>144</v>
      </c>
    </row>
    <row r="551" spans="1:51" s="13" customFormat="1" ht="12">
      <c r="A551" s="13"/>
      <c r="B551" s="237"/>
      <c r="C551" s="238"/>
      <c r="D551" s="232" t="s">
        <v>160</v>
      </c>
      <c r="E551" s="239" t="s">
        <v>1</v>
      </c>
      <c r="F551" s="240" t="s">
        <v>260</v>
      </c>
      <c r="G551" s="238"/>
      <c r="H551" s="241">
        <v>8.3</v>
      </c>
      <c r="I551" s="242"/>
      <c r="J551" s="238"/>
      <c r="K551" s="238"/>
      <c r="L551" s="243"/>
      <c r="M551" s="244"/>
      <c r="N551" s="245"/>
      <c r="O551" s="245"/>
      <c r="P551" s="245"/>
      <c r="Q551" s="245"/>
      <c r="R551" s="245"/>
      <c r="S551" s="245"/>
      <c r="T551" s="246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7" t="s">
        <v>160</v>
      </c>
      <c r="AU551" s="247" t="s">
        <v>83</v>
      </c>
      <c r="AV551" s="13" t="s">
        <v>83</v>
      </c>
      <c r="AW551" s="13" t="s">
        <v>30</v>
      </c>
      <c r="AX551" s="13" t="s">
        <v>73</v>
      </c>
      <c r="AY551" s="247" t="s">
        <v>144</v>
      </c>
    </row>
    <row r="552" spans="1:51" s="13" customFormat="1" ht="12">
      <c r="A552" s="13"/>
      <c r="B552" s="237"/>
      <c r="C552" s="238"/>
      <c r="D552" s="232" t="s">
        <v>160</v>
      </c>
      <c r="E552" s="239" t="s">
        <v>1</v>
      </c>
      <c r="F552" s="240" t="s">
        <v>261</v>
      </c>
      <c r="G552" s="238"/>
      <c r="H552" s="241">
        <v>2</v>
      </c>
      <c r="I552" s="242"/>
      <c r="J552" s="238"/>
      <c r="K552" s="238"/>
      <c r="L552" s="243"/>
      <c r="M552" s="244"/>
      <c r="N552" s="245"/>
      <c r="O552" s="245"/>
      <c r="P552" s="245"/>
      <c r="Q552" s="245"/>
      <c r="R552" s="245"/>
      <c r="S552" s="245"/>
      <c r="T552" s="246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47" t="s">
        <v>160</v>
      </c>
      <c r="AU552" s="247" t="s">
        <v>83</v>
      </c>
      <c r="AV552" s="13" t="s">
        <v>83</v>
      </c>
      <c r="AW552" s="13" t="s">
        <v>30</v>
      </c>
      <c r="AX552" s="13" t="s">
        <v>73</v>
      </c>
      <c r="AY552" s="247" t="s">
        <v>144</v>
      </c>
    </row>
    <row r="553" spans="1:51" s="13" customFormat="1" ht="12">
      <c r="A553" s="13"/>
      <c r="B553" s="237"/>
      <c r="C553" s="238"/>
      <c r="D553" s="232" t="s">
        <v>160</v>
      </c>
      <c r="E553" s="239" t="s">
        <v>1</v>
      </c>
      <c r="F553" s="240" t="s">
        <v>262</v>
      </c>
      <c r="G553" s="238"/>
      <c r="H553" s="241">
        <v>8</v>
      </c>
      <c r="I553" s="242"/>
      <c r="J553" s="238"/>
      <c r="K553" s="238"/>
      <c r="L553" s="243"/>
      <c r="M553" s="244"/>
      <c r="N553" s="245"/>
      <c r="O553" s="245"/>
      <c r="P553" s="245"/>
      <c r="Q553" s="245"/>
      <c r="R553" s="245"/>
      <c r="S553" s="245"/>
      <c r="T553" s="246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47" t="s">
        <v>160</v>
      </c>
      <c r="AU553" s="247" t="s">
        <v>83</v>
      </c>
      <c r="AV553" s="13" t="s">
        <v>83</v>
      </c>
      <c r="AW553" s="13" t="s">
        <v>30</v>
      </c>
      <c r="AX553" s="13" t="s">
        <v>73</v>
      </c>
      <c r="AY553" s="247" t="s">
        <v>144</v>
      </c>
    </row>
    <row r="554" spans="1:51" s="13" customFormat="1" ht="12">
      <c r="A554" s="13"/>
      <c r="B554" s="237"/>
      <c r="C554" s="238"/>
      <c r="D554" s="232" t="s">
        <v>160</v>
      </c>
      <c r="E554" s="239" t="s">
        <v>1</v>
      </c>
      <c r="F554" s="240" t="s">
        <v>263</v>
      </c>
      <c r="G554" s="238"/>
      <c r="H554" s="241">
        <v>2</v>
      </c>
      <c r="I554" s="242"/>
      <c r="J554" s="238"/>
      <c r="K554" s="238"/>
      <c r="L554" s="243"/>
      <c r="M554" s="244"/>
      <c r="N554" s="245"/>
      <c r="O554" s="245"/>
      <c r="P554" s="245"/>
      <c r="Q554" s="245"/>
      <c r="R554" s="245"/>
      <c r="S554" s="245"/>
      <c r="T554" s="246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7" t="s">
        <v>160</v>
      </c>
      <c r="AU554" s="247" t="s">
        <v>83</v>
      </c>
      <c r="AV554" s="13" t="s">
        <v>83</v>
      </c>
      <c r="AW554" s="13" t="s">
        <v>30</v>
      </c>
      <c r="AX554" s="13" t="s">
        <v>73</v>
      </c>
      <c r="AY554" s="247" t="s">
        <v>144</v>
      </c>
    </row>
    <row r="555" spans="1:51" s="13" customFormat="1" ht="12">
      <c r="A555" s="13"/>
      <c r="B555" s="237"/>
      <c r="C555" s="238"/>
      <c r="D555" s="232" t="s">
        <v>160</v>
      </c>
      <c r="E555" s="239" t="s">
        <v>1</v>
      </c>
      <c r="F555" s="240" t="s">
        <v>264</v>
      </c>
      <c r="G555" s="238"/>
      <c r="H555" s="241">
        <v>7.7</v>
      </c>
      <c r="I555" s="242"/>
      <c r="J555" s="238"/>
      <c r="K555" s="238"/>
      <c r="L555" s="243"/>
      <c r="M555" s="244"/>
      <c r="N555" s="245"/>
      <c r="O555" s="245"/>
      <c r="P555" s="245"/>
      <c r="Q555" s="245"/>
      <c r="R555" s="245"/>
      <c r="S555" s="245"/>
      <c r="T555" s="246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47" t="s">
        <v>160</v>
      </c>
      <c r="AU555" s="247" t="s">
        <v>83</v>
      </c>
      <c r="AV555" s="13" t="s">
        <v>83</v>
      </c>
      <c r="AW555" s="13" t="s">
        <v>30</v>
      </c>
      <c r="AX555" s="13" t="s">
        <v>73</v>
      </c>
      <c r="AY555" s="247" t="s">
        <v>144</v>
      </c>
    </row>
    <row r="556" spans="1:51" s="13" customFormat="1" ht="12">
      <c r="A556" s="13"/>
      <c r="B556" s="237"/>
      <c r="C556" s="238"/>
      <c r="D556" s="232" t="s">
        <v>160</v>
      </c>
      <c r="E556" s="239" t="s">
        <v>1</v>
      </c>
      <c r="F556" s="240" t="s">
        <v>265</v>
      </c>
      <c r="G556" s="238"/>
      <c r="H556" s="241">
        <v>2</v>
      </c>
      <c r="I556" s="242"/>
      <c r="J556" s="238"/>
      <c r="K556" s="238"/>
      <c r="L556" s="243"/>
      <c r="M556" s="244"/>
      <c r="N556" s="245"/>
      <c r="O556" s="245"/>
      <c r="P556" s="245"/>
      <c r="Q556" s="245"/>
      <c r="R556" s="245"/>
      <c r="S556" s="245"/>
      <c r="T556" s="246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47" t="s">
        <v>160</v>
      </c>
      <c r="AU556" s="247" t="s">
        <v>83</v>
      </c>
      <c r="AV556" s="13" t="s">
        <v>83</v>
      </c>
      <c r="AW556" s="13" t="s">
        <v>30</v>
      </c>
      <c r="AX556" s="13" t="s">
        <v>73</v>
      </c>
      <c r="AY556" s="247" t="s">
        <v>144</v>
      </c>
    </row>
    <row r="557" spans="1:51" s="13" customFormat="1" ht="12">
      <c r="A557" s="13"/>
      <c r="B557" s="237"/>
      <c r="C557" s="238"/>
      <c r="D557" s="232" t="s">
        <v>160</v>
      </c>
      <c r="E557" s="239" t="s">
        <v>1</v>
      </c>
      <c r="F557" s="240" t="s">
        <v>266</v>
      </c>
      <c r="G557" s="238"/>
      <c r="H557" s="241">
        <v>9</v>
      </c>
      <c r="I557" s="242"/>
      <c r="J557" s="238"/>
      <c r="K557" s="238"/>
      <c r="L557" s="243"/>
      <c r="M557" s="244"/>
      <c r="N557" s="245"/>
      <c r="O557" s="245"/>
      <c r="P557" s="245"/>
      <c r="Q557" s="245"/>
      <c r="R557" s="245"/>
      <c r="S557" s="245"/>
      <c r="T557" s="246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47" t="s">
        <v>160</v>
      </c>
      <c r="AU557" s="247" t="s">
        <v>83</v>
      </c>
      <c r="AV557" s="13" t="s">
        <v>83</v>
      </c>
      <c r="AW557" s="13" t="s">
        <v>30</v>
      </c>
      <c r="AX557" s="13" t="s">
        <v>73</v>
      </c>
      <c r="AY557" s="247" t="s">
        <v>144</v>
      </c>
    </row>
    <row r="558" spans="1:51" s="13" customFormat="1" ht="12">
      <c r="A558" s="13"/>
      <c r="B558" s="237"/>
      <c r="C558" s="238"/>
      <c r="D558" s="232" t="s">
        <v>160</v>
      </c>
      <c r="E558" s="239" t="s">
        <v>1</v>
      </c>
      <c r="F558" s="240" t="s">
        <v>267</v>
      </c>
      <c r="G558" s="238"/>
      <c r="H558" s="241">
        <v>2</v>
      </c>
      <c r="I558" s="242"/>
      <c r="J558" s="238"/>
      <c r="K558" s="238"/>
      <c r="L558" s="243"/>
      <c r="M558" s="244"/>
      <c r="N558" s="245"/>
      <c r="O558" s="245"/>
      <c r="P558" s="245"/>
      <c r="Q558" s="245"/>
      <c r="R558" s="245"/>
      <c r="S558" s="245"/>
      <c r="T558" s="246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47" t="s">
        <v>160</v>
      </c>
      <c r="AU558" s="247" t="s">
        <v>83</v>
      </c>
      <c r="AV558" s="13" t="s">
        <v>83</v>
      </c>
      <c r="AW558" s="13" t="s">
        <v>30</v>
      </c>
      <c r="AX558" s="13" t="s">
        <v>73</v>
      </c>
      <c r="AY558" s="247" t="s">
        <v>144</v>
      </c>
    </row>
    <row r="559" spans="1:51" s="13" customFormat="1" ht="12">
      <c r="A559" s="13"/>
      <c r="B559" s="237"/>
      <c r="C559" s="238"/>
      <c r="D559" s="232" t="s">
        <v>160</v>
      </c>
      <c r="E559" s="239" t="s">
        <v>1</v>
      </c>
      <c r="F559" s="240" t="s">
        <v>268</v>
      </c>
      <c r="G559" s="238"/>
      <c r="H559" s="241">
        <v>9.2</v>
      </c>
      <c r="I559" s="242"/>
      <c r="J559" s="238"/>
      <c r="K559" s="238"/>
      <c r="L559" s="243"/>
      <c r="M559" s="244"/>
      <c r="N559" s="245"/>
      <c r="O559" s="245"/>
      <c r="P559" s="245"/>
      <c r="Q559" s="245"/>
      <c r="R559" s="245"/>
      <c r="S559" s="245"/>
      <c r="T559" s="246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47" t="s">
        <v>160</v>
      </c>
      <c r="AU559" s="247" t="s">
        <v>83</v>
      </c>
      <c r="AV559" s="13" t="s">
        <v>83</v>
      </c>
      <c r="AW559" s="13" t="s">
        <v>30</v>
      </c>
      <c r="AX559" s="13" t="s">
        <v>73</v>
      </c>
      <c r="AY559" s="247" t="s">
        <v>144</v>
      </c>
    </row>
    <row r="560" spans="1:51" s="13" customFormat="1" ht="12">
      <c r="A560" s="13"/>
      <c r="B560" s="237"/>
      <c r="C560" s="238"/>
      <c r="D560" s="232" t="s">
        <v>160</v>
      </c>
      <c r="E560" s="239" t="s">
        <v>1</v>
      </c>
      <c r="F560" s="240" t="s">
        <v>269</v>
      </c>
      <c r="G560" s="238"/>
      <c r="H560" s="241">
        <v>2</v>
      </c>
      <c r="I560" s="242"/>
      <c r="J560" s="238"/>
      <c r="K560" s="238"/>
      <c r="L560" s="243"/>
      <c r="M560" s="244"/>
      <c r="N560" s="245"/>
      <c r="O560" s="245"/>
      <c r="P560" s="245"/>
      <c r="Q560" s="245"/>
      <c r="R560" s="245"/>
      <c r="S560" s="245"/>
      <c r="T560" s="246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7" t="s">
        <v>160</v>
      </c>
      <c r="AU560" s="247" t="s">
        <v>83</v>
      </c>
      <c r="AV560" s="13" t="s">
        <v>83</v>
      </c>
      <c r="AW560" s="13" t="s">
        <v>30</v>
      </c>
      <c r="AX560" s="13" t="s">
        <v>73</v>
      </c>
      <c r="AY560" s="247" t="s">
        <v>144</v>
      </c>
    </row>
    <row r="561" spans="1:51" s="13" customFormat="1" ht="12">
      <c r="A561" s="13"/>
      <c r="B561" s="237"/>
      <c r="C561" s="238"/>
      <c r="D561" s="232" t="s">
        <v>160</v>
      </c>
      <c r="E561" s="239" t="s">
        <v>1</v>
      </c>
      <c r="F561" s="240" t="s">
        <v>270</v>
      </c>
      <c r="G561" s="238"/>
      <c r="H561" s="241">
        <v>2.63</v>
      </c>
      <c r="I561" s="242"/>
      <c r="J561" s="238"/>
      <c r="K561" s="238"/>
      <c r="L561" s="243"/>
      <c r="M561" s="244"/>
      <c r="N561" s="245"/>
      <c r="O561" s="245"/>
      <c r="P561" s="245"/>
      <c r="Q561" s="245"/>
      <c r="R561" s="245"/>
      <c r="S561" s="245"/>
      <c r="T561" s="246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47" t="s">
        <v>160</v>
      </c>
      <c r="AU561" s="247" t="s">
        <v>83</v>
      </c>
      <c r="AV561" s="13" t="s">
        <v>83</v>
      </c>
      <c r="AW561" s="13" t="s">
        <v>30</v>
      </c>
      <c r="AX561" s="13" t="s">
        <v>73</v>
      </c>
      <c r="AY561" s="247" t="s">
        <v>144</v>
      </c>
    </row>
    <row r="562" spans="1:51" s="13" customFormat="1" ht="12">
      <c r="A562" s="13"/>
      <c r="B562" s="237"/>
      <c r="C562" s="238"/>
      <c r="D562" s="232" t="s">
        <v>160</v>
      </c>
      <c r="E562" s="239" t="s">
        <v>1</v>
      </c>
      <c r="F562" s="240" t="s">
        <v>271</v>
      </c>
      <c r="G562" s="238"/>
      <c r="H562" s="241">
        <v>2.3</v>
      </c>
      <c r="I562" s="242"/>
      <c r="J562" s="238"/>
      <c r="K562" s="238"/>
      <c r="L562" s="243"/>
      <c r="M562" s="244"/>
      <c r="N562" s="245"/>
      <c r="O562" s="245"/>
      <c r="P562" s="245"/>
      <c r="Q562" s="245"/>
      <c r="R562" s="245"/>
      <c r="S562" s="245"/>
      <c r="T562" s="246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47" t="s">
        <v>160</v>
      </c>
      <c r="AU562" s="247" t="s">
        <v>83</v>
      </c>
      <c r="AV562" s="13" t="s">
        <v>83</v>
      </c>
      <c r="AW562" s="13" t="s">
        <v>30</v>
      </c>
      <c r="AX562" s="13" t="s">
        <v>73</v>
      </c>
      <c r="AY562" s="247" t="s">
        <v>144</v>
      </c>
    </row>
    <row r="563" spans="1:51" s="13" customFormat="1" ht="12">
      <c r="A563" s="13"/>
      <c r="B563" s="237"/>
      <c r="C563" s="238"/>
      <c r="D563" s="232" t="s">
        <v>160</v>
      </c>
      <c r="E563" s="239" t="s">
        <v>1</v>
      </c>
      <c r="F563" s="240" t="s">
        <v>272</v>
      </c>
      <c r="G563" s="238"/>
      <c r="H563" s="241">
        <v>7.4</v>
      </c>
      <c r="I563" s="242"/>
      <c r="J563" s="238"/>
      <c r="K563" s="238"/>
      <c r="L563" s="243"/>
      <c r="M563" s="244"/>
      <c r="N563" s="245"/>
      <c r="O563" s="245"/>
      <c r="P563" s="245"/>
      <c r="Q563" s="245"/>
      <c r="R563" s="245"/>
      <c r="S563" s="245"/>
      <c r="T563" s="246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47" t="s">
        <v>160</v>
      </c>
      <c r="AU563" s="247" t="s">
        <v>83</v>
      </c>
      <c r="AV563" s="13" t="s">
        <v>83</v>
      </c>
      <c r="AW563" s="13" t="s">
        <v>30</v>
      </c>
      <c r="AX563" s="13" t="s">
        <v>73</v>
      </c>
      <c r="AY563" s="247" t="s">
        <v>144</v>
      </c>
    </row>
    <row r="564" spans="1:51" s="13" customFormat="1" ht="12">
      <c r="A564" s="13"/>
      <c r="B564" s="237"/>
      <c r="C564" s="238"/>
      <c r="D564" s="232" t="s">
        <v>160</v>
      </c>
      <c r="E564" s="239" t="s">
        <v>1</v>
      </c>
      <c r="F564" s="240" t="s">
        <v>273</v>
      </c>
      <c r="G564" s="238"/>
      <c r="H564" s="241">
        <v>2</v>
      </c>
      <c r="I564" s="242"/>
      <c r="J564" s="238"/>
      <c r="K564" s="238"/>
      <c r="L564" s="243"/>
      <c r="M564" s="244"/>
      <c r="N564" s="245"/>
      <c r="O564" s="245"/>
      <c r="P564" s="245"/>
      <c r="Q564" s="245"/>
      <c r="R564" s="245"/>
      <c r="S564" s="245"/>
      <c r="T564" s="246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47" t="s">
        <v>160</v>
      </c>
      <c r="AU564" s="247" t="s">
        <v>83</v>
      </c>
      <c r="AV564" s="13" t="s">
        <v>83</v>
      </c>
      <c r="AW564" s="13" t="s">
        <v>30</v>
      </c>
      <c r="AX564" s="13" t="s">
        <v>73</v>
      </c>
      <c r="AY564" s="247" t="s">
        <v>144</v>
      </c>
    </row>
    <row r="565" spans="1:51" s="13" customFormat="1" ht="12">
      <c r="A565" s="13"/>
      <c r="B565" s="237"/>
      <c r="C565" s="238"/>
      <c r="D565" s="232" t="s">
        <v>160</v>
      </c>
      <c r="E565" s="239" t="s">
        <v>1</v>
      </c>
      <c r="F565" s="240" t="s">
        <v>274</v>
      </c>
      <c r="G565" s="238"/>
      <c r="H565" s="241">
        <v>9.7</v>
      </c>
      <c r="I565" s="242"/>
      <c r="J565" s="238"/>
      <c r="K565" s="238"/>
      <c r="L565" s="243"/>
      <c r="M565" s="244"/>
      <c r="N565" s="245"/>
      <c r="O565" s="245"/>
      <c r="P565" s="245"/>
      <c r="Q565" s="245"/>
      <c r="R565" s="245"/>
      <c r="S565" s="245"/>
      <c r="T565" s="246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47" t="s">
        <v>160</v>
      </c>
      <c r="AU565" s="247" t="s">
        <v>83</v>
      </c>
      <c r="AV565" s="13" t="s">
        <v>83</v>
      </c>
      <c r="AW565" s="13" t="s">
        <v>30</v>
      </c>
      <c r="AX565" s="13" t="s">
        <v>73</v>
      </c>
      <c r="AY565" s="247" t="s">
        <v>144</v>
      </c>
    </row>
    <row r="566" spans="1:51" s="13" customFormat="1" ht="12">
      <c r="A566" s="13"/>
      <c r="B566" s="237"/>
      <c r="C566" s="238"/>
      <c r="D566" s="232" t="s">
        <v>160</v>
      </c>
      <c r="E566" s="239" t="s">
        <v>1</v>
      </c>
      <c r="F566" s="240" t="s">
        <v>275</v>
      </c>
      <c r="G566" s="238"/>
      <c r="H566" s="241">
        <v>10.4</v>
      </c>
      <c r="I566" s="242"/>
      <c r="J566" s="238"/>
      <c r="K566" s="238"/>
      <c r="L566" s="243"/>
      <c r="M566" s="244"/>
      <c r="N566" s="245"/>
      <c r="O566" s="245"/>
      <c r="P566" s="245"/>
      <c r="Q566" s="245"/>
      <c r="R566" s="245"/>
      <c r="S566" s="245"/>
      <c r="T566" s="246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47" t="s">
        <v>160</v>
      </c>
      <c r="AU566" s="247" t="s">
        <v>83</v>
      </c>
      <c r="AV566" s="13" t="s">
        <v>83</v>
      </c>
      <c r="AW566" s="13" t="s">
        <v>30</v>
      </c>
      <c r="AX566" s="13" t="s">
        <v>73</v>
      </c>
      <c r="AY566" s="247" t="s">
        <v>144</v>
      </c>
    </row>
    <row r="567" spans="1:51" s="13" customFormat="1" ht="12">
      <c r="A567" s="13"/>
      <c r="B567" s="237"/>
      <c r="C567" s="238"/>
      <c r="D567" s="232" t="s">
        <v>160</v>
      </c>
      <c r="E567" s="239" t="s">
        <v>1</v>
      </c>
      <c r="F567" s="240" t="s">
        <v>276</v>
      </c>
      <c r="G567" s="238"/>
      <c r="H567" s="241">
        <v>11.8</v>
      </c>
      <c r="I567" s="242"/>
      <c r="J567" s="238"/>
      <c r="K567" s="238"/>
      <c r="L567" s="243"/>
      <c r="M567" s="244"/>
      <c r="N567" s="245"/>
      <c r="O567" s="245"/>
      <c r="P567" s="245"/>
      <c r="Q567" s="245"/>
      <c r="R567" s="245"/>
      <c r="S567" s="245"/>
      <c r="T567" s="246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47" t="s">
        <v>160</v>
      </c>
      <c r="AU567" s="247" t="s">
        <v>83</v>
      </c>
      <c r="AV567" s="13" t="s">
        <v>83</v>
      </c>
      <c r="AW567" s="13" t="s">
        <v>30</v>
      </c>
      <c r="AX567" s="13" t="s">
        <v>73</v>
      </c>
      <c r="AY567" s="247" t="s">
        <v>144</v>
      </c>
    </row>
    <row r="568" spans="1:51" s="13" customFormat="1" ht="12">
      <c r="A568" s="13"/>
      <c r="B568" s="237"/>
      <c r="C568" s="238"/>
      <c r="D568" s="232" t="s">
        <v>160</v>
      </c>
      <c r="E568" s="239" t="s">
        <v>1</v>
      </c>
      <c r="F568" s="240" t="s">
        <v>277</v>
      </c>
      <c r="G568" s="238"/>
      <c r="H568" s="241">
        <v>2</v>
      </c>
      <c r="I568" s="242"/>
      <c r="J568" s="238"/>
      <c r="K568" s="238"/>
      <c r="L568" s="243"/>
      <c r="M568" s="244"/>
      <c r="N568" s="245"/>
      <c r="O568" s="245"/>
      <c r="P568" s="245"/>
      <c r="Q568" s="245"/>
      <c r="R568" s="245"/>
      <c r="S568" s="245"/>
      <c r="T568" s="246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47" t="s">
        <v>160</v>
      </c>
      <c r="AU568" s="247" t="s">
        <v>83</v>
      </c>
      <c r="AV568" s="13" t="s">
        <v>83</v>
      </c>
      <c r="AW568" s="13" t="s">
        <v>30</v>
      </c>
      <c r="AX568" s="13" t="s">
        <v>73</v>
      </c>
      <c r="AY568" s="247" t="s">
        <v>144</v>
      </c>
    </row>
    <row r="569" spans="1:51" s="13" customFormat="1" ht="12">
      <c r="A569" s="13"/>
      <c r="B569" s="237"/>
      <c r="C569" s="238"/>
      <c r="D569" s="232" t="s">
        <v>160</v>
      </c>
      <c r="E569" s="239" t="s">
        <v>1</v>
      </c>
      <c r="F569" s="240" t="s">
        <v>278</v>
      </c>
      <c r="G569" s="238"/>
      <c r="H569" s="241">
        <v>4.4</v>
      </c>
      <c r="I569" s="242"/>
      <c r="J569" s="238"/>
      <c r="K569" s="238"/>
      <c r="L569" s="243"/>
      <c r="M569" s="244"/>
      <c r="N569" s="245"/>
      <c r="O569" s="245"/>
      <c r="P569" s="245"/>
      <c r="Q569" s="245"/>
      <c r="R569" s="245"/>
      <c r="S569" s="245"/>
      <c r="T569" s="246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47" t="s">
        <v>160</v>
      </c>
      <c r="AU569" s="247" t="s">
        <v>83</v>
      </c>
      <c r="AV569" s="13" t="s">
        <v>83</v>
      </c>
      <c r="AW569" s="13" t="s">
        <v>30</v>
      </c>
      <c r="AX569" s="13" t="s">
        <v>73</v>
      </c>
      <c r="AY569" s="247" t="s">
        <v>144</v>
      </c>
    </row>
    <row r="570" spans="1:51" s="13" customFormat="1" ht="12">
      <c r="A570" s="13"/>
      <c r="B570" s="237"/>
      <c r="C570" s="238"/>
      <c r="D570" s="232" t="s">
        <v>160</v>
      </c>
      <c r="E570" s="239" t="s">
        <v>1</v>
      </c>
      <c r="F570" s="240" t="s">
        <v>279</v>
      </c>
      <c r="G570" s="238"/>
      <c r="H570" s="241">
        <v>7.3</v>
      </c>
      <c r="I570" s="242"/>
      <c r="J570" s="238"/>
      <c r="K570" s="238"/>
      <c r="L570" s="243"/>
      <c r="M570" s="244"/>
      <c r="N570" s="245"/>
      <c r="O570" s="245"/>
      <c r="P570" s="245"/>
      <c r="Q570" s="245"/>
      <c r="R570" s="245"/>
      <c r="S570" s="245"/>
      <c r="T570" s="246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47" t="s">
        <v>160</v>
      </c>
      <c r="AU570" s="247" t="s">
        <v>83</v>
      </c>
      <c r="AV570" s="13" t="s">
        <v>83</v>
      </c>
      <c r="AW570" s="13" t="s">
        <v>30</v>
      </c>
      <c r="AX570" s="13" t="s">
        <v>73</v>
      </c>
      <c r="AY570" s="247" t="s">
        <v>144</v>
      </c>
    </row>
    <row r="571" spans="1:51" s="13" customFormat="1" ht="12">
      <c r="A571" s="13"/>
      <c r="B571" s="237"/>
      <c r="C571" s="238"/>
      <c r="D571" s="232" t="s">
        <v>160</v>
      </c>
      <c r="E571" s="239" t="s">
        <v>1</v>
      </c>
      <c r="F571" s="240" t="s">
        <v>280</v>
      </c>
      <c r="G571" s="238"/>
      <c r="H571" s="241">
        <v>6.4</v>
      </c>
      <c r="I571" s="242"/>
      <c r="J571" s="238"/>
      <c r="K571" s="238"/>
      <c r="L571" s="243"/>
      <c r="M571" s="244"/>
      <c r="N571" s="245"/>
      <c r="O571" s="245"/>
      <c r="P571" s="245"/>
      <c r="Q571" s="245"/>
      <c r="R571" s="245"/>
      <c r="S571" s="245"/>
      <c r="T571" s="246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47" t="s">
        <v>160</v>
      </c>
      <c r="AU571" s="247" t="s">
        <v>83</v>
      </c>
      <c r="AV571" s="13" t="s">
        <v>83</v>
      </c>
      <c r="AW571" s="13" t="s">
        <v>30</v>
      </c>
      <c r="AX571" s="13" t="s">
        <v>73</v>
      </c>
      <c r="AY571" s="247" t="s">
        <v>144</v>
      </c>
    </row>
    <row r="572" spans="1:51" s="13" customFormat="1" ht="12">
      <c r="A572" s="13"/>
      <c r="B572" s="237"/>
      <c r="C572" s="238"/>
      <c r="D572" s="232" t="s">
        <v>160</v>
      </c>
      <c r="E572" s="239" t="s">
        <v>1</v>
      </c>
      <c r="F572" s="240" t="s">
        <v>281</v>
      </c>
      <c r="G572" s="238"/>
      <c r="H572" s="241">
        <v>2.2</v>
      </c>
      <c r="I572" s="242"/>
      <c r="J572" s="238"/>
      <c r="K572" s="238"/>
      <c r="L572" s="243"/>
      <c r="M572" s="244"/>
      <c r="N572" s="245"/>
      <c r="O572" s="245"/>
      <c r="P572" s="245"/>
      <c r="Q572" s="245"/>
      <c r="R572" s="245"/>
      <c r="S572" s="245"/>
      <c r="T572" s="246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47" t="s">
        <v>160</v>
      </c>
      <c r="AU572" s="247" t="s">
        <v>83</v>
      </c>
      <c r="AV572" s="13" t="s">
        <v>83</v>
      </c>
      <c r="AW572" s="13" t="s">
        <v>30</v>
      </c>
      <c r="AX572" s="13" t="s">
        <v>73</v>
      </c>
      <c r="AY572" s="247" t="s">
        <v>144</v>
      </c>
    </row>
    <row r="573" spans="1:51" s="13" customFormat="1" ht="12">
      <c r="A573" s="13"/>
      <c r="B573" s="237"/>
      <c r="C573" s="238"/>
      <c r="D573" s="232" t="s">
        <v>160</v>
      </c>
      <c r="E573" s="239" t="s">
        <v>1</v>
      </c>
      <c r="F573" s="240" t="s">
        <v>282</v>
      </c>
      <c r="G573" s="238"/>
      <c r="H573" s="241">
        <v>2.3</v>
      </c>
      <c r="I573" s="242"/>
      <c r="J573" s="238"/>
      <c r="K573" s="238"/>
      <c r="L573" s="243"/>
      <c r="M573" s="244"/>
      <c r="N573" s="245"/>
      <c r="O573" s="245"/>
      <c r="P573" s="245"/>
      <c r="Q573" s="245"/>
      <c r="R573" s="245"/>
      <c r="S573" s="245"/>
      <c r="T573" s="246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47" t="s">
        <v>160</v>
      </c>
      <c r="AU573" s="247" t="s">
        <v>83</v>
      </c>
      <c r="AV573" s="13" t="s">
        <v>83</v>
      </c>
      <c r="AW573" s="13" t="s">
        <v>30</v>
      </c>
      <c r="AX573" s="13" t="s">
        <v>73</v>
      </c>
      <c r="AY573" s="247" t="s">
        <v>144</v>
      </c>
    </row>
    <row r="574" spans="1:51" s="13" customFormat="1" ht="12">
      <c r="A574" s="13"/>
      <c r="B574" s="237"/>
      <c r="C574" s="238"/>
      <c r="D574" s="232" t="s">
        <v>160</v>
      </c>
      <c r="E574" s="239" t="s">
        <v>1</v>
      </c>
      <c r="F574" s="240" t="s">
        <v>283</v>
      </c>
      <c r="G574" s="238"/>
      <c r="H574" s="241">
        <v>8.9</v>
      </c>
      <c r="I574" s="242"/>
      <c r="J574" s="238"/>
      <c r="K574" s="238"/>
      <c r="L574" s="243"/>
      <c r="M574" s="244"/>
      <c r="N574" s="245"/>
      <c r="O574" s="245"/>
      <c r="P574" s="245"/>
      <c r="Q574" s="245"/>
      <c r="R574" s="245"/>
      <c r="S574" s="245"/>
      <c r="T574" s="246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47" t="s">
        <v>160</v>
      </c>
      <c r="AU574" s="247" t="s">
        <v>83</v>
      </c>
      <c r="AV574" s="13" t="s">
        <v>83</v>
      </c>
      <c r="AW574" s="13" t="s">
        <v>30</v>
      </c>
      <c r="AX574" s="13" t="s">
        <v>73</v>
      </c>
      <c r="AY574" s="247" t="s">
        <v>144</v>
      </c>
    </row>
    <row r="575" spans="1:51" s="13" customFormat="1" ht="12">
      <c r="A575" s="13"/>
      <c r="B575" s="237"/>
      <c r="C575" s="238"/>
      <c r="D575" s="232" t="s">
        <v>160</v>
      </c>
      <c r="E575" s="239" t="s">
        <v>1</v>
      </c>
      <c r="F575" s="240" t="s">
        <v>284</v>
      </c>
      <c r="G575" s="238"/>
      <c r="H575" s="241">
        <v>2</v>
      </c>
      <c r="I575" s="242"/>
      <c r="J575" s="238"/>
      <c r="K575" s="238"/>
      <c r="L575" s="243"/>
      <c r="M575" s="244"/>
      <c r="N575" s="245"/>
      <c r="O575" s="245"/>
      <c r="P575" s="245"/>
      <c r="Q575" s="245"/>
      <c r="R575" s="245"/>
      <c r="S575" s="245"/>
      <c r="T575" s="246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47" t="s">
        <v>160</v>
      </c>
      <c r="AU575" s="247" t="s">
        <v>83</v>
      </c>
      <c r="AV575" s="13" t="s">
        <v>83</v>
      </c>
      <c r="AW575" s="13" t="s">
        <v>30</v>
      </c>
      <c r="AX575" s="13" t="s">
        <v>73</v>
      </c>
      <c r="AY575" s="247" t="s">
        <v>144</v>
      </c>
    </row>
    <row r="576" spans="1:51" s="13" customFormat="1" ht="12">
      <c r="A576" s="13"/>
      <c r="B576" s="237"/>
      <c r="C576" s="238"/>
      <c r="D576" s="232" t="s">
        <v>160</v>
      </c>
      <c r="E576" s="239" t="s">
        <v>1</v>
      </c>
      <c r="F576" s="240" t="s">
        <v>285</v>
      </c>
      <c r="G576" s="238"/>
      <c r="H576" s="241">
        <v>9.3</v>
      </c>
      <c r="I576" s="242"/>
      <c r="J576" s="238"/>
      <c r="K576" s="238"/>
      <c r="L576" s="243"/>
      <c r="M576" s="244"/>
      <c r="N576" s="245"/>
      <c r="O576" s="245"/>
      <c r="P576" s="245"/>
      <c r="Q576" s="245"/>
      <c r="R576" s="245"/>
      <c r="S576" s="245"/>
      <c r="T576" s="246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47" t="s">
        <v>160</v>
      </c>
      <c r="AU576" s="247" t="s">
        <v>83</v>
      </c>
      <c r="AV576" s="13" t="s">
        <v>83</v>
      </c>
      <c r="AW576" s="13" t="s">
        <v>30</v>
      </c>
      <c r="AX576" s="13" t="s">
        <v>73</v>
      </c>
      <c r="AY576" s="247" t="s">
        <v>144</v>
      </c>
    </row>
    <row r="577" spans="1:51" s="13" customFormat="1" ht="12">
      <c r="A577" s="13"/>
      <c r="B577" s="237"/>
      <c r="C577" s="238"/>
      <c r="D577" s="232" t="s">
        <v>160</v>
      </c>
      <c r="E577" s="239" t="s">
        <v>1</v>
      </c>
      <c r="F577" s="240" t="s">
        <v>286</v>
      </c>
      <c r="G577" s="238"/>
      <c r="H577" s="241">
        <v>2</v>
      </c>
      <c r="I577" s="242"/>
      <c r="J577" s="238"/>
      <c r="K577" s="238"/>
      <c r="L577" s="243"/>
      <c r="M577" s="244"/>
      <c r="N577" s="245"/>
      <c r="O577" s="245"/>
      <c r="P577" s="245"/>
      <c r="Q577" s="245"/>
      <c r="R577" s="245"/>
      <c r="S577" s="245"/>
      <c r="T577" s="246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47" t="s">
        <v>160</v>
      </c>
      <c r="AU577" s="247" t="s">
        <v>83</v>
      </c>
      <c r="AV577" s="13" t="s">
        <v>83</v>
      </c>
      <c r="AW577" s="13" t="s">
        <v>30</v>
      </c>
      <c r="AX577" s="13" t="s">
        <v>73</v>
      </c>
      <c r="AY577" s="247" t="s">
        <v>144</v>
      </c>
    </row>
    <row r="578" spans="1:51" s="13" customFormat="1" ht="12">
      <c r="A578" s="13"/>
      <c r="B578" s="237"/>
      <c r="C578" s="238"/>
      <c r="D578" s="232" t="s">
        <v>160</v>
      </c>
      <c r="E578" s="239" t="s">
        <v>1</v>
      </c>
      <c r="F578" s="240" t="s">
        <v>287</v>
      </c>
      <c r="G578" s="238"/>
      <c r="H578" s="241">
        <v>7.6</v>
      </c>
      <c r="I578" s="242"/>
      <c r="J578" s="238"/>
      <c r="K578" s="238"/>
      <c r="L578" s="243"/>
      <c r="M578" s="244"/>
      <c r="N578" s="245"/>
      <c r="O578" s="245"/>
      <c r="P578" s="245"/>
      <c r="Q578" s="245"/>
      <c r="R578" s="245"/>
      <c r="S578" s="245"/>
      <c r="T578" s="246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47" t="s">
        <v>160</v>
      </c>
      <c r="AU578" s="247" t="s">
        <v>83</v>
      </c>
      <c r="AV578" s="13" t="s">
        <v>83</v>
      </c>
      <c r="AW578" s="13" t="s">
        <v>30</v>
      </c>
      <c r="AX578" s="13" t="s">
        <v>73</v>
      </c>
      <c r="AY578" s="247" t="s">
        <v>144</v>
      </c>
    </row>
    <row r="579" spans="1:51" s="13" customFormat="1" ht="12">
      <c r="A579" s="13"/>
      <c r="B579" s="237"/>
      <c r="C579" s="238"/>
      <c r="D579" s="232" t="s">
        <v>160</v>
      </c>
      <c r="E579" s="239" t="s">
        <v>1</v>
      </c>
      <c r="F579" s="240" t="s">
        <v>288</v>
      </c>
      <c r="G579" s="238"/>
      <c r="H579" s="241">
        <v>2</v>
      </c>
      <c r="I579" s="242"/>
      <c r="J579" s="238"/>
      <c r="K579" s="238"/>
      <c r="L579" s="243"/>
      <c r="M579" s="244"/>
      <c r="N579" s="245"/>
      <c r="O579" s="245"/>
      <c r="P579" s="245"/>
      <c r="Q579" s="245"/>
      <c r="R579" s="245"/>
      <c r="S579" s="245"/>
      <c r="T579" s="246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47" t="s">
        <v>160</v>
      </c>
      <c r="AU579" s="247" t="s">
        <v>83</v>
      </c>
      <c r="AV579" s="13" t="s">
        <v>83</v>
      </c>
      <c r="AW579" s="13" t="s">
        <v>30</v>
      </c>
      <c r="AX579" s="13" t="s">
        <v>73</v>
      </c>
      <c r="AY579" s="247" t="s">
        <v>144</v>
      </c>
    </row>
    <row r="580" spans="1:51" s="13" customFormat="1" ht="12">
      <c r="A580" s="13"/>
      <c r="B580" s="237"/>
      <c r="C580" s="238"/>
      <c r="D580" s="232" t="s">
        <v>160</v>
      </c>
      <c r="E580" s="239" t="s">
        <v>1</v>
      </c>
      <c r="F580" s="240" t="s">
        <v>289</v>
      </c>
      <c r="G580" s="238"/>
      <c r="H580" s="241">
        <v>7.8</v>
      </c>
      <c r="I580" s="242"/>
      <c r="J580" s="238"/>
      <c r="K580" s="238"/>
      <c r="L580" s="243"/>
      <c r="M580" s="244"/>
      <c r="N580" s="245"/>
      <c r="O580" s="245"/>
      <c r="P580" s="245"/>
      <c r="Q580" s="245"/>
      <c r="R580" s="245"/>
      <c r="S580" s="245"/>
      <c r="T580" s="246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47" t="s">
        <v>160</v>
      </c>
      <c r="AU580" s="247" t="s">
        <v>83</v>
      </c>
      <c r="AV580" s="13" t="s">
        <v>83</v>
      </c>
      <c r="AW580" s="13" t="s">
        <v>30</v>
      </c>
      <c r="AX580" s="13" t="s">
        <v>73</v>
      </c>
      <c r="AY580" s="247" t="s">
        <v>144</v>
      </c>
    </row>
    <row r="581" spans="1:51" s="13" customFormat="1" ht="12">
      <c r="A581" s="13"/>
      <c r="B581" s="237"/>
      <c r="C581" s="238"/>
      <c r="D581" s="232" t="s">
        <v>160</v>
      </c>
      <c r="E581" s="239" t="s">
        <v>1</v>
      </c>
      <c r="F581" s="240" t="s">
        <v>290</v>
      </c>
      <c r="G581" s="238"/>
      <c r="H581" s="241">
        <v>2</v>
      </c>
      <c r="I581" s="242"/>
      <c r="J581" s="238"/>
      <c r="K581" s="238"/>
      <c r="L581" s="243"/>
      <c r="M581" s="244"/>
      <c r="N581" s="245"/>
      <c r="O581" s="245"/>
      <c r="P581" s="245"/>
      <c r="Q581" s="245"/>
      <c r="R581" s="245"/>
      <c r="S581" s="245"/>
      <c r="T581" s="246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47" t="s">
        <v>160</v>
      </c>
      <c r="AU581" s="247" t="s">
        <v>83</v>
      </c>
      <c r="AV581" s="13" t="s">
        <v>83</v>
      </c>
      <c r="AW581" s="13" t="s">
        <v>30</v>
      </c>
      <c r="AX581" s="13" t="s">
        <v>73</v>
      </c>
      <c r="AY581" s="247" t="s">
        <v>144</v>
      </c>
    </row>
    <row r="582" spans="1:51" s="13" customFormat="1" ht="12">
      <c r="A582" s="13"/>
      <c r="B582" s="237"/>
      <c r="C582" s="238"/>
      <c r="D582" s="232" t="s">
        <v>160</v>
      </c>
      <c r="E582" s="239" t="s">
        <v>1</v>
      </c>
      <c r="F582" s="240" t="s">
        <v>291</v>
      </c>
      <c r="G582" s="238"/>
      <c r="H582" s="241">
        <v>8.4</v>
      </c>
      <c r="I582" s="242"/>
      <c r="J582" s="238"/>
      <c r="K582" s="238"/>
      <c r="L582" s="243"/>
      <c r="M582" s="244"/>
      <c r="N582" s="245"/>
      <c r="O582" s="245"/>
      <c r="P582" s="245"/>
      <c r="Q582" s="245"/>
      <c r="R582" s="245"/>
      <c r="S582" s="245"/>
      <c r="T582" s="246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47" t="s">
        <v>160</v>
      </c>
      <c r="AU582" s="247" t="s">
        <v>83</v>
      </c>
      <c r="AV582" s="13" t="s">
        <v>83</v>
      </c>
      <c r="AW582" s="13" t="s">
        <v>30</v>
      </c>
      <c r="AX582" s="13" t="s">
        <v>73</v>
      </c>
      <c r="AY582" s="247" t="s">
        <v>144</v>
      </c>
    </row>
    <row r="583" spans="1:51" s="13" customFormat="1" ht="12">
      <c r="A583" s="13"/>
      <c r="B583" s="237"/>
      <c r="C583" s="238"/>
      <c r="D583" s="232" t="s">
        <v>160</v>
      </c>
      <c r="E583" s="239" t="s">
        <v>1</v>
      </c>
      <c r="F583" s="240" t="s">
        <v>292</v>
      </c>
      <c r="G583" s="238"/>
      <c r="H583" s="241">
        <v>2</v>
      </c>
      <c r="I583" s="242"/>
      <c r="J583" s="238"/>
      <c r="K583" s="238"/>
      <c r="L583" s="243"/>
      <c r="M583" s="244"/>
      <c r="N583" s="245"/>
      <c r="O583" s="245"/>
      <c r="P583" s="245"/>
      <c r="Q583" s="245"/>
      <c r="R583" s="245"/>
      <c r="S583" s="245"/>
      <c r="T583" s="246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47" t="s">
        <v>160</v>
      </c>
      <c r="AU583" s="247" t="s">
        <v>83</v>
      </c>
      <c r="AV583" s="13" t="s">
        <v>83</v>
      </c>
      <c r="AW583" s="13" t="s">
        <v>30</v>
      </c>
      <c r="AX583" s="13" t="s">
        <v>73</v>
      </c>
      <c r="AY583" s="247" t="s">
        <v>144</v>
      </c>
    </row>
    <row r="584" spans="1:51" s="13" customFormat="1" ht="12">
      <c r="A584" s="13"/>
      <c r="B584" s="237"/>
      <c r="C584" s="238"/>
      <c r="D584" s="232" t="s">
        <v>160</v>
      </c>
      <c r="E584" s="239" t="s">
        <v>1</v>
      </c>
      <c r="F584" s="240" t="s">
        <v>293</v>
      </c>
      <c r="G584" s="238"/>
      <c r="H584" s="241">
        <v>3</v>
      </c>
      <c r="I584" s="242"/>
      <c r="J584" s="238"/>
      <c r="K584" s="238"/>
      <c r="L584" s="243"/>
      <c r="M584" s="244"/>
      <c r="N584" s="245"/>
      <c r="O584" s="245"/>
      <c r="P584" s="245"/>
      <c r="Q584" s="245"/>
      <c r="R584" s="245"/>
      <c r="S584" s="245"/>
      <c r="T584" s="246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47" t="s">
        <v>160</v>
      </c>
      <c r="AU584" s="247" t="s">
        <v>83</v>
      </c>
      <c r="AV584" s="13" t="s">
        <v>83</v>
      </c>
      <c r="AW584" s="13" t="s">
        <v>30</v>
      </c>
      <c r="AX584" s="13" t="s">
        <v>73</v>
      </c>
      <c r="AY584" s="247" t="s">
        <v>144</v>
      </c>
    </row>
    <row r="585" spans="1:51" s="13" customFormat="1" ht="12">
      <c r="A585" s="13"/>
      <c r="B585" s="237"/>
      <c r="C585" s="238"/>
      <c r="D585" s="232" t="s">
        <v>160</v>
      </c>
      <c r="E585" s="239" t="s">
        <v>1</v>
      </c>
      <c r="F585" s="240" t="s">
        <v>294</v>
      </c>
      <c r="G585" s="238"/>
      <c r="H585" s="241">
        <v>4.1</v>
      </c>
      <c r="I585" s="242"/>
      <c r="J585" s="238"/>
      <c r="K585" s="238"/>
      <c r="L585" s="243"/>
      <c r="M585" s="244"/>
      <c r="N585" s="245"/>
      <c r="O585" s="245"/>
      <c r="P585" s="245"/>
      <c r="Q585" s="245"/>
      <c r="R585" s="245"/>
      <c r="S585" s="245"/>
      <c r="T585" s="246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47" t="s">
        <v>160</v>
      </c>
      <c r="AU585" s="247" t="s">
        <v>83</v>
      </c>
      <c r="AV585" s="13" t="s">
        <v>83</v>
      </c>
      <c r="AW585" s="13" t="s">
        <v>30</v>
      </c>
      <c r="AX585" s="13" t="s">
        <v>73</v>
      </c>
      <c r="AY585" s="247" t="s">
        <v>144</v>
      </c>
    </row>
    <row r="586" spans="1:51" s="13" customFormat="1" ht="12">
      <c r="A586" s="13"/>
      <c r="B586" s="237"/>
      <c r="C586" s="238"/>
      <c r="D586" s="232" t="s">
        <v>160</v>
      </c>
      <c r="E586" s="239" t="s">
        <v>1</v>
      </c>
      <c r="F586" s="240" t="s">
        <v>295</v>
      </c>
      <c r="G586" s="238"/>
      <c r="H586" s="241">
        <v>2</v>
      </c>
      <c r="I586" s="242"/>
      <c r="J586" s="238"/>
      <c r="K586" s="238"/>
      <c r="L586" s="243"/>
      <c r="M586" s="244"/>
      <c r="N586" s="245"/>
      <c r="O586" s="245"/>
      <c r="P586" s="245"/>
      <c r="Q586" s="245"/>
      <c r="R586" s="245"/>
      <c r="S586" s="245"/>
      <c r="T586" s="246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47" t="s">
        <v>160</v>
      </c>
      <c r="AU586" s="247" t="s">
        <v>83</v>
      </c>
      <c r="AV586" s="13" t="s">
        <v>83</v>
      </c>
      <c r="AW586" s="13" t="s">
        <v>30</v>
      </c>
      <c r="AX586" s="13" t="s">
        <v>73</v>
      </c>
      <c r="AY586" s="247" t="s">
        <v>144</v>
      </c>
    </row>
    <row r="587" spans="1:51" s="16" customFormat="1" ht="12">
      <c r="A587" s="16"/>
      <c r="B587" s="269"/>
      <c r="C587" s="270"/>
      <c r="D587" s="232" t="s">
        <v>160</v>
      </c>
      <c r="E587" s="271" t="s">
        <v>1</v>
      </c>
      <c r="F587" s="272" t="s">
        <v>209</v>
      </c>
      <c r="G587" s="270"/>
      <c r="H587" s="273">
        <v>193.23</v>
      </c>
      <c r="I587" s="274"/>
      <c r="J587" s="270"/>
      <c r="K587" s="270"/>
      <c r="L587" s="275"/>
      <c r="M587" s="276"/>
      <c r="N587" s="277"/>
      <c r="O587" s="277"/>
      <c r="P587" s="277"/>
      <c r="Q587" s="277"/>
      <c r="R587" s="277"/>
      <c r="S587" s="277"/>
      <c r="T587" s="278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T587" s="279" t="s">
        <v>160</v>
      </c>
      <c r="AU587" s="279" t="s">
        <v>83</v>
      </c>
      <c r="AV587" s="16" t="s">
        <v>145</v>
      </c>
      <c r="AW587" s="16" t="s">
        <v>30</v>
      </c>
      <c r="AX587" s="16" t="s">
        <v>73</v>
      </c>
      <c r="AY587" s="279" t="s">
        <v>144</v>
      </c>
    </row>
    <row r="588" spans="1:51" s="15" customFormat="1" ht="12">
      <c r="A588" s="15"/>
      <c r="B588" s="259"/>
      <c r="C588" s="260"/>
      <c r="D588" s="232" t="s">
        <v>160</v>
      </c>
      <c r="E588" s="261" t="s">
        <v>1</v>
      </c>
      <c r="F588" s="262" t="s">
        <v>210</v>
      </c>
      <c r="G588" s="260"/>
      <c r="H588" s="261" t="s">
        <v>1</v>
      </c>
      <c r="I588" s="263"/>
      <c r="J588" s="260"/>
      <c r="K588" s="260"/>
      <c r="L588" s="264"/>
      <c r="M588" s="265"/>
      <c r="N588" s="266"/>
      <c r="O588" s="266"/>
      <c r="P588" s="266"/>
      <c r="Q588" s="266"/>
      <c r="R588" s="266"/>
      <c r="S588" s="266"/>
      <c r="T588" s="267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T588" s="268" t="s">
        <v>160</v>
      </c>
      <c r="AU588" s="268" t="s">
        <v>83</v>
      </c>
      <c r="AV588" s="15" t="s">
        <v>81</v>
      </c>
      <c r="AW588" s="15" t="s">
        <v>30</v>
      </c>
      <c r="AX588" s="15" t="s">
        <v>73</v>
      </c>
      <c r="AY588" s="268" t="s">
        <v>144</v>
      </c>
    </row>
    <row r="589" spans="1:51" s="13" customFormat="1" ht="12">
      <c r="A589" s="13"/>
      <c r="B589" s="237"/>
      <c r="C589" s="238"/>
      <c r="D589" s="232" t="s">
        <v>160</v>
      </c>
      <c r="E589" s="239" t="s">
        <v>1</v>
      </c>
      <c r="F589" s="240" t="s">
        <v>365</v>
      </c>
      <c r="G589" s="238"/>
      <c r="H589" s="241">
        <v>31.4</v>
      </c>
      <c r="I589" s="242"/>
      <c r="J589" s="238"/>
      <c r="K589" s="238"/>
      <c r="L589" s="243"/>
      <c r="M589" s="244"/>
      <c r="N589" s="245"/>
      <c r="O589" s="245"/>
      <c r="P589" s="245"/>
      <c r="Q589" s="245"/>
      <c r="R589" s="245"/>
      <c r="S589" s="245"/>
      <c r="T589" s="246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47" t="s">
        <v>160</v>
      </c>
      <c r="AU589" s="247" t="s">
        <v>83</v>
      </c>
      <c r="AV589" s="13" t="s">
        <v>83</v>
      </c>
      <c r="AW589" s="13" t="s">
        <v>30</v>
      </c>
      <c r="AX589" s="13" t="s">
        <v>73</v>
      </c>
      <c r="AY589" s="247" t="s">
        <v>144</v>
      </c>
    </row>
    <row r="590" spans="1:51" s="13" customFormat="1" ht="12">
      <c r="A590" s="13"/>
      <c r="B590" s="237"/>
      <c r="C590" s="238"/>
      <c r="D590" s="232" t="s">
        <v>160</v>
      </c>
      <c r="E590" s="239" t="s">
        <v>1</v>
      </c>
      <c r="F590" s="240" t="s">
        <v>366</v>
      </c>
      <c r="G590" s="238"/>
      <c r="H590" s="241">
        <v>19.2</v>
      </c>
      <c r="I590" s="242"/>
      <c r="J590" s="238"/>
      <c r="K590" s="238"/>
      <c r="L590" s="243"/>
      <c r="M590" s="244"/>
      <c r="N590" s="245"/>
      <c r="O590" s="245"/>
      <c r="P590" s="245"/>
      <c r="Q590" s="245"/>
      <c r="R590" s="245"/>
      <c r="S590" s="245"/>
      <c r="T590" s="246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47" t="s">
        <v>160</v>
      </c>
      <c r="AU590" s="247" t="s">
        <v>83</v>
      </c>
      <c r="AV590" s="13" t="s">
        <v>83</v>
      </c>
      <c r="AW590" s="13" t="s">
        <v>30</v>
      </c>
      <c r="AX590" s="13" t="s">
        <v>73</v>
      </c>
      <c r="AY590" s="247" t="s">
        <v>144</v>
      </c>
    </row>
    <row r="591" spans="1:51" s="13" customFormat="1" ht="12">
      <c r="A591" s="13"/>
      <c r="B591" s="237"/>
      <c r="C591" s="238"/>
      <c r="D591" s="232" t="s">
        <v>160</v>
      </c>
      <c r="E591" s="239" t="s">
        <v>1</v>
      </c>
      <c r="F591" s="240" t="s">
        <v>367</v>
      </c>
      <c r="G591" s="238"/>
      <c r="H591" s="241">
        <v>22.5</v>
      </c>
      <c r="I591" s="242"/>
      <c r="J591" s="238"/>
      <c r="K591" s="238"/>
      <c r="L591" s="243"/>
      <c r="M591" s="244"/>
      <c r="N591" s="245"/>
      <c r="O591" s="245"/>
      <c r="P591" s="245"/>
      <c r="Q591" s="245"/>
      <c r="R591" s="245"/>
      <c r="S591" s="245"/>
      <c r="T591" s="246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47" t="s">
        <v>160</v>
      </c>
      <c r="AU591" s="247" t="s">
        <v>83</v>
      </c>
      <c r="AV591" s="13" t="s">
        <v>83</v>
      </c>
      <c r="AW591" s="13" t="s">
        <v>30</v>
      </c>
      <c r="AX591" s="13" t="s">
        <v>73</v>
      </c>
      <c r="AY591" s="247" t="s">
        <v>144</v>
      </c>
    </row>
    <row r="592" spans="1:51" s="13" customFormat="1" ht="12">
      <c r="A592" s="13"/>
      <c r="B592" s="237"/>
      <c r="C592" s="238"/>
      <c r="D592" s="232" t="s">
        <v>160</v>
      </c>
      <c r="E592" s="239" t="s">
        <v>1</v>
      </c>
      <c r="F592" s="240" t="s">
        <v>368</v>
      </c>
      <c r="G592" s="238"/>
      <c r="H592" s="241">
        <v>22.4</v>
      </c>
      <c r="I592" s="242"/>
      <c r="J592" s="238"/>
      <c r="K592" s="238"/>
      <c r="L592" s="243"/>
      <c r="M592" s="244"/>
      <c r="N592" s="245"/>
      <c r="O592" s="245"/>
      <c r="P592" s="245"/>
      <c r="Q592" s="245"/>
      <c r="R592" s="245"/>
      <c r="S592" s="245"/>
      <c r="T592" s="246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47" t="s">
        <v>160</v>
      </c>
      <c r="AU592" s="247" t="s">
        <v>83</v>
      </c>
      <c r="AV592" s="13" t="s">
        <v>83</v>
      </c>
      <c r="AW592" s="13" t="s">
        <v>30</v>
      </c>
      <c r="AX592" s="13" t="s">
        <v>73</v>
      </c>
      <c r="AY592" s="247" t="s">
        <v>144</v>
      </c>
    </row>
    <row r="593" spans="1:51" s="13" customFormat="1" ht="12">
      <c r="A593" s="13"/>
      <c r="B593" s="237"/>
      <c r="C593" s="238"/>
      <c r="D593" s="232" t="s">
        <v>160</v>
      </c>
      <c r="E593" s="239" t="s">
        <v>1</v>
      </c>
      <c r="F593" s="240" t="s">
        <v>369</v>
      </c>
      <c r="G593" s="238"/>
      <c r="H593" s="241">
        <v>23.73</v>
      </c>
      <c r="I593" s="242"/>
      <c r="J593" s="238"/>
      <c r="K593" s="238"/>
      <c r="L593" s="243"/>
      <c r="M593" s="244"/>
      <c r="N593" s="245"/>
      <c r="O593" s="245"/>
      <c r="P593" s="245"/>
      <c r="Q593" s="245"/>
      <c r="R593" s="245"/>
      <c r="S593" s="245"/>
      <c r="T593" s="246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47" t="s">
        <v>160</v>
      </c>
      <c r="AU593" s="247" t="s">
        <v>83</v>
      </c>
      <c r="AV593" s="13" t="s">
        <v>83</v>
      </c>
      <c r="AW593" s="13" t="s">
        <v>30</v>
      </c>
      <c r="AX593" s="13" t="s">
        <v>73</v>
      </c>
      <c r="AY593" s="247" t="s">
        <v>144</v>
      </c>
    </row>
    <row r="594" spans="1:51" s="13" customFormat="1" ht="12">
      <c r="A594" s="13"/>
      <c r="B594" s="237"/>
      <c r="C594" s="238"/>
      <c r="D594" s="232" t="s">
        <v>160</v>
      </c>
      <c r="E594" s="239" t="s">
        <v>1</v>
      </c>
      <c r="F594" s="240" t="s">
        <v>370</v>
      </c>
      <c r="G594" s="238"/>
      <c r="H594" s="241">
        <v>19.8</v>
      </c>
      <c r="I594" s="242"/>
      <c r="J594" s="238"/>
      <c r="K594" s="238"/>
      <c r="L594" s="243"/>
      <c r="M594" s="244"/>
      <c r="N594" s="245"/>
      <c r="O594" s="245"/>
      <c r="P594" s="245"/>
      <c r="Q594" s="245"/>
      <c r="R594" s="245"/>
      <c r="S594" s="245"/>
      <c r="T594" s="246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47" t="s">
        <v>160</v>
      </c>
      <c r="AU594" s="247" t="s">
        <v>83</v>
      </c>
      <c r="AV594" s="13" t="s">
        <v>83</v>
      </c>
      <c r="AW594" s="13" t="s">
        <v>30</v>
      </c>
      <c r="AX594" s="13" t="s">
        <v>73</v>
      </c>
      <c r="AY594" s="247" t="s">
        <v>144</v>
      </c>
    </row>
    <row r="595" spans="1:51" s="13" customFormat="1" ht="12">
      <c r="A595" s="13"/>
      <c r="B595" s="237"/>
      <c r="C595" s="238"/>
      <c r="D595" s="232" t="s">
        <v>160</v>
      </c>
      <c r="E595" s="239" t="s">
        <v>1</v>
      </c>
      <c r="F595" s="240" t="s">
        <v>371</v>
      </c>
      <c r="G595" s="238"/>
      <c r="H595" s="241">
        <v>31.5</v>
      </c>
      <c r="I595" s="242"/>
      <c r="J595" s="238"/>
      <c r="K595" s="238"/>
      <c r="L595" s="243"/>
      <c r="M595" s="244"/>
      <c r="N595" s="245"/>
      <c r="O595" s="245"/>
      <c r="P595" s="245"/>
      <c r="Q595" s="245"/>
      <c r="R595" s="245"/>
      <c r="S595" s="245"/>
      <c r="T595" s="246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47" t="s">
        <v>160</v>
      </c>
      <c r="AU595" s="247" t="s">
        <v>83</v>
      </c>
      <c r="AV595" s="13" t="s">
        <v>83</v>
      </c>
      <c r="AW595" s="13" t="s">
        <v>30</v>
      </c>
      <c r="AX595" s="13" t="s">
        <v>73</v>
      </c>
      <c r="AY595" s="247" t="s">
        <v>144</v>
      </c>
    </row>
    <row r="596" spans="1:51" s="16" customFormat="1" ht="12">
      <c r="A596" s="16"/>
      <c r="B596" s="269"/>
      <c r="C596" s="270"/>
      <c r="D596" s="232" t="s">
        <v>160</v>
      </c>
      <c r="E596" s="271" t="s">
        <v>1</v>
      </c>
      <c r="F596" s="272" t="s">
        <v>209</v>
      </c>
      <c r="G596" s="270"/>
      <c r="H596" s="273">
        <v>170.53</v>
      </c>
      <c r="I596" s="274"/>
      <c r="J596" s="270"/>
      <c r="K596" s="270"/>
      <c r="L596" s="275"/>
      <c r="M596" s="276"/>
      <c r="N596" s="277"/>
      <c r="O596" s="277"/>
      <c r="P596" s="277"/>
      <c r="Q596" s="277"/>
      <c r="R596" s="277"/>
      <c r="S596" s="277"/>
      <c r="T596" s="278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T596" s="279" t="s">
        <v>160</v>
      </c>
      <c r="AU596" s="279" t="s">
        <v>83</v>
      </c>
      <c r="AV596" s="16" t="s">
        <v>145</v>
      </c>
      <c r="AW596" s="16" t="s">
        <v>30</v>
      </c>
      <c r="AX596" s="16" t="s">
        <v>73</v>
      </c>
      <c r="AY596" s="279" t="s">
        <v>144</v>
      </c>
    </row>
    <row r="597" spans="1:51" s="14" customFormat="1" ht="12">
      <c r="A597" s="14"/>
      <c r="B597" s="248"/>
      <c r="C597" s="249"/>
      <c r="D597" s="232" t="s">
        <v>160</v>
      </c>
      <c r="E597" s="250" t="s">
        <v>1</v>
      </c>
      <c r="F597" s="251" t="s">
        <v>163</v>
      </c>
      <c r="G597" s="249"/>
      <c r="H597" s="252">
        <v>399.29</v>
      </c>
      <c r="I597" s="253"/>
      <c r="J597" s="249"/>
      <c r="K597" s="249"/>
      <c r="L597" s="254"/>
      <c r="M597" s="255"/>
      <c r="N597" s="256"/>
      <c r="O597" s="256"/>
      <c r="P597" s="256"/>
      <c r="Q597" s="256"/>
      <c r="R597" s="256"/>
      <c r="S597" s="256"/>
      <c r="T597" s="257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58" t="s">
        <v>160</v>
      </c>
      <c r="AU597" s="258" t="s">
        <v>83</v>
      </c>
      <c r="AV597" s="14" t="s">
        <v>151</v>
      </c>
      <c r="AW597" s="14" t="s">
        <v>30</v>
      </c>
      <c r="AX597" s="14" t="s">
        <v>81</v>
      </c>
      <c r="AY597" s="258" t="s">
        <v>144</v>
      </c>
    </row>
    <row r="598" spans="1:65" s="2" customFormat="1" ht="24.15" customHeight="1">
      <c r="A598" s="39"/>
      <c r="B598" s="40"/>
      <c r="C598" s="219" t="s">
        <v>558</v>
      </c>
      <c r="D598" s="219" t="s">
        <v>147</v>
      </c>
      <c r="E598" s="220" t="s">
        <v>559</v>
      </c>
      <c r="F598" s="221" t="s">
        <v>560</v>
      </c>
      <c r="G598" s="222" t="s">
        <v>385</v>
      </c>
      <c r="H598" s="290"/>
      <c r="I598" s="224"/>
      <c r="J598" s="225">
        <f>ROUND(I598*H598,2)</f>
        <v>0</v>
      </c>
      <c r="K598" s="221" t="s">
        <v>1</v>
      </c>
      <c r="L598" s="45"/>
      <c r="M598" s="226" t="s">
        <v>1</v>
      </c>
      <c r="N598" s="227" t="s">
        <v>38</v>
      </c>
      <c r="O598" s="92"/>
      <c r="P598" s="228">
        <f>O598*H598</f>
        <v>0</v>
      </c>
      <c r="Q598" s="228">
        <v>0</v>
      </c>
      <c r="R598" s="228">
        <f>Q598*H598</f>
        <v>0</v>
      </c>
      <c r="S598" s="228">
        <v>0</v>
      </c>
      <c r="T598" s="229">
        <f>S598*H598</f>
        <v>0</v>
      </c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R598" s="230" t="s">
        <v>327</v>
      </c>
      <c r="AT598" s="230" t="s">
        <v>147</v>
      </c>
      <c r="AU598" s="230" t="s">
        <v>83</v>
      </c>
      <c r="AY598" s="18" t="s">
        <v>144</v>
      </c>
      <c r="BE598" s="231">
        <f>IF(N598="základní",J598,0)</f>
        <v>0</v>
      </c>
      <c r="BF598" s="231">
        <f>IF(N598="snížená",J598,0)</f>
        <v>0</v>
      </c>
      <c r="BG598" s="231">
        <f>IF(N598="zákl. přenesená",J598,0)</f>
        <v>0</v>
      </c>
      <c r="BH598" s="231">
        <f>IF(N598="sníž. přenesená",J598,0)</f>
        <v>0</v>
      </c>
      <c r="BI598" s="231">
        <f>IF(N598="nulová",J598,0)</f>
        <v>0</v>
      </c>
      <c r="BJ598" s="18" t="s">
        <v>81</v>
      </c>
      <c r="BK598" s="231">
        <f>ROUND(I598*H598,2)</f>
        <v>0</v>
      </c>
      <c r="BL598" s="18" t="s">
        <v>327</v>
      </c>
      <c r="BM598" s="230" t="s">
        <v>561</v>
      </c>
    </row>
    <row r="599" spans="1:47" s="2" customFormat="1" ht="12">
      <c r="A599" s="39"/>
      <c r="B599" s="40"/>
      <c r="C599" s="41"/>
      <c r="D599" s="232" t="s">
        <v>153</v>
      </c>
      <c r="E599" s="41"/>
      <c r="F599" s="233" t="s">
        <v>562</v>
      </c>
      <c r="G599" s="41"/>
      <c r="H599" s="41"/>
      <c r="I599" s="234"/>
      <c r="J599" s="41"/>
      <c r="K599" s="41"/>
      <c r="L599" s="45"/>
      <c r="M599" s="235"/>
      <c r="N599" s="236"/>
      <c r="O599" s="92"/>
      <c r="P599" s="92"/>
      <c r="Q599" s="92"/>
      <c r="R599" s="92"/>
      <c r="S599" s="92"/>
      <c r="T599" s="93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T599" s="18" t="s">
        <v>153</v>
      </c>
      <c r="AU599" s="18" t="s">
        <v>83</v>
      </c>
    </row>
    <row r="600" spans="1:63" s="12" customFormat="1" ht="22.8" customHeight="1">
      <c r="A600" s="12"/>
      <c r="B600" s="203"/>
      <c r="C600" s="204"/>
      <c r="D600" s="205" t="s">
        <v>72</v>
      </c>
      <c r="E600" s="217" t="s">
        <v>563</v>
      </c>
      <c r="F600" s="217" t="s">
        <v>564</v>
      </c>
      <c r="G600" s="204"/>
      <c r="H600" s="204"/>
      <c r="I600" s="207"/>
      <c r="J600" s="218">
        <f>BK600</f>
        <v>0</v>
      </c>
      <c r="K600" s="204"/>
      <c r="L600" s="209"/>
      <c r="M600" s="210"/>
      <c r="N600" s="211"/>
      <c r="O600" s="211"/>
      <c r="P600" s="212">
        <f>SUM(P601:P623)</f>
        <v>0</v>
      </c>
      <c r="Q600" s="211"/>
      <c r="R600" s="212">
        <f>SUM(R601:R623)</f>
        <v>0.168012</v>
      </c>
      <c r="S600" s="211"/>
      <c r="T600" s="213">
        <f>SUM(T601:T623)</f>
        <v>0</v>
      </c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R600" s="214" t="s">
        <v>83</v>
      </c>
      <c r="AT600" s="215" t="s">
        <v>72</v>
      </c>
      <c r="AU600" s="215" t="s">
        <v>81</v>
      </c>
      <c r="AY600" s="214" t="s">
        <v>144</v>
      </c>
      <c r="BK600" s="216">
        <f>SUM(BK601:BK623)</f>
        <v>0</v>
      </c>
    </row>
    <row r="601" spans="1:65" s="2" customFormat="1" ht="24.15" customHeight="1">
      <c r="A601" s="39"/>
      <c r="B601" s="40"/>
      <c r="C601" s="219" t="s">
        <v>565</v>
      </c>
      <c r="D601" s="219" t="s">
        <v>147</v>
      </c>
      <c r="E601" s="220" t="s">
        <v>566</v>
      </c>
      <c r="F601" s="221" t="s">
        <v>567</v>
      </c>
      <c r="G601" s="222" t="s">
        <v>157</v>
      </c>
      <c r="H601" s="223">
        <v>32.31</v>
      </c>
      <c r="I601" s="224"/>
      <c r="J601" s="225">
        <f>ROUND(I601*H601,2)</f>
        <v>0</v>
      </c>
      <c r="K601" s="221" t="s">
        <v>1</v>
      </c>
      <c r="L601" s="45"/>
      <c r="M601" s="226" t="s">
        <v>1</v>
      </c>
      <c r="N601" s="227" t="s">
        <v>38</v>
      </c>
      <c r="O601" s="92"/>
      <c r="P601" s="228">
        <f>O601*H601</f>
        <v>0</v>
      </c>
      <c r="Q601" s="228">
        <v>0.0052</v>
      </c>
      <c r="R601" s="228">
        <f>Q601*H601</f>
        <v>0.168012</v>
      </c>
      <c r="S601" s="228">
        <v>0</v>
      </c>
      <c r="T601" s="229">
        <f>S601*H601</f>
        <v>0</v>
      </c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R601" s="230" t="s">
        <v>327</v>
      </c>
      <c r="AT601" s="230" t="s">
        <v>147</v>
      </c>
      <c r="AU601" s="230" t="s">
        <v>83</v>
      </c>
      <c r="AY601" s="18" t="s">
        <v>144</v>
      </c>
      <c r="BE601" s="231">
        <f>IF(N601="základní",J601,0)</f>
        <v>0</v>
      </c>
      <c r="BF601" s="231">
        <f>IF(N601="snížená",J601,0)</f>
        <v>0</v>
      </c>
      <c r="BG601" s="231">
        <f>IF(N601="zákl. přenesená",J601,0)</f>
        <v>0</v>
      </c>
      <c r="BH601" s="231">
        <f>IF(N601="sníž. přenesená",J601,0)</f>
        <v>0</v>
      </c>
      <c r="BI601" s="231">
        <f>IF(N601="nulová",J601,0)</f>
        <v>0</v>
      </c>
      <c r="BJ601" s="18" t="s">
        <v>81</v>
      </c>
      <c r="BK601" s="231">
        <f>ROUND(I601*H601,2)</f>
        <v>0</v>
      </c>
      <c r="BL601" s="18" t="s">
        <v>327</v>
      </c>
      <c r="BM601" s="230" t="s">
        <v>568</v>
      </c>
    </row>
    <row r="602" spans="1:47" s="2" customFormat="1" ht="12">
      <c r="A602" s="39"/>
      <c r="B602" s="40"/>
      <c r="C602" s="41"/>
      <c r="D602" s="232" t="s">
        <v>153</v>
      </c>
      <c r="E602" s="41"/>
      <c r="F602" s="233" t="s">
        <v>569</v>
      </c>
      <c r="G602" s="41"/>
      <c r="H602" s="41"/>
      <c r="I602" s="234"/>
      <c r="J602" s="41"/>
      <c r="K602" s="41"/>
      <c r="L602" s="45"/>
      <c r="M602" s="235"/>
      <c r="N602" s="236"/>
      <c r="O602" s="92"/>
      <c r="P602" s="92"/>
      <c r="Q602" s="92"/>
      <c r="R602" s="92"/>
      <c r="S602" s="92"/>
      <c r="T602" s="93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T602" s="18" t="s">
        <v>153</v>
      </c>
      <c r="AU602" s="18" t="s">
        <v>83</v>
      </c>
    </row>
    <row r="603" spans="1:51" s="13" customFormat="1" ht="12">
      <c r="A603" s="13"/>
      <c r="B603" s="237"/>
      <c r="C603" s="238"/>
      <c r="D603" s="232" t="s">
        <v>160</v>
      </c>
      <c r="E603" s="239" t="s">
        <v>1</v>
      </c>
      <c r="F603" s="240" t="s">
        <v>570</v>
      </c>
      <c r="G603" s="238"/>
      <c r="H603" s="241">
        <v>14.04</v>
      </c>
      <c r="I603" s="242"/>
      <c r="J603" s="238"/>
      <c r="K603" s="238"/>
      <c r="L603" s="243"/>
      <c r="M603" s="244"/>
      <c r="N603" s="245"/>
      <c r="O603" s="245"/>
      <c r="P603" s="245"/>
      <c r="Q603" s="245"/>
      <c r="R603" s="245"/>
      <c r="S603" s="245"/>
      <c r="T603" s="246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47" t="s">
        <v>160</v>
      </c>
      <c r="AU603" s="247" t="s">
        <v>83</v>
      </c>
      <c r="AV603" s="13" t="s">
        <v>83</v>
      </c>
      <c r="AW603" s="13" t="s">
        <v>30</v>
      </c>
      <c r="AX603" s="13" t="s">
        <v>73</v>
      </c>
      <c r="AY603" s="247" t="s">
        <v>144</v>
      </c>
    </row>
    <row r="604" spans="1:51" s="13" customFormat="1" ht="12">
      <c r="A604" s="13"/>
      <c r="B604" s="237"/>
      <c r="C604" s="238"/>
      <c r="D604" s="232" t="s">
        <v>160</v>
      </c>
      <c r="E604" s="239" t="s">
        <v>1</v>
      </c>
      <c r="F604" s="240" t="s">
        <v>571</v>
      </c>
      <c r="G604" s="238"/>
      <c r="H604" s="241">
        <v>18.27</v>
      </c>
      <c r="I604" s="242"/>
      <c r="J604" s="238"/>
      <c r="K604" s="238"/>
      <c r="L604" s="243"/>
      <c r="M604" s="244"/>
      <c r="N604" s="245"/>
      <c r="O604" s="245"/>
      <c r="P604" s="245"/>
      <c r="Q604" s="245"/>
      <c r="R604" s="245"/>
      <c r="S604" s="245"/>
      <c r="T604" s="246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47" t="s">
        <v>160</v>
      </c>
      <c r="AU604" s="247" t="s">
        <v>83</v>
      </c>
      <c r="AV604" s="13" t="s">
        <v>83</v>
      </c>
      <c r="AW604" s="13" t="s">
        <v>30</v>
      </c>
      <c r="AX604" s="13" t="s">
        <v>73</v>
      </c>
      <c r="AY604" s="247" t="s">
        <v>144</v>
      </c>
    </row>
    <row r="605" spans="1:51" s="14" customFormat="1" ht="12">
      <c r="A605" s="14"/>
      <c r="B605" s="248"/>
      <c r="C605" s="249"/>
      <c r="D605" s="232" t="s">
        <v>160</v>
      </c>
      <c r="E605" s="250" t="s">
        <v>1</v>
      </c>
      <c r="F605" s="251" t="s">
        <v>163</v>
      </c>
      <c r="G605" s="249"/>
      <c r="H605" s="252">
        <v>32.31</v>
      </c>
      <c r="I605" s="253"/>
      <c r="J605" s="249"/>
      <c r="K605" s="249"/>
      <c r="L605" s="254"/>
      <c r="M605" s="255"/>
      <c r="N605" s="256"/>
      <c r="O605" s="256"/>
      <c r="P605" s="256"/>
      <c r="Q605" s="256"/>
      <c r="R605" s="256"/>
      <c r="S605" s="256"/>
      <c r="T605" s="257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58" t="s">
        <v>160</v>
      </c>
      <c r="AU605" s="258" t="s">
        <v>83</v>
      </c>
      <c r="AV605" s="14" t="s">
        <v>151</v>
      </c>
      <c r="AW605" s="14" t="s">
        <v>30</v>
      </c>
      <c r="AX605" s="14" t="s">
        <v>81</v>
      </c>
      <c r="AY605" s="258" t="s">
        <v>144</v>
      </c>
    </row>
    <row r="606" spans="1:65" s="2" customFormat="1" ht="24.15" customHeight="1">
      <c r="A606" s="39"/>
      <c r="B606" s="40"/>
      <c r="C606" s="280" t="s">
        <v>572</v>
      </c>
      <c r="D606" s="280" t="s">
        <v>377</v>
      </c>
      <c r="E606" s="281" t="s">
        <v>573</v>
      </c>
      <c r="F606" s="282" t="s">
        <v>574</v>
      </c>
      <c r="G606" s="283" t="s">
        <v>157</v>
      </c>
      <c r="H606" s="284">
        <v>37.157</v>
      </c>
      <c r="I606" s="285"/>
      <c r="J606" s="286">
        <f>ROUND(I606*H606,2)</f>
        <v>0</v>
      </c>
      <c r="K606" s="282" t="s">
        <v>1</v>
      </c>
      <c r="L606" s="287"/>
      <c r="M606" s="288" t="s">
        <v>1</v>
      </c>
      <c r="N606" s="289" t="s">
        <v>38</v>
      </c>
      <c r="O606" s="92"/>
      <c r="P606" s="228">
        <f>O606*H606</f>
        <v>0</v>
      </c>
      <c r="Q606" s="228">
        <v>0</v>
      </c>
      <c r="R606" s="228">
        <f>Q606*H606</f>
        <v>0</v>
      </c>
      <c r="S606" s="228">
        <v>0</v>
      </c>
      <c r="T606" s="229">
        <f>S606*H606</f>
        <v>0</v>
      </c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R606" s="230" t="s">
        <v>380</v>
      </c>
      <c r="AT606" s="230" t="s">
        <v>377</v>
      </c>
      <c r="AU606" s="230" t="s">
        <v>83</v>
      </c>
      <c r="AY606" s="18" t="s">
        <v>144</v>
      </c>
      <c r="BE606" s="231">
        <f>IF(N606="základní",J606,0)</f>
        <v>0</v>
      </c>
      <c r="BF606" s="231">
        <f>IF(N606="snížená",J606,0)</f>
        <v>0</v>
      </c>
      <c r="BG606" s="231">
        <f>IF(N606="zákl. přenesená",J606,0)</f>
        <v>0</v>
      </c>
      <c r="BH606" s="231">
        <f>IF(N606="sníž. přenesená",J606,0)</f>
        <v>0</v>
      </c>
      <c r="BI606" s="231">
        <f>IF(N606="nulová",J606,0)</f>
        <v>0</v>
      </c>
      <c r="BJ606" s="18" t="s">
        <v>81</v>
      </c>
      <c r="BK606" s="231">
        <f>ROUND(I606*H606,2)</f>
        <v>0</v>
      </c>
      <c r="BL606" s="18" t="s">
        <v>327</v>
      </c>
      <c r="BM606" s="230" t="s">
        <v>575</v>
      </c>
    </row>
    <row r="607" spans="1:47" s="2" customFormat="1" ht="12">
      <c r="A607" s="39"/>
      <c r="B607" s="40"/>
      <c r="C607" s="41"/>
      <c r="D607" s="232" t="s">
        <v>153</v>
      </c>
      <c r="E607" s="41"/>
      <c r="F607" s="233" t="s">
        <v>576</v>
      </c>
      <c r="G607" s="41"/>
      <c r="H607" s="41"/>
      <c r="I607" s="234"/>
      <c r="J607" s="41"/>
      <c r="K607" s="41"/>
      <c r="L607" s="45"/>
      <c r="M607" s="235"/>
      <c r="N607" s="236"/>
      <c r="O607" s="92"/>
      <c r="P607" s="92"/>
      <c r="Q607" s="92"/>
      <c r="R607" s="92"/>
      <c r="S607" s="92"/>
      <c r="T607" s="93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T607" s="18" t="s">
        <v>153</v>
      </c>
      <c r="AU607" s="18" t="s">
        <v>83</v>
      </c>
    </row>
    <row r="608" spans="1:51" s="13" customFormat="1" ht="12">
      <c r="A608" s="13"/>
      <c r="B608" s="237"/>
      <c r="C608" s="238"/>
      <c r="D608" s="232" t="s">
        <v>160</v>
      </c>
      <c r="E608" s="239" t="s">
        <v>1</v>
      </c>
      <c r="F608" s="240" t="s">
        <v>570</v>
      </c>
      <c r="G608" s="238"/>
      <c r="H608" s="241">
        <v>14.04</v>
      </c>
      <c r="I608" s="242"/>
      <c r="J608" s="238"/>
      <c r="K608" s="238"/>
      <c r="L608" s="243"/>
      <c r="M608" s="244"/>
      <c r="N608" s="245"/>
      <c r="O608" s="245"/>
      <c r="P608" s="245"/>
      <c r="Q608" s="245"/>
      <c r="R608" s="245"/>
      <c r="S608" s="245"/>
      <c r="T608" s="246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47" t="s">
        <v>160</v>
      </c>
      <c r="AU608" s="247" t="s">
        <v>83</v>
      </c>
      <c r="AV608" s="13" t="s">
        <v>83</v>
      </c>
      <c r="AW608" s="13" t="s">
        <v>30</v>
      </c>
      <c r="AX608" s="13" t="s">
        <v>73</v>
      </c>
      <c r="AY608" s="247" t="s">
        <v>144</v>
      </c>
    </row>
    <row r="609" spans="1:51" s="13" customFormat="1" ht="12">
      <c r="A609" s="13"/>
      <c r="B609" s="237"/>
      <c r="C609" s="238"/>
      <c r="D609" s="232" t="s">
        <v>160</v>
      </c>
      <c r="E609" s="239" t="s">
        <v>1</v>
      </c>
      <c r="F609" s="240" t="s">
        <v>571</v>
      </c>
      <c r="G609" s="238"/>
      <c r="H609" s="241">
        <v>18.27</v>
      </c>
      <c r="I609" s="242"/>
      <c r="J609" s="238"/>
      <c r="K609" s="238"/>
      <c r="L609" s="243"/>
      <c r="M609" s="244"/>
      <c r="N609" s="245"/>
      <c r="O609" s="245"/>
      <c r="P609" s="245"/>
      <c r="Q609" s="245"/>
      <c r="R609" s="245"/>
      <c r="S609" s="245"/>
      <c r="T609" s="246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47" t="s">
        <v>160</v>
      </c>
      <c r="AU609" s="247" t="s">
        <v>83</v>
      </c>
      <c r="AV609" s="13" t="s">
        <v>83</v>
      </c>
      <c r="AW609" s="13" t="s">
        <v>30</v>
      </c>
      <c r="AX609" s="13" t="s">
        <v>73</v>
      </c>
      <c r="AY609" s="247" t="s">
        <v>144</v>
      </c>
    </row>
    <row r="610" spans="1:51" s="14" customFormat="1" ht="12">
      <c r="A610" s="14"/>
      <c r="B610" s="248"/>
      <c r="C610" s="249"/>
      <c r="D610" s="232" t="s">
        <v>160</v>
      </c>
      <c r="E610" s="250" t="s">
        <v>1</v>
      </c>
      <c r="F610" s="251" t="s">
        <v>163</v>
      </c>
      <c r="G610" s="249"/>
      <c r="H610" s="252">
        <v>32.31</v>
      </c>
      <c r="I610" s="253"/>
      <c r="J610" s="249"/>
      <c r="K610" s="249"/>
      <c r="L610" s="254"/>
      <c r="M610" s="255"/>
      <c r="N610" s="256"/>
      <c r="O610" s="256"/>
      <c r="P610" s="256"/>
      <c r="Q610" s="256"/>
      <c r="R610" s="256"/>
      <c r="S610" s="256"/>
      <c r="T610" s="257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58" t="s">
        <v>160</v>
      </c>
      <c r="AU610" s="258" t="s">
        <v>83</v>
      </c>
      <c r="AV610" s="14" t="s">
        <v>151</v>
      </c>
      <c r="AW610" s="14" t="s">
        <v>30</v>
      </c>
      <c r="AX610" s="14" t="s">
        <v>73</v>
      </c>
      <c r="AY610" s="258" t="s">
        <v>144</v>
      </c>
    </row>
    <row r="611" spans="1:51" s="13" customFormat="1" ht="12">
      <c r="A611" s="13"/>
      <c r="B611" s="237"/>
      <c r="C611" s="238"/>
      <c r="D611" s="232" t="s">
        <v>160</v>
      </c>
      <c r="E611" s="239" t="s">
        <v>1</v>
      </c>
      <c r="F611" s="240" t="s">
        <v>577</v>
      </c>
      <c r="G611" s="238"/>
      <c r="H611" s="241">
        <v>37.157</v>
      </c>
      <c r="I611" s="242"/>
      <c r="J611" s="238"/>
      <c r="K611" s="238"/>
      <c r="L611" s="243"/>
      <c r="M611" s="244"/>
      <c r="N611" s="245"/>
      <c r="O611" s="245"/>
      <c r="P611" s="245"/>
      <c r="Q611" s="245"/>
      <c r="R611" s="245"/>
      <c r="S611" s="245"/>
      <c r="T611" s="246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47" t="s">
        <v>160</v>
      </c>
      <c r="AU611" s="247" t="s">
        <v>83</v>
      </c>
      <c r="AV611" s="13" t="s">
        <v>83</v>
      </c>
      <c r="AW611" s="13" t="s">
        <v>30</v>
      </c>
      <c r="AX611" s="13" t="s">
        <v>81</v>
      </c>
      <c r="AY611" s="247" t="s">
        <v>144</v>
      </c>
    </row>
    <row r="612" spans="1:65" s="2" customFormat="1" ht="24.15" customHeight="1">
      <c r="A612" s="39"/>
      <c r="B612" s="40"/>
      <c r="C612" s="219" t="s">
        <v>578</v>
      </c>
      <c r="D612" s="219" t="s">
        <v>147</v>
      </c>
      <c r="E612" s="220" t="s">
        <v>579</v>
      </c>
      <c r="F612" s="221" t="s">
        <v>580</v>
      </c>
      <c r="G612" s="222" t="s">
        <v>157</v>
      </c>
      <c r="H612" s="223">
        <v>32.31</v>
      </c>
      <c r="I612" s="224"/>
      <c r="J612" s="225">
        <f>ROUND(I612*H612,2)</f>
        <v>0</v>
      </c>
      <c r="K612" s="221" t="s">
        <v>1</v>
      </c>
      <c r="L612" s="45"/>
      <c r="M612" s="226" t="s">
        <v>1</v>
      </c>
      <c r="N612" s="227" t="s">
        <v>38</v>
      </c>
      <c r="O612" s="92"/>
      <c r="P612" s="228">
        <f>O612*H612</f>
        <v>0</v>
      </c>
      <c r="Q612" s="228">
        <v>0</v>
      </c>
      <c r="R612" s="228">
        <f>Q612*H612</f>
        <v>0</v>
      </c>
      <c r="S612" s="228">
        <v>0</v>
      </c>
      <c r="T612" s="229">
        <f>S612*H612</f>
        <v>0</v>
      </c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R612" s="230" t="s">
        <v>327</v>
      </c>
      <c r="AT612" s="230" t="s">
        <v>147</v>
      </c>
      <c r="AU612" s="230" t="s">
        <v>83</v>
      </c>
      <c r="AY612" s="18" t="s">
        <v>144</v>
      </c>
      <c r="BE612" s="231">
        <f>IF(N612="základní",J612,0)</f>
        <v>0</v>
      </c>
      <c r="BF612" s="231">
        <f>IF(N612="snížená",J612,0)</f>
        <v>0</v>
      </c>
      <c r="BG612" s="231">
        <f>IF(N612="zákl. přenesená",J612,0)</f>
        <v>0</v>
      </c>
      <c r="BH612" s="231">
        <f>IF(N612="sníž. přenesená",J612,0)</f>
        <v>0</v>
      </c>
      <c r="BI612" s="231">
        <f>IF(N612="nulová",J612,0)</f>
        <v>0</v>
      </c>
      <c r="BJ612" s="18" t="s">
        <v>81</v>
      </c>
      <c r="BK612" s="231">
        <f>ROUND(I612*H612,2)</f>
        <v>0</v>
      </c>
      <c r="BL612" s="18" t="s">
        <v>327</v>
      </c>
      <c r="BM612" s="230" t="s">
        <v>581</v>
      </c>
    </row>
    <row r="613" spans="1:47" s="2" customFormat="1" ht="12">
      <c r="A613" s="39"/>
      <c r="B613" s="40"/>
      <c r="C613" s="41"/>
      <c r="D613" s="232" t="s">
        <v>153</v>
      </c>
      <c r="E613" s="41"/>
      <c r="F613" s="233" t="s">
        <v>582</v>
      </c>
      <c r="G613" s="41"/>
      <c r="H613" s="41"/>
      <c r="I613" s="234"/>
      <c r="J613" s="41"/>
      <c r="K613" s="41"/>
      <c r="L613" s="45"/>
      <c r="M613" s="235"/>
      <c r="N613" s="236"/>
      <c r="O613" s="92"/>
      <c r="P613" s="92"/>
      <c r="Q613" s="92"/>
      <c r="R613" s="92"/>
      <c r="S613" s="92"/>
      <c r="T613" s="93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T613" s="18" t="s">
        <v>153</v>
      </c>
      <c r="AU613" s="18" t="s">
        <v>83</v>
      </c>
    </row>
    <row r="614" spans="1:51" s="13" customFormat="1" ht="12">
      <c r="A614" s="13"/>
      <c r="B614" s="237"/>
      <c r="C614" s="238"/>
      <c r="D614" s="232" t="s">
        <v>160</v>
      </c>
      <c r="E614" s="239" t="s">
        <v>1</v>
      </c>
      <c r="F614" s="240" t="s">
        <v>570</v>
      </c>
      <c r="G614" s="238"/>
      <c r="H614" s="241">
        <v>14.04</v>
      </c>
      <c r="I614" s="242"/>
      <c r="J614" s="238"/>
      <c r="K614" s="238"/>
      <c r="L614" s="243"/>
      <c r="M614" s="244"/>
      <c r="N614" s="245"/>
      <c r="O614" s="245"/>
      <c r="P614" s="245"/>
      <c r="Q614" s="245"/>
      <c r="R614" s="245"/>
      <c r="S614" s="245"/>
      <c r="T614" s="246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47" t="s">
        <v>160</v>
      </c>
      <c r="AU614" s="247" t="s">
        <v>83</v>
      </c>
      <c r="AV614" s="13" t="s">
        <v>83</v>
      </c>
      <c r="AW614" s="13" t="s">
        <v>30</v>
      </c>
      <c r="AX614" s="13" t="s">
        <v>73</v>
      </c>
      <c r="AY614" s="247" t="s">
        <v>144</v>
      </c>
    </row>
    <row r="615" spans="1:51" s="13" customFormat="1" ht="12">
      <c r="A615" s="13"/>
      <c r="B615" s="237"/>
      <c r="C615" s="238"/>
      <c r="D615" s="232" t="s">
        <v>160</v>
      </c>
      <c r="E615" s="239" t="s">
        <v>1</v>
      </c>
      <c r="F615" s="240" t="s">
        <v>571</v>
      </c>
      <c r="G615" s="238"/>
      <c r="H615" s="241">
        <v>18.27</v>
      </c>
      <c r="I615" s="242"/>
      <c r="J615" s="238"/>
      <c r="K615" s="238"/>
      <c r="L615" s="243"/>
      <c r="M615" s="244"/>
      <c r="N615" s="245"/>
      <c r="O615" s="245"/>
      <c r="P615" s="245"/>
      <c r="Q615" s="245"/>
      <c r="R615" s="245"/>
      <c r="S615" s="245"/>
      <c r="T615" s="246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47" t="s">
        <v>160</v>
      </c>
      <c r="AU615" s="247" t="s">
        <v>83</v>
      </c>
      <c r="AV615" s="13" t="s">
        <v>83</v>
      </c>
      <c r="AW615" s="13" t="s">
        <v>30</v>
      </c>
      <c r="AX615" s="13" t="s">
        <v>73</v>
      </c>
      <c r="AY615" s="247" t="s">
        <v>144</v>
      </c>
    </row>
    <row r="616" spans="1:51" s="14" customFormat="1" ht="12">
      <c r="A616" s="14"/>
      <c r="B616" s="248"/>
      <c r="C616" s="249"/>
      <c r="D616" s="232" t="s">
        <v>160</v>
      </c>
      <c r="E616" s="250" t="s">
        <v>1</v>
      </c>
      <c r="F616" s="251" t="s">
        <v>163</v>
      </c>
      <c r="G616" s="249"/>
      <c r="H616" s="252">
        <v>32.31</v>
      </c>
      <c r="I616" s="253"/>
      <c r="J616" s="249"/>
      <c r="K616" s="249"/>
      <c r="L616" s="254"/>
      <c r="M616" s="255"/>
      <c r="N616" s="256"/>
      <c r="O616" s="256"/>
      <c r="P616" s="256"/>
      <c r="Q616" s="256"/>
      <c r="R616" s="256"/>
      <c r="S616" s="256"/>
      <c r="T616" s="257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58" t="s">
        <v>160</v>
      </c>
      <c r="AU616" s="258" t="s">
        <v>83</v>
      </c>
      <c r="AV616" s="14" t="s">
        <v>151</v>
      </c>
      <c r="AW616" s="14" t="s">
        <v>30</v>
      </c>
      <c r="AX616" s="14" t="s">
        <v>81</v>
      </c>
      <c r="AY616" s="258" t="s">
        <v>144</v>
      </c>
    </row>
    <row r="617" spans="1:65" s="2" customFormat="1" ht="16.5" customHeight="1">
      <c r="A617" s="39"/>
      <c r="B617" s="40"/>
      <c r="C617" s="219" t="s">
        <v>583</v>
      </c>
      <c r="D617" s="219" t="s">
        <v>147</v>
      </c>
      <c r="E617" s="220" t="s">
        <v>584</v>
      </c>
      <c r="F617" s="221" t="s">
        <v>585</v>
      </c>
      <c r="G617" s="222" t="s">
        <v>157</v>
      </c>
      <c r="H617" s="223">
        <v>32.31</v>
      </c>
      <c r="I617" s="224"/>
      <c r="J617" s="225">
        <f>ROUND(I617*H617,2)</f>
        <v>0</v>
      </c>
      <c r="K617" s="221" t="s">
        <v>1</v>
      </c>
      <c r="L617" s="45"/>
      <c r="M617" s="226" t="s">
        <v>1</v>
      </c>
      <c r="N617" s="227" t="s">
        <v>38</v>
      </c>
      <c r="O617" s="92"/>
      <c r="P617" s="228">
        <f>O617*H617</f>
        <v>0</v>
      </c>
      <c r="Q617" s="228">
        <v>0</v>
      </c>
      <c r="R617" s="228">
        <f>Q617*H617</f>
        <v>0</v>
      </c>
      <c r="S617" s="228">
        <v>0</v>
      </c>
      <c r="T617" s="229">
        <f>S617*H617</f>
        <v>0</v>
      </c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R617" s="230" t="s">
        <v>327</v>
      </c>
      <c r="AT617" s="230" t="s">
        <v>147</v>
      </c>
      <c r="AU617" s="230" t="s">
        <v>83</v>
      </c>
      <c r="AY617" s="18" t="s">
        <v>144</v>
      </c>
      <c r="BE617" s="231">
        <f>IF(N617="základní",J617,0)</f>
        <v>0</v>
      </c>
      <c r="BF617" s="231">
        <f>IF(N617="snížená",J617,0)</f>
        <v>0</v>
      </c>
      <c r="BG617" s="231">
        <f>IF(N617="zákl. přenesená",J617,0)</f>
        <v>0</v>
      </c>
      <c r="BH617" s="231">
        <f>IF(N617="sníž. přenesená",J617,0)</f>
        <v>0</v>
      </c>
      <c r="BI617" s="231">
        <f>IF(N617="nulová",J617,0)</f>
        <v>0</v>
      </c>
      <c r="BJ617" s="18" t="s">
        <v>81</v>
      </c>
      <c r="BK617" s="231">
        <f>ROUND(I617*H617,2)</f>
        <v>0</v>
      </c>
      <c r="BL617" s="18" t="s">
        <v>327</v>
      </c>
      <c r="BM617" s="230" t="s">
        <v>586</v>
      </c>
    </row>
    <row r="618" spans="1:47" s="2" customFormat="1" ht="12">
      <c r="A618" s="39"/>
      <c r="B618" s="40"/>
      <c r="C618" s="41"/>
      <c r="D618" s="232" t="s">
        <v>153</v>
      </c>
      <c r="E618" s="41"/>
      <c r="F618" s="233" t="s">
        <v>587</v>
      </c>
      <c r="G618" s="41"/>
      <c r="H618" s="41"/>
      <c r="I618" s="234"/>
      <c r="J618" s="41"/>
      <c r="K618" s="41"/>
      <c r="L618" s="45"/>
      <c r="M618" s="235"/>
      <c r="N618" s="236"/>
      <c r="O618" s="92"/>
      <c r="P618" s="92"/>
      <c r="Q618" s="92"/>
      <c r="R618" s="92"/>
      <c r="S618" s="92"/>
      <c r="T618" s="93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T618" s="18" t="s">
        <v>153</v>
      </c>
      <c r="AU618" s="18" t="s">
        <v>83</v>
      </c>
    </row>
    <row r="619" spans="1:51" s="13" customFormat="1" ht="12">
      <c r="A619" s="13"/>
      <c r="B619" s="237"/>
      <c r="C619" s="238"/>
      <c r="D619" s="232" t="s">
        <v>160</v>
      </c>
      <c r="E619" s="239" t="s">
        <v>1</v>
      </c>
      <c r="F619" s="240" t="s">
        <v>570</v>
      </c>
      <c r="G619" s="238"/>
      <c r="H619" s="241">
        <v>14.04</v>
      </c>
      <c r="I619" s="242"/>
      <c r="J619" s="238"/>
      <c r="K619" s="238"/>
      <c r="L619" s="243"/>
      <c r="M619" s="244"/>
      <c r="N619" s="245"/>
      <c r="O619" s="245"/>
      <c r="P619" s="245"/>
      <c r="Q619" s="245"/>
      <c r="R619" s="245"/>
      <c r="S619" s="245"/>
      <c r="T619" s="246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47" t="s">
        <v>160</v>
      </c>
      <c r="AU619" s="247" t="s">
        <v>83</v>
      </c>
      <c r="AV619" s="13" t="s">
        <v>83</v>
      </c>
      <c r="AW619" s="13" t="s">
        <v>30</v>
      </c>
      <c r="AX619" s="13" t="s">
        <v>73</v>
      </c>
      <c r="AY619" s="247" t="s">
        <v>144</v>
      </c>
    </row>
    <row r="620" spans="1:51" s="13" customFormat="1" ht="12">
      <c r="A620" s="13"/>
      <c r="B620" s="237"/>
      <c r="C620" s="238"/>
      <c r="D620" s="232" t="s">
        <v>160</v>
      </c>
      <c r="E620" s="239" t="s">
        <v>1</v>
      </c>
      <c r="F620" s="240" t="s">
        <v>571</v>
      </c>
      <c r="G620" s="238"/>
      <c r="H620" s="241">
        <v>18.27</v>
      </c>
      <c r="I620" s="242"/>
      <c r="J620" s="238"/>
      <c r="K620" s="238"/>
      <c r="L620" s="243"/>
      <c r="M620" s="244"/>
      <c r="N620" s="245"/>
      <c r="O620" s="245"/>
      <c r="P620" s="245"/>
      <c r="Q620" s="245"/>
      <c r="R620" s="245"/>
      <c r="S620" s="245"/>
      <c r="T620" s="246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47" t="s">
        <v>160</v>
      </c>
      <c r="AU620" s="247" t="s">
        <v>83</v>
      </c>
      <c r="AV620" s="13" t="s">
        <v>83</v>
      </c>
      <c r="AW620" s="13" t="s">
        <v>30</v>
      </c>
      <c r="AX620" s="13" t="s">
        <v>73</v>
      </c>
      <c r="AY620" s="247" t="s">
        <v>144</v>
      </c>
    </row>
    <row r="621" spans="1:51" s="14" customFormat="1" ht="12">
      <c r="A621" s="14"/>
      <c r="B621" s="248"/>
      <c r="C621" s="249"/>
      <c r="D621" s="232" t="s">
        <v>160</v>
      </c>
      <c r="E621" s="250" t="s">
        <v>1</v>
      </c>
      <c r="F621" s="251" t="s">
        <v>163</v>
      </c>
      <c r="G621" s="249"/>
      <c r="H621" s="252">
        <v>32.31</v>
      </c>
      <c r="I621" s="253"/>
      <c r="J621" s="249"/>
      <c r="K621" s="249"/>
      <c r="L621" s="254"/>
      <c r="M621" s="255"/>
      <c r="N621" s="256"/>
      <c r="O621" s="256"/>
      <c r="P621" s="256"/>
      <c r="Q621" s="256"/>
      <c r="R621" s="256"/>
      <c r="S621" s="256"/>
      <c r="T621" s="257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58" t="s">
        <v>160</v>
      </c>
      <c r="AU621" s="258" t="s">
        <v>83</v>
      </c>
      <c r="AV621" s="14" t="s">
        <v>151</v>
      </c>
      <c r="AW621" s="14" t="s">
        <v>30</v>
      </c>
      <c r="AX621" s="14" t="s">
        <v>81</v>
      </c>
      <c r="AY621" s="258" t="s">
        <v>144</v>
      </c>
    </row>
    <row r="622" spans="1:65" s="2" customFormat="1" ht="24.15" customHeight="1">
      <c r="A622" s="39"/>
      <c r="B622" s="40"/>
      <c r="C622" s="219" t="s">
        <v>588</v>
      </c>
      <c r="D622" s="219" t="s">
        <v>147</v>
      </c>
      <c r="E622" s="220" t="s">
        <v>589</v>
      </c>
      <c r="F622" s="221" t="s">
        <v>590</v>
      </c>
      <c r="G622" s="222" t="s">
        <v>385</v>
      </c>
      <c r="H622" s="290"/>
      <c r="I622" s="224"/>
      <c r="J622" s="225">
        <f>ROUND(I622*H622,2)</f>
        <v>0</v>
      </c>
      <c r="K622" s="221" t="s">
        <v>1</v>
      </c>
      <c r="L622" s="45"/>
      <c r="M622" s="226" t="s">
        <v>1</v>
      </c>
      <c r="N622" s="227" t="s">
        <v>38</v>
      </c>
      <c r="O622" s="92"/>
      <c r="P622" s="228">
        <f>O622*H622</f>
        <v>0</v>
      </c>
      <c r="Q622" s="228">
        <v>0</v>
      </c>
      <c r="R622" s="228">
        <f>Q622*H622</f>
        <v>0</v>
      </c>
      <c r="S622" s="228">
        <v>0</v>
      </c>
      <c r="T622" s="229">
        <f>S622*H622</f>
        <v>0</v>
      </c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R622" s="230" t="s">
        <v>327</v>
      </c>
      <c r="AT622" s="230" t="s">
        <v>147</v>
      </c>
      <c r="AU622" s="230" t="s">
        <v>83</v>
      </c>
      <c r="AY622" s="18" t="s">
        <v>144</v>
      </c>
      <c r="BE622" s="231">
        <f>IF(N622="základní",J622,0)</f>
        <v>0</v>
      </c>
      <c r="BF622" s="231">
        <f>IF(N622="snížená",J622,0)</f>
        <v>0</v>
      </c>
      <c r="BG622" s="231">
        <f>IF(N622="zákl. přenesená",J622,0)</f>
        <v>0</v>
      </c>
      <c r="BH622" s="231">
        <f>IF(N622="sníž. přenesená",J622,0)</f>
        <v>0</v>
      </c>
      <c r="BI622" s="231">
        <f>IF(N622="nulová",J622,0)</f>
        <v>0</v>
      </c>
      <c r="BJ622" s="18" t="s">
        <v>81</v>
      </c>
      <c r="BK622" s="231">
        <f>ROUND(I622*H622,2)</f>
        <v>0</v>
      </c>
      <c r="BL622" s="18" t="s">
        <v>327</v>
      </c>
      <c r="BM622" s="230" t="s">
        <v>591</v>
      </c>
    </row>
    <row r="623" spans="1:47" s="2" customFormat="1" ht="12">
      <c r="A623" s="39"/>
      <c r="B623" s="40"/>
      <c r="C623" s="41"/>
      <c r="D623" s="232" t="s">
        <v>153</v>
      </c>
      <c r="E623" s="41"/>
      <c r="F623" s="233" t="s">
        <v>592</v>
      </c>
      <c r="G623" s="41"/>
      <c r="H623" s="41"/>
      <c r="I623" s="234"/>
      <c r="J623" s="41"/>
      <c r="K623" s="41"/>
      <c r="L623" s="45"/>
      <c r="M623" s="235"/>
      <c r="N623" s="236"/>
      <c r="O623" s="92"/>
      <c r="P623" s="92"/>
      <c r="Q623" s="92"/>
      <c r="R623" s="92"/>
      <c r="S623" s="92"/>
      <c r="T623" s="93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T623" s="18" t="s">
        <v>153</v>
      </c>
      <c r="AU623" s="18" t="s">
        <v>83</v>
      </c>
    </row>
    <row r="624" spans="1:63" s="12" customFormat="1" ht="22.8" customHeight="1">
      <c r="A624" s="12"/>
      <c r="B624" s="203"/>
      <c r="C624" s="204"/>
      <c r="D624" s="205" t="s">
        <v>72</v>
      </c>
      <c r="E624" s="217" t="s">
        <v>593</v>
      </c>
      <c r="F624" s="217" t="s">
        <v>594</v>
      </c>
      <c r="G624" s="204"/>
      <c r="H624" s="204"/>
      <c r="I624" s="207"/>
      <c r="J624" s="218">
        <f>BK624</f>
        <v>0</v>
      </c>
      <c r="K624" s="204"/>
      <c r="L624" s="209"/>
      <c r="M624" s="210"/>
      <c r="N624" s="211"/>
      <c r="O624" s="211"/>
      <c r="P624" s="212">
        <f>SUM(P625:P831)</f>
        <v>0</v>
      </c>
      <c r="Q624" s="211"/>
      <c r="R624" s="212">
        <f>SUM(R625:R831)</f>
        <v>1.6583324799999999</v>
      </c>
      <c r="S624" s="211"/>
      <c r="T624" s="213">
        <f>SUM(T625:T831)</f>
        <v>0</v>
      </c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R624" s="214" t="s">
        <v>83</v>
      </c>
      <c r="AT624" s="215" t="s">
        <v>72</v>
      </c>
      <c r="AU624" s="215" t="s">
        <v>81</v>
      </c>
      <c r="AY624" s="214" t="s">
        <v>144</v>
      </c>
      <c r="BK624" s="216">
        <f>SUM(BK625:BK831)</f>
        <v>0</v>
      </c>
    </row>
    <row r="625" spans="1:65" s="2" customFormat="1" ht="24.15" customHeight="1">
      <c r="A625" s="39"/>
      <c r="B625" s="40"/>
      <c r="C625" s="219" t="s">
        <v>595</v>
      </c>
      <c r="D625" s="219" t="s">
        <v>147</v>
      </c>
      <c r="E625" s="220" t="s">
        <v>596</v>
      </c>
      <c r="F625" s="221" t="s">
        <v>597</v>
      </c>
      <c r="G625" s="222" t="s">
        <v>157</v>
      </c>
      <c r="H625" s="223">
        <v>3384.352</v>
      </c>
      <c r="I625" s="224"/>
      <c r="J625" s="225">
        <f>ROUND(I625*H625,2)</f>
        <v>0</v>
      </c>
      <c r="K625" s="221" t="s">
        <v>1</v>
      </c>
      <c r="L625" s="45"/>
      <c r="M625" s="226" t="s">
        <v>1</v>
      </c>
      <c r="N625" s="227" t="s">
        <v>38</v>
      </c>
      <c r="O625" s="92"/>
      <c r="P625" s="228">
        <f>O625*H625</f>
        <v>0</v>
      </c>
      <c r="Q625" s="228">
        <v>0.0002</v>
      </c>
      <c r="R625" s="228">
        <f>Q625*H625</f>
        <v>0.6768704</v>
      </c>
      <c r="S625" s="228">
        <v>0</v>
      </c>
      <c r="T625" s="229">
        <f>S625*H625</f>
        <v>0</v>
      </c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R625" s="230" t="s">
        <v>327</v>
      </c>
      <c r="AT625" s="230" t="s">
        <v>147</v>
      </c>
      <c r="AU625" s="230" t="s">
        <v>83</v>
      </c>
      <c r="AY625" s="18" t="s">
        <v>144</v>
      </c>
      <c r="BE625" s="231">
        <f>IF(N625="základní",J625,0)</f>
        <v>0</v>
      </c>
      <c r="BF625" s="231">
        <f>IF(N625="snížená",J625,0)</f>
        <v>0</v>
      </c>
      <c r="BG625" s="231">
        <f>IF(N625="zákl. přenesená",J625,0)</f>
        <v>0</v>
      </c>
      <c r="BH625" s="231">
        <f>IF(N625="sníž. přenesená",J625,0)</f>
        <v>0</v>
      </c>
      <c r="BI625" s="231">
        <f>IF(N625="nulová",J625,0)</f>
        <v>0</v>
      </c>
      <c r="BJ625" s="18" t="s">
        <v>81</v>
      </c>
      <c r="BK625" s="231">
        <f>ROUND(I625*H625,2)</f>
        <v>0</v>
      </c>
      <c r="BL625" s="18" t="s">
        <v>327</v>
      </c>
      <c r="BM625" s="230" t="s">
        <v>598</v>
      </c>
    </row>
    <row r="626" spans="1:47" s="2" customFormat="1" ht="12">
      <c r="A626" s="39"/>
      <c r="B626" s="40"/>
      <c r="C626" s="41"/>
      <c r="D626" s="232" t="s">
        <v>153</v>
      </c>
      <c r="E626" s="41"/>
      <c r="F626" s="233" t="s">
        <v>599</v>
      </c>
      <c r="G626" s="41"/>
      <c r="H626" s="41"/>
      <c r="I626" s="234"/>
      <c r="J626" s="41"/>
      <c r="K626" s="41"/>
      <c r="L626" s="45"/>
      <c r="M626" s="235"/>
      <c r="N626" s="236"/>
      <c r="O626" s="92"/>
      <c r="P626" s="92"/>
      <c r="Q626" s="92"/>
      <c r="R626" s="92"/>
      <c r="S626" s="92"/>
      <c r="T626" s="93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T626" s="18" t="s">
        <v>153</v>
      </c>
      <c r="AU626" s="18" t="s">
        <v>83</v>
      </c>
    </row>
    <row r="627" spans="1:51" s="15" customFormat="1" ht="12">
      <c r="A627" s="15"/>
      <c r="B627" s="259"/>
      <c r="C627" s="260"/>
      <c r="D627" s="232" t="s">
        <v>160</v>
      </c>
      <c r="E627" s="261" t="s">
        <v>1</v>
      </c>
      <c r="F627" s="262" t="s">
        <v>170</v>
      </c>
      <c r="G627" s="260"/>
      <c r="H627" s="261" t="s">
        <v>1</v>
      </c>
      <c r="I627" s="263"/>
      <c r="J627" s="260"/>
      <c r="K627" s="260"/>
      <c r="L627" s="264"/>
      <c r="M627" s="265"/>
      <c r="N627" s="266"/>
      <c r="O627" s="266"/>
      <c r="P627" s="266"/>
      <c r="Q627" s="266"/>
      <c r="R627" s="266"/>
      <c r="S627" s="266"/>
      <c r="T627" s="267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T627" s="268" t="s">
        <v>160</v>
      </c>
      <c r="AU627" s="268" t="s">
        <v>83</v>
      </c>
      <c r="AV627" s="15" t="s">
        <v>81</v>
      </c>
      <c r="AW627" s="15" t="s">
        <v>30</v>
      </c>
      <c r="AX627" s="15" t="s">
        <v>73</v>
      </c>
      <c r="AY627" s="268" t="s">
        <v>144</v>
      </c>
    </row>
    <row r="628" spans="1:51" s="13" customFormat="1" ht="12">
      <c r="A628" s="13"/>
      <c r="B628" s="237"/>
      <c r="C628" s="238"/>
      <c r="D628" s="232" t="s">
        <v>160</v>
      </c>
      <c r="E628" s="239" t="s">
        <v>1</v>
      </c>
      <c r="F628" s="240" t="s">
        <v>171</v>
      </c>
      <c r="G628" s="238"/>
      <c r="H628" s="241">
        <v>38.035</v>
      </c>
      <c r="I628" s="242"/>
      <c r="J628" s="238"/>
      <c r="K628" s="238"/>
      <c r="L628" s="243"/>
      <c r="M628" s="244"/>
      <c r="N628" s="245"/>
      <c r="O628" s="245"/>
      <c r="P628" s="245"/>
      <c r="Q628" s="245"/>
      <c r="R628" s="245"/>
      <c r="S628" s="245"/>
      <c r="T628" s="246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47" t="s">
        <v>160</v>
      </c>
      <c r="AU628" s="247" t="s">
        <v>83</v>
      </c>
      <c r="AV628" s="13" t="s">
        <v>83</v>
      </c>
      <c r="AW628" s="13" t="s">
        <v>30</v>
      </c>
      <c r="AX628" s="13" t="s">
        <v>73</v>
      </c>
      <c r="AY628" s="247" t="s">
        <v>144</v>
      </c>
    </row>
    <row r="629" spans="1:51" s="13" customFormat="1" ht="12">
      <c r="A629" s="13"/>
      <c r="B629" s="237"/>
      <c r="C629" s="238"/>
      <c r="D629" s="232" t="s">
        <v>160</v>
      </c>
      <c r="E629" s="239" t="s">
        <v>1</v>
      </c>
      <c r="F629" s="240" t="s">
        <v>172</v>
      </c>
      <c r="G629" s="238"/>
      <c r="H629" s="241">
        <v>21.685</v>
      </c>
      <c r="I629" s="242"/>
      <c r="J629" s="238"/>
      <c r="K629" s="238"/>
      <c r="L629" s="243"/>
      <c r="M629" s="244"/>
      <c r="N629" s="245"/>
      <c r="O629" s="245"/>
      <c r="P629" s="245"/>
      <c r="Q629" s="245"/>
      <c r="R629" s="245"/>
      <c r="S629" s="245"/>
      <c r="T629" s="246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47" t="s">
        <v>160</v>
      </c>
      <c r="AU629" s="247" t="s">
        <v>83</v>
      </c>
      <c r="AV629" s="13" t="s">
        <v>83</v>
      </c>
      <c r="AW629" s="13" t="s">
        <v>30</v>
      </c>
      <c r="AX629" s="13" t="s">
        <v>73</v>
      </c>
      <c r="AY629" s="247" t="s">
        <v>144</v>
      </c>
    </row>
    <row r="630" spans="1:51" s="13" customFormat="1" ht="12">
      <c r="A630" s="13"/>
      <c r="B630" s="237"/>
      <c r="C630" s="238"/>
      <c r="D630" s="232" t="s">
        <v>160</v>
      </c>
      <c r="E630" s="239" t="s">
        <v>1</v>
      </c>
      <c r="F630" s="240" t="s">
        <v>173</v>
      </c>
      <c r="G630" s="238"/>
      <c r="H630" s="241">
        <v>34.638</v>
      </c>
      <c r="I630" s="242"/>
      <c r="J630" s="238"/>
      <c r="K630" s="238"/>
      <c r="L630" s="243"/>
      <c r="M630" s="244"/>
      <c r="N630" s="245"/>
      <c r="O630" s="245"/>
      <c r="P630" s="245"/>
      <c r="Q630" s="245"/>
      <c r="R630" s="245"/>
      <c r="S630" s="245"/>
      <c r="T630" s="246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47" t="s">
        <v>160</v>
      </c>
      <c r="AU630" s="247" t="s">
        <v>83</v>
      </c>
      <c r="AV630" s="13" t="s">
        <v>83</v>
      </c>
      <c r="AW630" s="13" t="s">
        <v>30</v>
      </c>
      <c r="AX630" s="13" t="s">
        <v>73</v>
      </c>
      <c r="AY630" s="247" t="s">
        <v>144</v>
      </c>
    </row>
    <row r="631" spans="1:51" s="13" customFormat="1" ht="12">
      <c r="A631" s="13"/>
      <c r="B631" s="237"/>
      <c r="C631" s="238"/>
      <c r="D631" s="232" t="s">
        <v>160</v>
      </c>
      <c r="E631" s="239" t="s">
        <v>1</v>
      </c>
      <c r="F631" s="240" t="s">
        <v>174</v>
      </c>
      <c r="G631" s="238"/>
      <c r="H631" s="241">
        <v>53.339</v>
      </c>
      <c r="I631" s="242"/>
      <c r="J631" s="238"/>
      <c r="K631" s="238"/>
      <c r="L631" s="243"/>
      <c r="M631" s="244"/>
      <c r="N631" s="245"/>
      <c r="O631" s="245"/>
      <c r="P631" s="245"/>
      <c r="Q631" s="245"/>
      <c r="R631" s="245"/>
      <c r="S631" s="245"/>
      <c r="T631" s="246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47" t="s">
        <v>160</v>
      </c>
      <c r="AU631" s="247" t="s">
        <v>83</v>
      </c>
      <c r="AV631" s="13" t="s">
        <v>83</v>
      </c>
      <c r="AW631" s="13" t="s">
        <v>30</v>
      </c>
      <c r="AX631" s="13" t="s">
        <v>73</v>
      </c>
      <c r="AY631" s="247" t="s">
        <v>144</v>
      </c>
    </row>
    <row r="632" spans="1:51" s="13" customFormat="1" ht="12">
      <c r="A632" s="13"/>
      <c r="B632" s="237"/>
      <c r="C632" s="238"/>
      <c r="D632" s="232" t="s">
        <v>160</v>
      </c>
      <c r="E632" s="239" t="s">
        <v>1</v>
      </c>
      <c r="F632" s="240" t="s">
        <v>175</v>
      </c>
      <c r="G632" s="238"/>
      <c r="H632" s="241">
        <v>34.638</v>
      </c>
      <c r="I632" s="242"/>
      <c r="J632" s="238"/>
      <c r="K632" s="238"/>
      <c r="L632" s="243"/>
      <c r="M632" s="244"/>
      <c r="N632" s="245"/>
      <c r="O632" s="245"/>
      <c r="P632" s="245"/>
      <c r="Q632" s="245"/>
      <c r="R632" s="245"/>
      <c r="S632" s="245"/>
      <c r="T632" s="246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47" t="s">
        <v>160</v>
      </c>
      <c r="AU632" s="247" t="s">
        <v>83</v>
      </c>
      <c r="AV632" s="13" t="s">
        <v>83</v>
      </c>
      <c r="AW632" s="13" t="s">
        <v>30</v>
      </c>
      <c r="AX632" s="13" t="s">
        <v>73</v>
      </c>
      <c r="AY632" s="247" t="s">
        <v>144</v>
      </c>
    </row>
    <row r="633" spans="1:51" s="13" customFormat="1" ht="12">
      <c r="A633" s="13"/>
      <c r="B633" s="237"/>
      <c r="C633" s="238"/>
      <c r="D633" s="232" t="s">
        <v>160</v>
      </c>
      <c r="E633" s="239" t="s">
        <v>1</v>
      </c>
      <c r="F633" s="240" t="s">
        <v>176</v>
      </c>
      <c r="G633" s="238"/>
      <c r="H633" s="241">
        <v>54.959</v>
      </c>
      <c r="I633" s="242"/>
      <c r="J633" s="238"/>
      <c r="K633" s="238"/>
      <c r="L633" s="243"/>
      <c r="M633" s="244"/>
      <c r="N633" s="245"/>
      <c r="O633" s="245"/>
      <c r="P633" s="245"/>
      <c r="Q633" s="245"/>
      <c r="R633" s="245"/>
      <c r="S633" s="245"/>
      <c r="T633" s="246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47" t="s">
        <v>160</v>
      </c>
      <c r="AU633" s="247" t="s">
        <v>83</v>
      </c>
      <c r="AV633" s="13" t="s">
        <v>83</v>
      </c>
      <c r="AW633" s="13" t="s">
        <v>30</v>
      </c>
      <c r="AX633" s="13" t="s">
        <v>73</v>
      </c>
      <c r="AY633" s="247" t="s">
        <v>144</v>
      </c>
    </row>
    <row r="634" spans="1:51" s="13" customFormat="1" ht="12">
      <c r="A634" s="13"/>
      <c r="B634" s="237"/>
      <c r="C634" s="238"/>
      <c r="D634" s="232" t="s">
        <v>160</v>
      </c>
      <c r="E634" s="239" t="s">
        <v>1</v>
      </c>
      <c r="F634" s="240" t="s">
        <v>177</v>
      </c>
      <c r="G634" s="238"/>
      <c r="H634" s="241">
        <v>34.638</v>
      </c>
      <c r="I634" s="242"/>
      <c r="J634" s="238"/>
      <c r="K634" s="238"/>
      <c r="L634" s="243"/>
      <c r="M634" s="244"/>
      <c r="N634" s="245"/>
      <c r="O634" s="245"/>
      <c r="P634" s="245"/>
      <c r="Q634" s="245"/>
      <c r="R634" s="245"/>
      <c r="S634" s="245"/>
      <c r="T634" s="246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47" t="s">
        <v>160</v>
      </c>
      <c r="AU634" s="247" t="s">
        <v>83</v>
      </c>
      <c r="AV634" s="13" t="s">
        <v>83</v>
      </c>
      <c r="AW634" s="13" t="s">
        <v>30</v>
      </c>
      <c r="AX634" s="13" t="s">
        <v>73</v>
      </c>
      <c r="AY634" s="247" t="s">
        <v>144</v>
      </c>
    </row>
    <row r="635" spans="1:51" s="13" customFormat="1" ht="12">
      <c r="A635" s="13"/>
      <c r="B635" s="237"/>
      <c r="C635" s="238"/>
      <c r="D635" s="232" t="s">
        <v>160</v>
      </c>
      <c r="E635" s="239" t="s">
        <v>1</v>
      </c>
      <c r="F635" s="240" t="s">
        <v>178</v>
      </c>
      <c r="G635" s="238"/>
      <c r="H635" s="241">
        <v>54.659</v>
      </c>
      <c r="I635" s="242"/>
      <c r="J635" s="238"/>
      <c r="K635" s="238"/>
      <c r="L635" s="243"/>
      <c r="M635" s="244"/>
      <c r="N635" s="245"/>
      <c r="O635" s="245"/>
      <c r="P635" s="245"/>
      <c r="Q635" s="245"/>
      <c r="R635" s="245"/>
      <c r="S635" s="245"/>
      <c r="T635" s="246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47" t="s">
        <v>160</v>
      </c>
      <c r="AU635" s="247" t="s">
        <v>83</v>
      </c>
      <c r="AV635" s="13" t="s">
        <v>83</v>
      </c>
      <c r="AW635" s="13" t="s">
        <v>30</v>
      </c>
      <c r="AX635" s="13" t="s">
        <v>73</v>
      </c>
      <c r="AY635" s="247" t="s">
        <v>144</v>
      </c>
    </row>
    <row r="636" spans="1:51" s="13" customFormat="1" ht="12">
      <c r="A636" s="13"/>
      <c r="B636" s="237"/>
      <c r="C636" s="238"/>
      <c r="D636" s="232" t="s">
        <v>160</v>
      </c>
      <c r="E636" s="239" t="s">
        <v>1</v>
      </c>
      <c r="F636" s="240" t="s">
        <v>179</v>
      </c>
      <c r="G636" s="238"/>
      <c r="H636" s="241">
        <v>57.638</v>
      </c>
      <c r="I636" s="242"/>
      <c r="J636" s="238"/>
      <c r="K636" s="238"/>
      <c r="L636" s="243"/>
      <c r="M636" s="244"/>
      <c r="N636" s="245"/>
      <c r="O636" s="245"/>
      <c r="P636" s="245"/>
      <c r="Q636" s="245"/>
      <c r="R636" s="245"/>
      <c r="S636" s="245"/>
      <c r="T636" s="246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47" t="s">
        <v>160</v>
      </c>
      <c r="AU636" s="247" t="s">
        <v>83</v>
      </c>
      <c r="AV636" s="13" t="s">
        <v>83</v>
      </c>
      <c r="AW636" s="13" t="s">
        <v>30</v>
      </c>
      <c r="AX636" s="13" t="s">
        <v>73</v>
      </c>
      <c r="AY636" s="247" t="s">
        <v>144</v>
      </c>
    </row>
    <row r="637" spans="1:51" s="13" customFormat="1" ht="12">
      <c r="A637" s="13"/>
      <c r="B637" s="237"/>
      <c r="C637" s="238"/>
      <c r="D637" s="232" t="s">
        <v>160</v>
      </c>
      <c r="E637" s="239" t="s">
        <v>1</v>
      </c>
      <c r="F637" s="240" t="s">
        <v>180</v>
      </c>
      <c r="G637" s="238"/>
      <c r="H637" s="241">
        <v>55.396</v>
      </c>
      <c r="I637" s="242"/>
      <c r="J637" s="238"/>
      <c r="K637" s="238"/>
      <c r="L637" s="243"/>
      <c r="M637" s="244"/>
      <c r="N637" s="245"/>
      <c r="O637" s="245"/>
      <c r="P637" s="245"/>
      <c r="Q637" s="245"/>
      <c r="R637" s="245"/>
      <c r="S637" s="245"/>
      <c r="T637" s="246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47" t="s">
        <v>160</v>
      </c>
      <c r="AU637" s="247" t="s">
        <v>83</v>
      </c>
      <c r="AV637" s="13" t="s">
        <v>83</v>
      </c>
      <c r="AW637" s="13" t="s">
        <v>30</v>
      </c>
      <c r="AX637" s="13" t="s">
        <v>73</v>
      </c>
      <c r="AY637" s="247" t="s">
        <v>144</v>
      </c>
    </row>
    <row r="638" spans="1:51" s="13" customFormat="1" ht="12">
      <c r="A638" s="13"/>
      <c r="B638" s="237"/>
      <c r="C638" s="238"/>
      <c r="D638" s="232" t="s">
        <v>160</v>
      </c>
      <c r="E638" s="239" t="s">
        <v>1</v>
      </c>
      <c r="F638" s="240" t="s">
        <v>181</v>
      </c>
      <c r="G638" s="238"/>
      <c r="H638" s="241">
        <v>57.436</v>
      </c>
      <c r="I638" s="242"/>
      <c r="J638" s="238"/>
      <c r="K638" s="238"/>
      <c r="L638" s="243"/>
      <c r="M638" s="244"/>
      <c r="N638" s="245"/>
      <c r="O638" s="245"/>
      <c r="P638" s="245"/>
      <c r="Q638" s="245"/>
      <c r="R638" s="245"/>
      <c r="S638" s="245"/>
      <c r="T638" s="246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47" t="s">
        <v>160</v>
      </c>
      <c r="AU638" s="247" t="s">
        <v>83</v>
      </c>
      <c r="AV638" s="13" t="s">
        <v>83</v>
      </c>
      <c r="AW638" s="13" t="s">
        <v>30</v>
      </c>
      <c r="AX638" s="13" t="s">
        <v>73</v>
      </c>
      <c r="AY638" s="247" t="s">
        <v>144</v>
      </c>
    </row>
    <row r="639" spans="1:51" s="13" customFormat="1" ht="12">
      <c r="A639" s="13"/>
      <c r="B639" s="237"/>
      <c r="C639" s="238"/>
      <c r="D639" s="232" t="s">
        <v>160</v>
      </c>
      <c r="E639" s="239" t="s">
        <v>1</v>
      </c>
      <c r="F639" s="240" t="s">
        <v>182</v>
      </c>
      <c r="G639" s="238"/>
      <c r="H639" s="241">
        <v>54.545</v>
      </c>
      <c r="I639" s="242"/>
      <c r="J639" s="238"/>
      <c r="K639" s="238"/>
      <c r="L639" s="243"/>
      <c r="M639" s="244"/>
      <c r="N639" s="245"/>
      <c r="O639" s="245"/>
      <c r="P639" s="245"/>
      <c r="Q639" s="245"/>
      <c r="R639" s="245"/>
      <c r="S639" s="245"/>
      <c r="T639" s="246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47" t="s">
        <v>160</v>
      </c>
      <c r="AU639" s="247" t="s">
        <v>83</v>
      </c>
      <c r="AV639" s="13" t="s">
        <v>83</v>
      </c>
      <c r="AW639" s="13" t="s">
        <v>30</v>
      </c>
      <c r="AX639" s="13" t="s">
        <v>73</v>
      </c>
      <c r="AY639" s="247" t="s">
        <v>144</v>
      </c>
    </row>
    <row r="640" spans="1:51" s="13" customFormat="1" ht="12">
      <c r="A640" s="13"/>
      <c r="B640" s="237"/>
      <c r="C640" s="238"/>
      <c r="D640" s="232" t="s">
        <v>160</v>
      </c>
      <c r="E640" s="239" t="s">
        <v>1</v>
      </c>
      <c r="F640" s="240" t="s">
        <v>183</v>
      </c>
      <c r="G640" s="238"/>
      <c r="H640" s="241">
        <v>56.263</v>
      </c>
      <c r="I640" s="242"/>
      <c r="J640" s="238"/>
      <c r="K640" s="238"/>
      <c r="L640" s="243"/>
      <c r="M640" s="244"/>
      <c r="N640" s="245"/>
      <c r="O640" s="245"/>
      <c r="P640" s="245"/>
      <c r="Q640" s="245"/>
      <c r="R640" s="245"/>
      <c r="S640" s="245"/>
      <c r="T640" s="246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47" t="s">
        <v>160</v>
      </c>
      <c r="AU640" s="247" t="s">
        <v>83</v>
      </c>
      <c r="AV640" s="13" t="s">
        <v>83</v>
      </c>
      <c r="AW640" s="13" t="s">
        <v>30</v>
      </c>
      <c r="AX640" s="13" t="s">
        <v>73</v>
      </c>
      <c r="AY640" s="247" t="s">
        <v>144</v>
      </c>
    </row>
    <row r="641" spans="1:51" s="13" customFormat="1" ht="12">
      <c r="A641" s="13"/>
      <c r="B641" s="237"/>
      <c r="C641" s="238"/>
      <c r="D641" s="232" t="s">
        <v>160</v>
      </c>
      <c r="E641" s="239" t="s">
        <v>1</v>
      </c>
      <c r="F641" s="240" t="s">
        <v>184</v>
      </c>
      <c r="G641" s="238"/>
      <c r="H641" s="241">
        <v>19.61</v>
      </c>
      <c r="I641" s="242"/>
      <c r="J641" s="238"/>
      <c r="K641" s="238"/>
      <c r="L641" s="243"/>
      <c r="M641" s="244"/>
      <c r="N641" s="245"/>
      <c r="O641" s="245"/>
      <c r="P641" s="245"/>
      <c r="Q641" s="245"/>
      <c r="R641" s="245"/>
      <c r="S641" s="245"/>
      <c r="T641" s="246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47" t="s">
        <v>160</v>
      </c>
      <c r="AU641" s="247" t="s">
        <v>83</v>
      </c>
      <c r="AV641" s="13" t="s">
        <v>83</v>
      </c>
      <c r="AW641" s="13" t="s">
        <v>30</v>
      </c>
      <c r="AX641" s="13" t="s">
        <v>73</v>
      </c>
      <c r="AY641" s="247" t="s">
        <v>144</v>
      </c>
    </row>
    <row r="642" spans="1:51" s="13" customFormat="1" ht="12">
      <c r="A642" s="13"/>
      <c r="B642" s="237"/>
      <c r="C642" s="238"/>
      <c r="D642" s="232" t="s">
        <v>160</v>
      </c>
      <c r="E642" s="239" t="s">
        <v>1</v>
      </c>
      <c r="F642" s="240" t="s">
        <v>185</v>
      </c>
      <c r="G642" s="238"/>
      <c r="H642" s="241">
        <v>27.675</v>
      </c>
      <c r="I642" s="242"/>
      <c r="J642" s="238"/>
      <c r="K642" s="238"/>
      <c r="L642" s="243"/>
      <c r="M642" s="244"/>
      <c r="N642" s="245"/>
      <c r="O642" s="245"/>
      <c r="P642" s="245"/>
      <c r="Q642" s="245"/>
      <c r="R642" s="245"/>
      <c r="S642" s="245"/>
      <c r="T642" s="246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47" t="s">
        <v>160</v>
      </c>
      <c r="AU642" s="247" t="s">
        <v>83</v>
      </c>
      <c r="AV642" s="13" t="s">
        <v>83</v>
      </c>
      <c r="AW642" s="13" t="s">
        <v>30</v>
      </c>
      <c r="AX642" s="13" t="s">
        <v>73</v>
      </c>
      <c r="AY642" s="247" t="s">
        <v>144</v>
      </c>
    </row>
    <row r="643" spans="1:51" s="13" customFormat="1" ht="12">
      <c r="A643" s="13"/>
      <c r="B643" s="237"/>
      <c r="C643" s="238"/>
      <c r="D643" s="232" t="s">
        <v>160</v>
      </c>
      <c r="E643" s="239" t="s">
        <v>1</v>
      </c>
      <c r="F643" s="240" t="s">
        <v>186</v>
      </c>
      <c r="G643" s="238"/>
      <c r="H643" s="241">
        <v>43.976</v>
      </c>
      <c r="I643" s="242"/>
      <c r="J643" s="238"/>
      <c r="K643" s="238"/>
      <c r="L643" s="243"/>
      <c r="M643" s="244"/>
      <c r="N643" s="245"/>
      <c r="O643" s="245"/>
      <c r="P643" s="245"/>
      <c r="Q643" s="245"/>
      <c r="R643" s="245"/>
      <c r="S643" s="245"/>
      <c r="T643" s="246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47" t="s">
        <v>160</v>
      </c>
      <c r="AU643" s="247" t="s">
        <v>83</v>
      </c>
      <c r="AV643" s="13" t="s">
        <v>83</v>
      </c>
      <c r="AW643" s="13" t="s">
        <v>30</v>
      </c>
      <c r="AX643" s="13" t="s">
        <v>73</v>
      </c>
      <c r="AY643" s="247" t="s">
        <v>144</v>
      </c>
    </row>
    <row r="644" spans="1:51" s="13" customFormat="1" ht="12">
      <c r="A644" s="13"/>
      <c r="B644" s="237"/>
      <c r="C644" s="238"/>
      <c r="D644" s="232" t="s">
        <v>160</v>
      </c>
      <c r="E644" s="239" t="s">
        <v>1</v>
      </c>
      <c r="F644" s="240" t="s">
        <v>187</v>
      </c>
      <c r="G644" s="238"/>
      <c r="H644" s="241">
        <v>34.295</v>
      </c>
      <c r="I644" s="242"/>
      <c r="J644" s="238"/>
      <c r="K644" s="238"/>
      <c r="L644" s="243"/>
      <c r="M644" s="244"/>
      <c r="N644" s="245"/>
      <c r="O644" s="245"/>
      <c r="P644" s="245"/>
      <c r="Q644" s="245"/>
      <c r="R644" s="245"/>
      <c r="S644" s="245"/>
      <c r="T644" s="246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47" t="s">
        <v>160</v>
      </c>
      <c r="AU644" s="247" t="s">
        <v>83</v>
      </c>
      <c r="AV644" s="13" t="s">
        <v>83</v>
      </c>
      <c r="AW644" s="13" t="s">
        <v>30</v>
      </c>
      <c r="AX644" s="13" t="s">
        <v>73</v>
      </c>
      <c r="AY644" s="247" t="s">
        <v>144</v>
      </c>
    </row>
    <row r="645" spans="1:51" s="13" customFormat="1" ht="12">
      <c r="A645" s="13"/>
      <c r="B645" s="237"/>
      <c r="C645" s="238"/>
      <c r="D645" s="232" t="s">
        <v>160</v>
      </c>
      <c r="E645" s="239" t="s">
        <v>1</v>
      </c>
      <c r="F645" s="240" t="s">
        <v>188</v>
      </c>
      <c r="G645" s="238"/>
      <c r="H645" s="241">
        <v>60.857</v>
      </c>
      <c r="I645" s="242"/>
      <c r="J645" s="238"/>
      <c r="K645" s="238"/>
      <c r="L645" s="243"/>
      <c r="M645" s="244"/>
      <c r="N645" s="245"/>
      <c r="O645" s="245"/>
      <c r="P645" s="245"/>
      <c r="Q645" s="245"/>
      <c r="R645" s="245"/>
      <c r="S645" s="245"/>
      <c r="T645" s="246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47" t="s">
        <v>160</v>
      </c>
      <c r="AU645" s="247" t="s">
        <v>83</v>
      </c>
      <c r="AV645" s="13" t="s">
        <v>83</v>
      </c>
      <c r="AW645" s="13" t="s">
        <v>30</v>
      </c>
      <c r="AX645" s="13" t="s">
        <v>73</v>
      </c>
      <c r="AY645" s="247" t="s">
        <v>144</v>
      </c>
    </row>
    <row r="646" spans="1:51" s="13" customFormat="1" ht="12">
      <c r="A646" s="13"/>
      <c r="B646" s="237"/>
      <c r="C646" s="238"/>
      <c r="D646" s="232" t="s">
        <v>160</v>
      </c>
      <c r="E646" s="239" t="s">
        <v>1</v>
      </c>
      <c r="F646" s="240" t="s">
        <v>189</v>
      </c>
      <c r="G646" s="238"/>
      <c r="H646" s="241">
        <v>61.995</v>
      </c>
      <c r="I646" s="242"/>
      <c r="J646" s="238"/>
      <c r="K646" s="238"/>
      <c r="L646" s="243"/>
      <c r="M646" s="244"/>
      <c r="N646" s="245"/>
      <c r="O646" s="245"/>
      <c r="P646" s="245"/>
      <c r="Q646" s="245"/>
      <c r="R646" s="245"/>
      <c r="S646" s="245"/>
      <c r="T646" s="246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47" t="s">
        <v>160</v>
      </c>
      <c r="AU646" s="247" t="s">
        <v>83</v>
      </c>
      <c r="AV646" s="13" t="s">
        <v>83</v>
      </c>
      <c r="AW646" s="13" t="s">
        <v>30</v>
      </c>
      <c r="AX646" s="13" t="s">
        <v>73</v>
      </c>
      <c r="AY646" s="247" t="s">
        <v>144</v>
      </c>
    </row>
    <row r="647" spans="1:51" s="13" customFormat="1" ht="12">
      <c r="A647" s="13"/>
      <c r="B647" s="237"/>
      <c r="C647" s="238"/>
      <c r="D647" s="232" t="s">
        <v>160</v>
      </c>
      <c r="E647" s="239" t="s">
        <v>1</v>
      </c>
      <c r="F647" s="240" t="s">
        <v>190</v>
      </c>
      <c r="G647" s="238"/>
      <c r="H647" s="241">
        <v>60.699</v>
      </c>
      <c r="I647" s="242"/>
      <c r="J647" s="238"/>
      <c r="K647" s="238"/>
      <c r="L647" s="243"/>
      <c r="M647" s="244"/>
      <c r="N647" s="245"/>
      <c r="O647" s="245"/>
      <c r="P647" s="245"/>
      <c r="Q647" s="245"/>
      <c r="R647" s="245"/>
      <c r="S647" s="245"/>
      <c r="T647" s="246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47" t="s">
        <v>160</v>
      </c>
      <c r="AU647" s="247" t="s">
        <v>83</v>
      </c>
      <c r="AV647" s="13" t="s">
        <v>83</v>
      </c>
      <c r="AW647" s="13" t="s">
        <v>30</v>
      </c>
      <c r="AX647" s="13" t="s">
        <v>73</v>
      </c>
      <c r="AY647" s="247" t="s">
        <v>144</v>
      </c>
    </row>
    <row r="648" spans="1:51" s="13" customFormat="1" ht="12">
      <c r="A648" s="13"/>
      <c r="B648" s="237"/>
      <c r="C648" s="238"/>
      <c r="D648" s="232" t="s">
        <v>160</v>
      </c>
      <c r="E648" s="239" t="s">
        <v>1</v>
      </c>
      <c r="F648" s="240" t="s">
        <v>191</v>
      </c>
      <c r="G648" s="238"/>
      <c r="H648" s="241">
        <v>40.973</v>
      </c>
      <c r="I648" s="242"/>
      <c r="J648" s="238"/>
      <c r="K648" s="238"/>
      <c r="L648" s="243"/>
      <c r="M648" s="244"/>
      <c r="N648" s="245"/>
      <c r="O648" s="245"/>
      <c r="P648" s="245"/>
      <c r="Q648" s="245"/>
      <c r="R648" s="245"/>
      <c r="S648" s="245"/>
      <c r="T648" s="246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47" t="s">
        <v>160</v>
      </c>
      <c r="AU648" s="247" t="s">
        <v>83</v>
      </c>
      <c r="AV648" s="13" t="s">
        <v>83</v>
      </c>
      <c r="AW648" s="13" t="s">
        <v>30</v>
      </c>
      <c r="AX648" s="13" t="s">
        <v>73</v>
      </c>
      <c r="AY648" s="247" t="s">
        <v>144</v>
      </c>
    </row>
    <row r="649" spans="1:51" s="13" customFormat="1" ht="12">
      <c r="A649" s="13"/>
      <c r="B649" s="237"/>
      <c r="C649" s="238"/>
      <c r="D649" s="232" t="s">
        <v>160</v>
      </c>
      <c r="E649" s="239" t="s">
        <v>1</v>
      </c>
      <c r="F649" s="240" t="s">
        <v>192</v>
      </c>
      <c r="G649" s="238"/>
      <c r="H649" s="241">
        <v>41.805</v>
      </c>
      <c r="I649" s="242"/>
      <c r="J649" s="238"/>
      <c r="K649" s="238"/>
      <c r="L649" s="243"/>
      <c r="M649" s="244"/>
      <c r="N649" s="245"/>
      <c r="O649" s="245"/>
      <c r="P649" s="245"/>
      <c r="Q649" s="245"/>
      <c r="R649" s="245"/>
      <c r="S649" s="245"/>
      <c r="T649" s="246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47" t="s">
        <v>160</v>
      </c>
      <c r="AU649" s="247" t="s">
        <v>83</v>
      </c>
      <c r="AV649" s="13" t="s">
        <v>83</v>
      </c>
      <c r="AW649" s="13" t="s">
        <v>30</v>
      </c>
      <c r="AX649" s="13" t="s">
        <v>73</v>
      </c>
      <c r="AY649" s="247" t="s">
        <v>144</v>
      </c>
    </row>
    <row r="650" spans="1:51" s="13" customFormat="1" ht="12">
      <c r="A650" s="13"/>
      <c r="B650" s="237"/>
      <c r="C650" s="238"/>
      <c r="D650" s="232" t="s">
        <v>160</v>
      </c>
      <c r="E650" s="239" t="s">
        <v>1</v>
      </c>
      <c r="F650" s="240" t="s">
        <v>193</v>
      </c>
      <c r="G650" s="238"/>
      <c r="H650" s="241">
        <v>43.515</v>
      </c>
      <c r="I650" s="242"/>
      <c r="J650" s="238"/>
      <c r="K650" s="238"/>
      <c r="L650" s="243"/>
      <c r="M650" s="244"/>
      <c r="N650" s="245"/>
      <c r="O650" s="245"/>
      <c r="P650" s="245"/>
      <c r="Q650" s="245"/>
      <c r="R650" s="245"/>
      <c r="S650" s="245"/>
      <c r="T650" s="246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47" t="s">
        <v>160</v>
      </c>
      <c r="AU650" s="247" t="s">
        <v>83</v>
      </c>
      <c r="AV650" s="13" t="s">
        <v>83</v>
      </c>
      <c r="AW650" s="13" t="s">
        <v>30</v>
      </c>
      <c r="AX650" s="13" t="s">
        <v>73</v>
      </c>
      <c r="AY650" s="247" t="s">
        <v>144</v>
      </c>
    </row>
    <row r="651" spans="1:51" s="13" customFormat="1" ht="12">
      <c r="A651" s="13"/>
      <c r="B651" s="237"/>
      <c r="C651" s="238"/>
      <c r="D651" s="232" t="s">
        <v>160</v>
      </c>
      <c r="E651" s="239" t="s">
        <v>1</v>
      </c>
      <c r="F651" s="240" t="s">
        <v>194</v>
      </c>
      <c r="G651" s="238"/>
      <c r="H651" s="241">
        <v>35.2</v>
      </c>
      <c r="I651" s="242"/>
      <c r="J651" s="238"/>
      <c r="K651" s="238"/>
      <c r="L651" s="243"/>
      <c r="M651" s="244"/>
      <c r="N651" s="245"/>
      <c r="O651" s="245"/>
      <c r="P651" s="245"/>
      <c r="Q651" s="245"/>
      <c r="R651" s="245"/>
      <c r="S651" s="245"/>
      <c r="T651" s="246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47" t="s">
        <v>160</v>
      </c>
      <c r="AU651" s="247" t="s">
        <v>83</v>
      </c>
      <c r="AV651" s="13" t="s">
        <v>83</v>
      </c>
      <c r="AW651" s="13" t="s">
        <v>30</v>
      </c>
      <c r="AX651" s="13" t="s">
        <v>73</v>
      </c>
      <c r="AY651" s="247" t="s">
        <v>144</v>
      </c>
    </row>
    <row r="652" spans="1:51" s="13" customFormat="1" ht="12">
      <c r="A652" s="13"/>
      <c r="B652" s="237"/>
      <c r="C652" s="238"/>
      <c r="D652" s="232" t="s">
        <v>160</v>
      </c>
      <c r="E652" s="239" t="s">
        <v>1</v>
      </c>
      <c r="F652" s="240" t="s">
        <v>195</v>
      </c>
      <c r="G652" s="238"/>
      <c r="H652" s="241">
        <v>23.153</v>
      </c>
      <c r="I652" s="242"/>
      <c r="J652" s="238"/>
      <c r="K652" s="238"/>
      <c r="L652" s="243"/>
      <c r="M652" s="244"/>
      <c r="N652" s="245"/>
      <c r="O652" s="245"/>
      <c r="P652" s="245"/>
      <c r="Q652" s="245"/>
      <c r="R652" s="245"/>
      <c r="S652" s="245"/>
      <c r="T652" s="246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47" t="s">
        <v>160</v>
      </c>
      <c r="AU652" s="247" t="s">
        <v>83</v>
      </c>
      <c r="AV652" s="13" t="s">
        <v>83</v>
      </c>
      <c r="AW652" s="13" t="s">
        <v>30</v>
      </c>
      <c r="AX652" s="13" t="s">
        <v>73</v>
      </c>
      <c r="AY652" s="247" t="s">
        <v>144</v>
      </c>
    </row>
    <row r="653" spans="1:51" s="13" customFormat="1" ht="12">
      <c r="A653" s="13"/>
      <c r="B653" s="237"/>
      <c r="C653" s="238"/>
      <c r="D653" s="232" t="s">
        <v>160</v>
      </c>
      <c r="E653" s="239" t="s">
        <v>1</v>
      </c>
      <c r="F653" s="240" t="s">
        <v>196</v>
      </c>
      <c r="G653" s="238"/>
      <c r="H653" s="241">
        <v>28.835</v>
      </c>
      <c r="I653" s="242"/>
      <c r="J653" s="238"/>
      <c r="K653" s="238"/>
      <c r="L653" s="243"/>
      <c r="M653" s="244"/>
      <c r="N653" s="245"/>
      <c r="O653" s="245"/>
      <c r="P653" s="245"/>
      <c r="Q653" s="245"/>
      <c r="R653" s="245"/>
      <c r="S653" s="245"/>
      <c r="T653" s="246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47" t="s">
        <v>160</v>
      </c>
      <c r="AU653" s="247" t="s">
        <v>83</v>
      </c>
      <c r="AV653" s="13" t="s">
        <v>83</v>
      </c>
      <c r="AW653" s="13" t="s">
        <v>30</v>
      </c>
      <c r="AX653" s="13" t="s">
        <v>73</v>
      </c>
      <c r="AY653" s="247" t="s">
        <v>144</v>
      </c>
    </row>
    <row r="654" spans="1:51" s="13" customFormat="1" ht="12">
      <c r="A654" s="13"/>
      <c r="B654" s="237"/>
      <c r="C654" s="238"/>
      <c r="D654" s="232" t="s">
        <v>160</v>
      </c>
      <c r="E654" s="239" t="s">
        <v>1</v>
      </c>
      <c r="F654" s="240" t="s">
        <v>197</v>
      </c>
      <c r="G654" s="238"/>
      <c r="H654" s="241">
        <v>57.322</v>
      </c>
      <c r="I654" s="242"/>
      <c r="J654" s="238"/>
      <c r="K654" s="238"/>
      <c r="L654" s="243"/>
      <c r="M654" s="244"/>
      <c r="N654" s="245"/>
      <c r="O654" s="245"/>
      <c r="P654" s="245"/>
      <c r="Q654" s="245"/>
      <c r="R654" s="245"/>
      <c r="S654" s="245"/>
      <c r="T654" s="246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47" t="s">
        <v>160</v>
      </c>
      <c r="AU654" s="247" t="s">
        <v>83</v>
      </c>
      <c r="AV654" s="13" t="s">
        <v>83</v>
      </c>
      <c r="AW654" s="13" t="s">
        <v>30</v>
      </c>
      <c r="AX654" s="13" t="s">
        <v>73</v>
      </c>
      <c r="AY654" s="247" t="s">
        <v>144</v>
      </c>
    </row>
    <row r="655" spans="1:51" s="13" customFormat="1" ht="12">
      <c r="A655" s="13"/>
      <c r="B655" s="237"/>
      <c r="C655" s="238"/>
      <c r="D655" s="232" t="s">
        <v>160</v>
      </c>
      <c r="E655" s="239" t="s">
        <v>1</v>
      </c>
      <c r="F655" s="240" t="s">
        <v>198</v>
      </c>
      <c r="G655" s="238"/>
      <c r="H655" s="241">
        <v>32.84</v>
      </c>
      <c r="I655" s="242"/>
      <c r="J655" s="238"/>
      <c r="K655" s="238"/>
      <c r="L655" s="243"/>
      <c r="M655" s="244"/>
      <c r="N655" s="245"/>
      <c r="O655" s="245"/>
      <c r="P655" s="245"/>
      <c r="Q655" s="245"/>
      <c r="R655" s="245"/>
      <c r="S655" s="245"/>
      <c r="T655" s="246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47" t="s">
        <v>160</v>
      </c>
      <c r="AU655" s="247" t="s">
        <v>83</v>
      </c>
      <c r="AV655" s="13" t="s">
        <v>83</v>
      </c>
      <c r="AW655" s="13" t="s">
        <v>30</v>
      </c>
      <c r="AX655" s="13" t="s">
        <v>73</v>
      </c>
      <c r="AY655" s="247" t="s">
        <v>144</v>
      </c>
    </row>
    <row r="656" spans="1:51" s="13" customFormat="1" ht="12">
      <c r="A656" s="13"/>
      <c r="B656" s="237"/>
      <c r="C656" s="238"/>
      <c r="D656" s="232" t="s">
        <v>160</v>
      </c>
      <c r="E656" s="239" t="s">
        <v>1</v>
      </c>
      <c r="F656" s="240" t="s">
        <v>199</v>
      </c>
      <c r="G656" s="238"/>
      <c r="H656" s="241">
        <v>55.997</v>
      </c>
      <c r="I656" s="242"/>
      <c r="J656" s="238"/>
      <c r="K656" s="238"/>
      <c r="L656" s="243"/>
      <c r="M656" s="244"/>
      <c r="N656" s="245"/>
      <c r="O656" s="245"/>
      <c r="P656" s="245"/>
      <c r="Q656" s="245"/>
      <c r="R656" s="245"/>
      <c r="S656" s="245"/>
      <c r="T656" s="246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47" t="s">
        <v>160</v>
      </c>
      <c r="AU656" s="247" t="s">
        <v>83</v>
      </c>
      <c r="AV656" s="13" t="s">
        <v>83</v>
      </c>
      <c r="AW656" s="13" t="s">
        <v>30</v>
      </c>
      <c r="AX656" s="13" t="s">
        <v>73</v>
      </c>
      <c r="AY656" s="247" t="s">
        <v>144</v>
      </c>
    </row>
    <row r="657" spans="1:51" s="13" customFormat="1" ht="12">
      <c r="A657" s="13"/>
      <c r="B657" s="237"/>
      <c r="C657" s="238"/>
      <c r="D657" s="232" t="s">
        <v>160</v>
      </c>
      <c r="E657" s="239" t="s">
        <v>1</v>
      </c>
      <c r="F657" s="240" t="s">
        <v>200</v>
      </c>
      <c r="G657" s="238"/>
      <c r="H657" s="241">
        <v>37.18</v>
      </c>
      <c r="I657" s="242"/>
      <c r="J657" s="238"/>
      <c r="K657" s="238"/>
      <c r="L657" s="243"/>
      <c r="M657" s="244"/>
      <c r="N657" s="245"/>
      <c r="O657" s="245"/>
      <c r="P657" s="245"/>
      <c r="Q657" s="245"/>
      <c r="R657" s="245"/>
      <c r="S657" s="245"/>
      <c r="T657" s="246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47" t="s">
        <v>160</v>
      </c>
      <c r="AU657" s="247" t="s">
        <v>83</v>
      </c>
      <c r="AV657" s="13" t="s">
        <v>83</v>
      </c>
      <c r="AW657" s="13" t="s">
        <v>30</v>
      </c>
      <c r="AX657" s="13" t="s">
        <v>73</v>
      </c>
      <c r="AY657" s="247" t="s">
        <v>144</v>
      </c>
    </row>
    <row r="658" spans="1:51" s="13" customFormat="1" ht="12">
      <c r="A658" s="13"/>
      <c r="B658" s="237"/>
      <c r="C658" s="238"/>
      <c r="D658" s="232" t="s">
        <v>160</v>
      </c>
      <c r="E658" s="239" t="s">
        <v>1</v>
      </c>
      <c r="F658" s="240" t="s">
        <v>201</v>
      </c>
      <c r="G658" s="238"/>
      <c r="H658" s="241">
        <v>53.785</v>
      </c>
      <c r="I658" s="242"/>
      <c r="J658" s="238"/>
      <c r="K658" s="238"/>
      <c r="L658" s="243"/>
      <c r="M658" s="244"/>
      <c r="N658" s="245"/>
      <c r="O658" s="245"/>
      <c r="P658" s="245"/>
      <c r="Q658" s="245"/>
      <c r="R658" s="245"/>
      <c r="S658" s="245"/>
      <c r="T658" s="246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47" t="s">
        <v>160</v>
      </c>
      <c r="AU658" s="247" t="s">
        <v>83</v>
      </c>
      <c r="AV658" s="13" t="s">
        <v>83</v>
      </c>
      <c r="AW658" s="13" t="s">
        <v>30</v>
      </c>
      <c r="AX658" s="13" t="s">
        <v>73</v>
      </c>
      <c r="AY658" s="247" t="s">
        <v>144</v>
      </c>
    </row>
    <row r="659" spans="1:51" s="13" customFormat="1" ht="12">
      <c r="A659" s="13"/>
      <c r="B659" s="237"/>
      <c r="C659" s="238"/>
      <c r="D659" s="232" t="s">
        <v>160</v>
      </c>
      <c r="E659" s="239" t="s">
        <v>1</v>
      </c>
      <c r="F659" s="240" t="s">
        <v>202</v>
      </c>
      <c r="G659" s="238"/>
      <c r="H659" s="241">
        <v>36.038</v>
      </c>
      <c r="I659" s="242"/>
      <c r="J659" s="238"/>
      <c r="K659" s="238"/>
      <c r="L659" s="243"/>
      <c r="M659" s="244"/>
      <c r="N659" s="245"/>
      <c r="O659" s="245"/>
      <c r="P659" s="245"/>
      <c r="Q659" s="245"/>
      <c r="R659" s="245"/>
      <c r="S659" s="245"/>
      <c r="T659" s="246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47" t="s">
        <v>160</v>
      </c>
      <c r="AU659" s="247" t="s">
        <v>83</v>
      </c>
      <c r="AV659" s="13" t="s">
        <v>83</v>
      </c>
      <c r="AW659" s="13" t="s">
        <v>30</v>
      </c>
      <c r="AX659" s="13" t="s">
        <v>73</v>
      </c>
      <c r="AY659" s="247" t="s">
        <v>144</v>
      </c>
    </row>
    <row r="660" spans="1:51" s="13" customFormat="1" ht="12">
      <c r="A660" s="13"/>
      <c r="B660" s="237"/>
      <c r="C660" s="238"/>
      <c r="D660" s="232" t="s">
        <v>160</v>
      </c>
      <c r="E660" s="239" t="s">
        <v>1</v>
      </c>
      <c r="F660" s="240" t="s">
        <v>203</v>
      </c>
      <c r="G660" s="238"/>
      <c r="H660" s="241">
        <v>54.895</v>
      </c>
      <c r="I660" s="242"/>
      <c r="J660" s="238"/>
      <c r="K660" s="238"/>
      <c r="L660" s="243"/>
      <c r="M660" s="244"/>
      <c r="N660" s="245"/>
      <c r="O660" s="245"/>
      <c r="P660" s="245"/>
      <c r="Q660" s="245"/>
      <c r="R660" s="245"/>
      <c r="S660" s="245"/>
      <c r="T660" s="246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47" t="s">
        <v>160</v>
      </c>
      <c r="AU660" s="247" t="s">
        <v>83</v>
      </c>
      <c r="AV660" s="13" t="s">
        <v>83</v>
      </c>
      <c r="AW660" s="13" t="s">
        <v>30</v>
      </c>
      <c r="AX660" s="13" t="s">
        <v>73</v>
      </c>
      <c r="AY660" s="247" t="s">
        <v>144</v>
      </c>
    </row>
    <row r="661" spans="1:51" s="13" customFormat="1" ht="12">
      <c r="A661" s="13"/>
      <c r="B661" s="237"/>
      <c r="C661" s="238"/>
      <c r="D661" s="232" t="s">
        <v>160</v>
      </c>
      <c r="E661" s="239" t="s">
        <v>1</v>
      </c>
      <c r="F661" s="240" t="s">
        <v>204</v>
      </c>
      <c r="G661" s="238"/>
      <c r="H661" s="241">
        <v>37.363</v>
      </c>
      <c r="I661" s="242"/>
      <c r="J661" s="238"/>
      <c r="K661" s="238"/>
      <c r="L661" s="243"/>
      <c r="M661" s="244"/>
      <c r="N661" s="245"/>
      <c r="O661" s="245"/>
      <c r="P661" s="245"/>
      <c r="Q661" s="245"/>
      <c r="R661" s="245"/>
      <c r="S661" s="245"/>
      <c r="T661" s="246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47" t="s">
        <v>160</v>
      </c>
      <c r="AU661" s="247" t="s">
        <v>83</v>
      </c>
      <c r="AV661" s="13" t="s">
        <v>83</v>
      </c>
      <c r="AW661" s="13" t="s">
        <v>30</v>
      </c>
      <c r="AX661" s="13" t="s">
        <v>73</v>
      </c>
      <c r="AY661" s="247" t="s">
        <v>144</v>
      </c>
    </row>
    <row r="662" spans="1:51" s="13" customFormat="1" ht="12">
      <c r="A662" s="13"/>
      <c r="B662" s="237"/>
      <c r="C662" s="238"/>
      <c r="D662" s="232" t="s">
        <v>160</v>
      </c>
      <c r="E662" s="239" t="s">
        <v>1</v>
      </c>
      <c r="F662" s="240" t="s">
        <v>205</v>
      </c>
      <c r="G662" s="238"/>
      <c r="H662" s="241">
        <v>52.495</v>
      </c>
      <c r="I662" s="242"/>
      <c r="J662" s="238"/>
      <c r="K662" s="238"/>
      <c r="L662" s="243"/>
      <c r="M662" s="244"/>
      <c r="N662" s="245"/>
      <c r="O662" s="245"/>
      <c r="P662" s="245"/>
      <c r="Q662" s="245"/>
      <c r="R662" s="245"/>
      <c r="S662" s="245"/>
      <c r="T662" s="246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47" t="s">
        <v>160</v>
      </c>
      <c r="AU662" s="247" t="s">
        <v>83</v>
      </c>
      <c r="AV662" s="13" t="s">
        <v>83</v>
      </c>
      <c r="AW662" s="13" t="s">
        <v>30</v>
      </c>
      <c r="AX662" s="13" t="s">
        <v>73</v>
      </c>
      <c r="AY662" s="247" t="s">
        <v>144</v>
      </c>
    </row>
    <row r="663" spans="1:51" s="13" customFormat="1" ht="12">
      <c r="A663" s="13"/>
      <c r="B663" s="237"/>
      <c r="C663" s="238"/>
      <c r="D663" s="232" t="s">
        <v>160</v>
      </c>
      <c r="E663" s="239" t="s">
        <v>1</v>
      </c>
      <c r="F663" s="240" t="s">
        <v>206</v>
      </c>
      <c r="G663" s="238"/>
      <c r="H663" s="241">
        <v>37.463</v>
      </c>
      <c r="I663" s="242"/>
      <c r="J663" s="238"/>
      <c r="K663" s="238"/>
      <c r="L663" s="243"/>
      <c r="M663" s="244"/>
      <c r="N663" s="245"/>
      <c r="O663" s="245"/>
      <c r="P663" s="245"/>
      <c r="Q663" s="245"/>
      <c r="R663" s="245"/>
      <c r="S663" s="245"/>
      <c r="T663" s="246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47" t="s">
        <v>160</v>
      </c>
      <c r="AU663" s="247" t="s">
        <v>83</v>
      </c>
      <c r="AV663" s="13" t="s">
        <v>83</v>
      </c>
      <c r="AW663" s="13" t="s">
        <v>30</v>
      </c>
      <c r="AX663" s="13" t="s">
        <v>73</v>
      </c>
      <c r="AY663" s="247" t="s">
        <v>144</v>
      </c>
    </row>
    <row r="664" spans="1:51" s="13" customFormat="1" ht="12">
      <c r="A664" s="13"/>
      <c r="B664" s="237"/>
      <c r="C664" s="238"/>
      <c r="D664" s="232" t="s">
        <v>160</v>
      </c>
      <c r="E664" s="239" t="s">
        <v>1</v>
      </c>
      <c r="F664" s="240" t="s">
        <v>207</v>
      </c>
      <c r="G664" s="238"/>
      <c r="H664" s="241">
        <v>51.75</v>
      </c>
      <c r="I664" s="242"/>
      <c r="J664" s="238"/>
      <c r="K664" s="238"/>
      <c r="L664" s="243"/>
      <c r="M664" s="244"/>
      <c r="N664" s="245"/>
      <c r="O664" s="245"/>
      <c r="P664" s="245"/>
      <c r="Q664" s="245"/>
      <c r="R664" s="245"/>
      <c r="S664" s="245"/>
      <c r="T664" s="246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47" t="s">
        <v>160</v>
      </c>
      <c r="AU664" s="247" t="s">
        <v>83</v>
      </c>
      <c r="AV664" s="13" t="s">
        <v>83</v>
      </c>
      <c r="AW664" s="13" t="s">
        <v>30</v>
      </c>
      <c r="AX664" s="13" t="s">
        <v>73</v>
      </c>
      <c r="AY664" s="247" t="s">
        <v>144</v>
      </c>
    </row>
    <row r="665" spans="1:51" s="13" customFormat="1" ht="12">
      <c r="A665" s="13"/>
      <c r="B665" s="237"/>
      <c r="C665" s="238"/>
      <c r="D665" s="232" t="s">
        <v>160</v>
      </c>
      <c r="E665" s="239" t="s">
        <v>1</v>
      </c>
      <c r="F665" s="240" t="s">
        <v>208</v>
      </c>
      <c r="G665" s="238"/>
      <c r="H665" s="241">
        <v>36.338</v>
      </c>
      <c r="I665" s="242"/>
      <c r="J665" s="238"/>
      <c r="K665" s="238"/>
      <c r="L665" s="243"/>
      <c r="M665" s="244"/>
      <c r="N665" s="245"/>
      <c r="O665" s="245"/>
      <c r="P665" s="245"/>
      <c r="Q665" s="245"/>
      <c r="R665" s="245"/>
      <c r="S665" s="245"/>
      <c r="T665" s="246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47" t="s">
        <v>160</v>
      </c>
      <c r="AU665" s="247" t="s">
        <v>83</v>
      </c>
      <c r="AV665" s="13" t="s">
        <v>83</v>
      </c>
      <c r="AW665" s="13" t="s">
        <v>30</v>
      </c>
      <c r="AX665" s="13" t="s">
        <v>73</v>
      </c>
      <c r="AY665" s="247" t="s">
        <v>144</v>
      </c>
    </row>
    <row r="666" spans="1:51" s="16" customFormat="1" ht="12">
      <c r="A666" s="16"/>
      <c r="B666" s="269"/>
      <c r="C666" s="270"/>
      <c r="D666" s="232" t="s">
        <v>160</v>
      </c>
      <c r="E666" s="271" t="s">
        <v>1</v>
      </c>
      <c r="F666" s="272" t="s">
        <v>209</v>
      </c>
      <c r="G666" s="270"/>
      <c r="H666" s="273">
        <v>1673.923</v>
      </c>
      <c r="I666" s="274"/>
      <c r="J666" s="270"/>
      <c r="K666" s="270"/>
      <c r="L666" s="275"/>
      <c r="M666" s="276"/>
      <c r="N666" s="277"/>
      <c r="O666" s="277"/>
      <c r="P666" s="277"/>
      <c r="Q666" s="277"/>
      <c r="R666" s="277"/>
      <c r="S666" s="277"/>
      <c r="T666" s="278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T666" s="279" t="s">
        <v>160</v>
      </c>
      <c r="AU666" s="279" t="s">
        <v>83</v>
      </c>
      <c r="AV666" s="16" t="s">
        <v>145</v>
      </c>
      <c r="AW666" s="16" t="s">
        <v>30</v>
      </c>
      <c r="AX666" s="16" t="s">
        <v>73</v>
      </c>
      <c r="AY666" s="279" t="s">
        <v>144</v>
      </c>
    </row>
    <row r="667" spans="1:51" s="15" customFormat="1" ht="12">
      <c r="A667" s="15"/>
      <c r="B667" s="259"/>
      <c r="C667" s="260"/>
      <c r="D667" s="232" t="s">
        <v>160</v>
      </c>
      <c r="E667" s="261" t="s">
        <v>1</v>
      </c>
      <c r="F667" s="262" t="s">
        <v>210</v>
      </c>
      <c r="G667" s="260"/>
      <c r="H667" s="261" t="s">
        <v>1</v>
      </c>
      <c r="I667" s="263"/>
      <c r="J667" s="260"/>
      <c r="K667" s="260"/>
      <c r="L667" s="264"/>
      <c r="M667" s="265"/>
      <c r="N667" s="266"/>
      <c r="O667" s="266"/>
      <c r="P667" s="266"/>
      <c r="Q667" s="266"/>
      <c r="R667" s="266"/>
      <c r="S667" s="266"/>
      <c r="T667" s="267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T667" s="268" t="s">
        <v>160</v>
      </c>
      <c r="AU667" s="268" t="s">
        <v>83</v>
      </c>
      <c r="AV667" s="15" t="s">
        <v>81</v>
      </c>
      <c r="AW667" s="15" t="s">
        <v>30</v>
      </c>
      <c r="AX667" s="15" t="s">
        <v>73</v>
      </c>
      <c r="AY667" s="268" t="s">
        <v>144</v>
      </c>
    </row>
    <row r="668" spans="1:51" s="13" customFormat="1" ht="12">
      <c r="A668" s="13"/>
      <c r="B668" s="237"/>
      <c r="C668" s="238"/>
      <c r="D668" s="232" t="s">
        <v>160</v>
      </c>
      <c r="E668" s="239" t="s">
        <v>1</v>
      </c>
      <c r="F668" s="240" t="s">
        <v>600</v>
      </c>
      <c r="G668" s="238"/>
      <c r="H668" s="241">
        <v>54.03</v>
      </c>
      <c r="I668" s="242"/>
      <c r="J668" s="238"/>
      <c r="K668" s="238"/>
      <c r="L668" s="243"/>
      <c r="M668" s="244"/>
      <c r="N668" s="245"/>
      <c r="O668" s="245"/>
      <c r="P668" s="245"/>
      <c r="Q668" s="245"/>
      <c r="R668" s="245"/>
      <c r="S668" s="245"/>
      <c r="T668" s="246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47" t="s">
        <v>160</v>
      </c>
      <c r="AU668" s="247" t="s">
        <v>83</v>
      </c>
      <c r="AV668" s="13" t="s">
        <v>83</v>
      </c>
      <c r="AW668" s="13" t="s">
        <v>30</v>
      </c>
      <c r="AX668" s="13" t="s">
        <v>73</v>
      </c>
      <c r="AY668" s="247" t="s">
        <v>144</v>
      </c>
    </row>
    <row r="669" spans="1:51" s="13" customFormat="1" ht="12">
      <c r="A669" s="13"/>
      <c r="B669" s="237"/>
      <c r="C669" s="238"/>
      <c r="D669" s="232" t="s">
        <v>160</v>
      </c>
      <c r="E669" s="239" t="s">
        <v>1</v>
      </c>
      <c r="F669" s="240" t="s">
        <v>601</v>
      </c>
      <c r="G669" s="238"/>
      <c r="H669" s="241">
        <v>53.93</v>
      </c>
      <c r="I669" s="242"/>
      <c r="J669" s="238"/>
      <c r="K669" s="238"/>
      <c r="L669" s="243"/>
      <c r="M669" s="244"/>
      <c r="N669" s="245"/>
      <c r="O669" s="245"/>
      <c r="P669" s="245"/>
      <c r="Q669" s="245"/>
      <c r="R669" s="245"/>
      <c r="S669" s="245"/>
      <c r="T669" s="246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47" t="s">
        <v>160</v>
      </c>
      <c r="AU669" s="247" t="s">
        <v>83</v>
      </c>
      <c r="AV669" s="13" t="s">
        <v>83</v>
      </c>
      <c r="AW669" s="13" t="s">
        <v>30</v>
      </c>
      <c r="AX669" s="13" t="s">
        <v>73</v>
      </c>
      <c r="AY669" s="247" t="s">
        <v>144</v>
      </c>
    </row>
    <row r="670" spans="1:51" s="13" customFormat="1" ht="12">
      <c r="A670" s="13"/>
      <c r="B670" s="237"/>
      <c r="C670" s="238"/>
      <c r="D670" s="232" t="s">
        <v>160</v>
      </c>
      <c r="E670" s="239" t="s">
        <v>1</v>
      </c>
      <c r="F670" s="240" t="s">
        <v>213</v>
      </c>
      <c r="G670" s="238"/>
      <c r="H670" s="241">
        <v>128.265</v>
      </c>
      <c r="I670" s="242"/>
      <c r="J670" s="238"/>
      <c r="K670" s="238"/>
      <c r="L670" s="243"/>
      <c r="M670" s="244"/>
      <c r="N670" s="245"/>
      <c r="O670" s="245"/>
      <c r="P670" s="245"/>
      <c r="Q670" s="245"/>
      <c r="R670" s="245"/>
      <c r="S670" s="245"/>
      <c r="T670" s="246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47" t="s">
        <v>160</v>
      </c>
      <c r="AU670" s="247" t="s">
        <v>83</v>
      </c>
      <c r="AV670" s="13" t="s">
        <v>83</v>
      </c>
      <c r="AW670" s="13" t="s">
        <v>30</v>
      </c>
      <c r="AX670" s="13" t="s">
        <v>73</v>
      </c>
      <c r="AY670" s="247" t="s">
        <v>144</v>
      </c>
    </row>
    <row r="671" spans="1:51" s="13" customFormat="1" ht="12">
      <c r="A671" s="13"/>
      <c r="B671" s="237"/>
      <c r="C671" s="238"/>
      <c r="D671" s="232" t="s">
        <v>160</v>
      </c>
      <c r="E671" s="239" t="s">
        <v>1</v>
      </c>
      <c r="F671" s="240" t="s">
        <v>602</v>
      </c>
      <c r="G671" s="238"/>
      <c r="H671" s="241">
        <v>53.83</v>
      </c>
      <c r="I671" s="242"/>
      <c r="J671" s="238"/>
      <c r="K671" s="238"/>
      <c r="L671" s="243"/>
      <c r="M671" s="244"/>
      <c r="N671" s="245"/>
      <c r="O671" s="245"/>
      <c r="P671" s="245"/>
      <c r="Q671" s="245"/>
      <c r="R671" s="245"/>
      <c r="S671" s="245"/>
      <c r="T671" s="246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47" t="s">
        <v>160</v>
      </c>
      <c r="AU671" s="247" t="s">
        <v>83</v>
      </c>
      <c r="AV671" s="13" t="s">
        <v>83</v>
      </c>
      <c r="AW671" s="13" t="s">
        <v>30</v>
      </c>
      <c r="AX671" s="13" t="s">
        <v>73</v>
      </c>
      <c r="AY671" s="247" t="s">
        <v>144</v>
      </c>
    </row>
    <row r="672" spans="1:51" s="13" customFormat="1" ht="12">
      <c r="A672" s="13"/>
      <c r="B672" s="237"/>
      <c r="C672" s="238"/>
      <c r="D672" s="232" t="s">
        <v>160</v>
      </c>
      <c r="E672" s="239" t="s">
        <v>1</v>
      </c>
      <c r="F672" s="240" t="s">
        <v>603</v>
      </c>
      <c r="G672" s="238"/>
      <c r="H672" s="241">
        <v>53.53</v>
      </c>
      <c r="I672" s="242"/>
      <c r="J672" s="238"/>
      <c r="K672" s="238"/>
      <c r="L672" s="243"/>
      <c r="M672" s="244"/>
      <c r="N672" s="245"/>
      <c r="O672" s="245"/>
      <c r="P672" s="245"/>
      <c r="Q672" s="245"/>
      <c r="R672" s="245"/>
      <c r="S672" s="245"/>
      <c r="T672" s="246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47" t="s">
        <v>160</v>
      </c>
      <c r="AU672" s="247" t="s">
        <v>83</v>
      </c>
      <c r="AV672" s="13" t="s">
        <v>83</v>
      </c>
      <c r="AW672" s="13" t="s">
        <v>30</v>
      </c>
      <c r="AX672" s="13" t="s">
        <v>73</v>
      </c>
      <c r="AY672" s="247" t="s">
        <v>144</v>
      </c>
    </row>
    <row r="673" spans="1:51" s="13" customFormat="1" ht="12">
      <c r="A673" s="13"/>
      <c r="B673" s="237"/>
      <c r="C673" s="238"/>
      <c r="D673" s="232" t="s">
        <v>160</v>
      </c>
      <c r="E673" s="239" t="s">
        <v>1</v>
      </c>
      <c r="F673" s="240" t="s">
        <v>604</v>
      </c>
      <c r="G673" s="238"/>
      <c r="H673" s="241">
        <v>57.296</v>
      </c>
      <c r="I673" s="242"/>
      <c r="J673" s="238"/>
      <c r="K673" s="238"/>
      <c r="L673" s="243"/>
      <c r="M673" s="244"/>
      <c r="N673" s="245"/>
      <c r="O673" s="245"/>
      <c r="P673" s="245"/>
      <c r="Q673" s="245"/>
      <c r="R673" s="245"/>
      <c r="S673" s="245"/>
      <c r="T673" s="246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47" t="s">
        <v>160</v>
      </c>
      <c r="AU673" s="247" t="s">
        <v>83</v>
      </c>
      <c r="AV673" s="13" t="s">
        <v>83</v>
      </c>
      <c r="AW673" s="13" t="s">
        <v>30</v>
      </c>
      <c r="AX673" s="13" t="s">
        <v>73</v>
      </c>
      <c r="AY673" s="247" t="s">
        <v>144</v>
      </c>
    </row>
    <row r="674" spans="1:51" s="13" customFormat="1" ht="12">
      <c r="A674" s="13"/>
      <c r="B674" s="237"/>
      <c r="C674" s="238"/>
      <c r="D674" s="232" t="s">
        <v>160</v>
      </c>
      <c r="E674" s="239" t="s">
        <v>1</v>
      </c>
      <c r="F674" s="240" t="s">
        <v>217</v>
      </c>
      <c r="G674" s="238"/>
      <c r="H674" s="241">
        <v>90.951</v>
      </c>
      <c r="I674" s="242"/>
      <c r="J674" s="238"/>
      <c r="K674" s="238"/>
      <c r="L674" s="243"/>
      <c r="M674" s="244"/>
      <c r="N674" s="245"/>
      <c r="O674" s="245"/>
      <c r="P674" s="245"/>
      <c r="Q674" s="245"/>
      <c r="R674" s="245"/>
      <c r="S674" s="245"/>
      <c r="T674" s="246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47" t="s">
        <v>160</v>
      </c>
      <c r="AU674" s="247" t="s">
        <v>83</v>
      </c>
      <c r="AV674" s="13" t="s">
        <v>83</v>
      </c>
      <c r="AW674" s="13" t="s">
        <v>30</v>
      </c>
      <c r="AX674" s="13" t="s">
        <v>73</v>
      </c>
      <c r="AY674" s="247" t="s">
        <v>144</v>
      </c>
    </row>
    <row r="675" spans="1:51" s="13" customFormat="1" ht="12">
      <c r="A675" s="13"/>
      <c r="B675" s="237"/>
      <c r="C675" s="238"/>
      <c r="D675" s="232" t="s">
        <v>160</v>
      </c>
      <c r="E675" s="239" t="s">
        <v>1</v>
      </c>
      <c r="F675" s="240" t="s">
        <v>605</v>
      </c>
      <c r="G675" s="238"/>
      <c r="H675" s="241">
        <v>57.101</v>
      </c>
      <c r="I675" s="242"/>
      <c r="J675" s="238"/>
      <c r="K675" s="238"/>
      <c r="L675" s="243"/>
      <c r="M675" s="244"/>
      <c r="N675" s="245"/>
      <c r="O675" s="245"/>
      <c r="P675" s="245"/>
      <c r="Q675" s="245"/>
      <c r="R675" s="245"/>
      <c r="S675" s="245"/>
      <c r="T675" s="246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47" t="s">
        <v>160</v>
      </c>
      <c r="AU675" s="247" t="s">
        <v>83</v>
      </c>
      <c r="AV675" s="13" t="s">
        <v>83</v>
      </c>
      <c r="AW675" s="13" t="s">
        <v>30</v>
      </c>
      <c r="AX675" s="13" t="s">
        <v>73</v>
      </c>
      <c r="AY675" s="247" t="s">
        <v>144</v>
      </c>
    </row>
    <row r="676" spans="1:51" s="13" customFormat="1" ht="12">
      <c r="A676" s="13"/>
      <c r="B676" s="237"/>
      <c r="C676" s="238"/>
      <c r="D676" s="232" t="s">
        <v>160</v>
      </c>
      <c r="E676" s="239" t="s">
        <v>1</v>
      </c>
      <c r="F676" s="240" t="s">
        <v>606</v>
      </c>
      <c r="G676" s="238"/>
      <c r="H676" s="241">
        <v>53.266</v>
      </c>
      <c r="I676" s="242"/>
      <c r="J676" s="238"/>
      <c r="K676" s="238"/>
      <c r="L676" s="243"/>
      <c r="M676" s="244"/>
      <c r="N676" s="245"/>
      <c r="O676" s="245"/>
      <c r="P676" s="245"/>
      <c r="Q676" s="245"/>
      <c r="R676" s="245"/>
      <c r="S676" s="245"/>
      <c r="T676" s="246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47" t="s">
        <v>160</v>
      </c>
      <c r="AU676" s="247" t="s">
        <v>83</v>
      </c>
      <c r="AV676" s="13" t="s">
        <v>83</v>
      </c>
      <c r="AW676" s="13" t="s">
        <v>30</v>
      </c>
      <c r="AX676" s="13" t="s">
        <v>73</v>
      </c>
      <c r="AY676" s="247" t="s">
        <v>144</v>
      </c>
    </row>
    <row r="677" spans="1:51" s="13" customFormat="1" ht="12">
      <c r="A677" s="13"/>
      <c r="B677" s="237"/>
      <c r="C677" s="238"/>
      <c r="D677" s="232" t="s">
        <v>160</v>
      </c>
      <c r="E677" s="239" t="s">
        <v>1</v>
      </c>
      <c r="F677" s="240" t="s">
        <v>220</v>
      </c>
      <c r="G677" s="238"/>
      <c r="H677" s="241">
        <v>101.44</v>
      </c>
      <c r="I677" s="242"/>
      <c r="J677" s="238"/>
      <c r="K677" s="238"/>
      <c r="L677" s="243"/>
      <c r="M677" s="244"/>
      <c r="N677" s="245"/>
      <c r="O677" s="245"/>
      <c r="P677" s="245"/>
      <c r="Q677" s="245"/>
      <c r="R677" s="245"/>
      <c r="S677" s="245"/>
      <c r="T677" s="246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47" t="s">
        <v>160</v>
      </c>
      <c r="AU677" s="247" t="s">
        <v>83</v>
      </c>
      <c r="AV677" s="13" t="s">
        <v>83</v>
      </c>
      <c r="AW677" s="13" t="s">
        <v>30</v>
      </c>
      <c r="AX677" s="13" t="s">
        <v>73</v>
      </c>
      <c r="AY677" s="247" t="s">
        <v>144</v>
      </c>
    </row>
    <row r="678" spans="1:51" s="13" customFormat="1" ht="12">
      <c r="A678" s="13"/>
      <c r="B678" s="237"/>
      <c r="C678" s="238"/>
      <c r="D678" s="232" t="s">
        <v>160</v>
      </c>
      <c r="E678" s="239" t="s">
        <v>1</v>
      </c>
      <c r="F678" s="240" t="s">
        <v>607</v>
      </c>
      <c r="G678" s="238"/>
      <c r="H678" s="241">
        <v>65.104</v>
      </c>
      <c r="I678" s="242"/>
      <c r="J678" s="238"/>
      <c r="K678" s="238"/>
      <c r="L678" s="243"/>
      <c r="M678" s="244"/>
      <c r="N678" s="245"/>
      <c r="O678" s="245"/>
      <c r="P678" s="245"/>
      <c r="Q678" s="245"/>
      <c r="R678" s="245"/>
      <c r="S678" s="245"/>
      <c r="T678" s="246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47" t="s">
        <v>160</v>
      </c>
      <c r="AU678" s="247" t="s">
        <v>83</v>
      </c>
      <c r="AV678" s="13" t="s">
        <v>83</v>
      </c>
      <c r="AW678" s="13" t="s">
        <v>30</v>
      </c>
      <c r="AX678" s="13" t="s">
        <v>73</v>
      </c>
      <c r="AY678" s="247" t="s">
        <v>144</v>
      </c>
    </row>
    <row r="679" spans="1:51" s="13" customFormat="1" ht="12">
      <c r="A679" s="13"/>
      <c r="B679" s="237"/>
      <c r="C679" s="238"/>
      <c r="D679" s="232" t="s">
        <v>160</v>
      </c>
      <c r="E679" s="239" t="s">
        <v>1</v>
      </c>
      <c r="F679" s="240" t="s">
        <v>608</v>
      </c>
      <c r="G679" s="238"/>
      <c r="H679" s="241">
        <v>67.424</v>
      </c>
      <c r="I679" s="242"/>
      <c r="J679" s="238"/>
      <c r="K679" s="238"/>
      <c r="L679" s="243"/>
      <c r="M679" s="244"/>
      <c r="N679" s="245"/>
      <c r="O679" s="245"/>
      <c r="P679" s="245"/>
      <c r="Q679" s="245"/>
      <c r="R679" s="245"/>
      <c r="S679" s="245"/>
      <c r="T679" s="246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47" t="s">
        <v>160</v>
      </c>
      <c r="AU679" s="247" t="s">
        <v>83</v>
      </c>
      <c r="AV679" s="13" t="s">
        <v>83</v>
      </c>
      <c r="AW679" s="13" t="s">
        <v>30</v>
      </c>
      <c r="AX679" s="13" t="s">
        <v>73</v>
      </c>
      <c r="AY679" s="247" t="s">
        <v>144</v>
      </c>
    </row>
    <row r="680" spans="1:51" s="13" customFormat="1" ht="12">
      <c r="A680" s="13"/>
      <c r="B680" s="237"/>
      <c r="C680" s="238"/>
      <c r="D680" s="232" t="s">
        <v>160</v>
      </c>
      <c r="E680" s="239" t="s">
        <v>1</v>
      </c>
      <c r="F680" s="240" t="s">
        <v>223</v>
      </c>
      <c r="G680" s="238"/>
      <c r="H680" s="241">
        <v>99.111</v>
      </c>
      <c r="I680" s="242"/>
      <c r="J680" s="238"/>
      <c r="K680" s="238"/>
      <c r="L680" s="243"/>
      <c r="M680" s="244"/>
      <c r="N680" s="245"/>
      <c r="O680" s="245"/>
      <c r="P680" s="245"/>
      <c r="Q680" s="245"/>
      <c r="R680" s="245"/>
      <c r="S680" s="245"/>
      <c r="T680" s="246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47" t="s">
        <v>160</v>
      </c>
      <c r="AU680" s="247" t="s">
        <v>83</v>
      </c>
      <c r="AV680" s="13" t="s">
        <v>83</v>
      </c>
      <c r="AW680" s="13" t="s">
        <v>30</v>
      </c>
      <c r="AX680" s="13" t="s">
        <v>73</v>
      </c>
      <c r="AY680" s="247" t="s">
        <v>144</v>
      </c>
    </row>
    <row r="681" spans="1:51" s="13" customFormat="1" ht="12">
      <c r="A681" s="13"/>
      <c r="B681" s="237"/>
      <c r="C681" s="238"/>
      <c r="D681" s="232" t="s">
        <v>160</v>
      </c>
      <c r="E681" s="239" t="s">
        <v>1</v>
      </c>
      <c r="F681" s="240" t="s">
        <v>609</v>
      </c>
      <c r="G681" s="238"/>
      <c r="H681" s="241">
        <v>58.381</v>
      </c>
      <c r="I681" s="242"/>
      <c r="J681" s="238"/>
      <c r="K681" s="238"/>
      <c r="L681" s="243"/>
      <c r="M681" s="244"/>
      <c r="N681" s="245"/>
      <c r="O681" s="245"/>
      <c r="P681" s="245"/>
      <c r="Q681" s="245"/>
      <c r="R681" s="245"/>
      <c r="S681" s="245"/>
      <c r="T681" s="246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47" t="s">
        <v>160</v>
      </c>
      <c r="AU681" s="247" t="s">
        <v>83</v>
      </c>
      <c r="AV681" s="13" t="s">
        <v>83</v>
      </c>
      <c r="AW681" s="13" t="s">
        <v>30</v>
      </c>
      <c r="AX681" s="13" t="s">
        <v>73</v>
      </c>
      <c r="AY681" s="247" t="s">
        <v>144</v>
      </c>
    </row>
    <row r="682" spans="1:51" s="13" customFormat="1" ht="12">
      <c r="A682" s="13"/>
      <c r="B682" s="237"/>
      <c r="C682" s="238"/>
      <c r="D682" s="232" t="s">
        <v>160</v>
      </c>
      <c r="E682" s="239" t="s">
        <v>1</v>
      </c>
      <c r="F682" s="240" t="s">
        <v>610</v>
      </c>
      <c r="G682" s="238"/>
      <c r="H682" s="241">
        <v>55.997</v>
      </c>
      <c r="I682" s="242"/>
      <c r="J682" s="238"/>
      <c r="K682" s="238"/>
      <c r="L682" s="243"/>
      <c r="M682" s="244"/>
      <c r="N682" s="245"/>
      <c r="O682" s="245"/>
      <c r="P682" s="245"/>
      <c r="Q682" s="245"/>
      <c r="R682" s="245"/>
      <c r="S682" s="245"/>
      <c r="T682" s="246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47" t="s">
        <v>160</v>
      </c>
      <c r="AU682" s="247" t="s">
        <v>83</v>
      </c>
      <c r="AV682" s="13" t="s">
        <v>83</v>
      </c>
      <c r="AW682" s="13" t="s">
        <v>30</v>
      </c>
      <c r="AX682" s="13" t="s">
        <v>73</v>
      </c>
      <c r="AY682" s="247" t="s">
        <v>144</v>
      </c>
    </row>
    <row r="683" spans="1:51" s="13" customFormat="1" ht="12">
      <c r="A683" s="13"/>
      <c r="B683" s="237"/>
      <c r="C683" s="238"/>
      <c r="D683" s="232" t="s">
        <v>160</v>
      </c>
      <c r="E683" s="239" t="s">
        <v>1</v>
      </c>
      <c r="F683" s="240" t="s">
        <v>226</v>
      </c>
      <c r="G683" s="238"/>
      <c r="H683" s="241">
        <v>100.44</v>
      </c>
      <c r="I683" s="242"/>
      <c r="J683" s="238"/>
      <c r="K683" s="238"/>
      <c r="L683" s="243"/>
      <c r="M683" s="244"/>
      <c r="N683" s="245"/>
      <c r="O683" s="245"/>
      <c r="P683" s="245"/>
      <c r="Q683" s="245"/>
      <c r="R683" s="245"/>
      <c r="S683" s="245"/>
      <c r="T683" s="246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47" t="s">
        <v>160</v>
      </c>
      <c r="AU683" s="247" t="s">
        <v>83</v>
      </c>
      <c r="AV683" s="13" t="s">
        <v>83</v>
      </c>
      <c r="AW683" s="13" t="s">
        <v>30</v>
      </c>
      <c r="AX683" s="13" t="s">
        <v>73</v>
      </c>
      <c r="AY683" s="247" t="s">
        <v>144</v>
      </c>
    </row>
    <row r="684" spans="1:51" s="13" customFormat="1" ht="12">
      <c r="A684" s="13"/>
      <c r="B684" s="237"/>
      <c r="C684" s="238"/>
      <c r="D684" s="232" t="s">
        <v>160</v>
      </c>
      <c r="E684" s="239" t="s">
        <v>1</v>
      </c>
      <c r="F684" s="240" t="s">
        <v>611</v>
      </c>
      <c r="G684" s="238"/>
      <c r="H684" s="241">
        <v>58.032</v>
      </c>
      <c r="I684" s="242"/>
      <c r="J684" s="238"/>
      <c r="K684" s="238"/>
      <c r="L684" s="243"/>
      <c r="M684" s="244"/>
      <c r="N684" s="245"/>
      <c r="O684" s="245"/>
      <c r="P684" s="245"/>
      <c r="Q684" s="245"/>
      <c r="R684" s="245"/>
      <c r="S684" s="245"/>
      <c r="T684" s="246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47" t="s">
        <v>160</v>
      </c>
      <c r="AU684" s="247" t="s">
        <v>83</v>
      </c>
      <c r="AV684" s="13" t="s">
        <v>83</v>
      </c>
      <c r="AW684" s="13" t="s">
        <v>30</v>
      </c>
      <c r="AX684" s="13" t="s">
        <v>73</v>
      </c>
      <c r="AY684" s="247" t="s">
        <v>144</v>
      </c>
    </row>
    <row r="685" spans="1:51" s="13" customFormat="1" ht="12">
      <c r="A685" s="13"/>
      <c r="B685" s="237"/>
      <c r="C685" s="238"/>
      <c r="D685" s="232" t="s">
        <v>160</v>
      </c>
      <c r="E685" s="239" t="s">
        <v>1</v>
      </c>
      <c r="F685" s="240" t="s">
        <v>612</v>
      </c>
      <c r="G685" s="238"/>
      <c r="H685" s="241">
        <v>58.65</v>
      </c>
      <c r="I685" s="242"/>
      <c r="J685" s="238"/>
      <c r="K685" s="238"/>
      <c r="L685" s="243"/>
      <c r="M685" s="244"/>
      <c r="N685" s="245"/>
      <c r="O685" s="245"/>
      <c r="P685" s="245"/>
      <c r="Q685" s="245"/>
      <c r="R685" s="245"/>
      <c r="S685" s="245"/>
      <c r="T685" s="246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47" t="s">
        <v>160</v>
      </c>
      <c r="AU685" s="247" t="s">
        <v>83</v>
      </c>
      <c r="AV685" s="13" t="s">
        <v>83</v>
      </c>
      <c r="AW685" s="13" t="s">
        <v>30</v>
      </c>
      <c r="AX685" s="13" t="s">
        <v>73</v>
      </c>
      <c r="AY685" s="247" t="s">
        <v>144</v>
      </c>
    </row>
    <row r="686" spans="1:51" s="13" customFormat="1" ht="12">
      <c r="A686" s="13"/>
      <c r="B686" s="237"/>
      <c r="C686" s="238"/>
      <c r="D686" s="232" t="s">
        <v>160</v>
      </c>
      <c r="E686" s="239" t="s">
        <v>1</v>
      </c>
      <c r="F686" s="240" t="s">
        <v>229</v>
      </c>
      <c r="G686" s="238"/>
      <c r="H686" s="241">
        <v>94.105</v>
      </c>
      <c r="I686" s="242"/>
      <c r="J686" s="238"/>
      <c r="K686" s="238"/>
      <c r="L686" s="243"/>
      <c r="M686" s="244"/>
      <c r="N686" s="245"/>
      <c r="O686" s="245"/>
      <c r="P686" s="245"/>
      <c r="Q686" s="245"/>
      <c r="R686" s="245"/>
      <c r="S686" s="245"/>
      <c r="T686" s="246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47" t="s">
        <v>160</v>
      </c>
      <c r="AU686" s="247" t="s">
        <v>83</v>
      </c>
      <c r="AV686" s="13" t="s">
        <v>83</v>
      </c>
      <c r="AW686" s="13" t="s">
        <v>30</v>
      </c>
      <c r="AX686" s="13" t="s">
        <v>73</v>
      </c>
      <c r="AY686" s="247" t="s">
        <v>144</v>
      </c>
    </row>
    <row r="687" spans="1:51" s="13" customFormat="1" ht="12">
      <c r="A687" s="13"/>
      <c r="B687" s="237"/>
      <c r="C687" s="238"/>
      <c r="D687" s="232" t="s">
        <v>160</v>
      </c>
      <c r="E687" s="239" t="s">
        <v>1</v>
      </c>
      <c r="F687" s="240" t="s">
        <v>613</v>
      </c>
      <c r="G687" s="238"/>
      <c r="H687" s="241">
        <v>54.729</v>
      </c>
      <c r="I687" s="242"/>
      <c r="J687" s="238"/>
      <c r="K687" s="238"/>
      <c r="L687" s="243"/>
      <c r="M687" s="244"/>
      <c r="N687" s="245"/>
      <c r="O687" s="245"/>
      <c r="P687" s="245"/>
      <c r="Q687" s="245"/>
      <c r="R687" s="245"/>
      <c r="S687" s="245"/>
      <c r="T687" s="246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47" t="s">
        <v>160</v>
      </c>
      <c r="AU687" s="247" t="s">
        <v>83</v>
      </c>
      <c r="AV687" s="13" t="s">
        <v>83</v>
      </c>
      <c r="AW687" s="13" t="s">
        <v>30</v>
      </c>
      <c r="AX687" s="13" t="s">
        <v>73</v>
      </c>
      <c r="AY687" s="247" t="s">
        <v>144</v>
      </c>
    </row>
    <row r="688" spans="1:51" s="13" customFormat="1" ht="12">
      <c r="A688" s="13"/>
      <c r="B688" s="237"/>
      <c r="C688" s="238"/>
      <c r="D688" s="232" t="s">
        <v>160</v>
      </c>
      <c r="E688" s="239" t="s">
        <v>1</v>
      </c>
      <c r="F688" s="240" t="s">
        <v>614</v>
      </c>
      <c r="G688" s="238"/>
      <c r="H688" s="241">
        <v>56.494</v>
      </c>
      <c r="I688" s="242"/>
      <c r="J688" s="238"/>
      <c r="K688" s="238"/>
      <c r="L688" s="243"/>
      <c r="M688" s="244"/>
      <c r="N688" s="245"/>
      <c r="O688" s="245"/>
      <c r="P688" s="245"/>
      <c r="Q688" s="245"/>
      <c r="R688" s="245"/>
      <c r="S688" s="245"/>
      <c r="T688" s="246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47" t="s">
        <v>160</v>
      </c>
      <c r="AU688" s="247" t="s">
        <v>83</v>
      </c>
      <c r="AV688" s="13" t="s">
        <v>83</v>
      </c>
      <c r="AW688" s="13" t="s">
        <v>30</v>
      </c>
      <c r="AX688" s="13" t="s">
        <v>73</v>
      </c>
      <c r="AY688" s="247" t="s">
        <v>144</v>
      </c>
    </row>
    <row r="689" spans="1:51" s="13" customFormat="1" ht="12">
      <c r="A689" s="13"/>
      <c r="B689" s="237"/>
      <c r="C689" s="238"/>
      <c r="D689" s="232" t="s">
        <v>160</v>
      </c>
      <c r="E689" s="239" t="s">
        <v>1</v>
      </c>
      <c r="F689" s="240" t="s">
        <v>615</v>
      </c>
      <c r="G689" s="238"/>
      <c r="H689" s="241">
        <v>54.929</v>
      </c>
      <c r="I689" s="242"/>
      <c r="J689" s="238"/>
      <c r="K689" s="238"/>
      <c r="L689" s="243"/>
      <c r="M689" s="244"/>
      <c r="N689" s="245"/>
      <c r="O689" s="245"/>
      <c r="P689" s="245"/>
      <c r="Q689" s="245"/>
      <c r="R689" s="245"/>
      <c r="S689" s="245"/>
      <c r="T689" s="246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47" t="s">
        <v>160</v>
      </c>
      <c r="AU689" s="247" t="s">
        <v>83</v>
      </c>
      <c r="AV689" s="13" t="s">
        <v>83</v>
      </c>
      <c r="AW689" s="13" t="s">
        <v>30</v>
      </c>
      <c r="AX689" s="13" t="s">
        <v>73</v>
      </c>
      <c r="AY689" s="247" t="s">
        <v>144</v>
      </c>
    </row>
    <row r="690" spans="1:51" s="13" customFormat="1" ht="12">
      <c r="A690" s="13"/>
      <c r="B690" s="237"/>
      <c r="C690" s="238"/>
      <c r="D690" s="232" t="s">
        <v>160</v>
      </c>
      <c r="E690" s="239" t="s">
        <v>1</v>
      </c>
      <c r="F690" s="240" t="s">
        <v>233</v>
      </c>
      <c r="G690" s="238"/>
      <c r="H690" s="241">
        <v>128.365</v>
      </c>
      <c r="I690" s="242"/>
      <c r="J690" s="238"/>
      <c r="K690" s="238"/>
      <c r="L690" s="243"/>
      <c r="M690" s="244"/>
      <c r="N690" s="245"/>
      <c r="O690" s="245"/>
      <c r="P690" s="245"/>
      <c r="Q690" s="245"/>
      <c r="R690" s="245"/>
      <c r="S690" s="245"/>
      <c r="T690" s="246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47" t="s">
        <v>160</v>
      </c>
      <c r="AU690" s="247" t="s">
        <v>83</v>
      </c>
      <c r="AV690" s="13" t="s">
        <v>83</v>
      </c>
      <c r="AW690" s="13" t="s">
        <v>30</v>
      </c>
      <c r="AX690" s="13" t="s">
        <v>73</v>
      </c>
      <c r="AY690" s="247" t="s">
        <v>144</v>
      </c>
    </row>
    <row r="691" spans="1:51" s="13" customFormat="1" ht="12">
      <c r="A691" s="13"/>
      <c r="B691" s="237"/>
      <c r="C691" s="238"/>
      <c r="D691" s="232" t="s">
        <v>160</v>
      </c>
      <c r="E691" s="239" t="s">
        <v>1</v>
      </c>
      <c r="F691" s="240" t="s">
        <v>616</v>
      </c>
      <c r="G691" s="238"/>
      <c r="H691" s="241">
        <v>55.029</v>
      </c>
      <c r="I691" s="242"/>
      <c r="J691" s="238"/>
      <c r="K691" s="238"/>
      <c r="L691" s="243"/>
      <c r="M691" s="244"/>
      <c r="N691" s="245"/>
      <c r="O691" s="245"/>
      <c r="P691" s="245"/>
      <c r="Q691" s="245"/>
      <c r="R691" s="245"/>
      <c r="S691" s="245"/>
      <c r="T691" s="246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47" t="s">
        <v>160</v>
      </c>
      <c r="AU691" s="247" t="s">
        <v>83</v>
      </c>
      <c r="AV691" s="13" t="s">
        <v>83</v>
      </c>
      <c r="AW691" s="13" t="s">
        <v>30</v>
      </c>
      <c r="AX691" s="13" t="s">
        <v>73</v>
      </c>
      <c r="AY691" s="247" t="s">
        <v>144</v>
      </c>
    </row>
    <row r="692" spans="1:51" s="16" customFormat="1" ht="12">
      <c r="A692" s="16"/>
      <c r="B692" s="269"/>
      <c r="C692" s="270"/>
      <c r="D692" s="232" t="s">
        <v>160</v>
      </c>
      <c r="E692" s="271" t="s">
        <v>1</v>
      </c>
      <c r="F692" s="272" t="s">
        <v>209</v>
      </c>
      <c r="G692" s="270"/>
      <c r="H692" s="273">
        <v>1710.429</v>
      </c>
      <c r="I692" s="274"/>
      <c r="J692" s="270"/>
      <c r="K692" s="270"/>
      <c r="L692" s="275"/>
      <c r="M692" s="276"/>
      <c r="N692" s="277"/>
      <c r="O692" s="277"/>
      <c r="P692" s="277"/>
      <c r="Q692" s="277"/>
      <c r="R692" s="277"/>
      <c r="S692" s="277"/>
      <c r="T692" s="278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T692" s="279" t="s">
        <v>160</v>
      </c>
      <c r="AU692" s="279" t="s">
        <v>83</v>
      </c>
      <c r="AV692" s="16" t="s">
        <v>145</v>
      </c>
      <c r="AW692" s="16" t="s">
        <v>30</v>
      </c>
      <c r="AX692" s="16" t="s">
        <v>73</v>
      </c>
      <c r="AY692" s="279" t="s">
        <v>144</v>
      </c>
    </row>
    <row r="693" spans="1:51" s="14" customFormat="1" ht="12">
      <c r="A693" s="14"/>
      <c r="B693" s="248"/>
      <c r="C693" s="249"/>
      <c r="D693" s="232" t="s">
        <v>160</v>
      </c>
      <c r="E693" s="250" t="s">
        <v>1</v>
      </c>
      <c r="F693" s="251" t="s">
        <v>163</v>
      </c>
      <c r="G693" s="249"/>
      <c r="H693" s="252">
        <v>3384.352</v>
      </c>
      <c r="I693" s="253"/>
      <c r="J693" s="249"/>
      <c r="K693" s="249"/>
      <c r="L693" s="254"/>
      <c r="M693" s="255"/>
      <c r="N693" s="256"/>
      <c r="O693" s="256"/>
      <c r="P693" s="256"/>
      <c r="Q693" s="256"/>
      <c r="R693" s="256"/>
      <c r="S693" s="256"/>
      <c r="T693" s="257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58" t="s">
        <v>160</v>
      </c>
      <c r="AU693" s="258" t="s">
        <v>83</v>
      </c>
      <c r="AV693" s="14" t="s">
        <v>151</v>
      </c>
      <c r="AW693" s="14" t="s">
        <v>30</v>
      </c>
      <c r="AX693" s="14" t="s">
        <v>81</v>
      </c>
      <c r="AY693" s="258" t="s">
        <v>144</v>
      </c>
    </row>
    <row r="694" spans="1:65" s="2" customFormat="1" ht="33" customHeight="1">
      <c r="A694" s="39"/>
      <c r="B694" s="40"/>
      <c r="C694" s="219" t="s">
        <v>617</v>
      </c>
      <c r="D694" s="219" t="s">
        <v>147</v>
      </c>
      <c r="E694" s="220" t="s">
        <v>618</v>
      </c>
      <c r="F694" s="221" t="s">
        <v>619</v>
      </c>
      <c r="G694" s="222" t="s">
        <v>157</v>
      </c>
      <c r="H694" s="223">
        <v>3384.352</v>
      </c>
      <c r="I694" s="224"/>
      <c r="J694" s="225">
        <f>ROUND(I694*H694,2)</f>
        <v>0</v>
      </c>
      <c r="K694" s="221" t="s">
        <v>1</v>
      </c>
      <c r="L694" s="45"/>
      <c r="M694" s="226" t="s">
        <v>1</v>
      </c>
      <c r="N694" s="227" t="s">
        <v>38</v>
      </c>
      <c r="O694" s="92"/>
      <c r="P694" s="228">
        <f>O694*H694</f>
        <v>0</v>
      </c>
      <c r="Q694" s="228">
        <v>0.00026</v>
      </c>
      <c r="R694" s="228">
        <f>Q694*H694</f>
        <v>0.8799315199999999</v>
      </c>
      <c r="S694" s="228">
        <v>0</v>
      </c>
      <c r="T694" s="229">
        <f>S694*H694</f>
        <v>0</v>
      </c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R694" s="230" t="s">
        <v>327</v>
      </c>
      <c r="AT694" s="230" t="s">
        <v>147</v>
      </c>
      <c r="AU694" s="230" t="s">
        <v>83</v>
      </c>
      <c r="AY694" s="18" t="s">
        <v>144</v>
      </c>
      <c r="BE694" s="231">
        <f>IF(N694="základní",J694,0)</f>
        <v>0</v>
      </c>
      <c r="BF694" s="231">
        <f>IF(N694="snížená",J694,0)</f>
        <v>0</v>
      </c>
      <c r="BG694" s="231">
        <f>IF(N694="zákl. přenesená",J694,0)</f>
        <v>0</v>
      </c>
      <c r="BH694" s="231">
        <f>IF(N694="sníž. přenesená",J694,0)</f>
        <v>0</v>
      </c>
      <c r="BI694" s="231">
        <f>IF(N694="nulová",J694,0)</f>
        <v>0</v>
      </c>
      <c r="BJ694" s="18" t="s">
        <v>81</v>
      </c>
      <c r="BK694" s="231">
        <f>ROUND(I694*H694,2)</f>
        <v>0</v>
      </c>
      <c r="BL694" s="18" t="s">
        <v>327</v>
      </c>
      <c r="BM694" s="230" t="s">
        <v>620</v>
      </c>
    </row>
    <row r="695" spans="1:47" s="2" customFormat="1" ht="12">
      <c r="A695" s="39"/>
      <c r="B695" s="40"/>
      <c r="C695" s="41"/>
      <c r="D695" s="232" t="s">
        <v>153</v>
      </c>
      <c r="E695" s="41"/>
      <c r="F695" s="233" t="s">
        <v>621</v>
      </c>
      <c r="G695" s="41"/>
      <c r="H695" s="41"/>
      <c r="I695" s="234"/>
      <c r="J695" s="41"/>
      <c r="K695" s="41"/>
      <c r="L695" s="45"/>
      <c r="M695" s="235"/>
      <c r="N695" s="236"/>
      <c r="O695" s="92"/>
      <c r="P695" s="92"/>
      <c r="Q695" s="92"/>
      <c r="R695" s="92"/>
      <c r="S695" s="92"/>
      <c r="T695" s="93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T695" s="18" t="s">
        <v>153</v>
      </c>
      <c r="AU695" s="18" t="s">
        <v>83</v>
      </c>
    </row>
    <row r="696" spans="1:51" s="15" customFormat="1" ht="12">
      <c r="A696" s="15"/>
      <c r="B696" s="259"/>
      <c r="C696" s="260"/>
      <c r="D696" s="232" t="s">
        <v>160</v>
      </c>
      <c r="E696" s="261" t="s">
        <v>1</v>
      </c>
      <c r="F696" s="262" t="s">
        <v>170</v>
      </c>
      <c r="G696" s="260"/>
      <c r="H696" s="261" t="s">
        <v>1</v>
      </c>
      <c r="I696" s="263"/>
      <c r="J696" s="260"/>
      <c r="K696" s="260"/>
      <c r="L696" s="264"/>
      <c r="M696" s="265"/>
      <c r="N696" s="266"/>
      <c r="O696" s="266"/>
      <c r="P696" s="266"/>
      <c r="Q696" s="266"/>
      <c r="R696" s="266"/>
      <c r="S696" s="266"/>
      <c r="T696" s="267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T696" s="268" t="s">
        <v>160</v>
      </c>
      <c r="AU696" s="268" t="s">
        <v>83</v>
      </c>
      <c r="AV696" s="15" t="s">
        <v>81</v>
      </c>
      <c r="AW696" s="15" t="s">
        <v>30</v>
      </c>
      <c r="AX696" s="15" t="s">
        <v>73</v>
      </c>
      <c r="AY696" s="268" t="s">
        <v>144</v>
      </c>
    </row>
    <row r="697" spans="1:51" s="13" customFormat="1" ht="12">
      <c r="A697" s="13"/>
      <c r="B697" s="237"/>
      <c r="C697" s="238"/>
      <c r="D697" s="232" t="s">
        <v>160</v>
      </c>
      <c r="E697" s="239" t="s">
        <v>1</v>
      </c>
      <c r="F697" s="240" t="s">
        <v>171</v>
      </c>
      <c r="G697" s="238"/>
      <c r="H697" s="241">
        <v>38.035</v>
      </c>
      <c r="I697" s="242"/>
      <c r="J697" s="238"/>
      <c r="K697" s="238"/>
      <c r="L697" s="243"/>
      <c r="M697" s="244"/>
      <c r="N697" s="245"/>
      <c r="O697" s="245"/>
      <c r="P697" s="245"/>
      <c r="Q697" s="245"/>
      <c r="R697" s="245"/>
      <c r="S697" s="245"/>
      <c r="T697" s="246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47" t="s">
        <v>160</v>
      </c>
      <c r="AU697" s="247" t="s">
        <v>83</v>
      </c>
      <c r="AV697" s="13" t="s">
        <v>83</v>
      </c>
      <c r="AW697" s="13" t="s">
        <v>30</v>
      </c>
      <c r="AX697" s="13" t="s">
        <v>73</v>
      </c>
      <c r="AY697" s="247" t="s">
        <v>144</v>
      </c>
    </row>
    <row r="698" spans="1:51" s="13" customFormat="1" ht="12">
      <c r="A698" s="13"/>
      <c r="B698" s="237"/>
      <c r="C698" s="238"/>
      <c r="D698" s="232" t="s">
        <v>160</v>
      </c>
      <c r="E698" s="239" t="s">
        <v>1</v>
      </c>
      <c r="F698" s="240" t="s">
        <v>172</v>
      </c>
      <c r="G698" s="238"/>
      <c r="H698" s="241">
        <v>21.685</v>
      </c>
      <c r="I698" s="242"/>
      <c r="J698" s="238"/>
      <c r="K698" s="238"/>
      <c r="L698" s="243"/>
      <c r="M698" s="244"/>
      <c r="N698" s="245"/>
      <c r="O698" s="245"/>
      <c r="P698" s="245"/>
      <c r="Q698" s="245"/>
      <c r="R698" s="245"/>
      <c r="S698" s="245"/>
      <c r="T698" s="246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47" t="s">
        <v>160</v>
      </c>
      <c r="AU698" s="247" t="s">
        <v>83</v>
      </c>
      <c r="AV698" s="13" t="s">
        <v>83</v>
      </c>
      <c r="AW698" s="13" t="s">
        <v>30</v>
      </c>
      <c r="AX698" s="13" t="s">
        <v>73</v>
      </c>
      <c r="AY698" s="247" t="s">
        <v>144</v>
      </c>
    </row>
    <row r="699" spans="1:51" s="13" customFormat="1" ht="12">
      <c r="A699" s="13"/>
      <c r="B699" s="237"/>
      <c r="C699" s="238"/>
      <c r="D699" s="232" t="s">
        <v>160</v>
      </c>
      <c r="E699" s="239" t="s">
        <v>1</v>
      </c>
      <c r="F699" s="240" t="s">
        <v>173</v>
      </c>
      <c r="G699" s="238"/>
      <c r="H699" s="241">
        <v>34.638</v>
      </c>
      <c r="I699" s="242"/>
      <c r="J699" s="238"/>
      <c r="K699" s="238"/>
      <c r="L699" s="243"/>
      <c r="M699" s="244"/>
      <c r="N699" s="245"/>
      <c r="O699" s="245"/>
      <c r="P699" s="245"/>
      <c r="Q699" s="245"/>
      <c r="R699" s="245"/>
      <c r="S699" s="245"/>
      <c r="T699" s="246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47" t="s">
        <v>160</v>
      </c>
      <c r="AU699" s="247" t="s">
        <v>83</v>
      </c>
      <c r="AV699" s="13" t="s">
        <v>83</v>
      </c>
      <c r="AW699" s="13" t="s">
        <v>30</v>
      </c>
      <c r="AX699" s="13" t="s">
        <v>73</v>
      </c>
      <c r="AY699" s="247" t="s">
        <v>144</v>
      </c>
    </row>
    <row r="700" spans="1:51" s="13" customFormat="1" ht="12">
      <c r="A700" s="13"/>
      <c r="B700" s="237"/>
      <c r="C700" s="238"/>
      <c r="D700" s="232" t="s">
        <v>160</v>
      </c>
      <c r="E700" s="239" t="s">
        <v>1</v>
      </c>
      <c r="F700" s="240" t="s">
        <v>174</v>
      </c>
      <c r="G700" s="238"/>
      <c r="H700" s="241">
        <v>53.339</v>
      </c>
      <c r="I700" s="242"/>
      <c r="J700" s="238"/>
      <c r="K700" s="238"/>
      <c r="L700" s="243"/>
      <c r="M700" s="244"/>
      <c r="N700" s="245"/>
      <c r="O700" s="245"/>
      <c r="P700" s="245"/>
      <c r="Q700" s="245"/>
      <c r="R700" s="245"/>
      <c r="S700" s="245"/>
      <c r="T700" s="246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47" t="s">
        <v>160</v>
      </c>
      <c r="AU700" s="247" t="s">
        <v>83</v>
      </c>
      <c r="AV700" s="13" t="s">
        <v>83</v>
      </c>
      <c r="AW700" s="13" t="s">
        <v>30</v>
      </c>
      <c r="AX700" s="13" t="s">
        <v>73</v>
      </c>
      <c r="AY700" s="247" t="s">
        <v>144</v>
      </c>
    </row>
    <row r="701" spans="1:51" s="13" customFormat="1" ht="12">
      <c r="A701" s="13"/>
      <c r="B701" s="237"/>
      <c r="C701" s="238"/>
      <c r="D701" s="232" t="s">
        <v>160</v>
      </c>
      <c r="E701" s="239" t="s">
        <v>1</v>
      </c>
      <c r="F701" s="240" t="s">
        <v>175</v>
      </c>
      <c r="G701" s="238"/>
      <c r="H701" s="241">
        <v>34.638</v>
      </c>
      <c r="I701" s="242"/>
      <c r="J701" s="238"/>
      <c r="K701" s="238"/>
      <c r="L701" s="243"/>
      <c r="M701" s="244"/>
      <c r="N701" s="245"/>
      <c r="O701" s="245"/>
      <c r="P701" s="245"/>
      <c r="Q701" s="245"/>
      <c r="R701" s="245"/>
      <c r="S701" s="245"/>
      <c r="T701" s="246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47" t="s">
        <v>160</v>
      </c>
      <c r="AU701" s="247" t="s">
        <v>83</v>
      </c>
      <c r="AV701" s="13" t="s">
        <v>83</v>
      </c>
      <c r="AW701" s="13" t="s">
        <v>30</v>
      </c>
      <c r="AX701" s="13" t="s">
        <v>73</v>
      </c>
      <c r="AY701" s="247" t="s">
        <v>144</v>
      </c>
    </row>
    <row r="702" spans="1:51" s="13" customFormat="1" ht="12">
      <c r="A702" s="13"/>
      <c r="B702" s="237"/>
      <c r="C702" s="238"/>
      <c r="D702" s="232" t="s">
        <v>160</v>
      </c>
      <c r="E702" s="239" t="s">
        <v>1</v>
      </c>
      <c r="F702" s="240" t="s">
        <v>176</v>
      </c>
      <c r="G702" s="238"/>
      <c r="H702" s="241">
        <v>54.959</v>
      </c>
      <c r="I702" s="242"/>
      <c r="J702" s="238"/>
      <c r="K702" s="238"/>
      <c r="L702" s="243"/>
      <c r="M702" s="244"/>
      <c r="N702" s="245"/>
      <c r="O702" s="245"/>
      <c r="P702" s="245"/>
      <c r="Q702" s="245"/>
      <c r="R702" s="245"/>
      <c r="S702" s="245"/>
      <c r="T702" s="246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47" t="s">
        <v>160</v>
      </c>
      <c r="AU702" s="247" t="s">
        <v>83</v>
      </c>
      <c r="AV702" s="13" t="s">
        <v>83</v>
      </c>
      <c r="AW702" s="13" t="s">
        <v>30</v>
      </c>
      <c r="AX702" s="13" t="s">
        <v>73</v>
      </c>
      <c r="AY702" s="247" t="s">
        <v>144</v>
      </c>
    </row>
    <row r="703" spans="1:51" s="13" customFormat="1" ht="12">
      <c r="A703" s="13"/>
      <c r="B703" s="237"/>
      <c r="C703" s="238"/>
      <c r="D703" s="232" t="s">
        <v>160</v>
      </c>
      <c r="E703" s="239" t="s">
        <v>1</v>
      </c>
      <c r="F703" s="240" t="s">
        <v>177</v>
      </c>
      <c r="G703" s="238"/>
      <c r="H703" s="241">
        <v>34.638</v>
      </c>
      <c r="I703" s="242"/>
      <c r="J703" s="238"/>
      <c r="K703" s="238"/>
      <c r="L703" s="243"/>
      <c r="M703" s="244"/>
      <c r="N703" s="245"/>
      <c r="O703" s="245"/>
      <c r="P703" s="245"/>
      <c r="Q703" s="245"/>
      <c r="R703" s="245"/>
      <c r="S703" s="245"/>
      <c r="T703" s="246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47" t="s">
        <v>160</v>
      </c>
      <c r="AU703" s="247" t="s">
        <v>83</v>
      </c>
      <c r="AV703" s="13" t="s">
        <v>83</v>
      </c>
      <c r="AW703" s="13" t="s">
        <v>30</v>
      </c>
      <c r="AX703" s="13" t="s">
        <v>73</v>
      </c>
      <c r="AY703" s="247" t="s">
        <v>144</v>
      </c>
    </row>
    <row r="704" spans="1:51" s="13" customFormat="1" ht="12">
      <c r="A704" s="13"/>
      <c r="B704" s="237"/>
      <c r="C704" s="238"/>
      <c r="D704" s="232" t="s">
        <v>160</v>
      </c>
      <c r="E704" s="239" t="s">
        <v>1</v>
      </c>
      <c r="F704" s="240" t="s">
        <v>178</v>
      </c>
      <c r="G704" s="238"/>
      <c r="H704" s="241">
        <v>54.659</v>
      </c>
      <c r="I704" s="242"/>
      <c r="J704" s="238"/>
      <c r="K704" s="238"/>
      <c r="L704" s="243"/>
      <c r="M704" s="244"/>
      <c r="N704" s="245"/>
      <c r="O704" s="245"/>
      <c r="P704" s="245"/>
      <c r="Q704" s="245"/>
      <c r="R704" s="245"/>
      <c r="S704" s="245"/>
      <c r="T704" s="246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47" t="s">
        <v>160</v>
      </c>
      <c r="AU704" s="247" t="s">
        <v>83</v>
      </c>
      <c r="AV704" s="13" t="s">
        <v>83</v>
      </c>
      <c r="AW704" s="13" t="s">
        <v>30</v>
      </c>
      <c r="AX704" s="13" t="s">
        <v>73</v>
      </c>
      <c r="AY704" s="247" t="s">
        <v>144</v>
      </c>
    </row>
    <row r="705" spans="1:51" s="13" customFormat="1" ht="12">
      <c r="A705" s="13"/>
      <c r="B705" s="237"/>
      <c r="C705" s="238"/>
      <c r="D705" s="232" t="s">
        <v>160</v>
      </c>
      <c r="E705" s="239" t="s">
        <v>1</v>
      </c>
      <c r="F705" s="240" t="s">
        <v>179</v>
      </c>
      <c r="G705" s="238"/>
      <c r="H705" s="241">
        <v>57.638</v>
      </c>
      <c r="I705" s="242"/>
      <c r="J705" s="238"/>
      <c r="K705" s="238"/>
      <c r="L705" s="243"/>
      <c r="M705" s="244"/>
      <c r="N705" s="245"/>
      <c r="O705" s="245"/>
      <c r="P705" s="245"/>
      <c r="Q705" s="245"/>
      <c r="R705" s="245"/>
      <c r="S705" s="245"/>
      <c r="T705" s="246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47" t="s">
        <v>160</v>
      </c>
      <c r="AU705" s="247" t="s">
        <v>83</v>
      </c>
      <c r="AV705" s="13" t="s">
        <v>83</v>
      </c>
      <c r="AW705" s="13" t="s">
        <v>30</v>
      </c>
      <c r="AX705" s="13" t="s">
        <v>73</v>
      </c>
      <c r="AY705" s="247" t="s">
        <v>144</v>
      </c>
    </row>
    <row r="706" spans="1:51" s="13" customFormat="1" ht="12">
      <c r="A706" s="13"/>
      <c r="B706" s="237"/>
      <c r="C706" s="238"/>
      <c r="D706" s="232" t="s">
        <v>160</v>
      </c>
      <c r="E706" s="239" t="s">
        <v>1</v>
      </c>
      <c r="F706" s="240" t="s">
        <v>180</v>
      </c>
      <c r="G706" s="238"/>
      <c r="H706" s="241">
        <v>55.396</v>
      </c>
      <c r="I706" s="242"/>
      <c r="J706" s="238"/>
      <c r="K706" s="238"/>
      <c r="L706" s="243"/>
      <c r="M706" s="244"/>
      <c r="N706" s="245"/>
      <c r="O706" s="245"/>
      <c r="P706" s="245"/>
      <c r="Q706" s="245"/>
      <c r="R706" s="245"/>
      <c r="S706" s="245"/>
      <c r="T706" s="246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47" t="s">
        <v>160</v>
      </c>
      <c r="AU706" s="247" t="s">
        <v>83</v>
      </c>
      <c r="AV706" s="13" t="s">
        <v>83</v>
      </c>
      <c r="AW706" s="13" t="s">
        <v>30</v>
      </c>
      <c r="AX706" s="13" t="s">
        <v>73</v>
      </c>
      <c r="AY706" s="247" t="s">
        <v>144</v>
      </c>
    </row>
    <row r="707" spans="1:51" s="13" customFormat="1" ht="12">
      <c r="A707" s="13"/>
      <c r="B707" s="237"/>
      <c r="C707" s="238"/>
      <c r="D707" s="232" t="s">
        <v>160</v>
      </c>
      <c r="E707" s="239" t="s">
        <v>1</v>
      </c>
      <c r="F707" s="240" t="s">
        <v>181</v>
      </c>
      <c r="G707" s="238"/>
      <c r="H707" s="241">
        <v>57.436</v>
      </c>
      <c r="I707" s="242"/>
      <c r="J707" s="238"/>
      <c r="K707" s="238"/>
      <c r="L707" s="243"/>
      <c r="M707" s="244"/>
      <c r="N707" s="245"/>
      <c r="O707" s="245"/>
      <c r="P707" s="245"/>
      <c r="Q707" s="245"/>
      <c r="R707" s="245"/>
      <c r="S707" s="245"/>
      <c r="T707" s="246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47" t="s">
        <v>160</v>
      </c>
      <c r="AU707" s="247" t="s">
        <v>83</v>
      </c>
      <c r="AV707" s="13" t="s">
        <v>83</v>
      </c>
      <c r="AW707" s="13" t="s">
        <v>30</v>
      </c>
      <c r="AX707" s="13" t="s">
        <v>73</v>
      </c>
      <c r="AY707" s="247" t="s">
        <v>144</v>
      </c>
    </row>
    <row r="708" spans="1:51" s="13" customFormat="1" ht="12">
      <c r="A708" s="13"/>
      <c r="B708" s="237"/>
      <c r="C708" s="238"/>
      <c r="D708" s="232" t="s">
        <v>160</v>
      </c>
      <c r="E708" s="239" t="s">
        <v>1</v>
      </c>
      <c r="F708" s="240" t="s">
        <v>182</v>
      </c>
      <c r="G708" s="238"/>
      <c r="H708" s="241">
        <v>54.545</v>
      </c>
      <c r="I708" s="242"/>
      <c r="J708" s="238"/>
      <c r="K708" s="238"/>
      <c r="L708" s="243"/>
      <c r="M708" s="244"/>
      <c r="N708" s="245"/>
      <c r="O708" s="245"/>
      <c r="P708" s="245"/>
      <c r="Q708" s="245"/>
      <c r="R708" s="245"/>
      <c r="S708" s="245"/>
      <c r="T708" s="246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47" t="s">
        <v>160</v>
      </c>
      <c r="AU708" s="247" t="s">
        <v>83</v>
      </c>
      <c r="AV708" s="13" t="s">
        <v>83</v>
      </c>
      <c r="AW708" s="13" t="s">
        <v>30</v>
      </c>
      <c r="AX708" s="13" t="s">
        <v>73</v>
      </c>
      <c r="AY708" s="247" t="s">
        <v>144</v>
      </c>
    </row>
    <row r="709" spans="1:51" s="13" customFormat="1" ht="12">
      <c r="A709" s="13"/>
      <c r="B709" s="237"/>
      <c r="C709" s="238"/>
      <c r="D709" s="232" t="s">
        <v>160</v>
      </c>
      <c r="E709" s="239" t="s">
        <v>1</v>
      </c>
      <c r="F709" s="240" t="s">
        <v>183</v>
      </c>
      <c r="G709" s="238"/>
      <c r="H709" s="241">
        <v>56.263</v>
      </c>
      <c r="I709" s="242"/>
      <c r="J709" s="238"/>
      <c r="K709" s="238"/>
      <c r="L709" s="243"/>
      <c r="M709" s="244"/>
      <c r="N709" s="245"/>
      <c r="O709" s="245"/>
      <c r="P709" s="245"/>
      <c r="Q709" s="245"/>
      <c r="R709" s="245"/>
      <c r="S709" s="245"/>
      <c r="T709" s="246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47" t="s">
        <v>160</v>
      </c>
      <c r="AU709" s="247" t="s">
        <v>83</v>
      </c>
      <c r="AV709" s="13" t="s">
        <v>83</v>
      </c>
      <c r="AW709" s="13" t="s">
        <v>30</v>
      </c>
      <c r="AX709" s="13" t="s">
        <v>73</v>
      </c>
      <c r="AY709" s="247" t="s">
        <v>144</v>
      </c>
    </row>
    <row r="710" spans="1:51" s="13" customFormat="1" ht="12">
      <c r="A710" s="13"/>
      <c r="B710" s="237"/>
      <c r="C710" s="238"/>
      <c r="D710" s="232" t="s">
        <v>160</v>
      </c>
      <c r="E710" s="239" t="s">
        <v>1</v>
      </c>
      <c r="F710" s="240" t="s">
        <v>184</v>
      </c>
      <c r="G710" s="238"/>
      <c r="H710" s="241">
        <v>19.61</v>
      </c>
      <c r="I710" s="242"/>
      <c r="J710" s="238"/>
      <c r="K710" s="238"/>
      <c r="L710" s="243"/>
      <c r="M710" s="244"/>
      <c r="N710" s="245"/>
      <c r="O710" s="245"/>
      <c r="P710" s="245"/>
      <c r="Q710" s="245"/>
      <c r="R710" s="245"/>
      <c r="S710" s="245"/>
      <c r="T710" s="246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47" t="s">
        <v>160</v>
      </c>
      <c r="AU710" s="247" t="s">
        <v>83</v>
      </c>
      <c r="AV710" s="13" t="s">
        <v>83</v>
      </c>
      <c r="AW710" s="13" t="s">
        <v>30</v>
      </c>
      <c r="AX710" s="13" t="s">
        <v>73</v>
      </c>
      <c r="AY710" s="247" t="s">
        <v>144</v>
      </c>
    </row>
    <row r="711" spans="1:51" s="13" customFormat="1" ht="12">
      <c r="A711" s="13"/>
      <c r="B711" s="237"/>
      <c r="C711" s="238"/>
      <c r="D711" s="232" t="s">
        <v>160</v>
      </c>
      <c r="E711" s="239" t="s">
        <v>1</v>
      </c>
      <c r="F711" s="240" t="s">
        <v>185</v>
      </c>
      <c r="G711" s="238"/>
      <c r="H711" s="241">
        <v>27.675</v>
      </c>
      <c r="I711" s="242"/>
      <c r="J711" s="238"/>
      <c r="K711" s="238"/>
      <c r="L711" s="243"/>
      <c r="M711" s="244"/>
      <c r="N711" s="245"/>
      <c r="O711" s="245"/>
      <c r="P711" s="245"/>
      <c r="Q711" s="245"/>
      <c r="R711" s="245"/>
      <c r="S711" s="245"/>
      <c r="T711" s="246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47" t="s">
        <v>160</v>
      </c>
      <c r="AU711" s="247" t="s">
        <v>83</v>
      </c>
      <c r="AV711" s="13" t="s">
        <v>83</v>
      </c>
      <c r="AW711" s="13" t="s">
        <v>30</v>
      </c>
      <c r="AX711" s="13" t="s">
        <v>73</v>
      </c>
      <c r="AY711" s="247" t="s">
        <v>144</v>
      </c>
    </row>
    <row r="712" spans="1:51" s="13" customFormat="1" ht="12">
      <c r="A712" s="13"/>
      <c r="B712" s="237"/>
      <c r="C712" s="238"/>
      <c r="D712" s="232" t="s">
        <v>160</v>
      </c>
      <c r="E712" s="239" t="s">
        <v>1</v>
      </c>
      <c r="F712" s="240" t="s">
        <v>186</v>
      </c>
      <c r="G712" s="238"/>
      <c r="H712" s="241">
        <v>43.976</v>
      </c>
      <c r="I712" s="242"/>
      <c r="J712" s="238"/>
      <c r="K712" s="238"/>
      <c r="L712" s="243"/>
      <c r="M712" s="244"/>
      <c r="N712" s="245"/>
      <c r="O712" s="245"/>
      <c r="P712" s="245"/>
      <c r="Q712" s="245"/>
      <c r="R712" s="245"/>
      <c r="S712" s="245"/>
      <c r="T712" s="246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47" t="s">
        <v>160</v>
      </c>
      <c r="AU712" s="247" t="s">
        <v>83</v>
      </c>
      <c r="AV712" s="13" t="s">
        <v>83</v>
      </c>
      <c r="AW712" s="13" t="s">
        <v>30</v>
      </c>
      <c r="AX712" s="13" t="s">
        <v>73</v>
      </c>
      <c r="AY712" s="247" t="s">
        <v>144</v>
      </c>
    </row>
    <row r="713" spans="1:51" s="13" customFormat="1" ht="12">
      <c r="A713" s="13"/>
      <c r="B713" s="237"/>
      <c r="C713" s="238"/>
      <c r="D713" s="232" t="s">
        <v>160</v>
      </c>
      <c r="E713" s="239" t="s">
        <v>1</v>
      </c>
      <c r="F713" s="240" t="s">
        <v>187</v>
      </c>
      <c r="G713" s="238"/>
      <c r="H713" s="241">
        <v>34.295</v>
      </c>
      <c r="I713" s="242"/>
      <c r="J713" s="238"/>
      <c r="K713" s="238"/>
      <c r="L713" s="243"/>
      <c r="M713" s="244"/>
      <c r="N713" s="245"/>
      <c r="O713" s="245"/>
      <c r="P713" s="245"/>
      <c r="Q713" s="245"/>
      <c r="R713" s="245"/>
      <c r="S713" s="245"/>
      <c r="T713" s="246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47" t="s">
        <v>160</v>
      </c>
      <c r="AU713" s="247" t="s">
        <v>83</v>
      </c>
      <c r="AV713" s="13" t="s">
        <v>83</v>
      </c>
      <c r="AW713" s="13" t="s">
        <v>30</v>
      </c>
      <c r="AX713" s="13" t="s">
        <v>73</v>
      </c>
      <c r="AY713" s="247" t="s">
        <v>144</v>
      </c>
    </row>
    <row r="714" spans="1:51" s="13" customFormat="1" ht="12">
      <c r="A714" s="13"/>
      <c r="B714" s="237"/>
      <c r="C714" s="238"/>
      <c r="D714" s="232" t="s">
        <v>160</v>
      </c>
      <c r="E714" s="239" t="s">
        <v>1</v>
      </c>
      <c r="F714" s="240" t="s">
        <v>188</v>
      </c>
      <c r="G714" s="238"/>
      <c r="H714" s="241">
        <v>60.857</v>
      </c>
      <c r="I714" s="242"/>
      <c r="J714" s="238"/>
      <c r="K714" s="238"/>
      <c r="L714" s="243"/>
      <c r="M714" s="244"/>
      <c r="N714" s="245"/>
      <c r="O714" s="245"/>
      <c r="P714" s="245"/>
      <c r="Q714" s="245"/>
      <c r="R714" s="245"/>
      <c r="S714" s="245"/>
      <c r="T714" s="246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47" t="s">
        <v>160</v>
      </c>
      <c r="AU714" s="247" t="s">
        <v>83</v>
      </c>
      <c r="AV714" s="13" t="s">
        <v>83</v>
      </c>
      <c r="AW714" s="13" t="s">
        <v>30</v>
      </c>
      <c r="AX714" s="13" t="s">
        <v>73</v>
      </c>
      <c r="AY714" s="247" t="s">
        <v>144</v>
      </c>
    </row>
    <row r="715" spans="1:51" s="13" customFormat="1" ht="12">
      <c r="A715" s="13"/>
      <c r="B715" s="237"/>
      <c r="C715" s="238"/>
      <c r="D715" s="232" t="s">
        <v>160</v>
      </c>
      <c r="E715" s="239" t="s">
        <v>1</v>
      </c>
      <c r="F715" s="240" t="s">
        <v>189</v>
      </c>
      <c r="G715" s="238"/>
      <c r="H715" s="241">
        <v>61.995</v>
      </c>
      <c r="I715" s="242"/>
      <c r="J715" s="238"/>
      <c r="K715" s="238"/>
      <c r="L715" s="243"/>
      <c r="M715" s="244"/>
      <c r="N715" s="245"/>
      <c r="O715" s="245"/>
      <c r="P715" s="245"/>
      <c r="Q715" s="245"/>
      <c r="R715" s="245"/>
      <c r="S715" s="245"/>
      <c r="T715" s="246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47" t="s">
        <v>160</v>
      </c>
      <c r="AU715" s="247" t="s">
        <v>83</v>
      </c>
      <c r="AV715" s="13" t="s">
        <v>83</v>
      </c>
      <c r="AW715" s="13" t="s">
        <v>30</v>
      </c>
      <c r="AX715" s="13" t="s">
        <v>73</v>
      </c>
      <c r="AY715" s="247" t="s">
        <v>144</v>
      </c>
    </row>
    <row r="716" spans="1:51" s="13" customFormat="1" ht="12">
      <c r="A716" s="13"/>
      <c r="B716" s="237"/>
      <c r="C716" s="238"/>
      <c r="D716" s="232" t="s">
        <v>160</v>
      </c>
      <c r="E716" s="239" t="s">
        <v>1</v>
      </c>
      <c r="F716" s="240" t="s">
        <v>190</v>
      </c>
      <c r="G716" s="238"/>
      <c r="H716" s="241">
        <v>60.699</v>
      </c>
      <c r="I716" s="242"/>
      <c r="J716" s="238"/>
      <c r="K716" s="238"/>
      <c r="L716" s="243"/>
      <c r="M716" s="244"/>
      <c r="N716" s="245"/>
      <c r="O716" s="245"/>
      <c r="P716" s="245"/>
      <c r="Q716" s="245"/>
      <c r="R716" s="245"/>
      <c r="S716" s="245"/>
      <c r="T716" s="246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47" t="s">
        <v>160</v>
      </c>
      <c r="AU716" s="247" t="s">
        <v>83</v>
      </c>
      <c r="AV716" s="13" t="s">
        <v>83</v>
      </c>
      <c r="AW716" s="13" t="s">
        <v>30</v>
      </c>
      <c r="AX716" s="13" t="s">
        <v>73</v>
      </c>
      <c r="AY716" s="247" t="s">
        <v>144</v>
      </c>
    </row>
    <row r="717" spans="1:51" s="13" customFormat="1" ht="12">
      <c r="A717" s="13"/>
      <c r="B717" s="237"/>
      <c r="C717" s="238"/>
      <c r="D717" s="232" t="s">
        <v>160</v>
      </c>
      <c r="E717" s="239" t="s">
        <v>1</v>
      </c>
      <c r="F717" s="240" t="s">
        <v>191</v>
      </c>
      <c r="G717" s="238"/>
      <c r="H717" s="241">
        <v>40.973</v>
      </c>
      <c r="I717" s="242"/>
      <c r="J717" s="238"/>
      <c r="K717" s="238"/>
      <c r="L717" s="243"/>
      <c r="M717" s="244"/>
      <c r="N717" s="245"/>
      <c r="O717" s="245"/>
      <c r="P717" s="245"/>
      <c r="Q717" s="245"/>
      <c r="R717" s="245"/>
      <c r="S717" s="245"/>
      <c r="T717" s="246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47" t="s">
        <v>160</v>
      </c>
      <c r="AU717" s="247" t="s">
        <v>83</v>
      </c>
      <c r="AV717" s="13" t="s">
        <v>83</v>
      </c>
      <c r="AW717" s="13" t="s">
        <v>30</v>
      </c>
      <c r="AX717" s="13" t="s">
        <v>73</v>
      </c>
      <c r="AY717" s="247" t="s">
        <v>144</v>
      </c>
    </row>
    <row r="718" spans="1:51" s="13" customFormat="1" ht="12">
      <c r="A718" s="13"/>
      <c r="B718" s="237"/>
      <c r="C718" s="238"/>
      <c r="D718" s="232" t="s">
        <v>160</v>
      </c>
      <c r="E718" s="239" t="s">
        <v>1</v>
      </c>
      <c r="F718" s="240" t="s">
        <v>192</v>
      </c>
      <c r="G718" s="238"/>
      <c r="H718" s="241">
        <v>41.805</v>
      </c>
      <c r="I718" s="242"/>
      <c r="J718" s="238"/>
      <c r="K718" s="238"/>
      <c r="L718" s="243"/>
      <c r="M718" s="244"/>
      <c r="N718" s="245"/>
      <c r="O718" s="245"/>
      <c r="P718" s="245"/>
      <c r="Q718" s="245"/>
      <c r="R718" s="245"/>
      <c r="S718" s="245"/>
      <c r="T718" s="246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47" t="s">
        <v>160</v>
      </c>
      <c r="AU718" s="247" t="s">
        <v>83</v>
      </c>
      <c r="AV718" s="13" t="s">
        <v>83</v>
      </c>
      <c r="AW718" s="13" t="s">
        <v>30</v>
      </c>
      <c r="AX718" s="13" t="s">
        <v>73</v>
      </c>
      <c r="AY718" s="247" t="s">
        <v>144</v>
      </c>
    </row>
    <row r="719" spans="1:51" s="13" customFormat="1" ht="12">
      <c r="A719" s="13"/>
      <c r="B719" s="237"/>
      <c r="C719" s="238"/>
      <c r="D719" s="232" t="s">
        <v>160</v>
      </c>
      <c r="E719" s="239" t="s">
        <v>1</v>
      </c>
      <c r="F719" s="240" t="s">
        <v>193</v>
      </c>
      <c r="G719" s="238"/>
      <c r="H719" s="241">
        <v>43.515</v>
      </c>
      <c r="I719" s="242"/>
      <c r="J719" s="238"/>
      <c r="K719" s="238"/>
      <c r="L719" s="243"/>
      <c r="M719" s="244"/>
      <c r="N719" s="245"/>
      <c r="O719" s="245"/>
      <c r="P719" s="245"/>
      <c r="Q719" s="245"/>
      <c r="R719" s="245"/>
      <c r="S719" s="245"/>
      <c r="T719" s="246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47" t="s">
        <v>160</v>
      </c>
      <c r="AU719" s="247" t="s">
        <v>83</v>
      </c>
      <c r="AV719" s="13" t="s">
        <v>83</v>
      </c>
      <c r="AW719" s="13" t="s">
        <v>30</v>
      </c>
      <c r="AX719" s="13" t="s">
        <v>73</v>
      </c>
      <c r="AY719" s="247" t="s">
        <v>144</v>
      </c>
    </row>
    <row r="720" spans="1:51" s="13" customFormat="1" ht="12">
      <c r="A720" s="13"/>
      <c r="B720" s="237"/>
      <c r="C720" s="238"/>
      <c r="D720" s="232" t="s">
        <v>160</v>
      </c>
      <c r="E720" s="239" t="s">
        <v>1</v>
      </c>
      <c r="F720" s="240" t="s">
        <v>194</v>
      </c>
      <c r="G720" s="238"/>
      <c r="H720" s="241">
        <v>35.2</v>
      </c>
      <c r="I720" s="242"/>
      <c r="J720" s="238"/>
      <c r="K720" s="238"/>
      <c r="L720" s="243"/>
      <c r="M720" s="244"/>
      <c r="N720" s="245"/>
      <c r="O720" s="245"/>
      <c r="P720" s="245"/>
      <c r="Q720" s="245"/>
      <c r="R720" s="245"/>
      <c r="S720" s="245"/>
      <c r="T720" s="246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47" t="s">
        <v>160</v>
      </c>
      <c r="AU720" s="247" t="s">
        <v>83</v>
      </c>
      <c r="AV720" s="13" t="s">
        <v>83</v>
      </c>
      <c r="AW720" s="13" t="s">
        <v>30</v>
      </c>
      <c r="AX720" s="13" t="s">
        <v>73</v>
      </c>
      <c r="AY720" s="247" t="s">
        <v>144</v>
      </c>
    </row>
    <row r="721" spans="1:51" s="13" customFormat="1" ht="12">
      <c r="A721" s="13"/>
      <c r="B721" s="237"/>
      <c r="C721" s="238"/>
      <c r="D721" s="232" t="s">
        <v>160</v>
      </c>
      <c r="E721" s="239" t="s">
        <v>1</v>
      </c>
      <c r="F721" s="240" t="s">
        <v>195</v>
      </c>
      <c r="G721" s="238"/>
      <c r="H721" s="241">
        <v>23.153</v>
      </c>
      <c r="I721" s="242"/>
      <c r="J721" s="238"/>
      <c r="K721" s="238"/>
      <c r="L721" s="243"/>
      <c r="M721" s="244"/>
      <c r="N721" s="245"/>
      <c r="O721" s="245"/>
      <c r="P721" s="245"/>
      <c r="Q721" s="245"/>
      <c r="R721" s="245"/>
      <c r="S721" s="245"/>
      <c r="T721" s="246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47" t="s">
        <v>160</v>
      </c>
      <c r="AU721" s="247" t="s">
        <v>83</v>
      </c>
      <c r="AV721" s="13" t="s">
        <v>83</v>
      </c>
      <c r="AW721" s="13" t="s">
        <v>30</v>
      </c>
      <c r="AX721" s="13" t="s">
        <v>73</v>
      </c>
      <c r="AY721" s="247" t="s">
        <v>144</v>
      </c>
    </row>
    <row r="722" spans="1:51" s="13" customFormat="1" ht="12">
      <c r="A722" s="13"/>
      <c r="B722" s="237"/>
      <c r="C722" s="238"/>
      <c r="D722" s="232" t="s">
        <v>160</v>
      </c>
      <c r="E722" s="239" t="s">
        <v>1</v>
      </c>
      <c r="F722" s="240" t="s">
        <v>196</v>
      </c>
      <c r="G722" s="238"/>
      <c r="H722" s="241">
        <v>28.835</v>
      </c>
      <c r="I722" s="242"/>
      <c r="J722" s="238"/>
      <c r="K722" s="238"/>
      <c r="L722" s="243"/>
      <c r="M722" s="244"/>
      <c r="N722" s="245"/>
      <c r="O722" s="245"/>
      <c r="P722" s="245"/>
      <c r="Q722" s="245"/>
      <c r="R722" s="245"/>
      <c r="S722" s="245"/>
      <c r="T722" s="246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47" t="s">
        <v>160</v>
      </c>
      <c r="AU722" s="247" t="s">
        <v>83</v>
      </c>
      <c r="AV722" s="13" t="s">
        <v>83</v>
      </c>
      <c r="AW722" s="13" t="s">
        <v>30</v>
      </c>
      <c r="AX722" s="13" t="s">
        <v>73</v>
      </c>
      <c r="AY722" s="247" t="s">
        <v>144</v>
      </c>
    </row>
    <row r="723" spans="1:51" s="13" customFormat="1" ht="12">
      <c r="A723" s="13"/>
      <c r="B723" s="237"/>
      <c r="C723" s="238"/>
      <c r="D723" s="232" t="s">
        <v>160</v>
      </c>
      <c r="E723" s="239" t="s">
        <v>1</v>
      </c>
      <c r="F723" s="240" t="s">
        <v>197</v>
      </c>
      <c r="G723" s="238"/>
      <c r="H723" s="241">
        <v>57.322</v>
      </c>
      <c r="I723" s="242"/>
      <c r="J723" s="238"/>
      <c r="K723" s="238"/>
      <c r="L723" s="243"/>
      <c r="M723" s="244"/>
      <c r="N723" s="245"/>
      <c r="O723" s="245"/>
      <c r="P723" s="245"/>
      <c r="Q723" s="245"/>
      <c r="R723" s="245"/>
      <c r="S723" s="245"/>
      <c r="T723" s="246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47" t="s">
        <v>160</v>
      </c>
      <c r="AU723" s="247" t="s">
        <v>83</v>
      </c>
      <c r="AV723" s="13" t="s">
        <v>83</v>
      </c>
      <c r="AW723" s="13" t="s">
        <v>30</v>
      </c>
      <c r="AX723" s="13" t="s">
        <v>73</v>
      </c>
      <c r="AY723" s="247" t="s">
        <v>144</v>
      </c>
    </row>
    <row r="724" spans="1:51" s="13" customFormat="1" ht="12">
      <c r="A724" s="13"/>
      <c r="B724" s="237"/>
      <c r="C724" s="238"/>
      <c r="D724" s="232" t="s">
        <v>160</v>
      </c>
      <c r="E724" s="239" t="s">
        <v>1</v>
      </c>
      <c r="F724" s="240" t="s">
        <v>198</v>
      </c>
      <c r="G724" s="238"/>
      <c r="H724" s="241">
        <v>32.84</v>
      </c>
      <c r="I724" s="242"/>
      <c r="J724" s="238"/>
      <c r="K724" s="238"/>
      <c r="L724" s="243"/>
      <c r="M724" s="244"/>
      <c r="N724" s="245"/>
      <c r="O724" s="245"/>
      <c r="P724" s="245"/>
      <c r="Q724" s="245"/>
      <c r="R724" s="245"/>
      <c r="S724" s="245"/>
      <c r="T724" s="246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47" t="s">
        <v>160</v>
      </c>
      <c r="AU724" s="247" t="s">
        <v>83</v>
      </c>
      <c r="AV724" s="13" t="s">
        <v>83</v>
      </c>
      <c r="AW724" s="13" t="s">
        <v>30</v>
      </c>
      <c r="AX724" s="13" t="s">
        <v>73</v>
      </c>
      <c r="AY724" s="247" t="s">
        <v>144</v>
      </c>
    </row>
    <row r="725" spans="1:51" s="13" customFormat="1" ht="12">
      <c r="A725" s="13"/>
      <c r="B725" s="237"/>
      <c r="C725" s="238"/>
      <c r="D725" s="232" t="s">
        <v>160</v>
      </c>
      <c r="E725" s="239" t="s">
        <v>1</v>
      </c>
      <c r="F725" s="240" t="s">
        <v>199</v>
      </c>
      <c r="G725" s="238"/>
      <c r="H725" s="241">
        <v>55.997</v>
      </c>
      <c r="I725" s="242"/>
      <c r="J725" s="238"/>
      <c r="K725" s="238"/>
      <c r="L725" s="243"/>
      <c r="M725" s="244"/>
      <c r="N725" s="245"/>
      <c r="O725" s="245"/>
      <c r="P725" s="245"/>
      <c r="Q725" s="245"/>
      <c r="R725" s="245"/>
      <c r="S725" s="245"/>
      <c r="T725" s="246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47" t="s">
        <v>160</v>
      </c>
      <c r="AU725" s="247" t="s">
        <v>83</v>
      </c>
      <c r="AV725" s="13" t="s">
        <v>83</v>
      </c>
      <c r="AW725" s="13" t="s">
        <v>30</v>
      </c>
      <c r="AX725" s="13" t="s">
        <v>73</v>
      </c>
      <c r="AY725" s="247" t="s">
        <v>144</v>
      </c>
    </row>
    <row r="726" spans="1:51" s="13" customFormat="1" ht="12">
      <c r="A726" s="13"/>
      <c r="B726" s="237"/>
      <c r="C726" s="238"/>
      <c r="D726" s="232" t="s">
        <v>160</v>
      </c>
      <c r="E726" s="239" t="s">
        <v>1</v>
      </c>
      <c r="F726" s="240" t="s">
        <v>200</v>
      </c>
      <c r="G726" s="238"/>
      <c r="H726" s="241">
        <v>37.18</v>
      </c>
      <c r="I726" s="242"/>
      <c r="J726" s="238"/>
      <c r="K726" s="238"/>
      <c r="L726" s="243"/>
      <c r="M726" s="244"/>
      <c r="N726" s="245"/>
      <c r="O726" s="245"/>
      <c r="P726" s="245"/>
      <c r="Q726" s="245"/>
      <c r="R726" s="245"/>
      <c r="S726" s="245"/>
      <c r="T726" s="246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47" t="s">
        <v>160</v>
      </c>
      <c r="AU726" s="247" t="s">
        <v>83</v>
      </c>
      <c r="AV726" s="13" t="s">
        <v>83</v>
      </c>
      <c r="AW726" s="13" t="s">
        <v>30</v>
      </c>
      <c r="AX726" s="13" t="s">
        <v>73</v>
      </c>
      <c r="AY726" s="247" t="s">
        <v>144</v>
      </c>
    </row>
    <row r="727" spans="1:51" s="13" customFormat="1" ht="12">
      <c r="A727" s="13"/>
      <c r="B727" s="237"/>
      <c r="C727" s="238"/>
      <c r="D727" s="232" t="s">
        <v>160</v>
      </c>
      <c r="E727" s="239" t="s">
        <v>1</v>
      </c>
      <c r="F727" s="240" t="s">
        <v>201</v>
      </c>
      <c r="G727" s="238"/>
      <c r="H727" s="241">
        <v>53.785</v>
      </c>
      <c r="I727" s="242"/>
      <c r="J727" s="238"/>
      <c r="K727" s="238"/>
      <c r="L727" s="243"/>
      <c r="M727" s="244"/>
      <c r="N727" s="245"/>
      <c r="O727" s="245"/>
      <c r="P727" s="245"/>
      <c r="Q727" s="245"/>
      <c r="R727" s="245"/>
      <c r="S727" s="245"/>
      <c r="T727" s="246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47" t="s">
        <v>160</v>
      </c>
      <c r="AU727" s="247" t="s">
        <v>83</v>
      </c>
      <c r="AV727" s="13" t="s">
        <v>83</v>
      </c>
      <c r="AW727" s="13" t="s">
        <v>30</v>
      </c>
      <c r="AX727" s="13" t="s">
        <v>73</v>
      </c>
      <c r="AY727" s="247" t="s">
        <v>144</v>
      </c>
    </row>
    <row r="728" spans="1:51" s="13" customFormat="1" ht="12">
      <c r="A728" s="13"/>
      <c r="B728" s="237"/>
      <c r="C728" s="238"/>
      <c r="D728" s="232" t="s">
        <v>160</v>
      </c>
      <c r="E728" s="239" t="s">
        <v>1</v>
      </c>
      <c r="F728" s="240" t="s">
        <v>202</v>
      </c>
      <c r="G728" s="238"/>
      <c r="H728" s="241">
        <v>36.038</v>
      </c>
      <c r="I728" s="242"/>
      <c r="J728" s="238"/>
      <c r="K728" s="238"/>
      <c r="L728" s="243"/>
      <c r="M728" s="244"/>
      <c r="N728" s="245"/>
      <c r="O728" s="245"/>
      <c r="P728" s="245"/>
      <c r="Q728" s="245"/>
      <c r="R728" s="245"/>
      <c r="S728" s="245"/>
      <c r="T728" s="246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47" t="s">
        <v>160</v>
      </c>
      <c r="AU728" s="247" t="s">
        <v>83</v>
      </c>
      <c r="AV728" s="13" t="s">
        <v>83</v>
      </c>
      <c r="AW728" s="13" t="s">
        <v>30</v>
      </c>
      <c r="AX728" s="13" t="s">
        <v>73</v>
      </c>
      <c r="AY728" s="247" t="s">
        <v>144</v>
      </c>
    </row>
    <row r="729" spans="1:51" s="13" customFormat="1" ht="12">
      <c r="A729" s="13"/>
      <c r="B729" s="237"/>
      <c r="C729" s="238"/>
      <c r="D729" s="232" t="s">
        <v>160</v>
      </c>
      <c r="E729" s="239" t="s">
        <v>1</v>
      </c>
      <c r="F729" s="240" t="s">
        <v>203</v>
      </c>
      <c r="G729" s="238"/>
      <c r="H729" s="241">
        <v>54.895</v>
      </c>
      <c r="I729" s="242"/>
      <c r="J729" s="238"/>
      <c r="K729" s="238"/>
      <c r="L729" s="243"/>
      <c r="M729" s="244"/>
      <c r="N729" s="245"/>
      <c r="O729" s="245"/>
      <c r="P729" s="245"/>
      <c r="Q729" s="245"/>
      <c r="R729" s="245"/>
      <c r="S729" s="245"/>
      <c r="T729" s="246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47" t="s">
        <v>160</v>
      </c>
      <c r="AU729" s="247" t="s">
        <v>83</v>
      </c>
      <c r="AV729" s="13" t="s">
        <v>83</v>
      </c>
      <c r="AW729" s="13" t="s">
        <v>30</v>
      </c>
      <c r="AX729" s="13" t="s">
        <v>73</v>
      </c>
      <c r="AY729" s="247" t="s">
        <v>144</v>
      </c>
    </row>
    <row r="730" spans="1:51" s="13" customFormat="1" ht="12">
      <c r="A730" s="13"/>
      <c r="B730" s="237"/>
      <c r="C730" s="238"/>
      <c r="D730" s="232" t="s">
        <v>160</v>
      </c>
      <c r="E730" s="239" t="s">
        <v>1</v>
      </c>
      <c r="F730" s="240" t="s">
        <v>204</v>
      </c>
      <c r="G730" s="238"/>
      <c r="H730" s="241">
        <v>37.363</v>
      </c>
      <c r="I730" s="242"/>
      <c r="J730" s="238"/>
      <c r="K730" s="238"/>
      <c r="L730" s="243"/>
      <c r="M730" s="244"/>
      <c r="N730" s="245"/>
      <c r="O730" s="245"/>
      <c r="P730" s="245"/>
      <c r="Q730" s="245"/>
      <c r="R730" s="245"/>
      <c r="S730" s="245"/>
      <c r="T730" s="246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47" t="s">
        <v>160</v>
      </c>
      <c r="AU730" s="247" t="s">
        <v>83</v>
      </c>
      <c r="AV730" s="13" t="s">
        <v>83</v>
      </c>
      <c r="AW730" s="13" t="s">
        <v>30</v>
      </c>
      <c r="AX730" s="13" t="s">
        <v>73</v>
      </c>
      <c r="AY730" s="247" t="s">
        <v>144</v>
      </c>
    </row>
    <row r="731" spans="1:51" s="13" customFormat="1" ht="12">
      <c r="A731" s="13"/>
      <c r="B731" s="237"/>
      <c r="C731" s="238"/>
      <c r="D731" s="232" t="s">
        <v>160</v>
      </c>
      <c r="E731" s="239" t="s">
        <v>1</v>
      </c>
      <c r="F731" s="240" t="s">
        <v>205</v>
      </c>
      <c r="G731" s="238"/>
      <c r="H731" s="241">
        <v>52.495</v>
      </c>
      <c r="I731" s="242"/>
      <c r="J731" s="238"/>
      <c r="K731" s="238"/>
      <c r="L731" s="243"/>
      <c r="M731" s="244"/>
      <c r="N731" s="245"/>
      <c r="O731" s="245"/>
      <c r="P731" s="245"/>
      <c r="Q731" s="245"/>
      <c r="R731" s="245"/>
      <c r="S731" s="245"/>
      <c r="T731" s="246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47" t="s">
        <v>160</v>
      </c>
      <c r="AU731" s="247" t="s">
        <v>83</v>
      </c>
      <c r="AV731" s="13" t="s">
        <v>83</v>
      </c>
      <c r="AW731" s="13" t="s">
        <v>30</v>
      </c>
      <c r="AX731" s="13" t="s">
        <v>73</v>
      </c>
      <c r="AY731" s="247" t="s">
        <v>144</v>
      </c>
    </row>
    <row r="732" spans="1:51" s="13" customFormat="1" ht="12">
      <c r="A732" s="13"/>
      <c r="B732" s="237"/>
      <c r="C732" s="238"/>
      <c r="D732" s="232" t="s">
        <v>160</v>
      </c>
      <c r="E732" s="239" t="s">
        <v>1</v>
      </c>
      <c r="F732" s="240" t="s">
        <v>206</v>
      </c>
      <c r="G732" s="238"/>
      <c r="H732" s="241">
        <v>37.463</v>
      </c>
      <c r="I732" s="242"/>
      <c r="J732" s="238"/>
      <c r="K732" s="238"/>
      <c r="L732" s="243"/>
      <c r="M732" s="244"/>
      <c r="N732" s="245"/>
      <c r="O732" s="245"/>
      <c r="P732" s="245"/>
      <c r="Q732" s="245"/>
      <c r="R732" s="245"/>
      <c r="S732" s="245"/>
      <c r="T732" s="246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47" t="s">
        <v>160</v>
      </c>
      <c r="AU732" s="247" t="s">
        <v>83</v>
      </c>
      <c r="AV732" s="13" t="s">
        <v>83</v>
      </c>
      <c r="AW732" s="13" t="s">
        <v>30</v>
      </c>
      <c r="AX732" s="13" t="s">
        <v>73</v>
      </c>
      <c r="AY732" s="247" t="s">
        <v>144</v>
      </c>
    </row>
    <row r="733" spans="1:51" s="13" customFormat="1" ht="12">
      <c r="A733" s="13"/>
      <c r="B733" s="237"/>
      <c r="C733" s="238"/>
      <c r="D733" s="232" t="s">
        <v>160</v>
      </c>
      <c r="E733" s="239" t="s">
        <v>1</v>
      </c>
      <c r="F733" s="240" t="s">
        <v>207</v>
      </c>
      <c r="G733" s="238"/>
      <c r="H733" s="241">
        <v>51.75</v>
      </c>
      <c r="I733" s="242"/>
      <c r="J733" s="238"/>
      <c r="K733" s="238"/>
      <c r="L733" s="243"/>
      <c r="M733" s="244"/>
      <c r="N733" s="245"/>
      <c r="O733" s="245"/>
      <c r="P733" s="245"/>
      <c r="Q733" s="245"/>
      <c r="R733" s="245"/>
      <c r="S733" s="245"/>
      <c r="T733" s="246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47" t="s">
        <v>160</v>
      </c>
      <c r="AU733" s="247" t="s">
        <v>83</v>
      </c>
      <c r="AV733" s="13" t="s">
        <v>83</v>
      </c>
      <c r="AW733" s="13" t="s">
        <v>30</v>
      </c>
      <c r="AX733" s="13" t="s">
        <v>73</v>
      </c>
      <c r="AY733" s="247" t="s">
        <v>144</v>
      </c>
    </row>
    <row r="734" spans="1:51" s="13" customFormat="1" ht="12">
      <c r="A734" s="13"/>
      <c r="B734" s="237"/>
      <c r="C734" s="238"/>
      <c r="D734" s="232" t="s">
        <v>160</v>
      </c>
      <c r="E734" s="239" t="s">
        <v>1</v>
      </c>
      <c r="F734" s="240" t="s">
        <v>208</v>
      </c>
      <c r="G734" s="238"/>
      <c r="H734" s="241">
        <v>36.338</v>
      </c>
      <c r="I734" s="242"/>
      <c r="J734" s="238"/>
      <c r="K734" s="238"/>
      <c r="L734" s="243"/>
      <c r="M734" s="244"/>
      <c r="N734" s="245"/>
      <c r="O734" s="245"/>
      <c r="P734" s="245"/>
      <c r="Q734" s="245"/>
      <c r="R734" s="245"/>
      <c r="S734" s="245"/>
      <c r="T734" s="246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47" t="s">
        <v>160</v>
      </c>
      <c r="AU734" s="247" t="s">
        <v>83</v>
      </c>
      <c r="AV734" s="13" t="s">
        <v>83</v>
      </c>
      <c r="AW734" s="13" t="s">
        <v>30</v>
      </c>
      <c r="AX734" s="13" t="s">
        <v>73</v>
      </c>
      <c r="AY734" s="247" t="s">
        <v>144</v>
      </c>
    </row>
    <row r="735" spans="1:51" s="16" customFormat="1" ht="12">
      <c r="A735" s="16"/>
      <c r="B735" s="269"/>
      <c r="C735" s="270"/>
      <c r="D735" s="232" t="s">
        <v>160</v>
      </c>
      <c r="E735" s="271" t="s">
        <v>1</v>
      </c>
      <c r="F735" s="272" t="s">
        <v>209</v>
      </c>
      <c r="G735" s="270"/>
      <c r="H735" s="273">
        <v>1673.923</v>
      </c>
      <c r="I735" s="274"/>
      <c r="J735" s="270"/>
      <c r="K735" s="270"/>
      <c r="L735" s="275"/>
      <c r="M735" s="276"/>
      <c r="N735" s="277"/>
      <c r="O735" s="277"/>
      <c r="P735" s="277"/>
      <c r="Q735" s="277"/>
      <c r="R735" s="277"/>
      <c r="S735" s="277"/>
      <c r="T735" s="278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T735" s="279" t="s">
        <v>160</v>
      </c>
      <c r="AU735" s="279" t="s">
        <v>83</v>
      </c>
      <c r="AV735" s="16" t="s">
        <v>145</v>
      </c>
      <c r="AW735" s="16" t="s">
        <v>30</v>
      </c>
      <c r="AX735" s="16" t="s">
        <v>73</v>
      </c>
      <c r="AY735" s="279" t="s">
        <v>144</v>
      </c>
    </row>
    <row r="736" spans="1:51" s="15" customFormat="1" ht="12">
      <c r="A736" s="15"/>
      <c r="B736" s="259"/>
      <c r="C736" s="260"/>
      <c r="D736" s="232" t="s">
        <v>160</v>
      </c>
      <c r="E736" s="261" t="s">
        <v>1</v>
      </c>
      <c r="F736" s="262" t="s">
        <v>210</v>
      </c>
      <c r="G736" s="260"/>
      <c r="H736" s="261" t="s">
        <v>1</v>
      </c>
      <c r="I736" s="263"/>
      <c r="J736" s="260"/>
      <c r="K736" s="260"/>
      <c r="L736" s="264"/>
      <c r="M736" s="265"/>
      <c r="N736" s="266"/>
      <c r="O736" s="266"/>
      <c r="P736" s="266"/>
      <c r="Q736" s="266"/>
      <c r="R736" s="266"/>
      <c r="S736" s="266"/>
      <c r="T736" s="267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T736" s="268" t="s">
        <v>160</v>
      </c>
      <c r="AU736" s="268" t="s">
        <v>83</v>
      </c>
      <c r="AV736" s="15" t="s">
        <v>81</v>
      </c>
      <c r="AW736" s="15" t="s">
        <v>30</v>
      </c>
      <c r="AX736" s="15" t="s">
        <v>73</v>
      </c>
      <c r="AY736" s="268" t="s">
        <v>144</v>
      </c>
    </row>
    <row r="737" spans="1:51" s="13" customFormat="1" ht="12">
      <c r="A737" s="13"/>
      <c r="B737" s="237"/>
      <c r="C737" s="238"/>
      <c r="D737" s="232" t="s">
        <v>160</v>
      </c>
      <c r="E737" s="239" t="s">
        <v>1</v>
      </c>
      <c r="F737" s="240" t="s">
        <v>600</v>
      </c>
      <c r="G737" s="238"/>
      <c r="H737" s="241">
        <v>54.03</v>
      </c>
      <c r="I737" s="242"/>
      <c r="J737" s="238"/>
      <c r="K737" s="238"/>
      <c r="L737" s="243"/>
      <c r="M737" s="244"/>
      <c r="N737" s="245"/>
      <c r="O737" s="245"/>
      <c r="P737" s="245"/>
      <c r="Q737" s="245"/>
      <c r="R737" s="245"/>
      <c r="S737" s="245"/>
      <c r="T737" s="246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47" t="s">
        <v>160</v>
      </c>
      <c r="AU737" s="247" t="s">
        <v>83</v>
      </c>
      <c r="AV737" s="13" t="s">
        <v>83</v>
      </c>
      <c r="AW737" s="13" t="s">
        <v>30</v>
      </c>
      <c r="AX737" s="13" t="s">
        <v>73</v>
      </c>
      <c r="AY737" s="247" t="s">
        <v>144</v>
      </c>
    </row>
    <row r="738" spans="1:51" s="13" customFormat="1" ht="12">
      <c r="A738" s="13"/>
      <c r="B738" s="237"/>
      <c r="C738" s="238"/>
      <c r="D738" s="232" t="s">
        <v>160</v>
      </c>
      <c r="E738" s="239" t="s">
        <v>1</v>
      </c>
      <c r="F738" s="240" t="s">
        <v>601</v>
      </c>
      <c r="G738" s="238"/>
      <c r="H738" s="241">
        <v>53.93</v>
      </c>
      <c r="I738" s="242"/>
      <c r="J738" s="238"/>
      <c r="K738" s="238"/>
      <c r="L738" s="243"/>
      <c r="M738" s="244"/>
      <c r="N738" s="245"/>
      <c r="O738" s="245"/>
      <c r="P738" s="245"/>
      <c r="Q738" s="245"/>
      <c r="R738" s="245"/>
      <c r="S738" s="245"/>
      <c r="T738" s="246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47" t="s">
        <v>160</v>
      </c>
      <c r="AU738" s="247" t="s">
        <v>83</v>
      </c>
      <c r="AV738" s="13" t="s">
        <v>83</v>
      </c>
      <c r="AW738" s="13" t="s">
        <v>30</v>
      </c>
      <c r="AX738" s="13" t="s">
        <v>73</v>
      </c>
      <c r="AY738" s="247" t="s">
        <v>144</v>
      </c>
    </row>
    <row r="739" spans="1:51" s="13" customFormat="1" ht="12">
      <c r="A739" s="13"/>
      <c r="B739" s="237"/>
      <c r="C739" s="238"/>
      <c r="D739" s="232" t="s">
        <v>160</v>
      </c>
      <c r="E739" s="239" t="s">
        <v>1</v>
      </c>
      <c r="F739" s="240" t="s">
        <v>213</v>
      </c>
      <c r="G739" s="238"/>
      <c r="H739" s="241">
        <v>128.265</v>
      </c>
      <c r="I739" s="242"/>
      <c r="J739" s="238"/>
      <c r="K739" s="238"/>
      <c r="L739" s="243"/>
      <c r="M739" s="244"/>
      <c r="N739" s="245"/>
      <c r="O739" s="245"/>
      <c r="P739" s="245"/>
      <c r="Q739" s="245"/>
      <c r="R739" s="245"/>
      <c r="S739" s="245"/>
      <c r="T739" s="246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47" t="s">
        <v>160</v>
      </c>
      <c r="AU739" s="247" t="s">
        <v>83</v>
      </c>
      <c r="AV739" s="13" t="s">
        <v>83</v>
      </c>
      <c r="AW739" s="13" t="s">
        <v>30</v>
      </c>
      <c r="AX739" s="13" t="s">
        <v>73</v>
      </c>
      <c r="AY739" s="247" t="s">
        <v>144</v>
      </c>
    </row>
    <row r="740" spans="1:51" s="13" customFormat="1" ht="12">
      <c r="A740" s="13"/>
      <c r="B740" s="237"/>
      <c r="C740" s="238"/>
      <c r="D740" s="232" t="s">
        <v>160</v>
      </c>
      <c r="E740" s="239" t="s">
        <v>1</v>
      </c>
      <c r="F740" s="240" t="s">
        <v>602</v>
      </c>
      <c r="G740" s="238"/>
      <c r="H740" s="241">
        <v>53.83</v>
      </c>
      <c r="I740" s="242"/>
      <c r="J740" s="238"/>
      <c r="K740" s="238"/>
      <c r="L740" s="243"/>
      <c r="M740" s="244"/>
      <c r="N740" s="245"/>
      <c r="O740" s="245"/>
      <c r="P740" s="245"/>
      <c r="Q740" s="245"/>
      <c r="R740" s="245"/>
      <c r="S740" s="245"/>
      <c r="T740" s="246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47" t="s">
        <v>160</v>
      </c>
      <c r="AU740" s="247" t="s">
        <v>83</v>
      </c>
      <c r="AV740" s="13" t="s">
        <v>83</v>
      </c>
      <c r="AW740" s="13" t="s">
        <v>30</v>
      </c>
      <c r="AX740" s="13" t="s">
        <v>73</v>
      </c>
      <c r="AY740" s="247" t="s">
        <v>144</v>
      </c>
    </row>
    <row r="741" spans="1:51" s="13" customFormat="1" ht="12">
      <c r="A741" s="13"/>
      <c r="B741" s="237"/>
      <c r="C741" s="238"/>
      <c r="D741" s="232" t="s">
        <v>160</v>
      </c>
      <c r="E741" s="239" t="s">
        <v>1</v>
      </c>
      <c r="F741" s="240" t="s">
        <v>603</v>
      </c>
      <c r="G741" s="238"/>
      <c r="H741" s="241">
        <v>53.53</v>
      </c>
      <c r="I741" s="242"/>
      <c r="J741" s="238"/>
      <c r="K741" s="238"/>
      <c r="L741" s="243"/>
      <c r="M741" s="244"/>
      <c r="N741" s="245"/>
      <c r="O741" s="245"/>
      <c r="P741" s="245"/>
      <c r="Q741" s="245"/>
      <c r="R741" s="245"/>
      <c r="S741" s="245"/>
      <c r="T741" s="246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47" t="s">
        <v>160</v>
      </c>
      <c r="AU741" s="247" t="s">
        <v>83</v>
      </c>
      <c r="AV741" s="13" t="s">
        <v>83</v>
      </c>
      <c r="AW741" s="13" t="s">
        <v>30</v>
      </c>
      <c r="AX741" s="13" t="s">
        <v>73</v>
      </c>
      <c r="AY741" s="247" t="s">
        <v>144</v>
      </c>
    </row>
    <row r="742" spans="1:51" s="13" customFormat="1" ht="12">
      <c r="A742" s="13"/>
      <c r="B742" s="237"/>
      <c r="C742" s="238"/>
      <c r="D742" s="232" t="s">
        <v>160</v>
      </c>
      <c r="E742" s="239" t="s">
        <v>1</v>
      </c>
      <c r="F742" s="240" t="s">
        <v>604</v>
      </c>
      <c r="G742" s="238"/>
      <c r="H742" s="241">
        <v>57.296</v>
      </c>
      <c r="I742" s="242"/>
      <c r="J742" s="238"/>
      <c r="K742" s="238"/>
      <c r="L742" s="243"/>
      <c r="M742" s="244"/>
      <c r="N742" s="245"/>
      <c r="O742" s="245"/>
      <c r="P742" s="245"/>
      <c r="Q742" s="245"/>
      <c r="R742" s="245"/>
      <c r="S742" s="245"/>
      <c r="T742" s="246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47" t="s">
        <v>160</v>
      </c>
      <c r="AU742" s="247" t="s">
        <v>83</v>
      </c>
      <c r="AV742" s="13" t="s">
        <v>83</v>
      </c>
      <c r="AW742" s="13" t="s">
        <v>30</v>
      </c>
      <c r="AX742" s="13" t="s">
        <v>73</v>
      </c>
      <c r="AY742" s="247" t="s">
        <v>144</v>
      </c>
    </row>
    <row r="743" spans="1:51" s="13" customFormat="1" ht="12">
      <c r="A743" s="13"/>
      <c r="B743" s="237"/>
      <c r="C743" s="238"/>
      <c r="D743" s="232" t="s">
        <v>160</v>
      </c>
      <c r="E743" s="239" t="s">
        <v>1</v>
      </c>
      <c r="F743" s="240" t="s">
        <v>217</v>
      </c>
      <c r="G743" s="238"/>
      <c r="H743" s="241">
        <v>90.951</v>
      </c>
      <c r="I743" s="242"/>
      <c r="J743" s="238"/>
      <c r="K743" s="238"/>
      <c r="L743" s="243"/>
      <c r="M743" s="244"/>
      <c r="N743" s="245"/>
      <c r="O743" s="245"/>
      <c r="P743" s="245"/>
      <c r="Q743" s="245"/>
      <c r="R743" s="245"/>
      <c r="S743" s="245"/>
      <c r="T743" s="246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47" t="s">
        <v>160</v>
      </c>
      <c r="AU743" s="247" t="s">
        <v>83</v>
      </c>
      <c r="AV743" s="13" t="s">
        <v>83</v>
      </c>
      <c r="AW743" s="13" t="s">
        <v>30</v>
      </c>
      <c r="AX743" s="13" t="s">
        <v>73</v>
      </c>
      <c r="AY743" s="247" t="s">
        <v>144</v>
      </c>
    </row>
    <row r="744" spans="1:51" s="13" customFormat="1" ht="12">
      <c r="A744" s="13"/>
      <c r="B744" s="237"/>
      <c r="C744" s="238"/>
      <c r="D744" s="232" t="s">
        <v>160</v>
      </c>
      <c r="E744" s="239" t="s">
        <v>1</v>
      </c>
      <c r="F744" s="240" t="s">
        <v>605</v>
      </c>
      <c r="G744" s="238"/>
      <c r="H744" s="241">
        <v>57.101</v>
      </c>
      <c r="I744" s="242"/>
      <c r="J744" s="238"/>
      <c r="K744" s="238"/>
      <c r="L744" s="243"/>
      <c r="M744" s="244"/>
      <c r="N744" s="245"/>
      <c r="O744" s="245"/>
      <c r="P744" s="245"/>
      <c r="Q744" s="245"/>
      <c r="R744" s="245"/>
      <c r="S744" s="245"/>
      <c r="T744" s="246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47" t="s">
        <v>160</v>
      </c>
      <c r="AU744" s="247" t="s">
        <v>83</v>
      </c>
      <c r="AV744" s="13" t="s">
        <v>83</v>
      </c>
      <c r="AW744" s="13" t="s">
        <v>30</v>
      </c>
      <c r="AX744" s="13" t="s">
        <v>73</v>
      </c>
      <c r="AY744" s="247" t="s">
        <v>144</v>
      </c>
    </row>
    <row r="745" spans="1:51" s="13" customFormat="1" ht="12">
      <c r="A745" s="13"/>
      <c r="B745" s="237"/>
      <c r="C745" s="238"/>
      <c r="D745" s="232" t="s">
        <v>160</v>
      </c>
      <c r="E745" s="239" t="s">
        <v>1</v>
      </c>
      <c r="F745" s="240" t="s">
        <v>606</v>
      </c>
      <c r="G745" s="238"/>
      <c r="H745" s="241">
        <v>53.266</v>
      </c>
      <c r="I745" s="242"/>
      <c r="J745" s="238"/>
      <c r="K745" s="238"/>
      <c r="L745" s="243"/>
      <c r="M745" s="244"/>
      <c r="N745" s="245"/>
      <c r="O745" s="245"/>
      <c r="P745" s="245"/>
      <c r="Q745" s="245"/>
      <c r="R745" s="245"/>
      <c r="S745" s="245"/>
      <c r="T745" s="246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47" t="s">
        <v>160</v>
      </c>
      <c r="AU745" s="247" t="s">
        <v>83</v>
      </c>
      <c r="AV745" s="13" t="s">
        <v>83</v>
      </c>
      <c r="AW745" s="13" t="s">
        <v>30</v>
      </c>
      <c r="AX745" s="13" t="s">
        <v>73</v>
      </c>
      <c r="AY745" s="247" t="s">
        <v>144</v>
      </c>
    </row>
    <row r="746" spans="1:51" s="13" customFormat="1" ht="12">
      <c r="A746" s="13"/>
      <c r="B746" s="237"/>
      <c r="C746" s="238"/>
      <c r="D746" s="232" t="s">
        <v>160</v>
      </c>
      <c r="E746" s="239" t="s">
        <v>1</v>
      </c>
      <c r="F746" s="240" t="s">
        <v>220</v>
      </c>
      <c r="G746" s="238"/>
      <c r="H746" s="241">
        <v>101.44</v>
      </c>
      <c r="I746" s="242"/>
      <c r="J746" s="238"/>
      <c r="K746" s="238"/>
      <c r="L746" s="243"/>
      <c r="M746" s="244"/>
      <c r="N746" s="245"/>
      <c r="O746" s="245"/>
      <c r="P746" s="245"/>
      <c r="Q746" s="245"/>
      <c r="R746" s="245"/>
      <c r="S746" s="245"/>
      <c r="T746" s="246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47" t="s">
        <v>160</v>
      </c>
      <c r="AU746" s="247" t="s">
        <v>83</v>
      </c>
      <c r="AV746" s="13" t="s">
        <v>83</v>
      </c>
      <c r="AW746" s="13" t="s">
        <v>30</v>
      </c>
      <c r="AX746" s="13" t="s">
        <v>73</v>
      </c>
      <c r="AY746" s="247" t="s">
        <v>144</v>
      </c>
    </row>
    <row r="747" spans="1:51" s="13" customFormat="1" ht="12">
      <c r="A747" s="13"/>
      <c r="B747" s="237"/>
      <c r="C747" s="238"/>
      <c r="D747" s="232" t="s">
        <v>160</v>
      </c>
      <c r="E747" s="239" t="s">
        <v>1</v>
      </c>
      <c r="F747" s="240" t="s">
        <v>607</v>
      </c>
      <c r="G747" s="238"/>
      <c r="H747" s="241">
        <v>65.104</v>
      </c>
      <c r="I747" s="242"/>
      <c r="J747" s="238"/>
      <c r="K747" s="238"/>
      <c r="L747" s="243"/>
      <c r="M747" s="244"/>
      <c r="N747" s="245"/>
      <c r="O747" s="245"/>
      <c r="P747" s="245"/>
      <c r="Q747" s="245"/>
      <c r="R747" s="245"/>
      <c r="S747" s="245"/>
      <c r="T747" s="246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47" t="s">
        <v>160</v>
      </c>
      <c r="AU747" s="247" t="s">
        <v>83</v>
      </c>
      <c r="AV747" s="13" t="s">
        <v>83</v>
      </c>
      <c r="AW747" s="13" t="s">
        <v>30</v>
      </c>
      <c r="AX747" s="13" t="s">
        <v>73</v>
      </c>
      <c r="AY747" s="247" t="s">
        <v>144</v>
      </c>
    </row>
    <row r="748" spans="1:51" s="13" customFormat="1" ht="12">
      <c r="A748" s="13"/>
      <c r="B748" s="237"/>
      <c r="C748" s="238"/>
      <c r="D748" s="232" t="s">
        <v>160</v>
      </c>
      <c r="E748" s="239" t="s">
        <v>1</v>
      </c>
      <c r="F748" s="240" t="s">
        <v>608</v>
      </c>
      <c r="G748" s="238"/>
      <c r="H748" s="241">
        <v>67.424</v>
      </c>
      <c r="I748" s="242"/>
      <c r="J748" s="238"/>
      <c r="K748" s="238"/>
      <c r="L748" s="243"/>
      <c r="M748" s="244"/>
      <c r="N748" s="245"/>
      <c r="O748" s="245"/>
      <c r="P748" s="245"/>
      <c r="Q748" s="245"/>
      <c r="R748" s="245"/>
      <c r="S748" s="245"/>
      <c r="T748" s="246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47" t="s">
        <v>160</v>
      </c>
      <c r="AU748" s="247" t="s">
        <v>83</v>
      </c>
      <c r="AV748" s="13" t="s">
        <v>83</v>
      </c>
      <c r="AW748" s="13" t="s">
        <v>30</v>
      </c>
      <c r="AX748" s="13" t="s">
        <v>73</v>
      </c>
      <c r="AY748" s="247" t="s">
        <v>144</v>
      </c>
    </row>
    <row r="749" spans="1:51" s="13" customFormat="1" ht="12">
      <c r="A749" s="13"/>
      <c r="B749" s="237"/>
      <c r="C749" s="238"/>
      <c r="D749" s="232" t="s">
        <v>160</v>
      </c>
      <c r="E749" s="239" t="s">
        <v>1</v>
      </c>
      <c r="F749" s="240" t="s">
        <v>223</v>
      </c>
      <c r="G749" s="238"/>
      <c r="H749" s="241">
        <v>99.111</v>
      </c>
      <c r="I749" s="242"/>
      <c r="J749" s="238"/>
      <c r="K749" s="238"/>
      <c r="L749" s="243"/>
      <c r="M749" s="244"/>
      <c r="N749" s="245"/>
      <c r="O749" s="245"/>
      <c r="P749" s="245"/>
      <c r="Q749" s="245"/>
      <c r="R749" s="245"/>
      <c r="S749" s="245"/>
      <c r="T749" s="246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47" t="s">
        <v>160</v>
      </c>
      <c r="AU749" s="247" t="s">
        <v>83</v>
      </c>
      <c r="AV749" s="13" t="s">
        <v>83</v>
      </c>
      <c r="AW749" s="13" t="s">
        <v>30</v>
      </c>
      <c r="AX749" s="13" t="s">
        <v>73</v>
      </c>
      <c r="AY749" s="247" t="s">
        <v>144</v>
      </c>
    </row>
    <row r="750" spans="1:51" s="13" customFormat="1" ht="12">
      <c r="A750" s="13"/>
      <c r="B750" s="237"/>
      <c r="C750" s="238"/>
      <c r="D750" s="232" t="s">
        <v>160</v>
      </c>
      <c r="E750" s="239" t="s">
        <v>1</v>
      </c>
      <c r="F750" s="240" t="s">
        <v>609</v>
      </c>
      <c r="G750" s="238"/>
      <c r="H750" s="241">
        <v>58.381</v>
      </c>
      <c r="I750" s="242"/>
      <c r="J750" s="238"/>
      <c r="K750" s="238"/>
      <c r="L750" s="243"/>
      <c r="M750" s="244"/>
      <c r="N750" s="245"/>
      <c r="O750" s="245"/>
      <c r="P750" s="245"/>
      <c r="Q750" s="245"/>
      <c r="R750" s="245"/>
      <c r="S750" s="245"/>
      <c r="T750" s="246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47" t="s">
        <v>160</v>
      </c>
      <c r="AU750" s="247" t="s">
        <v>83</v>
      </c>
      <c r="AV750" s="13" t="s">
        <v>83</v>
      </c>
      <c r="AW750" s="13" t="s">
        <v>30</v>
      </c>
      <c r="AX750" s="13" t="s">
        <v>73</v>
      </c>
      <c r="AY750" s="247" t="s">
        <v>144</v>
      </c>
    </row>
    <row r="751" spans="1:51" s="13" customFormat="1" ht="12">
      <c r="A751" s="13"/>
      <c r="B751" s="237"/>
      <c r="C751" s="238"/>
      <c r="D751" s="232" t="s">
        <v>160</v>
      </c>
      <c r="E751" s="239" t="s">
        <v>1</v>
      </c>
      <c r="F751" s="240" t="s">
        <v>610</v>
      </c>
      <c r="G751" s="238"/>
      <c r="H751" s="241">
        <v>55.997</v>
      </c>
      <c r="I751" s="242"/>
      <c r="J751" s="238"/>
      <c r="K751" s="238"/>
      <c r="L751" s="243"/>
      <c r="M751" s="244"/>
      <c r="N751" s="245"/>
      <c r="O751" s="245"/>
      <c r="P751" s="245"/>
      <c r="Q751" s="245"/>
      <c r="R751" s="245"/>
      <c r="S751" s="245"/>
      <c r="T751" s="246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47" t="s">
        <v>160</v>
      </c>
      <c r="AU751" s="247" t="s">
        <v>83</v>
      </c>
      <c r="AV751" s="13" t="s">
        <v>83</v>
      </c>
      <c r="AW751" s="13" t="s">
        <v>30</v>
      </c>
      <c r="AX751" s="13" t="s">
        <v>73</v>
      </c>
      <c r="AY751" s="247" t="s">
        <v>144</v>
      </c>
    </row>
    <row r="752" spans="1:51" s="13" customFormat="1" ht="12">
      <c r="A752" s="13"/>
      <c r="B752" s="237"/>
      <c r="C752" s="238"/>
      <c r="D752" s="232" t="s">
        <v>160</v>
      </c>
      <c r="E752" s="239" t="s">
        <v>1</v>
      </c>
      <c r="F752" s="240" t="s">
        <v>226</v>
      </c>
      <c r="G752" s="238"/>
      <c r="H752" s="241">
        <v>100.44</v>
      </c>
      <c r="I752" s="242"/>
      <c r="J752" s="238"/>
      <c r="K752" s="238"/>
      <c r="L752" s="243"/>
      <c r="M752" s="244"/>
      <c r="N752" s="245"/>
      <c r="O752" s="245"/>
      <c r="P752" s="245"/>
      <c r="Q752" s="245"/>
      <c r="R752" s="245"/>
      <c r="S752" s="245"/>
      <c r="T752" s="246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47" t="s">
        <v>160</v>
      </c>
      <c r="AU752" s="247" t="s">
        <v>83</v>
      </c>
      <c r="AV752" s="13" t="s">
        <v>83</v>
      </c>
      <c r="AW752" s="13" t="s">
        <v>30</v>
      </c>
      <c r="AX752" s="13" t="s">
        <v>73</v>
      </c>
      <c r="AY752" s="247" t="s">
        <v>144</v>
      </c>
    </row>
    <row r="753" spans="1:51" s="13" customFormat="1" ht="12">
      <c r="A753" s="13"/>
      <c r="B753" s="237"/>
      <c r="C753" s="238"/>
      <c r="D753" s="232" t="s">
        <v>160</v>
      </c>
      <c r="E753" s="239" t="s">
        <v>1</v>
      </c>
      <c r="F753" s="240" t="s">
        <v>611</v>
      </c>
      <c r="G753" s="238"/>
      <c r="H753" s="241">
        <v>58.032</v>
      </c>
      <c r="I753" s="242"/>
      <c r="J753" s="238"/>
      <c r="K753" s="238"/>
      <c r="L753" s="243"/>
      <c r="M753" s="244"/>
      <c r="N753" s="245"/>
      <c r="O753" s="245"/>
      <c r="P753" s="245"/>
      <c r="Q753" s="245"/>
      <c r="R753" s="245"/>
      <c r="S753" s="245"/>
      <c r="T753" s="246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47" t="s">
        <v>160</v>
      </c>
      <c r="AU753" s="247" t="s">
        <v>83</v>
      </c>
      <c r="AV753" s="13" t="s">
        <v>83</v>
      </c>
      <c r="AW753" s="13" t="s">
        <v>30</v>
      </c>
      <c r="AX753" s="13" t="s">
        <v>73</v>
      </c>
      <c r="AY753" s="247" t="s">
        <v>144</v>
      </c>
    </row>
    <row r="754" spans="1:51" s="13" customFormat="1" ht="12">
      <c r="A754" s="13"/>
      <c r="B754" s="237"/>
      <c r="C754" s="238"/>
      <c r="D754" s="232" t="s">
        <v>160</v>
      </c>
      <c r="E754" s="239" t="s">
        <v>1</v>
      </c>
      <c r="F754" s="240" t="s">
        <v>612</v>
      </c>
      <c r="G754" s="238"/>
      <c r="H754" s="241">
        <v>58.65</v>
      </c>
      <c r="I754" s="242"/>
      <c r="J754" s="238"/>
      <c r="K754" s="238"/>
      <c r="L754" s="243"/>
      <c r="M754" s="244"/>
      <c r="N754" s="245"/>
      <c r="O754" s="245"/>
      <c r="P754" s="245"/>
      <c r="Q754" s="245"/>
      <c r="R754" s="245"/>
      <c r="S754" s="245"/>
      <c r="T754" s="246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47" t="s">
        <v>160</v>
      </c>
      <c r="AU754" s="247" t="s">
        <v>83</v>
      </c>
      <c r="AV754" s="13" t="s">
        <v>83</v>
      </c>
      <c r="AW754" s="13" t="s">
        <v>30</v>
      </c>
      <c r="AX754" s="13" t="s">
        <v>73</v>
      </c>
      <c r="AY754" s="247" t="s">
        <v>144</v>
      </c>
    </row>
    <row r="755" spans="1:51" s="13" customFormat="1" ht="12">
      <c r="A755" s="13"/>
      <c r="B755" s="237"/>
      <c r="C755" s="238"/>
      <c r="D755" s="232" t="s">
        <v>160</v>
      </c>
      <c r="E755" s="239" t="s">
        <v>1</v>
      </c>
      <c r="F755" s="240" t="s">
        <v>229</v>
      </c>
      <c r="G755" s="238"/>
      <c r="H755" s="241">
        <v>94.105</v>
      </c>
      <c r="I755" s="242"/>
      <c r="J755" s="238"/>
      <c r="K755" s="238"/>
      <c r="L755" s="243"/>
      <c r="M755" s="244"/>
      <c r="N755" s="245"/>
      <c r="O755" s="245"/>
      <c r="P755" s="245"/>
      <c r="Q755" s="245"/>
      <c r="R755" s="245"/>
      <c r="S755" s="245"/>
      <c r="T755" s="246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47" t="s">
        <v>160</v>
      </c>
      <c r="AU755" s="247" t="s">
        <v>83</v>
      </c>
      <c r="AV755" s="13" t="s">
        <v>83</v>
      </c>
      <c r="AW755" s="13" t="s">
        <v>30</v>
      </c>
      <c r="AX755" s="13" t="s">
        <v>73</v>
      </c>
      <c r="AY755" s="247" t="s">
        <v>144</v>
      </c>
    </row>
    <row r="756" spans="1:51" s="13" customFormat="1" ht="12">
      <c r="A756" s="13"/>
      <c r="B756" s="237"/>
      <c r="C756" s="238"/>
      <c r="D756" s="232" t="s">
        <v>160</v>
      </c>
      <c r="E756" s="239" t="s">
        <v>1</v>
      </c>
      <c r="F756" s="240" t="s">
        <v>613</v>
      </c>
      <c r="G756" s="238"/>
      <c r="H756" s="241">
        <v>54.729</v>
      </c>
      <c r="I756" s="242"/>
      <c r="J756" s="238"/>
      <c r="K756" s="238"/>
      <c r="L756" s="243"/>
      <c r="M756" s="244"/>
      <c r="N756" s="245"/>
      <c r="O756" s="245"/>
      <c r="P756" s="245"/>
      <c r="Q756" s="245"/>
      <c r="R756" s="245"/>
      <c r="S756" s="245"/>
      <c r="T756" s="246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47" t="s">
        <v>160</v>
      </c>
      <c r="AU756" s="247" t="s">
        <v>83</v>
      </c>
      <c r="AV756" s="13" t="s">
        <v>83</v>
      </c>
      <c r="AW756" s="13" t="s">
        <v>30</v>
      </c>
      <c r="AX756" s="13" t="s">
        <v>73</v>
      </c>
      <c r="AY756" s="247" t="s">
        <v>144</v>
      </c>
    </row>
    <row r="757" spans="1:51" s="13" customFormat="1" ht="12">
      <c r="A757" s="13"/>
      <c r="B757" s="237"/>
      <c r="C757" s="238"/>
      <c r="D757" s="232" t="s">
        <v>160</v>
      </c>
      <c r="E757" s="239" t="s">
        <v>1</v>
      </c>
      <c r="F757" s="240" t="s">
        <v>614</v>
      </c>
      <c r="G757" s="238"/>
      <c r="H757" s="241">
        <v>56.494</v>
      </c>
      <c r="I757" s="242"/>
      <c r="J757" s="238"/>
      <c r="K757" s="238"/>
      <c r="L757" s="243"/>
      <c r="M757" s="244"/>
      <c r="N757" s="245"/>
      <c r="O757" s="245"/>
      <c r="P757" s="245"/>
      <c r="Q757" s="245"/>
      <c r="R757" s="245"/>
      <c r="S757" s="245"/>
      <c r="T757" s="246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47" t="s">
        <v>160</v>
      </c>
      <c r="AU757" s="247" t="s">
        <v>83</v>
      </c>
      <c r="AV757" s="13" t="s">
        <v>83</v>
      </c>
      <c r="AW757" s="13" t="s">
        <v>30</v>
      </c>
      <c r="AX757" s="13" t="s">
        <v>73</v>
      </c>
      <c r="AY757" s="247" t="s">
        <v>144</v>
      </c>
    </row>
    <row r="758" spans="1:51" s="13" customFormat="1" ht="12">
      <c r="A758" s="13"/>
      <c r="B758" s="237"/>
      <c r="C758" s="238"/>
      <c r="D758" s="232" t="s">
        <v>160</v>
      </c>
      <c r="E758" s="239" t="s">
        <v>1</v>
      </c>
      <c r="F758" s="240" t="s">
        <v>615</v>
      </c>
      <c r="G758" s="238"/>
      <c r="H758" s="241">
        <v>54.929</v>
      </c>
      <c r="I758" s="242"/>
      <c r="J758" s="238"/>
      <c r="K758" s="238"/>
      <c r="L758" s="243"/>
      <c r="M758" s="244"/>
      <c r="N758" s="245"/>
      <c r="O758" s="245"/>
      <c r="P758" s="245"/>
      <c r="Q758" s="245"/>
      <c r="R758" s="245"/>
      <c r="S758" s="245"/>
      <c r="T758" s="246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47" t="s">
        <v>160</v>
      </c>
      <c r="AU758" s="247" t="s">
        <v>83</v>
      </c>
      <c r="AV758" s="13" t="s">
        <v>83</v>
      </c>
      <c r="AW758" s="13" t="s">
        <v>30</v>
      </c>
      <c r="AX758" s="13" t="s">
        <v>73</v>
      </c>
      <c r="AY758" s="247" t="s">
        <v>144</v>
      </c>
    </row>
    <row r="759" spans="1:51" s="13" customFormat="1" ht="12">
      <c r="A759" s="13"/>
      <c r="B759" s="237"/>
      <c r="C759" s="238"/>
      <c r="D759" s="232" t="s">
        <v>160</v>
      </c>
      <c r="E759" s="239" t="s">
        <v>1</v>
      </c>
      <c r="F759" s="240" t="s">
        <v>233</v>
      </c>
      <c r="G759" s="238"/>
      <c r="H759" s="241">
        <v>128.365</v>
      </c>
      <c r="I759" s="242"/>
      <c r="J759" s="238"/>
      <c r="K759" s="238"/>
      <c r="L759" s="243"/>
      <c r="M759" s="244"/>
      <c r="N759" s="245"/>
      <c r="O759" s="245"/>
      <c r="P759" s="245"/>
      <c r="Q759" s="245"/>
      <c r="R759" s="245"/>
      <c r="S759" s="245"/>
      <c r="T759" s="246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47" t="s">
        <v>160</v>
      </c>
      <c r="AU759" s="247" t="s">
        <v>83</v>
      </c>
      <c r="AV759" s="13" t="s">
        <v>83</v>
      </c>
      <c r="AW759" s="13" t="s">
        <v>30</v>
      </c>
      <c r="AX759" s="13" t="s">
        <v>73</v>
      </c>
      <c r="AY759" s="247" t="s">
        <v>144</v>
      </c>
    </row>
    <row r="760" spans="1:51" s="13" customFormat="1" ht="12">
      <c r="A760" s="13"/>
      <c r="B760" s="237"/>
      <c r="C760" s="238"/>
      <c r="D760" s="232" t="s">
        <v>160</v>
      </c>
      <c r="E760" s="239" t="s">
        <v>1</v>
      </c>
      <c r="F760" s="240" t="s">
        <v>616</v>
      </c>
      <c r="G760" s="238"/>
      <c r="H760" s="241">
        <v>55.029</v>
      </c>
      <c r="I760" s="242"/>
      <c r="J760" s="238"/>
      <c r="K760" s="238"/>
      <c r="L760" s="243"/>
      <c r="M760" s="244"/>
      <c r="N760" s="245"/>
      <c r="O760" s="245"/>
      <c r="P760" s="245"/>
      <c r="Q760" s="245"/>
      <c r="R760" s="245"/>
      <c r="S760" s="245"/>
      <c r="T760" s="246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47" t="s">
        <v>160</v>
      </c>
      <c r="AU760" s="247" t="s">
        <v>83</v>
      </c>
      <c r="AV760" s="13" t="s">
        <v>83</v>
      </c>
      <c r="AW760" s="13" t="s">
        <v>30</v>
      </c>
      <c r="AX760" s="13" t="s">
        <v>73</v>
      </c>
      <c r="AY760" s="247" t="s">
        <v>144</v>
      </c>
    </row>
    <row r="761" spans="1:51" s="16" customFormat="1" ht="12">
      <c r="A761" s="16"/>
      <c r="B761" s="269"/>
      <c r="C761" s="270"/>
      <c r="D761" s="232" t="s">
        <v>160</v>
      </c>
      <c r="E761" s="271" t="s">
        <v>1</v>
      </c>
      <c r="F761" s="272" t="s">
        <v>209</v>
      </c>
      <c r="G761" s="270"/>
      <c r="H761" s="273">
        <v>1710.429</v>
      </c>
      <c r="I761" s="274"/>
      <c r="J761" s="270"/>
      <c r="K761" s="270"/>
      <c r="L761" s="275"/>
      <c r="M761" s="276"/>
      <c r="N761" s="277"/>
      <c r="O761" s="277"/>
      <c r="P761" s="277"/>
      <c r="Q761" s="277"/>
      <c r="R761" s="277"/>
      <c r="S761" s="277"/>
      <c r="T761" s="278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T761" s="279" t="s">
        <v>160</v>
      </c>
      <c r="AU761" s="279" t="s">
        <v>83</v>
      </c>
      <c r="AV761" s="16" t="s">
        <v>145</v>
      </c>
      <c r="AW761" s="16" t="s">
        <v>30</v>
      </c>
      <c r="AX761" s="16" t="s">
        <v>73</v>
      </c>
      <c r="AY761" s="279" t="s">
        <v>144</v>
      </c>
    </row>
    <row r="762" spans="1:51" s="14" customFormat="1" ht="12">
      <c r="A762" s="14"/>
      <c r="B762" s="248"/>
      <c r="C762" s="249"/>
      <c r="D762" s="232" t="s">
        <v>160</v>
      </c>
      <c r="E762" s="250" t="s">
        <v>1</v>
      </c>
      <c r="F762" s="251" t="s">
        <v>163</v>
      </c>
      <c r="G762" s="249"/>
      <c r="H762" s="252">
        <v>3384.352</v>
      </c>
      <c r="I762" s="253"/>
      <c r="J762" s="249"/>
      <c r="K762" s="249"/>
      <c r="L762" s="254"/>
      <c r="M762" s="255"/>
      <c r="N762" s="256"/>
      <c r="O762" s="256"/>
      <c r="P762" s="256"/>
      <c r="Q762" s="256"/>
      <c r="R762" s="256"/>
      <c r="S762" s="256"/>
      <c r="T762" s="257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58" t="s">
        <v>160</v>
      </c>
      <c r="AU762" s="258" t="s">
        <v>83</v>
      </c>
      <c r="AV762" s="14" t="s">
        <v>151</v>
      </c>
      <c r="AW762" s="14" t="s">
        <v>30</v>
      </c>
      <c r="AX762" s="14" t="s">
        <v>81</v>
      </c>
      <c r="AY762" s="258" t="s">
        <v>144</v>
      </c>
    </row>
    <row r="763" spans="1:65" s="2" customFormat="1" ht="37.8" customHeight="1">
      <c r="A763" s="39"/>
      <c r="B763" s="40"/>
      <c r="C763" s="219" t="s">
        <v>622</v>
      </c>
      <c r="D763" s="219" t="s">
        <v>147</v>
      </c>
      <c r="E763" s="220" t="s">
        <v>623</v>
      </c>
      <c r="F763" s="221" t="s">
        <v>624</v>
      </c>
      <c r="G763" s="222" t="s">
        <v>157</v>
      </c>
      <c r="H763" s="223">
        <v>3384.352</v>
      </c>
      <c r="I763" s="224"/>
      <c r="J763" s="225">
        <f>ROUND(I763*H763,2)</f>
        <v>0</v>
      </c>
      <c r="K763" s="221" t="s">
        <v>1</v>
      </c>
      <c r="L763" s="45"/>
      <c r="M763" s="226" t="s">
        <v>1</v>
      </c>
      <c r="N763" s="227" t="s">
        <v>38</v>
      </c>
      <c r="O763" s="92"/>
      <c r="P763" s="228">
        <f>O763*H763</f>
        <v>0</v>
      </c>
      <c r="Q763" s="228">
        <v>3E-05</v>
      </c>
      <c r="R763" s="228">
        <f>Q763*H763</f>
        <v>0.10153055999999999</v>
      </c>
      <c r="S763" s="228">
        <v>0</v>
      </c>
      <c r="T763" s="229">
        <f>S763*H763</f>
        <v>0</v>
      </c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R763" s="230" t="s">
        <v>327</v>
      </c>
      <c r="AT763" s="230" t="s">
        <v>147</v>
      </c>
      <c r="AU763" s="230" t="s">
        <v>83</v>
      </c>
      <c r="AY763" s="18" t="s">
        <v>144</v>
      </c>
      <c r="BE763" s="231">
        <f>IF(N763="základní",J763,0)</f>
        <v>0</v>
      </c>
      <c r="BF763" s="231">
        <f>IF(N763="snížená",J763,0)</f>
        <v>0</v>
      </c>
      <c r="BG763" s="231">
        <f>IF(N763="zákl. přenesená",J763,0)</f>
        <v>0</v>
      </c>
      <c r="BH763" s="231">
        <f>IF(N763="sníž. přenesená",J763,0)</f>
        <v>0</v>
      </c>
      <c r="BI763" s="231">
        <f>IF(N763="nulová",J763,0)</f>
        <v>0</v>
      </c>
      <c r="BJ763" s="18" t="s">
        <v>81</v>
      </c>
      <c r="BK763" s="231">
        <f>ROUND(I763*H763,2)</f>
        <v>0</v>
      </c>
      <c r="BL763" s="18" t="s">
        <v>327</v>
      </c>
      <c r="BM763" s="230" t="s">
        <v>625</v>
      </c>
    </row>
    <row r="764" spans="1:47" s="2" customFormat="1" ht="12">
      <c r="A764" s="39"/>
      <c r="B764" s="40"/>
      <c r="C764" s="41"/>
      <c r="D764" s="232" t="s">
        <v>153</v>
      </c>
      <c r="E764" s="41"/>
      <c r="F764" s="233" t="s">
        <v>626</v>
      </c>
      <c r="G764" s="41"/>
      <c r="H764" s="41"/>
      <c r="I764" s="234"/>
      <c r="J764" s="41"/>
      <c r="K764" s="41"/>
      <c r="L764" s="45"/>
      <c r="M764" s="235"/>
      <c r="N764" s="236"/>
      <c r="O764" s="92"/>
      <c r="P764" s="92"/>
      <c r="Q764" s="92"/>
      <c r="R764" s="92"/>
      <c r="S764" s="92"/>
      <c r="T764" s="93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T764" s="18" t="s">
        <v>153</v>
      </c>
      <c r="AU764" s="18" t="s">
        <v>83</v>
      </c>
    </row>
    <row r="765" spans="1:51" s="15" customFormat="1" ht="12">
      <c r="A765" s="15"/>
      <c r="B765" s="259"/>
      <c r="C765" s="260"/>
      <c r="D765" s="232" t="s">
        <v>160</v>
      </c>
      <c r="E765" s="261" t="s">
        <v>1</v>
      </c>
      <c r="F765" s="262" t="s">
        <v>170</v>
      </c>
      <c r="G765" s="260"/>
      <c r="H765" s="261" t="s">
        <v>1</v>
      </c>
      <c r="I765" s="263"/>
      <c r="J765" s="260"/>
      <c r="K765" s="260"/>
      <c r="L765" s="264"/>
      <c r="M765" s="265"/>
      <c r="N765" s="266"/>
      <c r="O765" s="266"/>
      <c r="P765" s="266"/>
      <c r="Q765" s="266"/>
      <c r="R765" s="266"/>
      <c r="S765" s="266"/>
      <c r="T765" s="267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T765" s="268" t="s">
        <v>160</v>
      </c>
      <c r="AU765" s="268" t="s">
        <v>83</v>
      </c>
      <c r="AV765" s="15" t="s">
        <v>81</v>
      </c>
      <c r="AW765" s="15" t="s">
        <v>30</v>
      </c>
      <c r="AX765" s="15" t="s">
        <v>73</v>
      </c>
      <c r="AY765" s="268" t="s">
        <v>144</v>
      </c>
    </row>
    <row r="766" spans="1:51" s="13" customFormat="1" ht="12">
      <c r="A766" s="13"/>
      <c r="B766" s="237"/>
      <c r="C766" s="238"/>
      <c r="D766" s="232" t="s">
        <v>160</v>
      </c>
      <c r="E766" s="239" t="s">
        <v>1</v>
      </c>
      <c r="F766" s="240" t="s">
        <v>171</v>
      </c>
      <c r="G766" s="238"/>
      <c r="H766" s="241">
        <v>38.035</v>
      </c>
      <c r="I766" s="242"/>
      <c r="J766" s="238"/>
      <c r="K766" s="238"/>
      <c r="L766" s="243"/>
      <c r="M766" s="244"/>
      <c r="N766" s="245"/>
      <c r="O766" s="245"/>
      <c r="P766" s="245"/>
      <c r="Q766" s="245"/>
      <c r="R766" s="245"/>
      <c r="S766" s="245"/>
      <c r="T766" s="246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47" t="s">
        <v>160</v>
      </c>
      <c r="AU766" s="247" t="s">
        <v>83</v>
      </c>
      <c r="AV766" s="13" t="s">
        <v>83</v>
      </c>
      <c r="AW766" s="13" t="s">
        <v>30</v>
      </c>
      <c r="AX766" s="13" t="s">
        <v>73</v>
      </c>
      <c r="AY766" s="247" t="s">
        <v>144</v>
      </c>
    </row>
    <row r="767" spans="1:51" s="13" customFormat="1" ht="12">
      <c r="A767" s="13"/>
      <c r="B767" s="237"/>
      <c r="C767" s="238"/>
      <c r="D767" s="232" t="s">
        <v>160</v>
      </c>
      <c r="E767" s="239" t="s">
        <v>1</v>
      </c>
      <c r="F767" s="240" t="s">
        <v>172</v>
      </c>
      <c r="G767" s="238"/>
      <c r="H767" s="241">
        <v>21.685</v>
      </c>
      <c r="I767" s="242"/>
      <c r="J767" s="238"/>
      <c r="K767" s="238"/>
      <c r="L767" s="243"/>
      <c r="M767" s="244"/>
      <c r="N767" s="245"/>
      <c r="O767" s="245"/>
      <c r="P767" s="245"/>
      <c r="Q767" s="245"/>
      <c r="R767" s="245"/>
      <c r="S767" s="245"/>
      <c r="T767" s="246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47" t="s">
        <v>160</v>
      </c>
      <c r="AU767" s="247" t="s">
        <v>83</v>
      </c>
      <c r="AV767" s="13" t="s">
        <v>83</v>
      </c>
      <c r="AW767" s="13" t="s">
        <v>30</v>
      </c>
      <c r="AX767" s="13" t="s">
        <v>73</v>
      </c>
      <c r="AY767" s="247" t="s">
        <v>144</v>
      </c>
    </row>
    <row r="768" spans="1:51" s="13" customFormat="1" ht="12">
      <c r="A768" s="13"/>
      <c r="B768" s="237"/>
      <c r="C768" s="238"/>
      <c r="D768" s="232" t="s">
        <v>160</v>
      </c>
      <c r="E768" s="239" t="s">
        <v>1</v>
      </c>
      <c r="F768" s="240" t="s">
        <v>173</v>
      </c>
      <c r="G768" s="238"/>
      <c r="H768" s="241">
        <v>34.638</v>
      </c>
      <c r="I768" s="242"/>
      <c r="J768" s="238"/>
      <c r="K768" s="238"/>
      <c r="L768" s="243"/>
      <c r="M768" s="244"/>
      <c r="N768" s="245"/>
      <c r="O768" s="245"/>
      <c r="P768" s="245"/>
      <c r="Q768" s="245"/>
      <c r="R768" s="245"/>
      <c r="S768" s="245"/>
      <c r="T768" s="246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47" t="s">
        <v>160</v>
      </c>
      <c r="AU768" s="247" t="s">
        <v>83</v>
      </c>
      <c r="AV768" s="13" t="s">
        <v>83</v>
      </c>
      <c r="AW768" s="13" t="s">
        <v>30</v>
      </c>
      <c r="AX768" s="13" t="s">
        <v>73</v>
      </c>
      <c r="AY768" s="247" t="s">
        <v>144</v>
      </c>
    </row>
    <row r="769" spans="1:51" s="13" customFormat="1" ht="12">
      <c r="A769" s="13"/>
      <c r="B769" s="237"/>
      <c r="C769" s="238"/>
      <c r="D769" s="232" t="s">
        <v>160</v>
      </c>
      <c r="E769" s="239" t="s">
        <v>1</v>
      </c>
      <c r="F769" s="240" t="s">
        <v>174</v>
      </c>
      <c r="G769" s="238"/>
      <c r="H769" s="241">
        <v>53.339</v>
      </c>
      <c r="I769" s="242"/>
      <c r="J769" s="238"/>
      <c r="K769" s="238"/>
      <c r="L769" s="243"/>
      <c r="M769" s="244"/>
      <c r="N769" s="245"/>
      <c r="O769" s="245"/>
      <c r="P769" s="245"/>
      <c r="Q769" s="245"/>
      <c r="R769" s="245"/>
      <c r="S769" s="245"/>
      <c r="T769" s="246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47" t="s">
        <v>160</v>
      </c>
      <c r="AU769" s="247" t="s">
        <v>83</v>
      </c>
      <c r="AV769" s="13" t="s">
        <v>83</v>
      </c>
      <c r="AW769" s="13" t="s">
        <v>30</v>
      </c>
      <c r="AX769" s="13" t="s">
        <v>73</v>
      </c>
      <c r="AY769" s="247" t="s">
        <v>144</v>
      </c>
    </row>
    <row r="770" spans="1:51" s="13" customFormat="1" ht="12">
      <c r="A770" s="13"/>
      <c r="B770" s="237"/>
      <c r="C770" s="238"/>
      <c r="D770" s="232" t="s">
        <v>160</v>
      </c>
      <c r="E770" s="239" t="s">
        <v>1</v>
      </c>
      <c r="F770" s="240" t="s">
        <v>175</v>
      </c>
      <c r="G770" s="238"/>
      <c r="H770" s="241">
        <v>34.638</v>
      </c>
      <c r="I770" s="242"/>
      <c r="J770" s="238"/>
      <c r="K770" s="238"/>
      <c r="L770" s="243"/>
      <c r="M770" s="244"/>
      <c r="N770" s="245"/>
      <c r="O770" s="245"/>
      <c r="P770" s="245"/>
      <c r="Q770" s="245"/>
      <c r="R770" s="245"/>
      <c r="S770" s="245"/>
      <c r="T770" s="246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47" t="s">
        <v>160</v>
      </c>
      <c r="AU770" s="247" t="s">
        <v>83</v>
      </c>
      <c r="AV770" s="13" t="s">
        <v>83</v>
      </c>
      <c r="AW770" s="13" t="s">
        <v>30</v>
      </c>
      <c r="AX770" s="13" t="s">
        <v>73</v>
      </c>
      <c r="AY770" s="247" t="s">
        <v>144</v>
      </c>
    </row>
    <row r="771" spans="1:51" s="13" customFormat="1" ht="12">
      <c r="A771" s="13"/>
      <c r="B771" s="237"/>
      <c r="C771" s="238"/>
      <c r="D771" s="232" t="s">
        <v>160</v>
      </c>
      <c r="E771" s="239" t="s">
        <v>1</v>
      </c>
      <c r="F771" s="240" t="s">
        <v>176</v>
      </c>
      <c r="G771" s="238"/>
      <c r="H771" s="241">
        <v>54.959</v>
      </c>
      <c r="I771" s="242"/>
      <c r="J771" s="238"/>
      <c r="K771" s="238"/>
      <c r="L771" s="243"/>
      <c r="M771" s="244"/>
      <c r="N771" s="245"/>
      <c r="O771" s="245"/>
      <c r="P771" s="245"/>
      <c r="Q771" s="245"/>
      <c r="R771" s="245"/>
      <c r="S771" s="245"/>
      <c r="T771" s="246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47" t="s">
        <v>160</v>
      </c>
      <c r="AU771" s="247" t="s">
        <v>83</v>
      </c>
      <c r="AV771" s="13" t="s">
        <v>83</v>
      </c>
      <c r="AW771" s="13" t="s">
        <v>30</v>
      </c>
      <c r="AX771" s="13" t="s">
        <v>73</v>
      </c>
      <c r="AY771" s="247" t="s">
        <v>144</v>
      </c>
    </row>
    <row r="772" spans="1:51" s="13" customFormat="1" ht="12">
      <c r="A772" s="13"/>
      <c r="B772" s="237"/>
      <c r="C772" s="238"/>
      <c r="D772" s="232" t="s">
        <v>160</v>
      </c>
      <c r="E772" s="239" t="s">
        <v>1</v>
      </c>
      <c r="F772" s="240" t="s">
        <v>177</v>
      </c>
      <c r="G772" s="238"/>
      <c r="H772" s="241">
        <v>34.638</v>
      </c>
      <c r="I772" s="242"/>
      <c r="J772" s="238"/>
      <c r="K772" s="238"/>
      <c r="L772" s="243"/>
      <c r="M772" s="244"/>
      <c r="N772" s="245"/>
      <c r="O772" s="245"/>
      <c r="P772" s="245"/>
      <c r="Q772" s="245"/>
      <c r="R772" s="245"/>
      <c r="S772" s="245"/>
      <c r="T772" s="246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47" t="s">
        <v>160</v>
      </c>
      <c r="AU772" s="247" t="s">
        <v>83</v>
      </c>
      <c r="AV772" s="13" t="s">
        <v>83</v>
      </c>
      <c r="AW772" s="13" t="s">
        <v>30</v>
      </c>
      <c r="AX772" s="13" t="s">
        <v>73</v>
      </c>
      <c r="AY772" s="247" t="s">
        <v>144</v>
      </c>
    </row>
    <row r="773" spans="1:51" s="13" customFormat="1" ht="12">
      <c r="A773" s="13"/>
      <c r="B773" s="237"/>
      <c r="C773" s="238"/>
      <c r="D773" s="232" t="s">
        <v>160</v>
      </c>
      <c r="E773" s="239" t="s">
        <v>1</v>
      </c>
      <c r="F773" s="240" t="s">
        <v>178</v>
      </c>
      <c r="G773" s="238"/>
      <c r="H773" s="241">
        <v>54.659</v>
      </c>
      <c r="I773" s="242"/>
      <c r="J773" s="238"/>
      <c r="K773" s="238"/>
      <c r="L773" s="243"/>
      <c r="M773" s="244"/>
      <c r="N773" s="245"/>
      <c r="O773" s="245"/>
      <c r="P773" s="245"/>
      <c r="Q773" s="245"/>
      <c r="R773" s="245"/>
      <c r="S773" s="245"/>
      <c r="T773" s="246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47" t="s">
        <v>160</v>
      </c>
      <c r="AU773" s="247" t="s">
        <v>83</v>
      </c>
      <c r="AV773" s="13" t="s">
        <v>83</v>
      </c>
      <c r="AW773" s="13" t="s">
        <v>30</v>
      </c>
      <c r="AX773" s="13" t="s">
        <v>73</v>
      </c>
      <c r="AY773" s="247" t="s">
        <v>144</v>
      </c>
    </row>
    <row r="774" spans="1:51" s="13" customFormat="1" ht="12">
      <c r="A774" s="13"/>
      <c r="B774" s="237"/>
      <c r="C774" s="238"/>
      <c r="D774" s="232" t="s">
        <v>160</v>
      </c>
      <c r="E774" s="239" t="s">
        <v>1</v>
      </c>
      <c r="F774" s="240" t="s">
        <v>179</v>
      </c>
      <c r="G774" s="238"/>
      <c r="H774" s="241">
        <v>57.638</v>
      </c>
      <c r="I774" s="242"/>
      <c r="J774" s="238"/>
      <c r="K774" s="238"/>
      <c r="L774" s="243"/>
      <c r="M774" s="244"/>
      <c r="N774" s="245"/>
      <c r="O774" s="245"/>
      <c r="P774" s="245"/>
      <c r="Q774" s="245"/>
      <c r="R774" s="245"/>
      <c r="S774" s="245"/>
      <c r="T774" s="246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47" t="s">
        <v>160</v>
      </c>
      <c r="AU774" s="247" t="s">
        <v>83</v>
      </c>
      <c r="AV774" s="13" t="s">
        <v>83</v>
      </c>
      <c r="AW774" s="13" t="s">
        <v>30</v>
      </c>
      <c r="AX774" s="13" t="s">
        <v>73</v>
      </c>
      <c r="AY774" s="247" t="s">
        <v>144</v>
      </c>
    </row>
    <row r="775" spans="1:51" s="13" customFormat="1" ht="12">
      <c r="A775" s="13"/>
      <c r="B775" s="237"/>
      <c r="C775" s="238"/>
      <c r="D775" s="232" t="s">
        <v>160</v>
      </c>
      <c r="E775" s="239" t="s">
        <v>1</v>
      </c>
      <c r="F775" s="240" t="s">
        <v>180</v>
      </c>
      <c r="G775" s="238"/>
      <c r="H775" s="241">
        <v>55.396</v>
      </c>
      <c r="I775" s="242"/>
      <c r="J775" s="238"/>
      <c r="K775" s="238"/>
      <c r="L775" s="243"/>
      <c r="M775" s="244"/>
      <c r="N775" s="245"/>
      <c r="O775" s="245"/>
      <c r="P775" s="245"/>
      <c r="Q775" s="245"/>
      <c r="R775" s="245"/>
      <c r="S775" s="245"/>
      <c r="T775" s="246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47" t="s">
        <v>160</v>
      </c>
      <c r="AU775" s="247" t="s">
        <v>83</v>
      </c>
      <c r="AV775" s="13" t="s">
        <v>83</v>
      </c>
      <c r="AW775" s="13" t="s">
        <v>30</v>
      </c>
      <c r="AX775" s="13" t="s">
        <v>73</v>
      </c>
      <c r="AY775" s="247" t="s">
        <v>144</v>
      </c>
    </row>
    <row r="776" spans="1:51" s="13" customFormat="1" ht="12">
      <c r="A776" s="13"/>
      <c r="B776" s="237"/>
      <c r="C776" s="238"/>
      <c r="D776" s="232" t="s">
        <v>160</v>
      </c>
      <c r="E776" s="239" t="s">
        <v>1</v>
      </c>
      <c r="F776" s="240" t="s">
        <v>181</v>
      </c>
      <c r="G776" s="238"/>
      <c r="H776" s="241">
        <v>57.436</v>
      </c>
      <c r="I776" s="242"/>
      <c r="J776" s="238"/>
      <c r="K776" s="238"/>
      <c r="L776" s="243"/>
      <c r="M776" s="244"/>
      <c r="N776" s="245"/>
      <c r="O776" s="245"/>
      <c r="P776" s="245"/>
      <c r="Q776" s="245"/>
      <c r="R776" s="245"/>
      <c r="S776" s="245"/>
      <c r="T776" s="246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47" t="s">
        <v>160</v>
      </c>
      <c r="AU776" s="247" t="s">
        <v>83</v>
      </c>
      <c r="AV776" s="13" t="s">
        <v>83</v>
      </c>
      <c r="AW776" s="13" t="s">
        <v>30</v>
      </c>
      <c r="AX776" s="13" t="s">
        <v>73</v>
      </c>
      <c r="AY776" s="247" t="s">
        <v>144</v>
      </c>
    </row>
    <row r="777" spans="1:51" s="13" customFormat="1" ht="12">
      <c r="A777" s="13"/>
      <c r="B777" s="237"/>
      <c r="C777" s="238"/>
      <c r="D777" s="232" t="s">
        <v>160</v>
      </c>
      <c r="E777" s="239" t="s">
        <v>1</v>
      </c>
      <c r="F777" s="240" t="s">
        <v>182</v>
      </c>
      <c r="G777" s="238"/>
      <c r="H777" s="241">
        <v>54.545</v>
      </c>
      <c r="I777" s="242"/>
      <c r="J777" s="238"/>
      <c r="K777" s="238"/>
      <c r="L777" s="243"/>
      <c r="M777" s="244"/>
      <c r="N777" s="245"/>
      <c r="O777" s="245"/>
      <c r="P777" s="245"/>
      <c r="Q777" s="245"/>
      <c r="R777" s="245"/>
      <c r="S777" s="245"/>
      <c r="T777" s="246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47" t="s">
        <v>160</v>
      </c>
      <c r="AU777" s="247" t="s">
        <v>83</v>
      </c>
      <c r="AV777" s="13" t="s">
        <v>83</v>
      </c>
      <c r="AW777" s="13" t="s">
        <v>30</v>
      </c>
      <c r="AX777" s="13" t="s">
        <v>73</v>
      </c>
      <c r="AY777" s="247" t="s">
        <v>144</v>
      </c>
    </row>
    <row r="778" spans="1:51" s="13" customFormat="1" ht="12">
      <c r="A778" s="13"/>
      <c r="B778" s="237"/>
      <c r="C778" s="238"/>
      <c r="D778" s="232" t="s">
        <v>160</v>
      </c>
      <c r="E778" s="239" t="s">
        <v>1</v>
      </c>
      <c r="F778" s="240" t="s">
        <v>183</v>
      </c>
      <c r="G778" s="238"/>
      <c r="H778" s="241">
        <v>56.263</v>
      </c>
      <c r="I778" s="242"/>
      <c r="J778" s="238"/>
      <c r="K778" s="238"/>
      <c r="L778" s="243"/>
      <c r="M778" s="244"/>
      <c r="N778" s="245"/>
      <c r="O778" s="245"/>
      <c r="P778" s="245"/>
      <c r="Q778" s="245"/>
      <c r="R778" s="245"/>
      <c r="S778" s="245"/>
      <c r="T778" s="246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47" t="s">
        <v>160</v>
      </c>
      <c r="AU778" s="247" t="s">
        <v>83</v>
      </c>
      <c r="AV778" s="13" t="s">
        <v>83</v>
      </c>
      <c r="AW778" s="13" t="s">
        <v>30</v>
      </c>
      <c r="AX778" s="13" t="s">
        <v>73</v>
      </c>
      <c r="AY778" s="247" t="s">
        <v>144</v>
      </c>
    </row>
    <row r="779" spans="1:51" s="13" customFormat="1" ht="12">
      <c r="A779" s="13"/>
      <c r="B779" s="237"/>
      <c r="C779" s="238"/>
      <c r="D779" s="232" t="s">
        <v>160</v>
      </c>
      <c r="E779" s="239" t="s">
        <v>1</v>
      </c>
      <c r="F779" s="240" t="s">
        <v>184</v>
      </c>
      <c r="G779" s="238"/>
      <c r="H779" s="241">
        <v>19.61</v>
      </c>
      <c r="I779" s="242"/>
      <c r="J779" s="238"/>
      <c r="K779" s="238"/>
      <c r="L779" s="243"/>
      <c r="M779" s="244"/>
      <c r="N779" s="245"/>
      <c r="O779" s="245"/>
      <c r="P779" s="245"/>
      <c r="Q779" s="245"/>
      <c r="R779" s="245"/>
      <c r="S779" s="245"/>
      <c r="T779" s="246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47" t="s">
        <v>160</v>
      </c>
      <c r="AU779" s="247" t="s">
        <v>83</v>
      </c>
      <c r="AV779" s="13" t="s">
        <v>83</v>
      </c>
      <c r="AW779" s="13" t="s">
        <v>30</v>
      </c>
      <c r="AX779" s="13" t="s">
        <v>73</v>
      </c>
      <c r="AY779" s="247" t="s">
        <v>144</v>
      </c>
    </row>
    <row r="780" spans="1:51" s="13" customFormat="1" ht="12">
      <c r="A780" s="13"/>
      <c r="B780" s="237"/>
      <c r="C780" s="238"/>
      <c r="D780" s="232" t="s">
        <v>160</v>
      </c>
      <c r="E780" s="239" t="s">
        <v>1</v>
      </c>
      <c r="F780" s="240" t="s">
        <v>185</v>
      </c>
      <c r="G780" s="238"/>
      <c r="H780" s="241">
        <v>27.675</v>
      </c>
      <c r="I780" s="242"/>
      <c r="J780" s="238"/>
      <c r="K780" s="238"/>
      <c r="L780" s="243"/>
      <c r="M780" s="244"/>
      <c r="N780" s="245"/>
      <c r="O780" s="245"/>
      <c r="P780" s="245"/>
      <c r="Q780" s="245"/>
      <c r="R780" s="245"/>
      <c r="S780" s="245"/>
      <c r="T780" s="246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47" t="s">
        <v>160</v>
      </c>
      <c r="AU780" s="247" t="s">
        <v>83</v>
      </c>
      <c r="AV780" s="13" t="s">
        <v>83</v>
      </c>
      <c r="AW780" s="13" t="s">
        <v>30</v>
      </c>
      <c r="AX780" s="13" t="s">
        <v>73</v>
      </c>
      <c r="AY780" s="247" t="s">
        <v>144</v>
      </c>
    </row>
    <row r="781" spans="1:51" s="13" customFormat="1" ht="12">
      <c r="A781" s="13"/>
      <c r="B781" s="237"/>
      <c r="C781" s="238"/>
      <c r="D781" s="232" t="s">
        <v>160</v>
      </c>
      <c r="E781" s="239" t="s">
        <v>1</v>
      </c>
      <c r="F781" s="240" t="s">
        <v>186</v>
      </c>
      <c r="G781" s="238"/>
      <c r="H781" s="241">
        <v>43.976</v>
      </c>
      <c r="I781" s="242"/>
      <c r="J781" s="238"/>
      <c r="K781" s="238"/>
      <c r="L781" s="243"/>
      <c r="M781" s="244"/>
      <c r="N781" s="245"/>
      <c r="O781" s="245"/>
      <c r="P781" s="245"/>
      <c r="Q781" s="245"/>
      <c r="R781" s="245"/>
      <c r="S781" s="245"/>
      <c r="T781" s="246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47" t="s">
        <v>160</v>
      </c>
      <c r="AU781" s="247" t="s">
        <v>83</v>
      </c>
      <c r="AV781" s="13" t="s">
        <v>83</v>
      </c>
      <c r="AW781" s="13" t="s">
        <v>30</v>
      </c>
      <c r="AX781" s="13" t="s">
        <v>73</v>
      </c>
      <c r="AY781" s="247" t="s">
        <v>144</v>
      </c>
    </row>
    <row r="782" spans="1:51" s="13" customFormat="1" ht="12">
      <c r="A782" s="13"/>
      <c r="B782" s="237"/>
      <c r="C782" s="238"/>
      <c r="D782" s="232" t="s">
        <v>160</v>
      </c>
      <c r="E782" s="239" t="s">
        <v>1</v>
      </c>
      <c r="F782" s="240" t="s">
        <v>187</v>
      </c>
      <c r="G782" s="238"/>
      <c r="H782" s="241">
        <v>34.295</v>
      </c>
      <c r="I782" s="242"/>
      <c r="J782" s="238"/>
      <c r="K782" s="238"/>
      <c r="L782" s="243"/>
      <c r="M782" s="244"/>
      <c r="N782" s="245"/>
      <c r="O782" s="245"/>
      <c r="P782" s="245"/>
      <c r="Q782" s="245"/>
      <c r="R782" s="245"/>
      <c r="S782" s="245"/>
      <c r="T782" s="246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47" t="s">
        <v>160</v>
      </c>
      <c r="AU782" s="247" t="s">
        <v>83</v>
      </c>
      <c r="AV782" s="13" t="s">
        <v>83</v>
      </c>
      <c r="AW782" s="13" t="s">
        <v>30</v>
      </c>
      <c r="AX782" s="13" t="s">
        <v>73</v>
      </c>
      <c r="AY782" s="247" t="s">
        <v>144</v>
      </c>
    </row>
    <row r="783" spans="1:51" s="13" customFormat="1" ht="12">
      <c r="A783" s="13"/>
      <c r="B783" s="237"/>
      <c r="C783" s="238"/>
      <c r="D783" s="232" t="s">
        <v>160</v>
      </c>
      <c r="E783" s="239" t="s">
        <v>1</v>
      </c>
      <c r="F783" s="240" t="s">
        <v>188</v>
      </c>
      <c r="G783" s="238"/>
      <c r="H783" s="241">
        <v>60.857</v>
      </c>
      <c r="I783" s="242"/>
      <c r="J783" s="238"/>
      <c r="K783" s="238"/>
      <c r="L783" s="243"/>
      <c r="M783" s="244"/>
      <c r="N783" s="245"/>
      <c r="O783" s="245"/>
      <c r="P783" s="245"/>
      <c r="Q783" s="245"/>
      <c r="R783" s="245"/>
      <c r="S783" s="245"/>
      <c r="T783" s="246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47" t="s">
        <v>160</v>
      </c>
      <c r="AU783" s="247" t="s">
        <v>83</v>
      </c>
      <c r="AV783" s="13" t="s">
        <v>83</v>
      </c>
      <c r="AW783" s="13" t="s">
        <v>30</v>
      </c>
      <c r="AX783" s="13" t="s">
        <v>73</v>
      </c>
      <c r="AY783" s="247" t="s">
        <v>144</v>
      </c>
    </row>
    <row r="784" spans="1:51" s="13" customFormat="1" ht="12">
      <c r="A784" s="13"/>
      <c r="B784" s="237"/>
      <c r="C784" s="238"/>
      <c r="D784" s="232" t="s">
        <v>160</v>
      </c>
      <c r="E784" s="239" t="s">
        <v>1</v>
      </c>
      <c r="F784" s="240" t="s">
        <v>189</v>
      </c>
      <c r="G784" s="238"/>
      <c r="H784" s="241">
        <v>61.995</v>
      </c>
      <c r="I784" s="242"/>
      <c r="J784" s="238"/>
      <c r="K784" s="238"/>
      <c r="L784" s="243"/>
      <c r="M784" s="244"/>
      <c r="N784" s="245"/>
      <c r="O784" s="245"/>
      <c r="P784" s="245"/>
      <c r="Q784" s="245"/>
      <c r="R784" s="245"/>
      <c r="S784" s="245"/>
      <c r="T784" s="246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47" t="s">
        <v>160</v>
      </c>
      <c r="AU784" s="247" t="s">
        <v>83</v>
      </c>
      <c r="AV784" s="13" t="s">
        <v>83</v>
      </c>
      <c r="AW784" s="13" t="s">
        <v>30</v>
      </c>
      <c r="AX784" s="13" t="s">
        <v>73</v>
      </c>
      <c r="AY784" s="247" t="s">
        <v>144</v>
      </c>
    </row>
    <row r="785" spans="1:51" s="13" customFormat="1" ht="12">
      <c r="A785" s="13"/>
      <c r="B785" s="237"/>
      <c r="C785" s="238"/>
      <c r="D785" s="232" t="s">
        <v>160</v>
      </c>
      <c r="E785" s="239" t="s">
        <v>1</v>
      </c>
      <c r="F785" s="240" t="s">
        <v>190</v>
      </c>
      <c r="G785" s="238"/>
      <c r="H785" s="241">
        <v>60.699</v>
      </c>
      <c r="I785" s="242"/>
      <c r="J785" s="238"/>
      <c r="K785" s="238"/>
      <c r="L785" s="243"/>
      <c r="M785" s="244"/>
      <c r="N785" s="245"/>
      <c r="O785" s="245"/>
      <c r="P785" s="245"/>
      <c r="Q785" s="245"/>
      <c r="R785" s="245"/>
      <c r="S785" s="245"/>
      <c r="T785" s="246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47" t="s">
        <v>160</v>
      </c>
      <c r="AU785" s="247" t="s">
        <v>83</v>
      </c>
      <c r="AV785" s="13" t="s">
        <v>83</v>
      </c>
      <c r="AW785" s="13" t="s">
        <v>30</v>
      </c>
      <c r="AX785" s="13" t="s">
        <v>73</v>
      </c>
      <c r="AY785" s="247" t="s">
        <v>144</v>
      </c>
    </row>
    <row r="786" spans="1:51" s="13" customFormat="1" ht="12">
      <c r="A786" s="13"/>
      <c r="B786" s="237"/>
      <c r="C786" s="238"/>
      <c r="D786" s="232" t="s">
        <v>160</v>
      </c>
      <c r="E786" s="239" t="s">
        <v>1</v>
      </c>
      <c r="F786" s="240" t="s">
        <v>191</v>
      </c>
      <c r="G786" s="238"/>
      <c r="H786" s="241">
        <v>40.973</v>
      </c>
      <c r="I786" s="242"/>
      <c r="J786" s="238"/>
      <c r="K786" s="238"/>
      <c r="L786" s="243"/>
      <c r="M786" s="244"/>
      <c r="N786" s="245"/>
      <c r="O786" s="245"/>
      <c r="P786" s="245"/>
      <c r="Q786" s="245"/>
      <c r="R786" s="245"/>
      <c r="S786" s="245"/>
      <c r="T786" s="246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47" t="s">
        <v>160</v>
      </c>
      <c r="AU786" s="247" t="s">
        <v>83</v>
      </c>
      <c r="AV786" s="13" t="s">
        <v>83</v>
      </c>
      <c r="AW786" s="13" t="s">
        <v>30</v>
      </c>
      <c r="AX786" s="13" t="s">
        <v>73</v>
      </c>
      <c r="AY786" s="247" t="s">
        <v>144</v>
      </c>
    </row>
    <row r="787" spans="1:51" s="13" customFormat="1" ht="12">
      <c r="A787" s="13"/>
      <c r="B787" s="237"/>
      <c r="C787" s="238"/>
      <c r="D787" s="232" t="s">
        <v>160</v>
      </c>
      <c r="E787" s="239" t="s">
        <v>1</v>
      </c>
      <c r="F787" s="240" t="s">
        <v>192</v>
      </c>
      <c r="G787" s="238"/>
      <c r="H787" s="241">
        <v>41.805</v>
      </c>
      <c r="I787" s="242"/>
      <c r="J787" s="238"/>
      <c r="K787" s="238"/>
      <c r="L787" s="243"/>
      <c r="M787" s="244"/>
      <c r="N787" s="245"/>
      <c r="O787" s="245"/>
      <c r="P787" s="245"/>
      <c r="Q787" s="245"/>
      <c r="R787" s="245"/>
      <c r="S787" s="245"/>
      <c r="T787" s="246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47" t="s">
        <v>160</v>
      </c>
      <c r="AU787" s="247" t="s">
        <v>83</v>
      </c>
      <c r="AV787" s="13" t="s">
        <v>83</v>
      </c>
      <c r="AW787" s="13" t="s">
        <v>30</v>
      </c>
      <c r="AX787" s="13" t="s">
        <v>73</v>
      </c>
      <c r="AY787" s="247" t="s">
        <v>144</v>
      </c>
    </row>
    <row r="788" spans="1:51" s="13" customFormat="1" ht="12">
      <c r="A788" s="13"/>
      <c r="B788" s="237"/>
      <c r="C788" s="238"/>
      <c r="D788" s="232" t="s">
        <v>160</v>
      </c>
      <c r="E788" s="239" t="s">
        <v>1</v>
      </c>
      <c r="F788" s="240" t="s">
        <v>193</v>
      </c>
      <c r="G788" s="238"/>
      <c r="H788" s="241">
        <v>43.515</v>
      </c>
      <c r="I788" s="242"/>
      <c r="J788" s="238"/>
      <c r="K788" s="238"/>
      <c r="L788" s="243"/>
      <c r="M788" s="244"/>
      <c r="N788" s="245"/>
      <c r="O788" s="245"/>
      <c r="P788" s="245"/>
      <c r="Q788" s="245"/>
      <c r="R788" s="245"/>
      <c r="S788" s="245"/>
      <c r="T788" s="246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47" t="s">
        <v>160</v>
      </c>
      <c r="AU788" s="247" t="s">
        <v>83</v>
      </c>
      <c r="AV788" s="13" t="s">
        <v>83</v>
      </c>
      <c r="AW788" s="13" t="s">
        <v>30</v>
      </c>
      <c r="AX788" s="13" t="s">
        <v>73</v>
      </c>
      <c r="AY788" s="247" t="s">
        <v>144</v>
      </c>
    </row>
    <row r="789" spans="1:51" s="13" customFormat="1" ht="12">
      <c r="A789" s="13"/>
      <c r="B789" s="237"/>
      <c r="C789" s="238"/>
      <c r="D789" s="232" t="s">
        <v>160</v>
      </c>
      <c r="E789" s="239" t="s">
        <v>1</v>
      </c>
      <c r="F789" s="240" t="s">
        <v>194</v>
      </c>
      <c r="G789" s="238"/>
      <c r="H789" s="241">
        <v>35.2</v>
      </c>
      <c r="I789" s="242"/>
      <c r="J789" s="238"/>
      <c r="K789" s="238"/>
      <c r="L789" s="243"/>
      <c r="M789" s="244"/>
      <c r="N789" s="245"/>
      <c r="O789" s="245"/>
      <c r="P789" s="245"/>
      <c r="Q789" s="245"/>
      <c r="R789" s="245"/>
      <c r="S789" s="245"/>
      <c r="T789" s="246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47" t="s">
        <v>160</v>
      </c>
      <c r="AU789" s="247" t="s">
        <v>83</v>
      </c>
      <c r="AV789" s="13" t="s">
        <v>83</v>
      </c>
      <c r="AW789" s="13" t="s">
        <v>30</v>
      </c>
      <c r="AX789" s="13" t="s">
        <v>73</v>
      </c>
      <c r="AY789" s="247" t="s">
        <v>144</v>
      </c>
    </row>
    <row r="790" spans="1:51" s="13" customFormat="1" ht="12">
      <c r="A790" s="13"/>
      <c r="B790" s="237"/>
      <c r="C790" s="238"/>
      <c r="D790" s="232" t="s">
        <v>160</v>
      </c>
      <c r="E790" s="239" t="s">
        <v>1</v>
      </c>
      <c r="F790" s="240" t="s">
        <v>195</v>
      </c>
      <c r="G790" s="238"/>
      <c r="H790" s="241">
        <v>23.153</v>
      </c>
      <c r="I790" s="242"/>
      <c r="J790" s="238"/>
      <c r="K790" s="238"/>
      <c r="L790" s="243"/>
      <c r="M790" s="244"/>
      <c r="N790" s="245"/>
      <c r="O790" s="245"/>
      <c r="P790" s="245"/>
      <c r="Q790" s="245"/>
      <c r="R790" s="245"/>
      <c r="S790" s="245"/>
      <c r="T790" s="246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47" t="s">
        <v>160</v>
      </c>
      <c r="AU790" s="247" t="s">
        <v>83</v>
      </c>
      <c r="AV790" s="13" t="s">
        <v>83</v>
      </c>
      <c r="AW790" s="13" t="s">
        <v>30</v>
      </c>
      <c r="AX790" s="13" t="s">
        <v>73</v>
      </c>
      <c r="AY790" s="247" t="s">
        <v>144</v>
      </c>
    </row>
    <row r="791" spans="1:51" s="13" customFormat="1" ht="12">
      <c r="A791" s="13"/>
      <c r="B791" s="237"/>
      <c r="C791" s="238"/>
      <c r="D791" s="232" t="s">
        <v>160</v>
      </c>
      <c r="E791" s="239" t="s">
        <v>1</v>
      </c>
      <c r="F791" s="240" t="s">
        <v>196</v>
      </c>
      <c r="G791" s="238"/>
      <c r="H791" s="241">
        <v>28.835</v>
      </c>
      <c r="I791" s="242"/>
      <c r="J791" s="238"/>
      <c r="K791" s="238"/>
      <c r="L791" s="243"/>
      <c r="M791" s="244"/>
      <c r="N791" s="245"/>
      <c r="O791" s="245"/>
      <c r="P791" s="245"/>
      <c r="Q791" s="245"/>
      <c r="R791" s="245"/>
      <c r="S791" s="245"/>
      <c r="T791" s="246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47" t="s">
        <v>160</v>
      </c>
      <c r="AU791" s="247" t="s">
        <v>83</v>
      </c>
      <c r="AV791" s="13" t="s">
        <v>83</v>
      </c>
      <c r="AW791" s="13" t="s">
        <v>30</v>
      </c>
      <c r="AX791" s="13" t="s">
        <v>73</v>
      </c>
      <c r="AY791" s="247" t="s">
        <v>144</v>
      </c>
    </row>
    <row r="792" spans="1:51" s="13" customFormat="1" ht="12">
      <c r="A792" s="13"/>
      <c r="B792" s="237"/>
      <c r="C792" s="238"/>
      <c r="D792" s="232" t="s">
        <v>160</v>
      </c>
      <c r="E792" s="239" t="s">
        <v>1</v>
      </c>
      <c r="F792" s="240" t="s">
        <v>197</v>
      </c>
      <c r="G792" s="238"/>
      <c r="H792" s="241">
        <v>57.322</v>
      </c>
      <c r="I792" s="242"/>
      <c r="J792" s="238"/>
      <c r="K792" s="238"/>
      <c r="L792" s="243"/>
      <c r="M792" s="244"/>
      <c r="N792" s="245"/>
      <c r="O792" s="245"/>
      <c r="P792" s="245"/>
      <c r="Q792" s="245"/>
      <c r="R792" s="245"/>
      <c r="S792" s="245"/>
      <c r="T792" s="246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47" t="s">
        <v>160</v>
      </c>
      <c r="AU792" s="247" t="s">
        <v>83</v>
      </c>
      <c r="AV792" s="13" t="s">
        <v>83</v>
      </c>
      <c r="AW792" s="13" t="s">
        <v>30</v>
      </c>
      <c r="AX792" s="13" t="s">
        <v>73</v>
      </c>
      <c r="AY792" s="247" t="s">
        <v>144</v>
      </c>
    </row>
    <row r="793" spans="1:51" s="13" customFormat="1" ht="12">
      <c r="A793" s="13"/>
      <c r="B793" s="237"/>
      <c r="C793" s="238"/>
      <c r="D793" s="232" t="s">
        <v>160</v>
      </c>
      <c r="E793" s="239" t="s">
        <v>1</v>
      </c>
      <c r="F793" s="240" t="s">
        <v>198</v>
      </c>
      <c r="G793" s="238"/>
      <c r="H793" s="241">
        <v>32.84</v>
      </c>
      <c r="I793" s="242"/>
      <c r="J793" s="238"/>
      <c r="K793" s="238"/>
      <c r="L793" s="243"/>
      <c r="M793" s="244"/>
      <c r="N793" s="245"/>
      <c r="O793" s="245"/>
      <c r="P793" s="245"/>
      <c r="Q793" s="245"/>
      <c r="R793" s="245"/>
      <c r="S793" s="245"/>
      <c r="T793" s="246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47" t="s">
        <v>160</v>
      </c>
      <c r="AU793" s="247" t="s">
        <v>83</v>
      </c>
      <c r="AV793" s="13" t="s">
        <v>83</v>
      </c>
      <c r="AW793" s="13" t="s">
        <v>30</v>
      </c>
      <c r="AX793" s="13" t="s">
        <v>73</v>
      </c>
      <c r="AY793" s="247" t="s">
        <v>144</v>
      </c>
    </row>
    <row r="794" spans="1:51" s="13" customFormat="1" ht="12">
      <c r="A794" s="13"/>
      <c r="B794" s="237"/>
      <c r="C794" s="238"/>
      <c r="D794" s="232" t="s">
        <v>160</v>
      </c>
      <c r="E794" s="239" t="s">
        <v>1</v>
      </c>
      <c r="F794" s="240" t="s">
        <v>199</v>
      </c>
      <c r="G794" s="238"/>
      <c r="H794" s="241">
        <v>55.997</v>
      </c>
      <c r="I794" s="242"/>
      <c r="J794" s="238"/>
      <c r="K794" s="238"/>
      <c r="L794" s="243"/>
      <c r="M794" s="244"/>
      <c r="N794" s="245"/>
      <c r="O794" s="245"/>
      <c r="P794" s="245"/>
      <c r="Q794" s="245"/>
      <c r="R794" s="245"/>
      <c r="S794" s="245"/>
      <c r="T794" s="246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47" t="s">
        <v>160</v>
      </c>
      <c r="AU794" s="247" t="s">
        <v>83</v>
      </c>
      <c r="AV794" s="13" t="s">
        <v>83</v>
      </c>
      <c r="AW794" s="13" t="s">
        <v>30</v>
      </c>
      <c r="AX794" s="13" t="s">
        <v>73</v>
      </c>
      <c r="AY794" s="247" t="s">
        <v>144</v>
      </c>
    </row>
    <row r="795" spans="1:51" s="13" customFormat="1" ht="12">
      <c r="A795" s="13"/>
      <c r="B795" s="237"/>
      <c r="C795" s="238"/>
      <c r="D795" s="232" t="s">
        <v>160</v>
      </c>
      <c r="E795" s="239" t="s">
        <v>1</v>
      </c>
      <c r="F795" s="240" t="s">
        <v>200</v>
      </c>
      <c r="G795" s="238"/>
      <c r="H795" s="241">
        <v>37.18</v>
      </c>
      <c r="I795" s="242"/>
      <c r="J795" s="238"/>
      <c r="K795" s="238"/>
      <c r="L795" s="243"/>
      <c r="M795" s="244"/>
      <c r="N795" s="245"/>
      <c r="O795" s="245"/>
      <c r="P795" s="245"/>
      <c r="Q795" s="245"/>
      <c r="R795" s="245"/>
      <c r="S795" s="245"/>
      <c r="T795" s="246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47" t="s">
        <v>160</v>
      </c>
      <c r="AU795" s="247" t="s">
        <v>83</v>
      </c>
      <c r="AV795" s="13" t="s">
        <v>83</v>
      </c>
      <c r="AW795" s="13" t="s">
        <v>30</v>
      </c>
      <c r="AX795" s="13" t="s">
        <v>73</v>
      </c>
      <c r="AY795" s="247" t="s">
        <v>144</v>
      </c>
    </row>
    <row r="796" spans="1:51" s="13" customFormat="1" ht="12">
      <c r="A796" s="13"/>
      <c r="B796" s="237"/>
      <c r="C796" s="238"/>
      <c r="D796" s="232" t="s">
        <v>160</v>
      </c>
      <c r="E796" s="239" t="s">
        <v>1</v>
      </c>
      <c r="F796" s="240" t="s">
        <v>201</v>
      </c>
      <c r="G796" s="238"/>
      <c r="H796" s="241">
        <v>53.785</v>
      </c>
      <c r="I796" s="242"/>
      <c r="J796" s="238"/>
      <c r="K796" s="238"/>
      <c r="L796" s="243"/>
      <c r="M796" s="244"/>
      <c r="N796" s="245"/>
      <c r="O796" s="245"/>
      <c r="P796" s="245"/>
      <c r="Q796" s="245"/>
      <c r="R796" s="245"/>
      <c r="S796" s="245"/>
      <c r="T796" s="246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47" t="s">
        <v>160</v>
      </c>
      <c r="AU796" s="247" t="s">
        <v>83</v>
      </c>
      <c r="AV796" s="13" t="s">
        <v>83</v>
      </c>
      <c r="AW796" s="13" t="s">
        <v>30</v>
      </c>
      <c r="AX796" s="13" t="s">
        <v>73</v>
      </c>
      <c r="AY796" s="247" t="s">
        <v>144</v>
      </c>
    </row>
    <row r="797" spans="1:51" s="13" customFormat="1" ht="12">
      <c r="A797" s="13"/>
      <c r="B797" s="237"/>
      <c r="C797" s="238"/>
      <c r="D797" s="232" t="s">
        <v>160</v>
      </c>
      <c r="E797" s="239" t="s">
        <v>1</v>
      </c>
      <c r="F797" s="240" t="s">
        <v>202</v>
      </c>
      <c r="G797" s="238"/>
      <c r="H797" s="241">
        <v>36.038</v>
      </c>
      <c r="I797" s="242"/>
      <c r="J797" s="238"/>
      <c r="K797" s="238"/>
      <c r="L797" s="243"/>
      <c r="M797" s="244"/>
      <c r="N797" s="245"/>
      <c r="O797" s="245"/>
      <c r="P797" s="245"/>
      <c r="Q797" s="245"/>
      <c r="R797" s="245"/>
      <c r="S797" s="245"/>
      <c r="T797" s="246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47" t="s">
        <v>160</v>
      </c>
      <c r="AU797" s="247" t="s">
        <v>83</v>
      </c>
      <c r="AV797" s="13" t="s">
        <v>83</v>
      </c>
      <c r="AW797" s="13" t="s">
        <v>30</v>
      </c>
      <c r="AX797" s="13" t="s">
        <v>73</v>
      </c>
      <c r="AY797" s="247" t="s">
        <v>144</v>
      </c>
    </row>
    <row r="798" spans="1:51" s="13" customFormat="1" ht="12">
      <c r="A798" s="13"/>
      <c r="B798" s="237"/>
      <c r="C798" s="238"/>
      <c r="D798" s="232" t="s">
        <v>160</v>
      </c>
      <c r="E798" s="239" t="s">
        <v>1</v>
      </c>
      <c r="F798" s="240" t="s">
        <v>203</v>
      </c>
      <c r="G798" s="238"/>
      <c r="H798" s="241">
        <v>54.895</v>
      </c>
      <c r="I798" s="242"/>
      <c r="J798" s="238"/>
      <c r="K798" s="238"/>
      <c r="L798" s="243"/>
      <c r="M798" s="244"/>
      <c r="N798" s="245"/>
      <c r="O798" s="245"/>
      <c r="P798" s="245"/>
      <c r="Q798" s="245"/>
      <c r="R798" s="245"/>
      <c r="S798" s="245"/>
      <c r="T798" s="246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47" t="s">
        <v>160</v>
      </c>
      <c r="AU798" s="247" t="s">
        <v>83</v>
      </c>
      <c r="AV798" s="13" t="s">
        <v>83</v>
      </c>
      <c r="AW798" s="13" t="s">
        <v>30</v>
      </c>
      <c r="AX798" s="13" t="s">
        <v>73</v>
      </c>
      <c r="AY798" s="247" t="s">
        <v>144</v>
      </c>
    </row>
    <row r="799" spans="1:51" s="13" customFormat="1" ht="12">
      <c r="A799" s="13"/>
      <c r="B799" s="237"/>
      <c r="C799" s="238"/>
      <c r="D799" s="232" t="s">
        <v>160</v>
      </c>
      <c r="E799" s="239" t="s">
        <v>1</v>
      </c>
      <c r="F799" s="240" t="s">
        <v>204</v>
      </c>
      <c r="G799" s="238"/>
      <c r="H799" s="241">
        <v>37.363</v>
      </c>
      <c r="I799" s="242"/>
      <c r="J799" s="238"/>
      <c r="K799" s="238"/>
      <c r="L799" s="243"/>
      <c r="M799" s="244"/>
      <c r="N799" s="245"/>
      <c r="O799" s="245"/>
      <c r="P799" s="245"/>
      <c r="Q799" s="245"/>
      <c r="R799" s="245"/>
      <c r="S799" s="245"/>
      <c r="T799" s="246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47" t="s">
        <v>160</v>
      </c>
      <c r="AU799" s="247" t="s">
        <v>83</v>
      </c>
      <c r="AV799" s="13" t="s">
        <v>83</v>
      </c>
      <c r="AW799" s="13" t="s">
        <v>30</v>
      </c>
      <c r="AX799" s="13" t="s">
        <v>73</v>
      </c>
      <c r="AY799" s="247" t="s">
        <v>144</v>
      </c>
    </row>
    <row r="800" spans="1:51" s="13" customFormat="1" ht="12">
      <c r="A800" s="13"/>
      <c r="B800" s="237"/>
      <c r="C800" s="238"/>
      <c r="D800" s="232" t="s">
        <v>160</v>
      </c>
      <c r="E800" s="239" t="s">
        <v>1</v>
      </c>
      <c r="F800" s="240" t="s">
        <v>205</v>
      </c>
      <c r="G800" s="238"/>
      <c r="H800" s="241">
        <v>52.495</v>
      </c>
      <c r="I800" s="242"/>
      <c r="J800" s="238"/>
      <c r="K800" s="238"/>
      <c r="L800" s="243"/>
      <c r="M800" s="244"/>
      <c r="N800" s="245"/>
      <c r="O800" s="245"/>
      <c r="P800" s="245"/>
      <c r="Q800" s="245"/>
      <c r="R800" s="245"/>
      <c r="S800" s="245"/>
      <c r="T800" s="246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47" t="s">
        <v>160</v>
      </c>
      <c r="AU800" s="247" t="s">
        <v>83</v>
      </c>
      <c r="AV800" s="13" t="s">
        <v>83</v>
      </c>
      <c r="AW800" s="13" t="s">
        <v>30</v>
      </c>
      <c r="AX800" s="13" t="s">
        <v>73</v>
      </c>
      <c r="AY800" s="247" t="s">
        <v>144</v>
      </c>
    </row>
    <row r="801" spans="1:51" s="13" customFormat="1" ht="12">
      <c r="A801" s="13"/>
      <c r="B801" s="237"/>
      <c r="C801" s="238"/>
      <c r="D801" s="232" t="s">
        <v>160</v>
      </c>
      <c r="E801" s="239" t="s">
        <v>1</v>
      </c>
      <c r="F801" s="240" t="s">
        <v>206</v>
      </c>
      <c r="G801" s="238"/>
      <c r="H801" s="241">
        <v>37.463</v>
      </c>
      <c r="I801" s="242"/>
      <c r="J801" s="238"/>
      <c r="K801" s="238"/>
      <c r="L801" s="243"/>
      <c r="M801" s="244"/>
      <c r="N801" s="245"/>
      <c r="O801" s="245"/>
      <c r="P801" s="245"/>
      <c r="Q801" s="245"/>
      <c r="R801" s="245"/>
      <c r="S801" s="245"/>
      <c r="T801" s="246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47" t="s">
        <v>160</v>
      </c>
      <c r="AU801" s="247" t="s">
        <v>83</v>
      </c>
      <c r="AV801" s="13" t="s">
        <v>83</v>
      </c>
      <c r="AW801" s="13" t="s">
        <v>30</v>
      </c>
      <c r="AX801" s="13" t="s">
        <v>73</v>
      </c>
      <c r="AY801" s="247" t="s">
        <v>144</v>
      </c>
    </row>
    <row r="802" spans="1:51" s="13" customFormat="1" ht="12">
      <c r="A802" s="13"/>
      <c r="B802" s="237"/>
      <c r="C802" s="238"/>
      <c r="D802" s="232" t="s">
        <v>160</v>
      </c>
      <c r="E802" s="239" t="s">
        <v>1</v>
      </c>
      <c r="F802" s="240" t="s">
        <v>207</v>
      </c>
      <c r="G802" s="238"/>
      <c r="H802" s="241">
        <v>51.75</v>
      </c>
      <c r="I802" s="242"/>
      <c r="J802" s="238"/>
      <c r="K802" s="238"/>
      <c r="L802" s="243"/>
      <c r="M802" s="244"/>
      <c r="N802" s="245"/>
      <c r="O802" s="245"/>
      <c r="P802" s="245"/>
      <c r="Q802" s="245"/>
      <c r="R802" s="245"/>
      <c r="S802" s="245"/>
      <c r="T802" s="246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47" t="s">
        <v>160</v>
      </c>
      <c r="AU802" s="247" t="s">
        <v>83</v>
      </c>
      <c r="AV802" s="13" t="s">
        <v>83</v>
      </c>
      <c r="AW802" s="13" t="s">
        <v>30</v>
      </c>
      <c r="AX802" s="13" t="s">
        <v>73</v>
      </c>
      <c r="AY802" s="247" t="s">
        <v>144</v>
      </c>
    </row>
    <row r="803" spans="1:51" s="13" customFormat="1" ht="12">
      <c r="A803" s="13"/>
      <c r="B803" s="237"/>
      <c r="C803" s="238"/>
      <c r="D803" s="232" t="s">
        <v>160</v>
      </c>
      <c r="E803" s="239" t="s">
        <v>1</v>
      </c>
      <c r="F803" s="240" t="s">
        <v>208</v>
      </c>
      <c r="G803" s="238"/>
      <c r="H803" s="241">
        <v>36.338</v>
      </c>
      <c r="I803" s="242"/>
      <c r="J803" s="238"/>
      <c r="K803" s="238"/>
      <c r="L803" s="243"/>
      <c r="M803" s="244"/>
      <c r="N803" s="245"/>
      <c r="O803" s="245"/>
      <c r="P803" s="245"/>
      <c r="Q803" s="245"/>
      <c r="R803" s="245"/>
      <c r="S803" s="245"/>
      <c r="T803" s="246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47" t="s">
        <v>160</v>
      </c>
      <c r="AU803" s="247" t="s">
        <v>83</v>
      </c>
      <c r="AV803" s="13" t="s">
        <v>83</v>
      </c>
      <c r="AW803" s="13" t="s">
        <v>30</v>
      </c>
      <c r="AX803" s="13" t="s">
        <v>73</v>
      </c>
      <c r="AY803" s="247" t="s">
        <v>144</v>
      </c>
    </row>
    <row r="804" spans="1:51" s="16" customFormat="1" ht="12">
      <c r="A804" s="16"/>
      <c r="B804" s="269"/>
      <c r="C804" s="270"/>
      <c r="D804" s="232" t="s">
        <v>160</v>
      </c>
      <c r="E804" s="271" t="s">
        <v>1</v>
      </c>
      <c r="F804" s="272" t="s">
        <v>209</v>
      </c>
      <c r="G804" s="270"/>
      <c r="H804" s="273">
        <v>1673.923</v>
      </c>
      <c r="I804" s="274"/>
      <c r="J804" s="270"/>
      <c r="K804" s="270"/>
      <c r="L804" s="275"/>
      <c r="M804" s="276"/>
      <c r="N804" s="277"/>
      <c r="O804" s="277"/>
      <c r="P804" s="277"/>
      <c r="Q804" s="277"/>
      <c r="R804" s="277"/>
      <c r="S804" s="277"/>
      <c r="T804" s="278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T804" s="279" t="s">
        <v>160</v>
      </c>
      <c r="AU804" s="279" t="s">
        <v>83</v>
      </c>
      <c r="AV804" s="16" t="s">
        <v>145</v>
      </c>
      <c r="AW804" s="16" t="s">
        <v>30</v>
      </c>
      <c r="AX804" s="16" t="s">
        <v>73</v>
      </c>
      <c r="AY804" s="279" t="s">
        <v>144</v>
      </c>
    </row>
    <row r="805" spans="1:51" s="15" customFormat="1" ht="12">
      <c r="A805" s="15"/>
      <c r="B805" s="259"/>
      <c r="C805" s="260"/>
      <c r="D805" s="232" t="s">
        <v>160</v>
      </c>
      <c r="E805" s="261" t="s">
        <v>1</v>
      </c>
      <c r="F805" s="262" t="s">
        <v>210</v>
      </c>
      <c r="G805" s="260"/>
      <c r="H805" s="261" t="s">
        <v>1</v>
      </c>
      <c r="I805" s="263"/>
      <c r="J805" s="260"/>
      <c r="K805" s="260"/>
      <c r="L805" s="264"/>
      <c r="M805" s="265"/>
      <c r="N805" s="266"/>
      <c r="O805" s="266"/>
      <c r="P805" s="266"/>
      <c r="Q805" s="266"/>
      <c r="R805" s="266"/>
      <c r="S805" s="266"/>
      <c r="T805" s="267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T805" s="268" t="s">
        <v>160</v>
      </c>
      <c r="AU805" s="268" t="s">
        <v>83</v>
      </c>
      <c r="AV805" s="15" t="s">
        <v>81</v>
      </c>
      <c r="AW805" s="15" t="s">
        <v>30</v>
      </c>
      <c r="AX805" s="15" t="s">
        <v>73</v>
      </c>
      <c r="AY805" s="268" t="s">
        <v>144</v>
      </c>
    </row>
    <row r="806" spans="1:51" s="13" customFormat="1" ht="12">
      <c r="A806" s="13"/>
      <c r="B806" s="237"/>
      <c r="C806" s="238"/>
      <c r="D806" s="232" t="s">
        <v>160</v>
      </c>
      <c r="E806" s="239" t="s">
        <v>1</v>
      </c>
      <c r="F806" s="240" t="s">
        <v>600</v>
      </c>
      <c r="G806" s="238"/>
      <c r="H806" s="241">
        <v>54.03</v>
      </c>
      <c r="I806" s="242"/>
      <c r="J806" s="238"/>
      <c r="K806" s="238"/>
      <c r="L806" s="243"/>
      <c r="M806" s="244"/>
      <c r="N806" s="245"/>
      <c r="O806" s="245"/>
      <c r="P806" s="245"/>
      <c r="Q806" s="245"/>
      <c r="R806" s="245"/>
      <c r="S806" s="245"/>
      <c r="T806" s="246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47" t="s">
        <v>160</v>
      </c>
      <c r="AU806" s="247" t="s">
        <v>83</v>
      </c>
      <c r="AV806" s="13" t="s">
        <v>83</v>
      </c>
      <c r="AW806" s="13" t="s">
        <v>30</v>
      </c>
      <c r="AX806" s="13" t="s">
        <v>73</v>
      </c>
      <c r="AY806" s="247" t="s">
        <v>144</v>
      </c>
    </row>
    <row r="807" spans="1:51" s="13" customFormat="1" ht="12">
      <c r="A807" s="13"/>
      <c r="B807" s="237"/>
      <c r="C807" s="238"/>
      <c r="D807" s="232" t="s">
        <v>160</v>
      </c>
      <c r="E807" s="239" t="s">
        <v>1</v>
      </c>
      <c r="F807" s="240" t="s">
        <v>601</v>
      </c>
      <c r="G807" s="238"/>
      <c r="H807" s="241">
        <v>53.93</v>
      </c>
      <c r="I807" s="242"/>
      <c r="J807" s="238"/>
      <c r="K807" s="238"/>
      <c r="L807" s="243"/>
      <c r="M807" s="244"/>
      <c r="N807" s="245"/>
      <c r="O807" s="245"/>
      <c r="P807" s="245"/>
      <c r="Q807" s="245"/>
      <c r="R807" s="245"/>
      <c r="S807" s="245"/>
      <c r="T807" s="246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47" t="s">
        <v>160</v>
      </c>
      <c r="AU807" s="247" t="s">
        <v>83</v>
      </c>
      <c r="AV807" s="13" t="s">
        <v>83</v>
      </c>
      <c r="AW807" s="13" t="s">
        <v>30</v>
      </c>
      <c r="AX807" s="13" t="s">
        <v>73</v>
      </c>
      <c r="AY807" s="247" t="s">
        <v>144</v>
      </c>
    </row>
    <row r="808" spans="1:51" s="13" customFormat="1" ht="12">
      <c r="A808" s="13"/>
      <c r="B808" s="237"/>
      <c r="C808" s="238"/>
      <c r="D808" s="232" t="s">
        <v>160</v>
      </c>
      <c r="E808" s="239" t="s">
        <v>1</v>
      </c>
      <c r="F808" s="240" t="s">
        <v>213</v>
      </c>
      <c r="G808" s="238"/>
      <c r="H808" s="241">
        <v>128.265</v>
      </c>
      <c r="I808" s="242"/>
      <c r="J808" s="238"/>
      <c r="K808" s="238"/>
      <c r="L808" s="243"/>
      <c r="M808" s="244"/>
      <c r="N808" s="245"/>
      <c r="O808" s="245"/>
      <c r="P808" s="245"/>
      <c r="Q808" s="245"/>
      <c r="R808" s="245"/>
      <c r="S808" s="245"/>
      <c r="T808" s="246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47" t="s">
        <v>160</v>
      </c>
      <c r="AU808" s="247" t="s">
        <v>83</v>
      </c>
      <c r="AV808" s="13" t="s">
        <v>83</v>
      </c>
      <c r="AW808" s="13" t="s">
        <v>30</v>
      </c>
      <c r="AX808" s="13" t="s">
        <v>73</v>
      </c>
      <c r="AY808" s="247" t="s">
        <v>144</v>
      </c>
    </row>
    <row r="809" spans="1:51" s="13" customFormat="1" ht="12">
      <c r="A809" s="13"/>
      <c r="B809" s="237"/>
      <c r="C809" s="238"/>
      <c r="D809" s="232" t="s">
        <v>160</v>
      </c>
      <c r="E809" s="239" t="s">
        <v>1</v>
      </c>
      <c r="F809" s="240" t="s">
        <v>602</v>
      </c>
      <c r="G809" s="238"/>
      <c r="H809" s="241">
        <v>53.83</v>
      </c>
      <c r="I809" s="242"/>
      <c r="J809" s="238"/>
      <c r="K809" s="238"/>
      <c r="L809" s="243"/>
      <c r="M809" s="244"/>
      <c r="N809" s="245"/>
      <c r="O809" s="245"/>
      <c r="P809" s="245"/>
      <c r="Q809" s="245"/>
      <c r="R809" s="245"/>
      <c r="S809" s="245"/>
      <c r="T809" s="246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47" t="s">
        <v>160</v>
      </c>
      <c r="AU809" s="247" t="s">
        <v>83</v>
      </c>
      <c r="AV809" s="13" t="s">
        <v>83</v>
      </c>
      <c r="AW809" s="13" t="s">
        <v>30</v>
      </c>
      <c r="AX809" s="13" t="s">
        <v>73</v>
      </c>
      <c r="AY809" s="247" t="s">
        <v>144</v>
      </c>
    </row>
    <row r="810" spans="1:51" s="13" customFormat="1" ht="12">
      <c r="A810" s="13"/>
      <c r="B810" s="237"/>
      <c r="C810" s="238"/>
      <c r="D810" s="232" t="s">
        <v>160</v>
      </c>
      <c r="E810" s="239" t="s">
        <v>1</v>
      </c>
      <c r="F810" s="240" t="s">
        <v>603</v>
      </c>
      <c r="G810" s="238"/>
      <c r="H810" s="241">
        <v>53.53</v>
      </c>
      <c r="I810" s="242"/>
      <c r="J810" s="238"/>
      <c r="K810" s="238"/>
      <c r="L810" s="243"/>
      <c r="M810" s="244"/>
      <c r="N810" s="245"/>
      <c r="O810" s="245"/>
      <c r="P810" s="245"/>
      <c r="Q810" s="245"/>
      <c r="R810" s="245"/>
      <c r="S810" s="245"/>
      <c r="T810" s="246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47" t="s">
        <v>160</v>
      </c>
      <c r="AU810" s="247" t="s">
        <v>83</v>
      </c>
      <c r="AV810" s="13" t="s">
        <v>83</v>
      </c>
      <c r="AW810" s="13" t="s">
        <v>30</v>
      </c>
      <c r="AX810" s="13" t="s">
        <v>73</v>
      </c>
      <c r="AY810" s="247" t="s">
        <v>144</v>
      </c>
    </row>
    <row r="811" spans="1:51" s="13" customFormat="1" ht="12">
      <c r="A811" s="13"/>
      <c r="B811" s="237"/>
      <c r="C811" s="238"/>
      <c r="D811" s="232" t="s">
        <v>160</v>
      </c>
      <c r="E811" s="239" t="s">
        <v>1</v>
      </c>
      <c r="F811" s="240" t="s">
        <v>604</v>
      </c>
      <c r="G811" s="238"/>
      <c r="H811" s="241">
        <v>57.296</v>
      </c>
      <c r="I811" s="242"/>
      <c r="J811" s="238"/>
      <c r="K811" s="238"/>
      <c r="L811" s="243"/>
      <c r="M811" s="244"/>
      <c r="N811" s="245"/>
      <c r="O811" s="245"/>
      <c r="P811" s="245"/>
      <c r="Q811" s="245"/>
      <c r="R811" s="245"/>
      <c r="S811" s="245"/>
      <c r="T811" s="246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47" t="s">
        <v>160</v>
      </c>
      <c r="AU811" s="247" t="s">
        <v>83</v>
      </c>
      <c r="AV811" s="13" t="s">
        <v>83</v>
      </c>
      <c r="AW811" s="13" t="s">
        <v>30</v>
      </c>
      <c r="AX811" s="13" t="s">
        <v>73</v>
      </c>
      <c r="AY811" s="247" t="s">
        <v>144</v>
      </c>
    </row>
    <row r="812" spans="1:51" s="13" customFormat="1" ht="12">
      <c r="A812" s="13"/>
      <c r="B812" s="237"/>
      <c r="C812" s="238"/>
      <c r="D812" s="232" t="s">
        <v>160</v>
      </c>
      <c r="E812" s="239" t="s">
        <v>1</v>
      </c>
      <c r="F812" s="240" t="s">
        <v>217</v>
      </c>
      <c r="G812" s="238"/>
      <c r="H812" s="241">
        <v>90.951</v>
      </c>
      <c r="I812" s="242"/>
      <c r="J812" s="238"/>
      <c r="K812" s="238"/>
      <c r="L812" s="243"/>
      <c r="M812" s="244"/>
      <c r="N812" s="245"/>
      <c r="O812" s="245"/>
      <c r="P812" s="245"/>
      <c r="Q812" s="245"/>
      <c r="R812" s="245"/>
      <c r="S812" s="245"/>
      <c r="T812" s="246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47" t="s">
        <v>160</v>
      </c>
      <c r="AU812" s="247" t="s">
        <v>83</v>
      </c>
      <c r="AV812" s="13" t="s">
        <v>83</v>
      </c>
      <c r="AW812" s="13" t="s">
        <v>30</v>
      </c>
      <c r="AX812" s="13" t="s">
        <v>73</v>
      </c>
      <c r="AY812" s="247" t="s">
        <v>144</v>
      </c>
    </row>
    <row r="813" spans="1:51" s="13" customFormat="1" ht="12">
      <c r="A813" s="13"/>
      <c r="B813" s="237"/>
      <c r="C813" s="238"/>
      <c r="D813" s="232" t="s">
        <v>160</v>
      </c>
      <c r="E813" s="239" t="s">
        <v>1</v>
      </c>
      <c r="F813" s="240" t="s">
        <v>605</v>
      </c>
      <c r="G813" s="238"/>
      <c r="H813" s="241">
        <v>57.101</v>
      </c>
      <c r="I813" s="242"/>
      <c r="J813" s="238"/>
      <c r="K813" s="238"/>
      <c r="L813" s="243"/>
      <c r="M813" s="244"/>
      <c r="N813" s="245"/>
      <c r="O813" s="245"/>
      <c r="P813" s="245"/>
      <c r="Q813" s="245"/>
      <c r="R813" s="245"/>
      <c r="S813" s="245"/>
      <c r="T813" s="246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47" t="s">
        <v>160</v>
      </c>
      <c r="AU813" s="247" t="s">
        <v>83</v>
      </c>
      <c r="AV813" s="13" t="s">
        <v>83</v>
      </c>
      <c r="AW813" s="13" t="s">
        <v>30</v>
      </c>
      <c r="AX813" s="13" t="s">
        <v>73</v>
      </c>
      <c r="AY813" s="247" t="s">
        <v>144</v>
      </c>
    </row>
    <row r="814" spans="1:51" s="13" customFormat="1" ht="12">
      <c r="A814" s="13"/>
      <c r="B814" s="237"/>
      <c r="C814" s="238"/>
      <c r="D814" s="232" t="s">
        <v>160</v>
      </c>
      <c r="E814" s="239" t="s">
        <v>1</v>
      </c>
      <c r="F814" s="240" t="s">
        <v>606</v>
      </c>
      <c r="G814" s="238"/>
      <c r="H814" s="241">
        <v>53.266</v>
      </c>
      <c r="I814" s="242"/>
      <c r="J814" s="238"/>
      <c r="K814" s="238"/>
      <c r="L814" s="243"/>
      <c r="M814" s="244"/>
      <c r="N814" s="245"/>
      <c r="O814" s="245"/>
      <c r="P814" s="245"/>
      <c r="Q814" s="245"/>
      <c r="R814" s="245"/>
      <c r="S814" s="245"/>
      <c r="T814" s="246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47" t="s">
        <v>160</v>
      </c>
      <c r="AU814" s="247" t="s">
        <v>83</v>
      </c>
      <c r="AV814" s="13" t="s">
        <v>83</v>
      </c>
      <c r="AW814" s="13" t="s">
        <v>30</v>
      </c>
      <c r="AX814" s="13" t="s">
        <v>73</v>
      </c>
      <c r="AY814" s="247" t="s">
        <v>144</v>
      </c>
    </row>
    <row r="815" spans="1:51" s="13" customFormat="1" ht="12">
      <c r="A815" s="13"/>
      <c r="B815" s="237"/>
      <c r="C815" s="238"/>
      <c r="D815" s="232" t="s">
        <v>160</v>
      </c>
      <c r="E815" s="239" t="s">
        <v>1</v>
      </c>
      <c r="F815" s="240" t="s">
        <v>220</v>
      </c>
      <c r="G815" s="238"/>
      <c r="H815" s="241">
        <v>101.44</v>
      </c>
      <c r="I815" s="242"/>
      <c r="J815" s="238"/>
      <c r="K815" s="238"/>
      <c r="L815" s="243"/>
      <c r="M815" s="244"/>
      <c r="N815" s="245"/>
      <c r="O815" s="245"/>
      <c r="P815" s="245"/>
      <c r="Q815" s="245"/>
      <c r="R815" s="245"/>
      <c r="S815" s="245"/>
      <c r="T815" s="246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47" t="s">
        <v>160</v>
      </c>
      <c r="AU815" s="247" t="s">
        <v>83</v>
      </c>
      <c r="AV815" s="13" t="s">
        <v>83</v>
      </c>
      <c r="AW815" s="13" t="s">
        <v>30</v>
      </c>
      <c r="AX815" s="13" t="s">
        <v>73</v>
      </c>
      <c r="AY815" s="247" t="s">
        <v>144</v>
      </c>
    </row>
    <row r="816" spans="1:51" s="13" customFormat="1" ht="12">
      <c r="A816" s="13"/>
      <c r="B816" s="237"/>
      <c r="C816" s="238"/>
      <c r="D816" s="232" t="s">
        <v>160</v>
      </c>
      <c r="E816" s="239" t="s">
        <v>1</v>
      </c>
      <c r="F816" s="240" t="s">
        <v>607</v>
      </c>
      <c r="G816" s="238"/>
      <c r="H816" s="241">
        <v>65.104</v>
      </c>
      <c r="I816" s="242"/>
      <c r="J816" s="238"/>
      <c r="K816" s="238"/>
      <c r="L816" s="243"/>
      <c r="M816" s="244"/>
      <c r="N816" s="245"/>
      <c r="O816" s="245"/>
      <c r="P816" s="245"/>
      <c r="Q816" s="245"/>
      <c r="R816" s="245"/>
      <c r="S816" s="245"/>
      <c r="T816" s="246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47" t="s">
        <v>160</v>
      </c>
      <c r="AU816" s="247" t="s">
        <v>83</v>
      </c>
      <c r="AV816" s="13" t="s">
        <v>83</v>
      </c>
      <c r="AW816" s="13" t="s">
        <v>30</v>
      </c>
      <c r="AX816" s="13" t="s">
        <v>73</v>
      </c>
      <c r="AY816" s="247" t="s">
        <v>144</v>
      </c>
    </row>
    <row r="817" spans="1:51" s="13" customFormat="1" ht="12">
      <c r="A817" s="13"/>
      <c r="B817" s="237"/>
      <c r="C817" s="238"/>
      <c r="D817" s="232" t="s">
        <v>160</v>
      </c>
      <c r="E817" s="239" t="s">
        <v>1</v>
      </c>
      <c r="F817" s="240" t="s">
        <v>608</v>
      </c>
      <c r="G817" s="238"/>
      <c r="H817" s="241">
        <v>67.424</v>
      </c>
      <c r="I817" s="242"/>
      <c r="J817" s="238"/>
      <c r="K817" s="238"/>
      <c r="L817" s="243"/>
      <c r="M817" s="244"/>
      <c r="N817" s="245"/>
      <c r="O817" s="245"/>
      <c r="P817" s="245"/>
      <c r="Q817" s="245"/>
      <c r="R817" s="245"/>
      <c r="S817" s="245"/>
      <c r="T817" s="246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47" t="s">
        <v>160</v>
      </c>
      <c r="AU817" s="247" t="s">
        <v>83</v>
      </c>
      <c r="AV817" s="13" t="s">
        <v>83</v>
      </c>
      <c r="AW817" s="13" t="s">
        <v>30</v>
      </c>
      <c r="AX817" s="13" t="s">
        <v>73</v>
      </c>
      <c r="AY817" s="247" t="s">
        <v>144</v>
      </c>
    </row>
    <row r="818" spans="1:51" s="13" customFormat="1" ht="12">
      <c r="A818" s="13"/>
      <c r="B818" s="237"/>
      <c r="C818" s="238"/>
      <c r="D818" s="232" t="s">
        <v>160</v>
      </c>
      <c r="E818" s="239" t="s">
        <v>1</v>
      </c>
      <c r="F818" s="240" t="s">
        <v>223</v>
      </c>
      <c r="G818" s="238"/>
      <c r="H818" s="241">
        <v>99.111</v>
      </c>
      <c r="I818" s="242"/>
      <c r="J818" s="238"/>
      <c r="K818" s="238"/>
      <c r="L818" s="243"/>
      <c r="M818" s="244"/>
      <c r="N818" s="245"/>
      <c r="O818" s="245"/>
      <c r="P818" s="245"/>
      <c r="Q818" s="245"/>
      <c r="R818" s="245"/>
      <c r="S818" s="245"/>
      <c r="T818" s="246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47" t="s">
        <v>160</v>
      </c>
      <c r="AU818" s="247" t="s">
        <v>83</v>
      </c>
      <c r="AV818" s="13" t="s">
        <v>83</v>
      </c>
      <c r="AW818" s="13" t="s">
        <v>30</v>
      </c>
      <c r="AX818" s="13" t="s">
        <v>73</v>
      </c>
      <c r="AY818" s="247" t="s">
        <v>144</v>
      </c>
    </row>
    <row r="819" spans="1:51" s="13" customFormat="1" ht="12">
      <c r="A819" s="13"/>
      <c r="B819" s="237"/>
      <c r="C819" s="238"/>
      <c r="D819" s="232" t="s">
        <v>160</v>
      </c>
      <c r="E819" s="239" t="s">
        <v>1</v>
      </c>
      <c r="F819" s="240" t="s">
        <v>609</v>
      </c>
      <c r="G819" s="238"/>
      <c r="H819" s="241">
        <v>58.381</v>
      </c>
      <c r="I819" s="242"/>
      <c r="J819" s="238"/>
      <c r="K819" s="238"/>
      <c r="L819" s="243"/>
      <c r="M819" s="244"/>
      <c r="N819" s="245"/>
      <c r="O819" s="245"/>
      <c r="P819" s="245"/>
      <c r="Q819" s="245"/>
      <c r="R819" s="245"/>
      <c r="S819" s="245"/>
      <c r="T819" s="246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47" t="s">
        <v>160</v>
      </c>
      <c r="AU819" s="247" t="s">
        <v>83</v>
      </c>
      <c r="AV819" s="13" t="s">
        <v>83</v>
      </c>
      <c r="AW819" s="13" t="s">
        <v>30</v>
      </c>
      <c r="AX819" s="13" t="s">
        <v>73</v>
      </c>
      <c r="AY819" s="247" t="s">
        <v>144</v>
      </c>
    </row>
    <row r="820" spans="1:51" s="13" customFormat="1" ht="12">
      <c r="A820" s="13"/>
      <c r="B820" s="237"/>
      <c r="C820" s="238"/>
      <c r="D820" s="232" t="s">
        <v>160</v>
      </c>
      <c r="E820" s="239" t="s">
        <v>1</v>
      </c>
      <c r="F820" s="240" t="s">
        <v>610</v>
      </c>
      <c r="G820" s="238"/>
      <c r="H820" s="241">
        <v>55.997</v>
      </c>
      <c r="I820" s="242"/>
      <c r="J820" s="238"/>
      <c r="K820" s="238"/>
      <c r="L820" s="243"/>
      <c r="M820" s="244"/>
      <c r="N820" s="245"/>
      <c r="O820" s="245"/>
      <c r="P820" s="245"/>
      <c r="Q820" s="245"/>
      <c r="R820" s="245"/>
      <c r="S820" s="245"/>
      <c r="T820" s="246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47" t="s">
        <v>160</v>
      </c>
      <c r="AU820" s="247" t="s">
        <v>83</v>
      </c>
      <c r="AV820" s="13" t="s">
        <v>83</v>
      </c>
      <c r="AW820" s="13" t="s">
        <v>30</v>
      </c>
      <c r="AX820" s="13" t="s">
        <v>73</v>
      </c>
      <c r="AY820" s="247" t="s">
        <v>144</v>
      </c>
    </row>
    <row r="821" spans="1:51" s="13" customFormat="1" ht="12">
      <c r="A821" s="13"/>
      <c r="B821" s="237"/>
      <c r="C821" s="238"/>
      <c r="D821" s="232" t="s">
        <v>160</v>
      </c>
      <c r="E821" s="239" t="s">
        <v>1</v>
      </c>
      <c r="F821" s="240" t="s">
        <v>226</v>
      </c>
      <c r="G821" s="238"/>
      <c r="H821" s="241">
        <v>100.44</v>
      </c>
      <c r="I821" s="242"/>
      <c r="J821" s="238"/>
      <c r="K821" s="238"/>
      <c r="L821" s="243"/>
      <c r="M821" s="244"/>
      <c r="N821" s="245"/>
      <c r="O821" s="245"/>
      <c r="P821" s="245"/>
      <c r="Q821" s="245"/>
      <c r="R821" s="245"/>
      <c r="S821" s="245"/>
      <c r="T821" s="246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47" t="s">
        <v>160</v>
      </c>
      <c r="AU821" s="247" t="s">
        <v>83</v>
      </c>
      <c r="AV821" s="13" t="s">
        <v>83</v>
      </c>
      <c r="AW821" s="13" t="s">
        <v>30</v>
      </c>
      <c r="AX821" s="13" t="s">
        <v>73</v>
      </c>
      <c r="AY821" s="247" t="s">
        <v>144</v>
      </c>
    </row>
    <row r="822" spans="1:51" s="13" customFormat="1" ht="12">
      <c r="A822" s="13"/>
      <c r="B822" s="237"/>
      <c r="C822" s="238"/>
      <c r="D822" s="232" t="s">
        <v>160</v>
      </c>
      <c r="E822" s="239" t="s">
        <v>1</v>
      </c>
      <c r="F822" s="240" t="s">
        <v>611</v>
      </c>
      <c r="G822" s="238"/>
      <c r="H822" s="241">
        <v>58.032</v>
      </c>
      <c r="I822" s="242"/>
      <c r="J822" s="238"/>
      <c r="K822" s="238"/>
      <c r="L822" s="243"/>
      <c r="M822" s="244"/>
      <c r="N822" s="245"/>
      <c r="O822" s="245"/>
      <c r="P822" s="245"/>
      <c r="Q822" s="245"/>
      <c r="R822" s="245"/>
      <c r="S822" s="245"/>
      <c r="T822" s="246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47" t="s">
        <v>160</v>
      </c>
      <c r="AU822" s="247" t="s">
        <v>83</v>
      </c>
      <c r="AV822" s="13" t="s">
        <v>83</v>
      </c>
      <c r="AW822" s="13" t="s">
        <v>30</v>
      </c>
      <c r="AX822" s="13" t="s">
        <v>73</v>
      </c>
      <c r="AY822" s="247" t="s">
        <v>144</v>
      </c>
    </row>
    <row r="823" spans="1:51" s="13" customFormat="1" ht="12">
      <c r="A823" s="13"/>
      <c r="B823" s="237"/>
      <c r="C823" s="238"/>
      <c r="D823" s="232" t="s">
        <v>160</v>
      </c>
      <c r="E823" s="239" t="s">
        <v>1</v>
      </c>
      <c r="F823" s="240" t="s">
        <v>612</v>
      </c>
      <c r="G823" s="238"/>
      <c r="H823" s="241">
        <v>58.65</v>
      </c>
      <c r="I823" s="242"/>
      <c r="J823" s="238"/>
      <c r="K823" s="238"/>
      <c r="L823" s="243"/>
      <c r="M823" s="244"/>
      <c r="N823" s="245"/>
      <c r="O823" s="245"/>
      <c r="P823" s="245"/>
      <c r="Q823" s="245"/>
      <c r="R823" s="245"/>
      <c r="S823" s="245"/>
      <c r="T823" s="246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47" t="s">
        <v>160</v>
      </c>
      <c r="AU823" s="247" t="s">
        <v>83</v>
      </c>
      <c r="AV823" s="13" t="s">
        <v>83</v>
      </c>
      <c r="AW823" s="13" t="s">
        <v>30</v>
      </c>
      <c r="AX823" s="13" t="s">
        <v>73</v>
      </c>
      <c r="AY823" s="247" t="s">
        <v>144</v>
      </c>
    </row>
    <row r="824" spans="1:51" s="13" customFormat="1" ht="12">
      <c r="A824" s="13"/>
      <c r="B824" s="237"/>
      <c r="C824" s="238"/>
      <c r="D824" s="232" t="s">
        <v>160</v>
      </c>
      <c r="E824" s="239" t="s">
        <v>1</v>
      </c>
      <c r="F824" s="240" t="s">
        <v>229</v>
      </c>
      <c r="G824" s="238"/>
      <c r="H824" s="241">
        <v>94.105</v>
      </c>
      <c r="I824" s="242"/>
      <c r="J824" s="238"/>
      <c r="K824" s="238"/>
      <c r="L824" s="243"/>
      <c r="M824" s="244"/>
      <c r="N824" s="245"/>
      <c r="O824" s="245"/>
      <c r="P824" s="245"/>
      <c r="Q824" s="245"/>
      <c r="R824" s="245"/>
      <c r="S824" s="245"/>
      <c r="T824" s="246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47" t="s">
        <v>160</v>
      </c>
      <c r="AU824" s="247" t="s">
        <v>83</v>
      </c>
      <c r="AV824" s="13" t="s">
        <v>83</v>
      </c>
      <c r="AW824" s="13" t="s">
        <v>30</v>
      </c>
      <c r="AX824" s="13" t="s">
        <v>73</v>
      </c>
      <c r="AY824" s="247" t="s">
        <v>144</v>
      </c>
    </row>
    <row r="825" spans="1:51" s="13" customFormat="1" ht="12">
      <c r="A825" s="13"/>
      <c r="B825" s="237"/>
      <c r="C825" s="238"/>
      <c r="D825" s="232" t="s">
        <v>160</v>
      </c>
      <c r="E825" s="239" t="s">
        <v>1</v>
      </c>
      <c r="F825" s="240" t="s">
        <v>613</v>
      </c>
      <c r="G825" s="238"/>
      <c r="H825" s="241">
        <v>54.729</v>
      </c>
      <c r="I825" s="242"/>
      <c r="J825" s="238"/>
      <c r="K825" s="238"/>
      <c r="L825" s="243"/>
      <c r="M825" s="244"/>
      <c r="N825" s="245"/>
      <c r="O825" s="245"/>
      <c r="P825" s="245"/>
      <c r="Q825" s="245"/>
      <c r="R825" s="245"/>
      <c r="S825" s="245"/>
      <c r="T825" s="246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47" t="s">
        <v>160</v>
      </c>
      <c r="AU825" s="247" t="s">
        <v>83</v>
      </c>
      <c r="AV825" s="13" t="s">
        <v>83</v>
      </c>
      <c r="AW825" s="13" t="s">
        <v>30</v>
      </c>
      <c r="AX825" s="13" t="s">
        <v>73</v>
      </c>
      <c r="AY825" s="247" t="s">
        <v>144</v>
      </c>
    </row>
    <row r="826" spans="1:51" s="13" customFormat="1" ht="12">
      <c r="A826" s="13"/>
      <c r="B826" s="237"/>
      <c r="C826" s="238"/>
      <c r="D826" s="232" t="s">
        <v>160</v>
      </c>
      <c r="E826" s="239" t="s">
        <v>1</v>
      </c>
      <c r="F826" s="240" t="s">
        <v>614</v>
      </c>
      <c r="G826" s="238"/>
      <c r="H826" s="241">
        <v>56.494</v>
      </c>
      <c r="I826" s="242"/>
      <c r="J826" s="238"/>
      <c r="K826" s="238"/>
      <c r="L826" s="243"/>
      <c r="M826" s="244"/>
      <c r="N826" s="245"/>
      <c r="O826" s="245"/>
      <c r="P826" s="245"/>
      <c r="Q826" s="245"/>
      <c r="R826" s="245"/>
      <c r="S826" s="245"/>
      <c r="T826" s="246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47" t="s">
        <v>160</v>
      </c>
      <c r="AU826" s="247" t="s">
        <v>83</v>
      </c>
      <c r="AV826" s="13" t="s">
        <v>83</v>
      </c>
      <c r="AW826" s="13" t="s">
        <v>30</v>
      </c>
      <c r="AX826" s="13" t="s">
        <v>73</v>
      </c>
      <c r="AY826" s="247" t="s">
        <v>144</v>
      </c>
    </row>
    <row r="827" spans="1:51" s="13" customFormat="1" ht="12">
      <c r="A827" s="13"/>
      <c r="B827" s="237"/>
      <c r="C827" s="238"/>
      <c r="D827" s="232" t="s">
        <v>160</v>
      </c>
      <c r="E827" s="239" t="s">
        <v>1</v>
      </c>
      <c r="F827" s="240" t="s">
        <v>615</v>
      </c>
      <c r="G827" s="238"/>
      <c r="H827" s="241">
        <v>54.929</v>
      </c>
      <c r="I827" s="242"/>
      <c r="J827" s="238"/>
      <c r="K827" s="238"/>
      <c r="L827" s="243"/>
      <c r="M827" s="244"/>
      <c r="N827" s="245"/>
      <c r="O827" s="245"/>
      <c r="P827" s="245"/>
      <c r="Q827" s="245"/>
      <c r="R827" s="245"/>
      <c r="S827" s="245"/>
      <c r="T827" s="246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47" t="s">
        <v>160</v>
      </c>
      <c r="AU827" s="247" t="s">
        <v>83</v>
      </c>
      <c r="AV827" s="13" t="s">
        <v>83</v>
      </c>
      <c r="AW827" s="13" t="s">
        <v>30</v>
      </c>
      <c r="AX827" s="13" t="s">
        <v>73</v>
      </c>
      <c r="AY827" s="247" t="s">
        <v>144</v>
      </c>
    </row>
    <row r="828" spans="1:51" s="13" customFormat="1" ht="12">
      <c r="A828" s="13"/>
      <c r="B828" s="237"/>
      <c r="C828" s="238"/>
      <c r="D828" s="232" t="s">
        <v>160</v>
      </c>
      <c r="E828" s="239" t="s">
        <v>1</v>
      </c>
      <c r="F828" s="240" t="s">
        <v>233</v>
      </c>
      <c r="G828" s="238"/>
      <c r="H828" s="241">
        <v>128.365</v>
      </c>
      <c r="I828" s="242"/>
      <c r="J828" s="238"/>
      <c r="K828" s="238"/>
      <c r="L828" s="243"/>
      <c r="M828" s="244"/>
      <c r="N828" s="245"/>
      <c r="O828" s="245"/>
      <c r="P828" s="245"/>
      <c r="Q828" s="245"/>
      <c r="R828" s="245"/>
      <c r="S828" s="245"/>
      <c r="T828" s="246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47" t="s">
        <v>160</v>
      </c>
      <c r="AU828" s="247" t="s">
        <v>83</v>
      </c>
      <c r="AV828" s="13" t="s">
        <v>83</v>
      </c>
      <c r="AW828" s="13" t="s">
        <v>30</v>
      </c>
      <c r="AX828" s="13" t="s">
        <v>73</v>
      </c>
      <c r="AY828" s="247" t="s">
        <v>144</v>
      </c>
    </row>
    <row r="829" spans="1:51" s="13" customFormat="1" ht="12">
      <c r="A829" s="13"/>
      <c r="B829" s="237"/>
      <c r="C829" s="238"/>
      <c r="D829" s="232" t="s">
        <v>160</v>
      </c>
      <c r="E829" s="239" t="s">
        <v>1</v>
      </c>
      <c r="F829" s="240" t="s">
        <v>616</v>
      </c>
      <c r="G829" s="238"/>
      <c r="H829" s="241">
        <v>55.029</v>
      </c>
      <c r="I829" s="242"/>
      <c r="J829" s="238"/>
      <c r="K829" s="238"/>
      <c r="L829" s="243"/>
      <c r="M829" s="244"/>
      <c r="N829" s="245"/>
      <c r="O829" s="245"/>
      <c r="P829" s="245"/>
      <c r="Q829" s="245"/>
      <c r="R829" s="245"/>
      <c r="S829" s="245"/>
      <c r="T829" s="246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47" t="s">
        <v>160</v>
      </c>
      <c r="AU829" s="247" t="s">
        <v>83</v>
      </c>
      <c r="AV829" s="13" t="s">
        <v>83</v>
      </c>
      <c r="AW829" s="13" t="s">
        <v>30</v>
      </c>
      <c r="AX829" s="13" t="s">
        <v>73</v>
      </c>
      <c r="AY829" s="247" t="s">
        <v>144</v>
      </c>
    </row>
    <row r="830" spans="1:51" s="16" customFormat="1" ht="12">
      <c r="A830" s="16"/>
      <c r="B830" s="269"/>
      <c r="C830" s="270"/>
      <c r="D830" s="232" t="s">
        <v>160</v>
      </c>
      <c r="E830" s="271" t="s">
        <v>1</v>
      </c>
      <c r="F830" s="272" t="s">
        <v>209</v>
      </c>
      <c r="G830" s="270"/>
      <c r="H830" s="273">
        <v>1710.429</v>
      </c>
      <c r="I830" s="274"/>
      <c r="J830" s="270"/>
      <c r="K830" s="270"/>
      <c r="L830" s="275"/>
      <c r="M830" s="276"/>
      <c r="N830" s="277"/>
      <c r="O830" s="277"/>
      <c r="P830" s="277"/>
      <c r="Q830" s="277"/>
      <c r="R830" s="277"/>
      <c r="S830" s="277"/>
      <c r="T830" s="278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T830" s="279" t="s">
        <v>160</v>
      </c>
      <c r="AU830" s="279" t="s">
        <v>83</v>
      </c>
      <c r="AV830" s="16" t="s">
        <v>145</v>
      </c>
      <c r="AW830" s="16" t="s">
        <v>30</v>
      </c>
      <c r="AX830" s="16" t="s">
        <v>73</v>
      </c>
      <c r="AY830" s="279" t="s">
        <v>144</v>
      </c>
    </row>
    <row r="831" spans="1:51" s="14" customFormat="1" ht="12">
      <c r="A831" s="14"/>
      <c r="B831" s="248"/>
      <c r="C831" s="249"/>
      <c r="D831" s="232" t="s">
        <v>160</v>
      </c>
      <c r="E831" s="250" t="s">
        <v>1</v>
      </c>
      <c r="F831" s="251" t="s">
        <v>163</v>
      </c>
      <c r="G831" s="249"/>
      <c r="H831" s="252">
        <v>3384.352</v>
      </c>
      <c r="I831" s="253"/>
      <c r="J831" s="249"/>
      <c r="K831" s="249"/>
      <c r="L831" s="254"/>
      <c r="M831" s="255"/>
      <c r="N831" s="256"/>
      <c r="O831" s="256"/>
      <c r="P831" s="256"/>
      <c r="Q831" s="256"/>
      <c r="R831" s="256"/>
      <c r="S831" s="256"/>
      <c r="T831" s="257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T831" s="258" t="s">
        <v>160</v>
      </c>
      <c r="AU831" s="258" t="s">
        <v>83</v>
      </c>
      <c r="AV831" s="14" t="s">
        <v>151</v>
      </c>
      <c r="AW831" s="14" t="s">
        <v>30</v>
      </c>
      <c r="AX831" s="14" t="s">
        <v>81</v>
      </c>
      <c r="AY831" s="258" t="s">
        <v>144</v>
      </c>
    </row>
    <row r="832" spans="1:63" s="12" customFormat="1" ht="25.9" customHeight="1">
      <c r="A832" s="12"/>
      <c r="B832" s="203"/>
      <c r="C832" s="204"/>
      <c r="D832" s="205" t="s">
        <v>72</v>
      </c>
      <c r="E832" s="206" t="s">
        <v>627</v>
      </c>
      <c r="F832" s="206" t="s">
        <v>628</v>
      </c>
      <c r="G832" s="204"/>
      <c r="H832" s="204"/>
      <c r="I832" s="207"/>
      <c r="J832" s="208">
        <f>BK832</f>
        <v>0</v>
      </c>
      <c r="K832" s="204"/>
      <c r="L832" s="209"/>
      <c r="M832" s="210"/>
      <c r="N832" s="211"/>
      <c r="O832" s="211"/>
      <c r="P832" s="212">
        <f>SUM(P833:P846)</f>
        <v>0</v>
      </c>
      <c r="Q832" s="211"/>
      <c r="R832" s="212">
        <f>SUM(R833:R846)</f>
        <v>0</v>
      </c>
      <c r="S832" s="211"/>
      <c r="T832" s="213">
        <f>SUM(T833:T846)</f>
        <v>0</v>
      </c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R832" s="214" t="s">
        <v>151</v>
      </c>
      <c r="AT832" s="215" t="s">
        <v>72</v>
      </c>
      <c r="AU832" s="215" t="s">
        <v>73</v>
      </c>
      <c r="AY832" s="214" t="s">
        <v>144</v>
      </c>
      <c r="BK832" s="216">
        <f>SUM(BK833:BK846)</f>
        <v>0</v>
      </c>
    </row>
    <row r="833" spans="1:65" s="2" customFormat="1" ht="24.15" customHeight="1">
      <c r="A833" s="39"/>
      <c r="B833" s="40"/>
      <c r="C833" s="219" t="s">
        <v>629</v>
      </c>
      <c r="D833" s="219" t="s">
        <v>147</v>
      </c>
      <c r="E833" s="220" t="s">
        <v>630</v>
      </c>
      <c r="F833" s="221" t="s">
        <v>631</v>
      </c>
      <c r="G833" s="222" t="s">
        <v>150</v>
      </c>
      <c r="H833" s="223">
        <v>1</v>
      </c>
      <c r="I833" s="224"/>
      <c r="J833" s="225">
        <f>ROUND(I833*H833,2)</f>
        <v>0</v>
      </c>
      <c r="K833" s="221" t="s">
        <v>1</v>
      </c>
      <c r="L833" s="45"/>
      <c r="M833" s="226" t="s">
        <v>1</v>
      </c>
      <c r="N833" s="227" t="s">
        <v>38</v>
      </c>
      <c r="O833" s="92"/>
      <c r="P833" s="228">
        <f>O833*H833</f>
        <v>0</v>
      </c>
      <c r="Q833" s="228">
        <v>0</v>
      </c>
      <c r="R833" s="228">
        <f>Q833*H833</f>
        <v>0</v>
      </c>
      <c r="S833" s="228">
        <v>0</v>
      </c>
      <c r="T833" s="229">
        <f>S833*H833</f>
        <v>0</v>
      </c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R833" s="230" t="s">
        <v>632</v>
      </c>
      <c r="AT833" s="230" t="s">
        <v>147</v>
      </c>
      <c r="AU833" s="230" t="s">
        <v>81</v>
      </c>
      <c r="AY833" s="18" t="s">
        <v>144</v>
      </c>
      <c r="BE833" s="231">
        <f>IF(N833="základní",J833,0)</f>
        <v>0</v>
      </c>
      <c r="BF833" s="231">
        <f>IF(N833="snížená",J833,0)</f>
        <v>0</v>
      </c>
      <c r="BG833" s="231">
        <f>IF(N833="zákl. přenesená",J833,0)</f>
        <v>0</v>
      </c>
      <c r="BH833" s="231">
        <f>IF(N833="sníž. přenesená",J833,0)</f>
        <v>0</v>
      </c>
      <c r="BI833" s="231">
        <f>IF(N833="nulová",J833,0)</f>
        <v>0</v>
      </c>
      <c r="BJ833" s="18" t="s">
        <v>81</v>
      </c>
      <c r="BK833" s="231">
        <f>ROUND(I833*H833,2)</f>
        <v>0</v>
      </c>
      <c r="BL833" s="18" t="s">
        <v>632</v>
      </c>
      <c r="BM833" s="230" t="s">
        <v>633</v>
      </c>
    </row>
    <row r="834" spans="1:47" s="2" customFormat="1" ht="12">
      <c r="A834" s="39"/>
      <c r="B834" s="40"/>
      <c r="C834" s="41"/>
      <c r="D834" s="232" t="s">
        <v>153</v>
      </c>
      <c r="E834" s="41"/>
      <c r="F834" s="233" t="s">
        <v>631</v>
      </c>
      <c r="G834" s="41"/>
      <c r="H834" s="41"/>
      <c r="I834" s="234"/>
      <c r="J834" s="41"/>
      <c r="K834" s="41"/>
      <c r="L834" s="45"/>
      <c r="M834" s="235"/>
      <c r="N834" s="236"/>
      <c r="O834" s="92"/>
      <c r="P834" s="92"/>
      <c r="Q834" s="92"/>
      <c r="R834" s="92"/>
      <c r="S834" s="92"/>
      <c r="T834" s="93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T834" s="18" t="s">
        <v>153</v>
      </c>
      <c r="AU834" s="18" t="s">
        <v>81</v>
      </c>
    </row>
    <row r="835" spans="1:65" s="2" customFormat="1" ht="24.15" customHeight="1">
      <c r="A835" s="39"/>
      <c r="B835" s="40"/>
      <c r="C835" s="219" t="s">
        <v>634</v>
      </c>
      <c r="D835" s="219" t="s">
        <v>147</v>
      </c>
      <c r="E835" s="220" t="s">
        <v>635</v>
      </c>
      <c r="F835" s="221" t="s">
        <v>636</v>
      </c>
      <c r="G835" s="222" t="s">
        <v>150</v>
      </c>
      <c r="H835" s="223">
        <v>1</v>
      </c>
      <c r="I835" s="224"/>
      <c r="J835" s="225">
        <f>ROUND(I835*H835,2)</f>
        <v>0</v>
      </c>
      <c r="K835" s="221" t="s">
        <v>1</v>
      </c>
      <c r="L835" s="45"/>
      <c r="M835" s="226" t="s">
        <v>1</v>
      </c>
      <c r="N835" s="227" t="s">
        <v>38</v>
      </c>
      <c r="O835" s="92"/>
      <c r="P835" s="228">
        <f>O835*H835</f>
        <v>0</v>
      </c>
      <c r="Q835" s="228">
        <v>0</v>
      </c>
      <c r="R835" s="228">
        <f>Q835*H835</f>
        <v>0</v>
      </c>
      <c r="S835" s="228">
        <v>0</v>
      </c>
      <c r="T835" s="229">
        <f>S835*H835</f>
        <v>0</v>
      </c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R835" s="230" t="s">
        <v>632</v>
      </c>
      <c r="AT835" s="230" t="s">
        <v>147</v>
      </c>
      <c r="AU835" s="230" t="s">
        <v>81</v>
      </c>
      <c r="AY835" s="18" t="s">
        <v>144</v>
      </c>
      <c r="BE835" s="231">
        <f>IF(N835="základní",J835,0)</f>
        <v>0</v>
      </c>
      <c r="BF835" s="231">
        <f>IF(N835="snížená",J835,0)</f>
        <v>0</v>
      </c>
      <c r="BG835" s="231">
        <f>IF(N835="zákl. přenesená",J835,0)</f>
        <v>0</v>
      </c>
      <c r="BH835" s="231">
        <f>IF(N835="sníž. přenesená",J835,0)</f>
        <v>0</v>
      </c>
      <c r="BI835" s="231">
        <f>IF(N835="nulová",J835,0)</f>
        <v>0</v>
      </c>
      <c r="BJ835" s="18" t="s">
        <v>81</v>
      </c>
      <c r="BK835" s="231">
        <f>ROUND(I835*H835,2)</f>
        <v>0</v>
      </c>
      <c r="BL835" s="18" t="s">
        <v>632</v>
      </c>
      <c r="BM835" s="230" t="s">
        <v>637</v>
      </c>
    </row>
    <row r="836" spans="1:47" s="2" customFormat="1" ht="12">
      <c r="A836" s="39"/>
      <c r="B836" s="40"/>
      <c r="C836" s="41"/>
      <c r="D836" s="232" t="s">
        <v>153</v>
      </c>
      <c r="E836" s="41"/>
      <c r="F836" s="233" t="s">
        <v>636</v>
      </c>
      <c r="G836" s="41"/>
      <c r="H836" s="41"/>
      <c r="I836" s="234"/>
      <c r="J836" s="41"/>
      <c r="K836" s="41"/>
      <c r="L836" s="45"/>
      <c r="M836" s="235"/>
      <c r="N836" s="236"/>
      <c r="O836" s="92"/>
      <c r="P836" s="92"/>
      <c r="Q836" s="92"/>
      <c r="R836" s="92"/>
      <c r="S836" s="92"/>
      <c r="T836" s="93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T836" s="18" t="s">
        <v>153</v>
      </c>
      <c r="AU836" s="18" t="s">
        <v>81</v>
      </c>
    </row>
    <row r="837" spans="1:65" s="2" customFormat="1" ht="37.8" customHeight="1">
      <c r="A837" s="39"/>
      <c r="B837" s="40"/>
      <c r="C837" s="219" t="s">
        <v>638</v>
      </c>
      <c r="D837" s="219" t="s">
        <v>147</v>
      </c>
      <c r="E837" s="220" t="s">
        <v>639</v>
      </c>
      <c r="F837" s="221" t="s">
        <v>640</v>
      </c>
      <c r="G837" s="222" t="s">
        <v>150</v>
      </c>
      <c r="H837" s="223">
        <v>5</v>
      </c>
      <c r="I837" s="224"/>
      <c r="J837" s="225">
        <f>ROUND(I837*H837,2)</f>
        <v>0</v>
      </c>
      <c r="K837" s="221" t="s">
        <v>1</v>
      </c>
      <c r="L837" s="45"/>
      <c r="M837" s="226" t="s">
        <v>1</v>
      </c>
      <c r="N837" s="227" t="s">
        <v>38</v>
      </c>
      <c r="O837" s="92"/>
      <c r="P837" s="228">
        <f>O837*H837</f>
        <v>0</v>
      </c>
      <c r="Q837" s="228">
        <v>0</v>
      </c>
      <c r="R837" s="228">
        <f>Q837*H837</f>
        <v>0</v>
      </c>
      <c r="S837" s="228">
        <v>0</v>
      </c>
      <c r="T837" s="229">
        <f>S837*H837</f>
        <v>0</v>
      </c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R837" s="230" t="s">
        <v>632</v>
      </c>
      <c r="AT837" s="230" t="s">
        <v>147</v>
      </c>
      <c r="AU837" s="230" t="s">
        <v>81</v>
      </c>
      <c r="AY837" s="18" t="s">
        <v>144</v>
      </c>
      <c r="BE837" s="231">
        <f>IF(N837="základní",J837,0)</f>
        <v>0</v>
      </c>
      <c r="BF837" s="231">
        <f>IF(N837="snížená",J837,0)</f>
        <v>0</v>
      </c>
      <c r="BG837" s="231">
        <f>IF(N837="zákl. přenesená",J837,0)</f>
        <v>0</v>
      </c>
      <c r="BH837" s="231">
        <f>IF(N837="sníž. přenesená",J837,0)</f>
        <v>0</v>
      </c>
      <c r="BI837" s="231">
        <f>IF(N837="nulová",J837,0)</f>
        <v>0</v>
      </c>
      <c r="BJ837" s="18" t="s">
        <v>81</v>
      </c>
      <c r="BK837" s="231">
        <f>ROUND(I837*H837,2)</f>
        <v>0</v>
      </c>
      <c r="BL837" s="18" t="s">
        <v>632</v>
      </c>
      <c r="BM837" s="230" t="s">
        <v>641</v>
      </c>
    </row>
    <row r="838" spans="1:47" s="2" customFormat="1" ht="12">
      <c r="A838" s="39"/>
      <c r="B838" s="40"/>
      <c r="C838" s="41"/>
      <c r="D838" s="232" t="s">
        <v>153</v>
      </c>
      <c r="E838" s="41"/>
      <c r="F838" s="233" t="s">
        <v>640</v>
      </c>
      <c r="G838" s="41"/>
      <c r="H838" s="41"/>
      <c r="I838" s="234"/>
      <c r="J838" s="41"/>
      <c r="K838" s="41"/>
      <c r="L838" s="45"/>
      <c r="M838" s="235"/>
      <c r="N838" s="236"/>
      <c r="O838" s="92"/>
      <c r="P838" s="92"/>
      <c r="Q838" s="92"/>
      <c r="R838" s="92"/>
      <c r="S838" s="92"/>
      <c r="T838" s="93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T838" s="18" t="s">
        <v>153</v>
      </c>
      <c r="AU838" s="18" t="s">
        <v>81</v>
      </c>
    </row>
    <row r="839" spans="1:65" s="2" customFormat="1" ht="44.25" customHeight="1">
      <c r="A839" s="39"/>
      <c r="B839" s="40"/>
      <c r="C839" s="219" t="s">
        <v>642</v>
      </c>
      <c r="D839" s="219" t="s">
        <v>147</v>
      </c>
      <c r="E839" s="220" t="s">
        <v>643</v>
      </c>
      <c r="F839" s="221" t="s">
        <v>644</v>
      </c>
      <c r="G839" s="222" t="s">
        <v>150</v>
      </c>
      <c r="H839" s="223">
        <v>4</v>
      </c>
      <c r="I839" s="224"/>
      <c r="J839" s="225">
        <f>ROUND(I839*H839,2)</f>
        <v>0</v>
      </c>
      <c r="K839" s="221" t="s">
        <v>1</v>
      </c>
      <c r="L839" s="45"/>
      <c r="M839" s="226" t="s">
        <v>1</v>
      </c>
      <c r="N839" s="227" t="s">
        <v>38</v>
      </c>
      <c r="O839" s="92"/>
      <c r="P839" s="228">
        <f>O839*H839</f>
        <v>0</v>
      </c>
      <c r="Q839" s="228">
        <v>0</v>
      </c>
      <c r="R839" s="228">
        <f>Q839*H839</f>
        <v>0</v>
      </c>
      <c r="S839" s="228">
        <v>0</v>
      </c>
      <c r="T839" s="229">
        <f>S839*H839</f>
        <v>0</v>
      </c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R839" s="230" t="s">
        <v>632</v>
      </c>
      <c r="AT839" s="230" t="s">
        <v>147</v>
      </c>
      <c r="AU839" s="230" t="s">
        <v>81</v>
      </c>
      <c r="AY839" s="18" t="s">
        <v>144</v>
      </c>
      <c r="BE839" s="231">
        <f>IF(N839="základní",J839,0)</f>
        <v>0</v>
      </c>
      <c r="BF839" s="231">
        <f>IF(N839="snížená",J839,0)</f>
        <v>0</v>
      </c>
      <c r="BG839" s="231">
        <f>IF(N839="zákl. přenesená",J839,0)</f>
        <v>0</v>
      </c>
      <c r="BH839" s="231">
        <f>IF(N839="sníž. přenesená",J839,0)</f>
        <v>0</v>
      </c>
      <c r="BI839" s="231">
        <f>IF(N839="nulová",J839,0)</f>
        <v>0</v>
      </c>
      <c r="BJ839" s="18" t="s">
        <v>81</v>
      </c>
      <c r="BK839" s="231">
        <f>ROUND(I839*H839,2)</f>
        <v>0</v>
      </c>
      <c r="BL839" s="18" t="s">
        <v>632</v>
      </c>
      <c r="BM839" s="230" t="s">
        <v>645</v>
      </c>
    </row>
    <row r="840" spans="1:47" s="2" customFormat="1" ht="12">
      <c r="A840" s="39"/>
      <c r="B840" s="40"/>
      <c r="C840" s="41"/>
      <c r="D840" s="232" t="s">
        <v>153</v>
      </c>
      <c r="E840" s="41"/>
      <c r="F840" s="233" t="s">
        <v>644</v>
      </c>
      <c r="G840" s="41"/>
      <c r="H840" s="41"/>
      <c r="I840" s="234"/>
      <c r="J840" s="41"/>
      <c r="K840" s="41"/>
      <c r="L840" s="45"/>
      <c r="M840" s="235"/>
      <c r="N840" s="236"/>
      <c r="O840" s="92"/>
      <c r="P840" s="92"/>
      <c r="Q840" s="92"/>
      <c r="R840" s="92"/>
      <c r="S840" s="92"/>
      <c r="T840" s="93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T840" s="18" t="s">
        <v>153</v>
      </c>
      <c r="AU840" s="18" t="s">
        <v>81</v>
      </c>
    </row>
    <row r="841" spans="1:65" s="2" customFormat="1" ht="37.8" customHeight="1">
      <c r="A841" s="39"/>
      <c r="B841" s="40"/>
      <c r="C841" s="219" t="s">
        <v>646</v>
      </c>
      <c r="D841" s="219" t="s">
        <v>147</v>
      </c>
      <c r="E841" s="220" t="s">
        <v>647</v>
      </c>
      <c r="F841" s="221" t="s">
        <v>648</v>
      </c>
      <c r="G841" s="222" t="s">
        <v>150</v>
      </c>
      <c r="H841" s="223">
        <v>5</v>
      </c>
      <c r="I841" s="224"/>
      <c r="J841" s="225">
        <f>ROUND(I841*H841,2)</f>
        <v>0</v>
      </c>
      <c r="K841" s="221" t="s">
        <v>1</v>
      </c>
      <c r="L841" s="45"/>
      <c r="M841" s="226" t="s">
        <v>1</v>
      </c>
      <c r="N841" s="227" t="s">
        <v>38</v>
      </c>
      <c r="O841" s="92"/>
      <c r="P841" s="228">
        <f>O841*H841</f>
        <v>0</v>
      </c>
      <c r="Q841" s="228">
        <v>0</v>
      </c>
      <c r="R841" s="228">
        <f>Q841*H841</f>
        <v>0</v>
      </c>
      <c r="S841" s="228">
        <v>0</v>
      </c>
      <c r="T841" s="229">
        <f>S841*H841</f>
        <v>0</v>
      </c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R841" s="230" t="s">
        <v>632</v>
      </c>
      <c r="AT841" s="230" t="s">
        <v>147</v>
      </c>
      <c r="AU841" s="230" t="s">
        <v>81</v>
      </c>
      <c r="AY841" s="18" t="s">
        <v>144</v>
      </c>
      <c r="BE841" s="231">
        <f>IF(N841="základní",J841,0)</f>
        <v>0</v>
      </c>
      <c r="BF841" s="231">
        <f>IF(N841="snížená",J841,0)</f>
        <v>0</v>
      </c>
      <c r="BG841" s="231">
        <f>IF(N841="zákl. přenesená",J841,0)</f>
        <v>0</v>
      </c>
      <c r="BH841" s="231">
        <f>IF(N841="sníž. přenesená",J841,0)</f>
        <v>0</v>
      </c>
      <c r="BI841" s="231">
        <f>IF(N841="nulová",J841,0)</f>
        <v>0</v>
      </c>
      <c r="BJ841" s="18" t="s">
        <v>81</v>
      </c>
      <c r="BK841" s="231">
        <f>ROUND(I841*H841,2)</f>
        <v>0</v>
      </c>
      <c r="BL841" s="18" t="s">
        <v>632</v>
      </c>
      <c r="BM841" s="230" t="s">
        <v>649</v>
      </c>
    </row>
    <row r="842" spans="1:47" s="2" customFormat="1" ht="12">
      <c r="A842" s="39"/>
      <c r="B842" s="40"/>
      <c r="C842" s="41"/>
      <c r="D842" s="232" t="s">
        <v>153</v>
      </c>
      <c r="E842" s="41"/>
      <c r="F842" s="233" t="s">
        <v>648</v>
      </c>
      <c r="G842" s="41"/>
      <c r="H842" s="41"/>
      <c r="I842" s="234"/>
      <c r="J842" s="41"/>
      <c r="K842" s="41"/>
      <c r="L842" s="45"/>
      <c r="M842" s="235"/>
      <c r="N842" s="236"/>
      <c r="O842" s="92"/>
      <c r="P842" s="92"/>
      <c r="Q842" s="92"/>
      <c r="R842" s="92"/>
      <c r="S842" s="92"/>
      <c r="T842" s="93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T842" s="18" t="s">
        <v>153</v>
      </c>
      <c r="AU842" s="18" t="s">
        <v>81</v>
      </c>
    </row>
    <row r="843" spans="1:65" s="2" customFormat="1" ht="37.8" customHeight="1">
      <c r="A843" s="39"/>
      <c r="B843" s="40"/>
      <c r="C843" s="219" t="s">
        <v>650</v>
      </c>
      <c r="D843" s="219" t="s">
        <v>147</v>
      </c>
      <c r="E843" s="220" t="s">
        <v>651</v>
      </c>
      <c r="F843" s="221" t="s">
        <v>652</v>
      </c>
      <c r="G843" s="222" t="s">
        <v>150</v>
      </c>
      <c r="H843" s="223">
        <v>5</v>
      </c>
      <c r="I843" s="224"/>
      <c r="J843" s="225">
        <f>ROUND(I843*H843,2)</f>
        <v>0</v>
      </c>
      <c r="K843" s="221" t="s">
        <v>1</v>
      </c>
      <c r="L843" s="45"/>
      <c r="M843" s="226" t="s">
        <v>1</v>
      </c>
      <c r="N843" s="227" t="s">
        <v>38</v>
      </c>
      <c r="O843" s="92"/>
      <c r="P843" s="228">
        <f>O843*H843</f>
        <v>0</v>
      </c>
      <c r="Q843" s="228">
        <v>0</v>
      </c>
      <c r="R843" s="228">
        <f>Q843*H843</f>
        <v>0</v>
      </c>
      <c r="S843" s="228">
        <v>0</v>
      </c>
      <c r="T843" s="229">
        <f>S843*H843</f>
        <v>0</v>
      </c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R843" s="230" t="s">
        <v>632</v>
      </c>
      <c r="AT843" s="230" t="s">
        <v>147</v>
      </c>
      <c r="AU843" s="230" t="s">
        <v>81</v>
      </c>
      <c r="AY843" s="18" t="s">
        <v>144</v>
      </c>
      <c r="BE843" s="231">
        <f>IF(N843="základní",J843,0)</f>
        <v>0</v>
      </c>
      <c r="BF843" s="231">
        <f>IF(N843="snížená",J843,0)</f>
        <v>0</v>
      </c>
      <c r="BG843" s="231">
        <f>IF(N843="zákl. přenesená",J843,0)</f>
        <v>0</v>
      </c>
      <c r="BH843" s="231">
        <f>IF(N843="sníž. přenesená",J843,0)</f>
        <v>0</v>
      </c>
      <c r="BI843" s="231">
        <f>IF(N843="nulová",J843,0)</f>
        <v>0</v>
      </c>
      <c r="BJ843" s="18" t="s">
        <v>81</v>
      </c>
      <c r="BK843" s="231">
        <f>ROUND(I843*H843,2)</f>
        <v>0</v>
      </c>
      <c r="BL843" s="18" t="s">
        <v>632</v>
      </c>
      <c r="BM843" s="230" t="s">
        <v>653</v>
      </c>
    </row>
    <row r="844" spans="1:47" s="2" customFormat="1" ht="12">
      <c r="A844" s="39"/>
      <c r="B844" s="40"/>
      <c r="C844" s="41"/>
      <c r="D844" s="232" t="s">
        <v>153</v>
      </c>
      <c r="E844" s="41"/>
      <c r="F844" s="233" t="s">
        <v>652</v>
      </c>
      <c r="G844" s="41"/>
      <c r="H844" s="41"/>
      <c r="I844" s="234"/>
      <c r="J844" s="41"/>
      <c r="K844" s="41"/>
      <c r="L844" s="45"/>
      <c r="M844" s="235"/>
      <c r="N844" s="236"/>
      <c r="O844" s="92"/>
      <c r="P844" s="92"/>
      <c r="Q844" s="92"/>
      <c r="R844" s="92"/>
      <c r="S844" s="92"/>
      <c r="T844" s="93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T844" s="18" t="s">
        <v>153</v>
      </c>
      <c r="AU844" s="18" t="s">
        <v>81</v>
      </c>
    </row>
    <row r="845" spans="1:65" s="2" customFormat="1" ht="33" customHeight="1">
      <c r="A845" s="39"/>
      <c r="B845" s="40"/>
      <c r="C845" s="219" t="s">
        <v>654</v>
      </c>
      <c r="D845" s="219" t="s">
        <v>147</v>
      </c>
      <c r="E845" s="220" t="s">
        <v>655</v>
      </c>
      <c r="F845" s="221" t="s">
        <v>656</v>
      </c>
      <c r="G845" s="222" t="s">
        <v>150</v>
      </c>
      <c r="H845" s="223">
        <v>4</v>
      </c>
      <c r="I845" s="224"/>
      <c r="J845" s="225">
        <f>ROUND(I845*H845,2)</f>
        <v>0</v>
      </c>
      <c r="K845" s="221" t="s">
        <v>1</v>
      </c>
      <c r="L845" s="45"/>
      <c r="M845" s="226" t="s">
        <v>1</v>
      </c>
      <c r="N845" s="227" t="s">
        <v>38</v>
      </c>
      <c r="O845" s="92"/>
      <c r="P845" s="228">
        <f>O845*H845</f>
        <v>0</v>
      </c>
      <c r="Q845" s="228">
        <v>0</v>
      </c>
      <c r="R845" s="228">
        <f>Q845*H845</f>
        <v>0</v>
      </c>
      <c r="S845" s="228">
        <v>0</v>
      </c>
      <c r="T845" s="229">
        <f>S845*H845</f>
        <v>0</v>
      </c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R845" s="230" t="s">
        <v>632</v>
      </c>
      <c r="AT845" s="230" t="s">
        <v>147</v>
      </c>
      <c r="AU845" s="230" t="s">
        <v>81</v>
      </c>
      <c r="AY845" s="18" t="s">
        <v>144</v>
      </c>
      <c r="BE845" s="231">
        <f>IF(N845="základní",J845,0)</f>
        <v>0</v>
      </c>
      <c r="BF845" s="231">
        <f>IF(N845="snížená",J845,0)</f>
        <v>0</v>
      </c>
      <c r="BG845" s="231">
        <f>IF(N845="zákl. přenesená",J845,0)</f>
        <v>0</v>
      </c>
      <c r="BH845" s="231">
        <f>IF(N845="sníž. přenesená",J845,0)</f>
        <v>0</v>
      </c>
      <c r="BI845" s="231">
        <f>IF(N845="nulová",J845,0)</f>
        <v>0</v>
      </c>
      <c r="BJ845" s="18" t="s">
        <v>81</v>
      </c>
      <c r="BK845" s="231">
        <f>ROUND(I845*H845,2)</f>
        <v>0</v>
      </c>
      <c r="BL845" s="18" t="s">
        <v>632</v>
      </c>
      <c r="BM845" s="230" t="s">
        <v>657</v>
      </c>
    </row>
    <row r="846" spans="1:47" s="2" customFormat="1" ht="12">
      <c r="A846" s="39"/>
      <c r="B846" s="40"/>
      <c r="C846" s="41"/>
      <c r="D846" s="232" t="s">
        <v>153</v>
      </c>
      <c r="E846" s="41"/>
      <c r="F846" s="233" t="s">
        <v>656</v>
      </c>
      <c r="G846" s="41"/>
      <c r="H846" s="41"/>
      <c r="I846" s="234"/>
      <c r="J846" s="41"/>
      <c r="K846" s="41"/>
      <c r="L846" s="45"/>
      <c r="M846" s="291"/>
      <c r="N846" s="292"/>
      <c r="O846" s="293"/>
      <c r="P846" s="293"/>
      <c r="Q846" s="293"/>
      <c r="R846" s="293"/>
      <c r="S846" s="293"/>
      <c r="T846" s="294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T846" s="18" t="s">
        <v>153</v>
      </c>
      <c r="AU846" s="18" t="s">
        <v>81</v>
      </c>
    </row>
    <row r="847" spans="1:31" s="2" customFormat="1" ht="6.95" customHeight="1">
      <c r="A847" s="39"/>
      <c r="B847" s="67"/>
      <c r="C847" s="68"/>
      <c r="D847" s="68"/>
      <c r="E847" s="68"/>
      <c r="F847" s="68"/>
      <c r="G847" s="68"/>
      <c r="H847" s="68"/>
      <c r="I847" s="68"/>
      <c r="J847" s="68"/>
      <c r="K847" s="68"/>
      <c r="L847" s="45"/>
      <c r="M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</row>
  </sheetData>
  <sheetProtection password="CC35" sheet="1" objects="1" scenarios="1" formatColumns="0" formatRows="0" autoFilter="0"/>
  <autoFilter ref="C128:K846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83</v>
      </c>
    </row>
    <row r="4" spans="2:46" s="1" customFormat="1" ht="24.95" customHeight="1">
      <c r="B4" s="21"/>
      <c r="D4" s="139" t="s">
        <v>108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CLVK - Nájemní jednotky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658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29. 9. 2022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21</v>
      </c>
      <c r="F15" s="39"/>
      <c r="G15" s="39"/>
      <c r="H15" s="39"/>
      <c r="I15" s="141" t="s">
        <v>26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21</v>
      </c>
      <c r="F21" s="39"/>
      <c r="G21" s="39"/>
      <c r="H21" s="39"/>
      <c r="I21" s="141" t="s">
        <v>26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21</v>
      </c>
      <c r="F24" s="39"/>
      <c r="G24" s="39"/>
      <c r="H24" s="39"/>
      <c r="I24" s="141" t="s">
        <v>26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ROUND(J128,2)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ROUND((SUM(BE128:BE236)),2)</f>
        <v>0</v>
      </c>
      <c r="G33" s="39"/>
      <c r="H33" s="39"/>
      <c r="I33" s="156">
        <v>0.21</v>
      </c>
      <c r="J33" s="155">
        <f>ROUND(((SUM(BE128:BE236))*I33),2)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ROUND((SUM(BF128:BF236)),2)</f>
        <v>0</v>
      </c>
      <c r="G34" s="39"/>
      <c r="H34" s="39"/>
      <c r="I34" s="156">
        <v>0.15</v>
      </c>
      <c r="J34" s="155">
        <f>ROUND(((SUM(BF128:BF236))*I34),2)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ROUND((SUM(BG128:BG236)),2)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ROUND((SUM(BH128:BH236)),2)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ROUND((SUM(BI128:BI236)),2)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CLVK - Nájemní jednotky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D.1.4.1 - ZTI_2NP_3NP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29. 9. 2022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112</v>
      </c>
      <c r="D94" s="177"/>
      <c r="E94" s="177"/>
      <c r="F94" s="177"/>
      <c r="G94" s="177"/>
      <c r="H94" s="177"/>
      <c r="I94" s="177"/>
      <c r="J94" s="178" t="s">
        <v>113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114</v>
      </c>
      <c r="D96" s="41"/>
      <c r="E96" s="41"/>
      <c r="F96" s="41"/>
      <c r="G96" s="41"/>
      <c r="H96" s="41"/>
      <c r="I96" s="41"/>
      <c r="J96" s="111">
        <f>J128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115</v>
      </c>
    </row>
    <row r="97" spans="1:31" s="9" customFormat="1" ht="24.95" customHeight="1">
      <c r="A97" s="9"/>
      <c r="B97" s="180"/>
      <c r="C97" s="181"/>
      <c r="D97" s="182" t="s">
        <v>659</v>
      </c>
      <c r="E97" s="183"/>
      <c r="F97" s="183"/>
      <c r="G97" s="183"/>
      <c r="H97" s="183"/>
      <c r="I97" s="183"/>
      <c r="J97" s="184">
        <f>J129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660</v>
      </c>
      <c r="E98" s="189"/>
      <c r="F98" s="189"/>
      <c r="G98" s="189"/>
      <c r="H98" s="189"/>
      <c r="I98" s="189"/>
      <c r="J98" s="190">
        <f>J130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661</v>
      </c>
      <c r="E99" s="189"/>
      <c r="F99" s="189"/>
      <c r="G99" s="189"/>
      <c r="H99" s="189"/>
      <c r="I99" s="189"/>
      <c r="J99" s="190">
        <f>J135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662</v>
      </c>
      <c r="E100" s="189"/>
      <c r="F100" s="189"/>
      <c r="G100" s="189"/>
      <c r="H100" s="189"/>
      <c r="I100" s="189"/>
      <c r="J100" s="190">
        <f>J140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663</v>
      </c>
      <c r="E101" s="189"/>
      <c r="F101" s="189"/>
      <c r="G101" s="189"/>
      <c r="H101" s="189"/>
      <c r="I101" s="189"/>
      <c r="J101" s="190">
        <f>J143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664</v>
      </c>
      <c r="E102" s="189"/>
      <c r="F102" s="189"/>
      <c r="G102" s="189"/>
      <c r="H102" s="189"/>
      <c r="I102" s="189"/>
      <c r="J102" s="190">
        <f>J150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665</v>
      </c>
      <c r="E103" s="189"/>
      <c r="F103" s="189"/>
      <c r="G103" s="189"/>
      <c r="H103" s="189"/>
      <c r="I103" s="189"/>
      <c r="J103" s="190">
        <f>J153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666</v>
      </c>
      <c r="E104" s="189"/>
      <c r="F104" s="189"/>
      <c r="G104" s="189"/>
      <c r="H104" s="189"/>
      <c r="I104" s="189"/>
      <c r="J104" s="190">
        <f>J160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667</v>
      </c>
      <c r="E105" s="189"/>
      <c r="F105" s="189"/>
      <c r="G105" s="189"/>
      <c r="H105" s="189"/>
      <c r="I105" s="189"/>
      <c r="J105" s="190">
        <f>J165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668</v>
      </c>
      <c r="E106" s="189"/>
      <c r="F106" s="189"/>
      <c r="G106" s="189"/>
      <c r="H106" s="189"/>
      <c r="I106" s="189"/>
      <c r="J106" s="190">
        <f>J178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80"/>
      <c r="C107" s="181"/>
      <c r="D107" s="182" t="s">
        <v>669</v>
      </c>
      <c r="E107" s="183"/>
      <c r="F107" s="183"/>
      <c r="G107" s="183"/>
      <c r="H107" s="183"/>
      <c r="I107" s="183"/>
      <c r="J107" s="184">
        <f>J207</f>
        <v>0</v>
      </c>
      <c r="K107" s="181"/>
      <c r="L107" s="18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86"/>
      <c r="C108" s="187"/>
      <c r="D108" s="188" t="s">
        <v>670</v>
      </c>
      <c r="E108" s="189"/>
      <c r="F108" s="189"/>
      <c r="G108" s="189"/>
      <c r="H108" s="189"/>
      <c r="I108" s="189"/>
      <c r="J108" s="190">
        <f>J208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4" spans="1:31" s="2" customFormat="1" ht="6.95" customHeight="1">
      <c r="A114" s="39"/>
      <c r="B114" s="69"/>
      <c r="C114" s="70"/>
      <c r="D114" s="70"/>
      <c r="E114" s="70"/>
      <c r="F114" s="70"/>
      <c r="G114" s="70"/>
      <c r="H114" s="70"/>
      <c r="I114" s="70"/>
      <c r="J114" s="70"/>
      <c r="K114" s="7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.95" customHeight="1">
      <c r="A115" s="39"/>
      <c r="B115" s="40"/>
      <c r="C115" s="24" t="s">
        <v>129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16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175" t="str">
        <f>E7</f>
        <v>CLVK - Nájemní jednotky</v>
      </c>
      <c r="F118" s="33"/>
      <c r="G118" s="33"/>
      <c r="H118" s="33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109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77" t="str">
        <f>E9</f>
        <v>D.1.4.1 - ZTI_2NP_3NP</v>
      </c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20</v>
      </c>
      <c r="D122" s="41"/>
      <c r="E122" s="41"/>
      <c r="F122" s="28" t="str">
        <f>F12</f>
        <v xml:space="preserve"> </v>
      </c>
      <c r="G122" s="41"/>
      <c r="H122" s="41"/>
      <c r="I122" s="33" t="s">
        <v>22</v>
      </c>
      <c r="J122" s="80" t="str">
        <f>IF(J12="","",J12)</f>
        <v>29. 9. 2022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24</v>
      </c>
      <c r="D124" s="41"/>
      <c r="E124" s="41"/>
      <c r="F124" s="28" t="str">
        <f>E15</f>
        <v xml:space="preserve"> </v>
      </c>
      <c r="G124" s="41"/>
      <c r="H124" s="41"/>
      <c r="I124" s="33" t="s">
        <v>29</v>
      </c>
      <c r="J124" s="37" t="str">
        <f>E21</f>
        <v xml:space="preserve"> 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27</v>
      </c>
      <c r="D125" s="41"/>
      <c r="E125" s="41"/>
      <c r="F125" s="28" t="str">
        <f>IF(E18="","",E18)</f>
        <v>Vyplň údaj</v>
      </c>
      <c r="G125" s="41"/>
      <c r="H125" s="41"/>
      <c r="I125" s="33" t="s">
        <v>31</v>
      </c>
      <c r="J125" s="37" t="str">
        <f>E24</f>
        <v xml:space="preserve"> 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0.3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11" customFormat="1" ht="29.25" customHeight="1">
      <c r="A127" s="192"/>
      <c r="B127" s="193"/>
      <c r="C127" s="194" t="s">
        <v>130</v>
      </c>
      <c r="D127" s="195" t="s">
        <v>58</v>
      </c>
      <c r="E127" s="195" t="s">
        <v>54</v>
      </c>
      <c r="F127" s="195" t="s">
        <v>55</v>
      </c>
      <c r="G127" s="195" t="s">
        <v>131</v>
      </c>
      <c r="H127" s="195" t="s">
        <v>132</v>
      </c>
      <c r="I127" s="195" t="s">
        <v>133</v>
      </c>
      <c r="J127" s="195" t="s">
        <v>113</v>
      </c>
      <c r="K127" s="196" t="s">
        <v>134</v>
      </c>
      <c r="L127" s="197"/>
      <c r="M127" s="101" t="s">
        <v>1</v>
      </c>
      <c r="N127" s="102" t="s">
        <v>37</v>
      </c>
      <c r="O127" s="102" t="s">
        <v>135</v>
      </c>
      <c r="P127" s="102" t="s">
        <v>136</v>
      </c>
      <c r="Q127" s="102" t="s">
        <v>137</v>
      </c>
      <c r="R127" s="102" t="s">
        <v>138</v>
      </c>
      <c r="S127" s="102" t="s">
        <v>139</v>
      </c>
      <c r="T127" s="103" t="s">
        <v>140</v>
      </c>
      <c r="U127" s="192"/>
      <c r="V127" s="192"/>
      <c r="W127" s="192"/>
      <c r="X127" s="192"/>
      <c r="Y127" s="192"/>
      <c r="Z127" s="192"/>
      <c r="AA127" s="192"/>
      <c r="AB127" s="192"/>
      <c r="AC127" s="192"/>
      <c r="AD127" s="192"/>
      <c r="AE127" s="192"/>
    </row>
    <row r="128" spans="1:63" s="2" customFormat="1" ht="22.8" customHeight="1">
      <c r="A128" s="39"/>
      <c r="B128" s="40"/>
      <c r="C128" s="108" t="s">
        <v>141</v>
      </c>
      <c r="D128" s="41"/>
      <c r="E128" s="41"/>
      <c r="F128" s="41"/>
      <c r="G128" s="41"/>
      <c r="H128" s="41"/>
      <c r="I128" s="41"/>
      <c r="J128" s="198">
        <f>BK128</f>
        <v>0</v>
      </c>
      <c r="K128" s="41"/>
      <c r="L128" s="45"/>
      <c r="M128" s="104"/>
      <c r="N128" s="199"/>
      <c r="O128" s="105"/>
      <c r="P128" s="200">
        <f>P129+P207</f>
        <v>0</v>
      </c>
      <c r="Q128" s="105"/>
      <c r="R128" s="200">
        <f>R129+R207</f>
        <v>0</v>
      </c>
      <c r="S128" s="105"/>
      <c r="T128" s="201">
        <f>T129+T207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72</v>
      </c>
      <c r="AU128" s="18" t="s">
        <v>115</v>
      </c>
      <c r="BK128" s="202">
        <f>BK129+BK207</f>
        <v>0</v>
      </c>
    </row>
    <row r="129" spans="1:63" s="12" customFormat="1" ht="25.9" customHeight="1">
      <c r="A129" s="12"/>
      <c r="B129" s="203"/>
      <c r="C129" s="204"/>
      <c r="D129" s="205" t="s">
        <v>72</v>
      </c>
      <c r="E129" s="206" t="s">
        <v>671</v>
      </c>
      <c r="F129" s="206" t="s">
        <v>672</v>
      </c>
      <c r="G129" s="204"/>
      <c r="H129" s="204"/>
      <c r="I129" s="207"/>
      <c r="J129" s="208">
        <f>BK129</f>
        <v>0</v>
      </c>
      <c r="K129" s="204"/>
      <c r="L129" s="209"/>
      <c r="M129" s="210"/>
      <c r="N129" s="211"/>
      <c r="O129" s="211"/>
      <c r="P129" s="212">
        <f>P130+P135+P140+P143+P150+P153+P160+P165+P178</f>
        <v>0</v>
      </c>
      <c r="Q129" s="211"/>
      <c r="R129" s="212">
        <f>R130+R135+R140+R143+R150+R153+R160+R165+R178</f>
        <v>0</v>
      </c>
      <c r="S129" s="211"/>
      <c r="T129" s="213">
        <f>T130+T135+T140+T143+T150+T153+T160+T165+T178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4" t="s">
        <v>81</v>
      </c>
      <c r="AT129" s="215" t="s">
        <v>72</v>
      </c>
      <c r="AU129" s="215" t="s">
        <v>73</v>
      </c>
      <c r="AY129" s="214" t="s">
        <v>144</v>
      </c>
      <c r="BK129" s="216">
        <f>BK130+BK135+BK140+BK143+BK150+BK153+BK160+BK165+BK178</f>
        <v>0</v>
      </c>
    </row>
    <row r="130" spans="1:63" s="12" customFormat="1" ht="22.8" customHeight="1">
      <c r="A130" s="12"/>
      <c r="B130" s="203"/>
      <c r="C130" s="204"/>
      <c r="D130" s="205" t="s">
        <v>72</v>
      </c>
      <c r="E130" s="217" t="s">
        <v>673</v>
      </c>
      <c r="F130" s="217" t="s">
        <v>674</v>
      </c>
      <c r="G130" s="204"/>
      <c r="H130" s="204"/>
      <c r="I130" s="207"/>
      <c r="J130" s="218">
        <f>BK130</f>
        <v>0</v>
      </c>
      <c r="K130" s="204"/>
      <c r="L130" s="209"/>
      <c r="M130" s="210"/>
      <c r="N130" s="211"/>
      <c r="O130" s="211"/>
      <c r="P130" s="212">
        <f>SUM(P131:P134)</f>
        <v>0</v>
      </c>
      <c r="Q130" s="211"/>
      <c r="R130" s="212">
        <f>SUM(R131:R134)</f>
        <v>0</v>
      </c>
      <c r="S130" s="211"/>
      <c r="T130" s="213">
        <f>SUM(T131:T134)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4" t="s">
        <v>81</v>
      </c>
      <c r="AT130" s="215" t="s">
        <v>72</v>
      </c>
      <c r="AU130" s="215" t="s">
        <v>81</v>
      </c>
      <c r="AY130" s="214" t="s">
        <v>144</v>
      </c>
      <c r="BK130" s="216">
        <f>SUM(BK131:BK134)</f>
        <v>0</v>
      </c>
    </row>
    <row r="131" spans="1:65" s="2" customFormat="1" ht="44.25" customHeight="1">
      <c r="A131" s="39"/>
      <c r="B131" s="40"/>
      <c r="C131" s="219" t="s">
        <v>81</v>
      </c>
      <c r="D131" s="219" t="s">
        <v>147</v>
      </c>
      <c r="E131" s="220" t="s">
        <v>675</v>
      </c>
      <c r="F131" s="221" t="s">
        <v>676</v>
      </c>
      <c r="G131" s="222" t="s">
        <v>677</v>
      </c>
      <c r="H131" s="223">
        <v>95</v>
      </c>
      <c r="I131" s="224"/>
      <c r="J131" s="225">
        <f>ROUND(I131*H131,2)</f>
        <v>0</v>
      </c>
      <c r="K131" s="221" t="s">
        <v>1</v>
      </c>
      <c r="L131" s="45"/>
      <c r="M131" s="226" t="s">
        <v>1</v>
      </c>
      <c r="N131" s="227" t="s">
        <v>38</v>
      </c>
      <c r="O131" s="9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151</v>
      </c>
      <c r="AT131" s="230" t="s">
        <v>147</v>
      </c>
      <c r="AU131" s="230" t="s">
        <v>83</v>
      </c>
      <c r="AY131" s="18" t="s">
        <v>144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81</v>
      </c>
      <c r="BK131" s="231">
        <f>ROUND(I131*H131,2)</f>
        <v>0</v>
      </c>
      <c r="BL131" s="18" t="s">
        <v>151</v>
      </c>
      <c r="BM131" s="230" t="s">
        <v>678</v>
      </c>
    </row>
    <row r="132" spans="1:47" s="2" customFormat="1" ht="12">
      <c r="A132" s="39"/>
      <c r="B132" s="40"/>
      <c r="C132" s="41"/>
      <c r="D132" s="232" t="s">
        <v>153</v>
      </c>
      <c r="E132" s="41"/>
      <c r="F132" s="233" t="s">
        <v>679</v>
      </c>
      <c r="G132" s="41"/>
      <c r="H132" s="41"/>
      <c r="I132" s="234"/>
      <c r="J132" s="41"/>
      <c r="K132" s="41"/>
      <c r="L132" s="45"/>
      <c r="M132" s="235"/>
      <c r="N132" s="236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153</v>
      </c>
      <c r="AU132" s="18" t="s">
        <v>83</v>
      </c>
    </row>
    <row r="133" spans="1:65" s="2" customFormat="1" ht="44.25" customHeight="1">
      <c r="A133" s="39"/>
      <c r="B133" s="40"/>
      <c r="C133" s="219" t="s">
        <v>83</v>
      </c>
      <c r="D133" s="219" t="s">
        <v>147</v>
      </c>
      <c r="E133" s="220" t="s">
        <v>680</v>
      </c>
      <c r="F133" s="221" t="s">
        <v>681</v>
      </c>
      <c r="G133" s="222" t="s">
        <v>677</v>
      </c>
      <c r="H133" s="223">
        <v>12</v>
      </c>
      <c r="I133" s="224"/>
      <c r="J133" s="225">
        <f>ROUND(I133*H133,2)</f>
        <v>0</v>
      </c>
      <c r="K133" s="221" t="s">
        <v>1</v>
      </c>
      <c r="L133" s="45"/>
      <c r="M133" s="226" t="s">
        <v>1</v>
      </c>
      <c r="N133" s="227" t="s">
        <v>38</v>
      </c>
      <c r="O133" s="92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151</v>
      </c>
      <c r="AT133" s="230" t="s">
        <v>147</v>
      </c>
      <c r="AU133" s="230" t="s">
        <v>83</v>
      </c>
      <c r="AY133" s="18" t="s">
        <v>144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81</v>
      </c>
      <c r="BK133" s="231">
        <f>ROUND(I133*H133,2)</f>
        <v>0</v>
      </c>
      <c r="BL133" s="18" t="s">
        <v>151</v>
      </c>
      <c r="BM133" s="230" t="s">
        <v>682</v>
      </c>
    </row>
    <row r="134" spans="1:47" s="2" customFormat="1" ht="12">
      <c r="A134" s="39"/>
      <c r="B134" s="40"/>
      <c r="C134" s="41"/>
      <c r="D134" s="232" t="s">
        <v>153</v>
      </c>
      <c r="E134" s="41"/>
      <c r="F134" s="233" t="s">
        <v>683</v>
      </c>
      <c r="G134" s="41"/>
      <c r="H134" s="41"/>
      <c r="I134" s="234"/>
      <c r="J134" s="41"/>
      <c r="K134" s="41"/>
      <c r="L134" s="45"/>
      <c r="M134" s="235"/>
      <c r="N134" s="236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153</v>
      </c>
      <c r="AU134" s="18" t="s">
        <v>83</v>
      </c>
    </row>
    <row r="135" spans="1:63" s="12" customFormat="1" ht="22.8" customHeight="1">
      <c r="A135" s="12"/>
      <c r="B135" s="203"/>
      <c r="C135" s="204"/>
      <c r="D135" s="205" t="s">
        <v>72</v>
      </c>
      <c r="E135" s="217" t="s">
        <v>684</v>
      </c>
      <c r="F135" s="217" t="s">
        <v>685</v>
      </c>
      <c r="G135" s="204"/>
      <c r="H135" s="204"/>
      <c r="I135" s="207"/>
      <c r="J135" s="218">
        <f>BK135</f>
        <v>0</v>
      </c>
      <c r="K135" s="204"/>
      <c r="L135" s="209"/>
      <c r="M135" s="210"/>
      <c r="N135" s="211"/>
      <c r="O135" s="211"/>
      <c r="P135" s="212">
        <f>SUM(P136:P139)</f>
        <v>0</v>
      </c>
      <c r="Q135" s="211"/>
      <c r="R135" s="212">
        <f>SUM(R136:R139)</f>
        <v>0</v>
      </c>
      <c r="S135" s="211"/>
      <c r="T135" s="213">
        <f>SUM(T136:T139)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4" t="s">
        <v>81</v>
      </c>
      <c r="AT135" s="215" t="s">
        <v>72</v>
      </c>
      <c r="AU135" s="215" t="s">
        <v>81</v>
      </c>
      <c r="AY135" s="214" t="s">
        <v>144</v>
      </c>
      <c r="BK135" s="216">
        <f>SUM(BK136:BK139)</f>
        <v>0</v>
      </c>
    </row>
    <row r="136" spans="1:65" s="2" customFormat="1" ht="44.25" customHeight="1">
      <c r="A136" s="39"/>
      <c r="B136" s="40"/>
      <c r="C136" s="219" t="s">
        <v>145</v>
      </c>
      <c r="D136" s="219" t="s">
        <v>147</v>
      </c>
      <c r="E136" s="220" t="s">
        <v>686</v>
      </c>
      <c r="F136" s="221" t="s">
        <v>687</v>
      </c>
      <c r="G136" s="222" t="s">
        <v>677</v>
      </c>
      <c r="H136" s="223">
        <v>95</v>
      </c>
      <c r="I136" s="224"/>
      <c r="J136" s="225">
        <f>ROUND(I136*H136,2)</f>
        <v>0</v>
      </c>
      <c r="K136" s="221" t="s">
        <v>1</v>
      </c>
      <c r="L136" s="45"/>
      <c r="M136" s="226" t="s">
        <v>1</v>
      </c>
      <c r="N136" s="227" t="s">
        <v>38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151</v>
      </c>
      <c r="AT136" s="230" t="s">
        <v>147</v>
      </c>
      <c r="AU136" s="230" t="s">
        <v>83</v>
      </c>
      <c r="AY136" s="18" t="s">
        <v>144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81</v>
      </c>
      <c r="BK136" s="231">
        <f>ROUND(I136*H136,2)</f>
        <v>0</v>
      </c>
      <c r="BL136" s="18" t="s">
        <v>151</v>
      </c>
      <c r="BM136" s="230" t="s">
        <v>688</v>
      </c>
    </row>
    <row r="137" spans="1:47" s="2" customFormat="1" ht="12">
      <c r="A137" s="39"/>
      <c r="B137" s="40"/>
      <c r="C137" s="41"/>
      <c r="D137" s="232" t="s">
        <v>153</v>
      </c>
      <c r="E137" s="41"/>
      <c r="F137" s="233" t="s">
        <v>689</v>
      </c>
      <c r="G137" s="41"/>
      <c r="H137" s="41"/>
      <c r="I137" s="234"/>
      <c r="J137" s="41"/>
      <c r="K137" s="41"/>
      <c r="L137" s="45"/>
      <c r="M137" s="235"/>
      <c r="N137" s="236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153</v>
      </c>
      <c r="AU137" s="18" t="s">
        <v>83</v>
      </c>
    </row>
    <row r="138" spans="1:65" s="2" customFormat="1" ht="44.25" customHeight="1">
      <c r="A138" s="39"/>
      <c r="B138" s="40"/>
      <c r="C138" s="219" t="s">
        <v>151</v>
      </c>
      <c r="D138" s="219" t="s">
        <v>147</v>
      </c>
      <c r="E138" s="220" t="s">
        <v>690</v>
      </c>
      <c r="F138" s="221" t="s">
        <v>681</v>
      </c>
      <c r="G138" s="222" t="s">
        <v>677</v>
      </c>
      <c r="H138" s="223">
        <v>12</v>
      </c>
      <c r="I138" s="224"/>
      <c r="J138" s="225">
        <f>ROUND(I138*H138,2)</f>
        <v>0</v>
      </c>
      <c r="K138" s="221" t="s">
        <v>1</v>
      </c>
      <c r="L138" s="45"/>
      <c r="M138" s="226" t="s">
        <v>1</v>
      </c>
      <c r="N138" s="227" t="s">
        <v>38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151</v>
      </c>
      <c r="AT138" s="230" t="s">
        <v>147</v>
      </c>
      <c r="AU138" s="230" t="s">
        <v>83</v>
      </c>
      <c r="AY138" s="18" t="s">
        <v>144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81</v>
      </c>
      <c r="BK138" s="231">
        <f>ROUND(I138*H138,2)</f>
        <v>0</v>
      </c>
      <c r="BL138" s="18" t="s">
        <v>151</v>
      </c>
      <c r="BM138" s="230" t="s">
        <v>691</v>
      </c>
    </row>
    <row r="139" spans="1:47" s="2" customFormat="1" ht="12">
      <c r="A139" s="39"/>
      <c r="B139" s="40"/>
      <c r="C139" s="41"/>
      <c r="D139" s="232" t="s">
        <v>153</v>
      </c>
      <c r="E139" s="41"/>
      <c r="F139" s="233" t="s">
        <v>683</v>
      </c>
      <c r="G139" s="41"/>
      <c r="H139" s="41"/>
      <c r="I139" s="234"/>
      <c r="J139" s="41"/>
      <c r="K139" s="41"/>
      <c r="L139" s="45"/>
      <c r="M139" s="235"/>
      <c r="N139" s="236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153</v>
      </c>
      <c r="AU139" s="18" t="s">
        <v>83</v>
      </c>
    </row>
    <row r="140" spans="1:63" s="12" customFormat="1" ht="22.8" customHeight="1">
      <c r="A140" s="12"/>
      <c r="B140" s="203"/>
      <c r="C140" s="204"/>
      <c r="D140" s="205" t="s">
        <v>72</v>
      </c>
      <c r="E140" s="217" t="s">
        <v>692</v>
      </c>
      <c r="F140" s="217" t="s">
        <v>693</v>
      </c>
      <c r="G140" s="204"/>
      <c r="H140" s="204"/>
      <c r="I140" s="207"/>
      <c r="J140" s="218">
        <f>BK140</f>
        <v>0</v>
      </c>
      <c r="K140" s="204"/>
      <c r="L140" s="209"/>
      <c r="M140" s="210"/>
      <c r="N140" s="211"/>
      <c r="O140" s="211"/>
      <c r="P140" s="212">
        <f>SUM(P141:P142)</f>
        <v>0</v>
      </c>
      <c r="Q140" s="211"/>
      <c r="R140" s="212">
        <f>SUM(R141:R142)</f>
        <v>0</v>
      </c>
      <c r="S140" s="211"/>
      <c r="T140" s="213">
        <f>SUM(T141:T142)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4" t="s">
        <v>81</v>
      </c>
      <c r="AT140" s="215" t="s">
        <v>72</v>
      </c>
      <c r="AU140" s="215" t="s">
        <v>81</v>
      </c>
      <c r="AY140" s="214" t="s">
        <v>144</v>
      </c>
      <c r="BK140" s="216">
        <f>SUM(BK141:BK142)</f>
        <v>0</v>
      </c>
    </row>
    <row r="141" spans="1:65" s="2" customFormat="1" ht="44.25" customHeight="1">
      <c r="A141" s="39"/>
      <c r="B141" s="40"/>
      <c r="C141" s="219" t="s">
        <v>298</v>
      </c>
      <c r="D141" s="219" t="s">
        <v>147</v>
      </c>
      <c r="E141" s="220" t="s">
        <v>694</v>
      </c>
      <c r="F141" s="221" t="s">
        <v>687</v>
      </c>
      <c r="G141" s="222" t="s">
        <v>677</v>
      </c>
      <c r="H141" s="223">
        <v>72</v>
      </c>
      <c r="I141" s="224"/>
      <c r="J141" s="225">
        <f>ROUND(I141*H141,2)</f>
        <v>0</v>
      </c>
      <c r="K141" s="221" t="s">
        <v>1</v>
      </c>
      <c r="L141" s="45"/>
      <c r="M141" s="226" t="s">
        <v>1</v>
      </c>
      <c r="N141" s="227" t="s">
        <v>38</v>
      </c>
      <c r="O141" s="92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151</v>
      </c>
      <c r="AT141" s="230" t="s">
        <v>147</v>
      </c>
      <c r="AU141" s="230" t="s">
        <v>83</v>
      </c>
      <c r="AY141" s="18" t="s">
        <v>144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81</v>
      </c>
      <c r="BK141" s="231">
        <f>ROUND(I141*H141,2)</f>
        <v>0</v>
      </c>
      <c r="BL141" s="18" t="s">
        <v>151</v>
      </c>
      <c r="BM141" s="230" t="s">
        <v>695</v>
      </c>
    </row>
    <row r="142" spans="1:47" s="2" customFormat="1" ht="12">
      <c r="A142" s="39"/>
      <c r="B142" s="40"/>
      <c r="C142" s="41"/>
      <c r="D142" s="232" t="s">
        <v>153</v>
      </c>
      <c r="E142" s="41"/>
      <c r="F142" s="233" t="s">
        <v>689</v>
      </c>
      <c r="G142" s="41"/>
      <c r="H142" s="41"/>
      <c r="I142" s="234"/>
      <c r="J142" s="41"/>
      <c r="K142" s="41"/>
      <c r="L142" s="45"/>
      <c r="M142" s="235"/>
      <c r="N142" s="236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153</v>
      </c>
      <c r="AU142" s="18" t="s">
        <v>83</v>
      </c>
    </row>
    <row r="143" spans="1:63" s="12" customFormat="1" ht="22.8" customHeight="1">
      <c r="A143" s="12"/>
      <c r="B143" s="203"/>
      <c r="C143" s="204"/>
      <c r="D143" s="205" t="s">
        <v>72</v>
      </c>
      <c r="E143" s="217" t="s">
        <v>696</v>
      </c>
      <c r="F143" s="217" t="s">
        <v>697</v>
      </c>
      <c r="G143" s="204"/>
      <c r="H143" s="204"/>
      <c r="I143" s="207"/>
      <c r="J143" s="218">
        <f>BK143</f>
        <v>0</v>
      </c>
      <c r="K143" s="204"/>
      <c r="L143" s="209"/>
      <c r="M143" s="210"/>
      <c r="N143" s="211"/>
      <c r="O143" s="211"/>
      <c r="P143" s="212">
        <f>SUM(P144:P149)</f>
        <v>0</v>
      </c>
      <c r="Q143" s="211"/>
      <c r="R143" s="212">
        <f>SUM(R144:R149)</f>
        <v>0</v>
      </c>
      <c r="S143" s="211"/>
      <c r="T143" s="213">
        <f>SUM(T144:T149)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4" t="s">
        <v>81</v>
      </c>
      <c r="AT143" s="215" t="s">
        <v>72</v>
      </c>
      <c r="AU143" s="215" t="s">
        <v>81</v>
      </c>
      <c r="AY143" s="214" t="s">
        <v>144</v>
      </c>
      <c r="BK143" s="216">
        <f>SUM(BK144:BK149)</f>
        <v>0</v>
      </c>
    </row>
    <row r="144" spans="1:65" s="2" customFormat="1" ht="24.15" customHeight="1">
      <c r="A144" s="39"/>
      <c r="B144" s="40"/>
      <c r="C144" s="219" t="s">
        <v>164</v>
      </c>
      <c r="D144" s="219" t="s">
        <v>147</v>
      </c>
      <c r="E144" s="220" t="s">
        <v>698</v>
      </c>
      <c r="F144" s="221" t="s">
        <v>699</v>
      </c>
      <c r="G144" s="222" t="s">
        <v>677</v>
      </c>
      <c r="H144" s="223">
        <v>107</v>
      </c>
      <c r="I144" s="224"/>
      <c r="J144" s="225">
        <f>ROUND(I144*H144,2)</f>
        <v>0</v>
      </c>
      <c r="K144" s="221" t="s">
        <v>1</v>
      </c>
      <c r="L144" s="45"/>
      <c r="M144" s="226" t="s">
        <v>1</v>
      </c>
      <c r="N144" s="227" t="s">
        <v>38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151</v>
      </c>
      <c r="AT144" s="230" t="s">
        <v>147</v>
      </c>
      <c r="AU144" s="230" t="s">
        <v>83</v>
      </c>
      <c r="AY144" s="18" t="s">
        <v>144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81</v>
      </c>
      <c r="BK144" s="231">
        <f>ROUND(I144*H144,2)</f>
        <v>0</v>
      </c>
      <c r="BL144" s="18" t="s">
        <v>151</v>
      </c>
      <c r="BM144" s="230" t="s">
        <v>700</v>
      </c>
    </row>
    <row r="145" spans="1:47" s="2" customFormat="1" ht="12">
      <c r="A145" s="39"/>
      <c r="B145" s="40"/>
      <c r="C145" s="41"/>
      <c r="D145" s="232" t="s">
        <v>153</v>
      </c>
      <c r="E145" s="41"/>
      <c r="F145" s="233" t="s">
        <v>701</v>
      </c>
      <c r="G145" s="41"/>
      <c r="H145" s="41"/>
      <c r="I145" s="234"/>
      <c r="J145" s="41"/>
      <c r="K145" s="41"/>
      <c r="L145" s="45"/>
      <c r="M145" s="235"/>
      <c r="N145" s="236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153</v>
      </c>
      <c r="AU145" s="18" t="s">
        <v>83</v>
      </c>
    </row>
    <row r="146" spans="1:65" s="2" customFormat="1" ht="33" customHeight="1">
      <c r="A146" s="39"/>
      <c r="B146" s="40"/>
      <c r="C146" s="219" t="s">
        <v>313</v>
      </c>
      <c r="D146" s="219" t="s">
        <v>147</v>
      </c>
      <c r="E146" s="220" t="s">
        <v>702</v>
      </c>
      <c r="F146" s="221" t="s">
        <v>703</v>
      </c>
      <c r="G146" s="222" t="s">
        <v>677</v>
      </c>
      <c r="H146" s="223">
        <v>95</v>
      </c>
      <c r="I146" s="224"/>
      <c r="J146" s="225">
        <f>ROUND(I146*H146,2)</f>
        <v>0</v>
      </c>
      <c r="K146" s="221" t="s">
        <v>1</v>
      </c>
      <c r="L146" s="45"/>
      <c r="M146" s="226" t="s">
        <v>1</v>
      </c>
      <c r="N146" s="227" t="s">
        <v>38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151</v>
      </c>
      <c r="AT146" s="230" t="s">
        <v>147</v>
      </c>
      <c r="AU146" s="230" t="s">
        <v>83</v>
      </c>
      <c r="AY146" s="18" t="s">
        <v>144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81</v>
      </c>
      <c r="BK146" s="231">
        <f>ROUND(I146*H146,2)</f>
        <v>0</v>
      </c>
      <c r="BL146" s="18" t="s">
        <v>151</v>
      </c>
      <c r="BM146" s="230" t="s">
        <v>704</v>
      </c>
    </row>
    <row r="147" spans="1:47" s="2" customFormat="1" ht="12">
      <c r="A147" s="39"/>
      <c r="B147" s="40"/>
      <c r="C147" s="41"/>
      <c r="D147" s="232" t="s">
        <v>153</v>
      </c>
      <c r="E147" s="41"/>
      <c r="F147" s="233" t="s">
        <v>705</v>
      </c>
      <c r="G147" s="41"/>
      <c r="H147" s="41"/>
      <c r="I147" s="234"/>
      <c r="J147" s="41"/>
      <c r="K147" s="41"/>
      <c r="L147" s="45"/>
      <c r="M147" s="235"/>
      <c r="N147" s="236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153</v>
      </c>
      <c r="AU147" s="18" t="s">
        <v>83</v>
      </c>
    </row>
    <row r="148" spans="1:65" s="2" customFormat="1" ht="33" customHeight="1">
      <c r="A148" s="39"/>
      <c r="B148" s="40"/>
      <c r="C148" s="219" t="s">
        <v>324</v>
      </c>
      <c r="D148" s="219" t="s">
        <v>147</v>
      </c>
      <c r="E148" s="220" t="s">
        <v>706</v>
      </c>
      <c r="F148" s="221" t="s">
        <v>707</v>
      </c>
      <c r="G148" s="222" t="s">
        <v>677</v>
      </c>
      <c r="H148" s="223">
        <v>12</v>
      </c>
      <c r="I148" s="224"/>
      <c r="J148" s="225">
        <f>ROUND(I148*H148,2)</f>
        <v>0</v>
      </c>
      <c r="K148" s="221" t="s">
        <v>1</v>
      </c>
      <c r="L148" s="45"/>
      <c r="M148" s="226" t="s">
        <v>1</v>
      </c>
      <c r="N148" s="227" t="s">
        <v>38</v>
      </c>
      <c r="O148" s="92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151</v>
      </c>
      <c r="AT148" s="230" t="s">
        <v>147</v>
      </c>
      <c r="AU148" s="230" t="s">
        <v>83</v>
      </c>
      <c r="AY148" s="18" t="s">
        <v>144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81</v>
      </c>
      <c r="BK148" s="231">
        <f>ROUND(I148*H148,2)</f>
        <v>0</v>
      </c>
      <c r="BL148" s="18" t="s">
        <v>151</v>
      </c>
      <c r="BM148" s="230" t="s">
        <v>708</v>
      </c>
    </row>
    <row r="149" spans="1:47" s="2" customFormat="1" ht="12">
      <c r="A149" s="39"/>
      <c r="B149" s="40"/>
      <c r="C149" s="41"/>
      <c r="D149" s="232" t="s">
        <v>153</v>
      </c>
      <c r="E149" s="41"/>
      <c r="F149" s="233" t="s">
        <v>709</v>
      </c>
      <c r="G149" s="41"/>
      <c r="H149" s="41"/>
      <c r="I149" s="234"/>
      <c r="J149" s="41"/>
      <c r="K149" s="41"/>
      <c r="L149" s="45"/>
      <c r="M149" s="235"/>
      <c r="N149" s="236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153</v>
      </c>
      <c r="AU149" s="18" t="s">
        <v>83</v>
      </c>
    </row>
    <row r="150" spans="1:63" s="12" customFormat="1" ht="22.8" customHeight="1">
      <c r="A150" s="12"/>
      <c r="B150" s="203"/>
      <c r="C150" s="204"/>
      <c r="D150" s="205" t="s">
        <v>72</v>
      </c>
      <c r="E150" s="217" t="s">
        <v>710</v>
      </c>
      <c r="F150" s="217" t="s">
        <v>711</v>
      </c>
      <c r="G150" s="204"/>
      <c r="H150" s="204"/>
      <c r="I150" s="207"/>
      <c r="J150" s="218">
        <f>BK150</f>
        <v>0</v>
      </c>
      <c r="K150" s="204"/>
      <c r="L150" s="209"/>
      <c r="M150" s="210"/>
      <c r="N150" s="211"/>
      <c r="O150" s="211"/>
      <c r="P150" s="212">
        <f>SUM(P151:P152)</f>
        <v>0</v>
      </c>
      <c r="Q150" s="211"/>
      <c r="R150" s="212">
        <f>SUM(R151:R152)</f>
        <v>0</v>
      </c>
      <c r="S150" s="211"/>
      <c r="T150" s="213">
        <f>SUM(T151:T152)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4" t="s">
        <v>81</v>
      </c>
      <c r="AT150" s="215" t="s">
        <v>72</v>
      </c>
      <c r="AU150" s="215" t="s">
        <v>81</v>
      </c>
      <c r="AY150" s="214" t="s">
        <v>144</v>
      </c>
      <c r="BK150" s="216">
        <f>SUM(BK151:BK152)</f>
        <v>0</v>
      </c>
    </row>
    <row r="151" spans="1:65" s="2" customFormat="1" ht="16.5" customHeight="1">
      <c r="A151" s="39"/>
      <c r="B151" s="40"/>
      <c r="C151" s="219" t="s">
        <v>296</v>
      </c>
      <c r="D151" s="219" t="s">
        <v>147</v>
      </c>
      <c r="E151" s="220" t="s">
        <v>712</v>
      </c>
      <c r="F151" s="221" t="s">
        <v>713</v>
      </c>
      <c r="G151" s="222" t="s">
        <v>677</v>
      </c>
      <c r="H151" s="223">
        <v>28</v>
      </c>
      <c r="I151" s="224"/>
      <c r="J151" s="225">
        <f>ROUND(I151*H151,2)</f>
        <v>0</v>
      </c>
      <c r="K151" s="221" t="s">
        <v>1</v>
      </c>
      <c r="L151" s="45"/>
      <c r="M151" s="226" t="s">
        <v>1</v>
      </c>
      <c r="N151" s="227" t="s">
        <v>38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151</v>
      </c>
      <c r="AT151" s="230" t="s">
        <v>147</v>
      </c>
      <c r="AU151" s="230" t="s">
        <v>83</v>
      </c>
      <c r="AY151" s="18" t="s">
        <v>144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81</v>
      </c>
      <c r="BK151" s="231">
        <f>ROUND(I151*H151,2)</f>
        <v>0</v>
      </c>
      <c r="BL151" s="18" t="s">
        <v>151</v>
      </c>
      <c r="BM151" s="230" t="s">
        <v>714</v>
      </c>
    </row>
    <row r="152" spans="1:47" s="2" customFormat="1" ht="12">
      <c r="A152" s="39"/>
      <c r="B152" s="40"/>
      <c r="C152" s="41"/>
      <c r="D152" s="232" t="s">
        <v>153</v>
      </c>
      <c r="E152" s="41"/>
      <c r="F152" s="233" t="s">
        <v>713</v>
      </c>
      <c r="G152" s="41"/>
      <c r="H152" s="41"/>
      <c r="I152" s="234"/>
      <c r="J152" s="41"/>
      <c r="K152" s="41"/>
      <c r="L152" s="45"/>
      <c r="M152" s="235"/>
      <c r="N152" s="236"/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153</v>
      </c>
      <c r="AU152" s="18" t="s">
        <v>83</v>
      </c>
    </row>
    <row r="153" spans="1:63" s="12" customFormat="1" ht="22.8" customHeight="1">
      <c r="A153" s="12"/>
      <c r="B153" s="203"/>
      <c r="C153" s="204"/>
      <c r="D153" s="205" t="s">
        <v>72</v>
      </c>
      <c r="E153" s="217" t="s">
        <v>715</v>
      </c>
      <c r="F153" s="217" t="s">
        <v>716</v>
      </c>
      <c r="G153" s="204"/>
      <c r="H153" s="204"/>
      <c r="I153" s="207"/>
      <c r="J153" s="218">
        <f>BK153</f>
        <v>0</v>
      </c>
      <c r="K153" s="204"/>
      <c r="L153" s="209"/>
      <c r="M153" s="210"/>
      <c r="N153" s="211"/>
      <c r="O153" s="211"/>
      <c r="P153" s="212">
        <f>SUM(P154:P159)</f>
        <v>0</v>
      </c>
      <c r="Q153" s="211"/>
      <c r="R153" s="212">
        <f>SUM(R154:R159)</f>
        <v>0</v>
      </c>
      <c r="S153" s="211"/>
      <c r="T153" s="213">
        <f>SUM(T154:T159)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4" t="s">
        <v>81</v>
      </c>
      <c r="AT153" s="215" t="s">
        <v>72</v>
      </c>
      <c r="AU153" s="215" t="s">
        <v>81</v>
      </c>
      <c r="AY153" s="214" t="s">
        <v>144</v>
      </c>
      <c r="BK153" s="216">
        <f>SUM(BK154:BK159)</f>
        <v>0</v>
      </c>
    </row>
    <row r="154" spans="1:65" s="2" customFormat="1" ht="24.15" customHeight="1">
      <c r="A154" s="39"/>
      <c r="B154" s="40"/>
      <c r="C154" s="219" t="s">
        <v>338</v>
      </c>
      <c r="D154" s="219" t="s">
        <v>147</v>
      </c>
      <c r="E154" s="220" t="s">
        <v>717</v>
      </c>
      <c r="F154" s="221" t="s">
        <v>718</v>
      </c>
      <c r="G154" s="222" t="s">
        <v>677</v>
      </c>
      <c r="H154" s="223">
        <v>179</v>
      </c>
      <c r="I154" s="224"/>
      <c r="J154" s="225">
        <f>ROUND(I154*H154,2)</f>
        <v>0</v>
      </c>
      <c r="K154" s="221" t="s">
        <v>1</v>
      </c>
      <c r="L154" s="45"/>
      <c r="M154" s="226" t="s">
        <v>1</v>
      </c>
      <c r="N154" s="227" t="s">
        <v>38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151</v>
      </c>
      <c r="AT154" s="230" t="s">
        <v>147</v>
      </c>
      <c r="AU154" s="230" t="s">
        <v>83</v>
      </c>
      <c r="AY154" s="18" t="s">
        <v>144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81</v>
      </c>
      <c r="BK154" s="231">
        <f>ROUND(I154*H154,2)</f>
        <v>0</v>
      </c>
      <c r="BL154" s="18" t="s">
        <v>151</v>
      </c>
      <c r="BM154" s="230" t="s">
        <v>719</v>
      </c>
    </row>
    <row r="155" spans="1:47" s="2" customFormat="1" ht="12">
      <c r="A155" s="39"/>
      <c r="B155" s="40"/>
      <c r="C155" s="41"/>
      <c r="D155" s="232" t="s">
        <v>153</v>
      </c>
      <c r="E155" s="41"/>
      <c r="F155" s="233" t="s">
        <v>720</v>
      </c>
      <c r="G155" s="41"/>
      <c r="H155" s="41"/>
      <c r="I155" s="234"/>
      <c r="J155" s="41"/>
      <c r="K155" s="41"/>
      <c r="L155" s="45"/>
      <c r="M155" s="235"/>
      <c r="N155" s="236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153</v>
      </c>
      <c r="AU155" s="18" t="s">
        <v>83</v>
      </c>
    </row>
    <row r="156" spans="1:65" s="2" customFormat="1" ht="33" customHeight="1">
      <c r="A156" s="39"/>
      <c r="B156" s="40"/>
      <c r="C156" s="219" t="s">
        <v>344</v>
      </c>
      <c r="D156" s="219" t="s">
        <v>147</v>
      </c>
      <c r="E156" s="220" t="s">
        <v>721</v>
      </c>
      <c r="F156" s="221" t="s">
        <v>722</v>
      </c>
      <c r="G156" s="222" t="s">
        <v>677</v>
      </c>
      <c r="H156" s="223">
        <v>167</v>
      </c>
      <c r="I156" s="224"/>
      <c r="J156" s="225">
        <f>ROUND(I156*H156,2)</f>
        <v>0</v>
      </c>
      <c r="K156" s="221" t="s">
        <v>1</v>
      </c>
      <c r="L156" s="45"/>
      <c r="M156" s="226" t="s">
        <v>1</v>
      </c>
      <c r="N156" s="227" t="s">
        <v>38</v>
      </c>
      <c r="O156" s="92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151</v>
      </c>
      <c r="AT156" s="230" t="s">
        <v>147</v>
      </c>
      <c r="AU156" s="230" t="s">
        <v>83</v>
      </c>
      <c r="AY156" s="18" t="s">
        <v>144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81</v>
      </c>
      <c r="BK156" s="231">
        <f>ROUND(I156*H156,2)</f>
        <v>0</v>
      </c>
      <c r="BL156" s="18" t="s">
        <v>151</v>
      </c>
      <c r="BM156" s="230" t="s">
        <v>723</v>
      </c>
    </row>
    <row r="157" spans="1:47" s="2" customFormat="1" ht="12">
      <c r="A157" s="39"/>
      <c r="B157" s="40"/>
      <c r="C157" s="41"/>
      <c r="D157" s="232" t="s">
        <v>153</v>
      </c>
      <c r="E157" s="41"/>
      <c r="F157" s="233" t="s">
        <v>724</v>
      </c>
      <c r="G157" s="41"/>
      <c r="H157" s="41"/>
      <c r="I157" s="234"/>
      <c r="J157" s="41"/>
      <c r="K157" s="41"/>
      <c r="L157" s="45"/>
      <c r="M157" s="235"/>
      <c r="N157" s="236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153</v>
      </c>
      <c r="AU157" s="18" t="s">
        <v>83</v>
      </c>
    </row>
    <row r="158" spans="1:65" s="2" customFormat="1" ht="33" customHeight="1">
      <c r="A158" s="39"/>
      <c r="B158" s="40"/>
      <c r="C158" s="219" t="s">
        <v>350</v>
      </c>
      <c r="D158" s="219" t="s">
        <v>147</v>
      </c>
      <c r="E158" s="220" t="s">
        <v>725</v>
      </c>
      <c r="F158" s="221" t="s">
        <v>726</v>
      </c>
      <c r="G158" s="222" t="s">
        <v>677</v>
      </c>
      <c r="H158" s="223">
        <v>12</v>
      </c>
      <c r="I158" s="224"/>
      <c r="J158" s="225">
        <f>ROUND(I158*H158,2)</f>
        <v>0</v>
      </c>
      <c r="K158" s="221" t="s">
        <v>1</v>
      </c>
      <c r="L158" s="45"/>
      <c r="M158" s="226" t="s">
        <v>1</v>
      </c>
      <c r="N158" s="227" t="s">
        <v>38</v>
      </c>
      <c r="O158" s="92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151</v>
      </c>
      <c r="AT158" s="230" t="s">
        <v>147</v>
      </c>
      <c r="AU158" s="230" t="s">
        <v>83</v>
      </c>
      <c r="AY158" s="18" t="s">
        <v>144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81</v>
      </c>
      <c r="BK158" s="231">
        <f>ROUND(I158*H158,2)</f>
        <v>0</v>
      </c>
      <c r="BL158" s="18" t="s">
        <v>151</v>
      </c>
      <c r="BM158" s="230" t="s">
        <v>727</v>
      </c>
    </row>
    <row r="159" spans="1:47" s="2" customFormat="1" ht="12">
      <c r="A159" s="39"/>
      <c r="B159" s="40"/>
      <c r="C159" s="41"/>
      <c r="D159" s="232" t="s">
        <v>153</v>
      </c>
      <c r="E159" s="41"/>
      <c r="F159" s="233" t="s">
        <v>728</v>
      </c>
      <c r="G159" s="41"/>
      <c r="H159" s="41"/>
      <c r="I159" s="234"/>
      <c r="J159" s="41"/>
      <c r="K159" s="41"/>
      <c r="L159" s="45"/>
      <c r="M159" s="235"/>
      <c r="N159" s="236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153</v>
      </c>
      <c r="AU159" s="18" t="s">
        <v>83</v>
      </c>
    </row>
    <row r="160" spans="1:63" s="12" customFormat="1" ht="22.8" customHeight="1">
      <c r="A160" s="12"/>
      <c r="B160" s="203"/>
      <c r="C160" s="204"/>
      <c r="D160" s="205" t="s">
        <v>72</v>
      </c>
      <c r="E160" s="217" t="s">
        <v>729</v>
      </c>
      <c r="F160" s="217" t="s">
        <v>730</v>
      </c>
      <c r="G160" s="204"/>
      <c r="H160" s="204"/>
      <c r="I160" s="207"/>
      <c r="J160" s="218">
        <f>BK160</f>
        <v>0</v>
      </c>
      <c r="K160" s="204"/>
      <c r="L160" s="209"/>
      <c r="M160" s="210"/>
      <c r="N160" s="211"/>
      <c r="O160" s="211"/>
      <c r="P160" s="212">
        <f>SUM(P161:P164)</f>
        <v>0</v>
      </c>
      <c r="Q160" s="211"/>
      <c r="R160" s="212">
        <f>SUM(R161:R164)</f>
        <v>0</v>
      </c>
      <c r="S160" s="211"/>
      <c r="T160" s="213">
        <f>SUM(T161:T164)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4" t="s">
        <v>81</v>
      </c>
      <c r="AT160" s="215" t="s">
        <v>72</v>
      </c>
      <c r="AU160" s="215" t="s">
        <v>81</v>
      </c>
      <c r="AY160" s="214" t="s">
        <v>144</v>
      </c>
      <c r="BK160" s="216">
        <f>SUM(BK161:BK164)</f>
        <v>0</v>
      </c>
    </row>
    <row r="161" spans="1:65" s="2" customFormat="1" ht="16.5" customHeight="1">
      <c r="A161" s="39"/>
      <c r="B161" s="40"/>
      <c r="C161" s="219" t="s">
        <v>356</v>
      </c>
      <c r="D161" s="219" t="s">
        <v>147</v>
      </c>
      <c r="E161" s="220" t="s">
        <v>731</v>
      </c>
      <c r="F161" s="221" t="s">
        <v>732</v>
      </c>
      <c r="G161" s="222" t="s">
        <v>150</v>
      </c>
      <c r="H161" s="223">
        <v>22</v>
      </c>
      <c r="I161" s="224"/>
      <c r="J161" s="225">
        <f>ROUND(I161*H161,2)</f>
        <v>0</v>
      </c>
      <c r="K161" s="221" t="s">
        <v>1</v>
      </c>
      <c r="L161" s="45"/>
      <c r="M161" s="226" t="s">
        <v>1</v>
      </c>
      <c r="N161" s="227" t="s">
        <v>38</v>
      </c>
      <c r="O161" s="92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151</v>
      </c>
      <c r="AT161" s="230" t="s">
        <v>147</v>
      </c>
      <c r="AU161" s="230" t="s">
        <v>83</v>
      </c>
      <c r="AY161" s="18" t="s">
        <v>144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81</v>
      </c>
      <c r="BK161" s="231">
        <f>ROUND(I161*H161,2)</f>
        <v>0</v>
      </c>
      <c r="BL161" s="18" t="s">
        <v>151</v>
      </c>
      <c r="BM161" s="230" t="s">
        <v>733</v>
      </c>
    </row>
    <row r="162" spans="1:47" s="2" customFormat="1" ht="12">
      <c r="A162" s="39"/>
      <c r="B162" s="40"/>
      <c r="C162" s="41"/>
      <c r="D162" s="232" t="s">
        <v>153</v>
      </c>
      <c r="E162" s="41"/>
      <c r="F162" s="233" t="s">
        <v>734</v>
      </c>
      <c r="G162" s="41"/>
      <c r="H162" s="41"/>
      <c r="I162" s="234"/>
      <c r="J162" s="41"/>
      <c r="K162" s="41"/>
      <c r="L162" s="45"/>
      <c r="M162" s="235"/>
      <c r="N162" s="236"/>
      <c r="O162" s="92"/>
      <c r="P162" s="92"/>
      <c r="Q162" s="92"/>
      <c r="R162" s="92"/>
      <c r="S162" s="92"/>
      <c r="T162" s="93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153</v>
      </c>
      <c r="AU162" s="18" t="s">
        <v>83</v>
      </c>
    </row>
    <row r="163" spans="1:65" s="2" customFormat="1" ht="16.5" customHeight="1">
      <c r="A163" s="39"/>
      <c r="B163" s="40"/>
      <c r="C163" s="219" t="s">
        <v>360</v>
      </c>
      <c r="D163" s="219" t="s">
        <v>147</v>
      </c>
      <c r="E163" s="220" t="s">
        <v>735</v>
      </c>
      <c r="F163" s="221" t="s">
        <v>736</v>
      </c>
      <c r="G163" s="222" t="s">
        <v>150</v>
      </c>
      <c r="H163" s="223">
        <v>4</v>
      </c>
      <c r="I163" s="224"/>
      <c r="J163" s="225">
        <f>ROUND(I163*H163,2)</f>
        <v>0</v>
      </c>
      <c r="K163" s="221" t="s">
        <v>1</v>
      </c>
      <c r="L163" s="45"/>
      <c r="M163" s="226" t="s">
        <v>1</v>
      </c>
      <c r="N163" s="227" t="s">
        <v>38</v>
      </c>
      <c r="O163" s="92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151</v>
      </c>
      <c r="AT163" s="230" t="s">
        <v>147</v>
      </c>
      <c r="AU163" s="230" t="s">
        <v>83</v>
      </c>
      <c r="AY163" s="18" t="s">
        <v>144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81</v>
      </c>
      <c r="BK163" s="231">
        <f>ROUND(I163*H163,2)</f>
        <v>0</v>
      </c>
      <c r="BL163" s="18" t="s">
        <v>151</v>
      </c>
      <c r="BM163" s="230" t="s">
        <v>737</v>
      </c>
    </row>
    <row r="164" spans="1:47" s="2" customFormat="1" ht="12">
      <c r="A164" s="39"/>
      <c r="B164" s="40"/>
      <c r="C164" s="41"/>
      <c r="D164" s="232" t="s">
        <v>153</v>
      </c>
      <c r="E164" s="41"/>
      <c r="F164" s="233" t="s">
        <v>738</v>
      </c>
      <c r="G164" s="41"/>
      <c r="H164" s="41"/>
      <c r="I164" s="234"/>
      <c r="J164" s="41"/>
      <c r="K164" s="41"/>
      <c r="L164" s="45"/>
      <c r="M164" s="235"/>
      <c r="N164" s="236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153</v>
      </c>
      <c r="AU164" s="18" t="s">
        <v>83</v>
      </c>
    </row>
    <row r="165" spans="1:63" s="12" customFormat="1" ht="22.8" customHeight="1">
      <c r="A165" s="12"/>
      <c r="B165" s="203"/>
      <c r="C165" s="204"/>
      <c r="D165" s="205" t="s">
        <v>72</v>
      </c>
      <c r="E165" s="217" t="s">
        <v>739</v>
      </c>
      <c r="F165" s="217" t="s">
        <v>740</v>
      </c>
      <c r="G165" s="204"/>
      <c r="H165" s="204"/>
      <c r="I165" s="207"/>
      <c r="J165" s="218">
        <f>BK165</f>
        <v>0</v>
      </c>
      <c r="K165" s="204"/>
      <c r="L165" s="209"/>
      <c r="M165" s="210"/>
      <c r="N165" s="211"/>
      <c r="O165" s="211"/>
      <c r="P165" s="212">
        <f>SUM(P166:P177)</f>
        <v>0</v>
      </c>
      <c r="Q165" s="211"/>
      <c r="R165" s="212">
        <f>SUM(R166:R177)</f>
        <v>0</v>
      </c>
      <c r="S165" s="211"/>
      <c r="T165" s="213">
        <f>SUM(T166:T177)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4" t="s">
        <v>81</v>
      </c>
      <c r="AT165" s="215" t="s">
        <v>72</v>
      </c>
      <c r="AU165" s="215" t="s">
        <v>81</v>
      </c>
      <c r="AY165" s="214" t="s">
        <v>144</v>
      </c>
      <c r="BK165" s="216">
        <f>SUM(BK166:BK177)</f>
        <v>0</v>
      </c>
    </row>
    <row r="166" spans="1:65" s="2" customFormat="1" ht="44.25" customHeight="1">
      <c r="A166" s="39"/>
      <c r="B166" s="40"/>
      <c r="C166" s="219" t="s">
        <v>8</v>
      </c>
      <c r="D166" s="219" t="s">
        <v>147</v>
      </c>
      <c r="E166" s="220" t="s">
        <v>741</v>
      </c>
      <c r="F166" s="221" t="s">
        <v>742</v>
      </c>
      <c r="G166" s="222" t="s">
        <v>150</v>
      </c>
      <c r="H166" s="223">
        <v>13</v>
      </c>
      <c r="I166" s="224"/>
      <c r="J166" s="225">
        <f>ROUND(I166*H166,2)</f>
        <v>0</v>
      </c>
      <c r="K166" s="221" t="s">
        <v>1</v>
      </c>
      <c r="L166" s="45"/>
      <c r="M166" s="226" t="s">
        <v>1</v>
      </c>
      <c r="N166" s="227" t="s">
        <v>38</v>
      </c>
      <c r="O166" s="92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151</v>
      </c>
      <c r="AT166" s="230" t="s">
        <v>147</v>
      </c>
      <c r="AU166" s="230" t="s">
        <v>83</v>
      </c>
      <c r="AY166" s="18" t="s">
        <v>144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81</v>
      </c>
      <c r="BK166" s="231">
        <f>ROUND(I166*H166,2)</f>
        <v>0</v>
      </c>
      <c r="BL166" s="18" t="s">
        <v>151</v>
      </c>
      <c r="BM166" s="230" t="s">
        <v>743</v>
      </c>
    </row>
    <row r="167" spans="1:47" s="2" customFormat="1" ht="12">
      <c r="A167" s="39"/>
      <c r="B167" s="40"/>
      <c r="C167" s="41"/>
      <c r="D167" s="232" t="s">
        <v>153</v>
      </c>
      <c r="E167" s="41"/>
      <c r="F167" s="233" t="s">
        <v>744</v>
      </c>
      <c r="G167" s="41"/>
      <c r="H167" s="41"/>
      <c r="I167" s="234"/>
      <c r="J167" s="41"/>
      <c r="K167" s="41"/>
      <c r="L167" s="45"/>
      <c r="M167" s="235"/>
      <c r="N167" s="236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153</v>
      </c>
      <c r="AU167" s="18" t="s">
        <v>83</v>
      </c>
    </row>
    <row r="168" spans="1:65" s="2" customFormat="1" ht="24.15" customHeight="1">
      <c r="A168" s="39"/>
      <c r="B168" s="40"/>
      <c r="C168" s="219" t="s">
        <v>327</v>
      </c>
      <c r="D168" s="219" t="s">
        <v>147</v>
      </c>
      <c r="E168" s="220" t="s">
        <v>745</v>
      </c>
      <c r="F168" s="221" t="s">
        <v>746</v>
      </c>
      <c r="G168" s="222" t="s">
        <v>150</v>
      </c>
      <c r="H168" s="223">
        <v>13</v>
      </c>
      <c r="I168" s="224"/>
      <c r="J168" s="225">
        <f>ROUND(I168*H168,2)</f>
        <v>0</v>
      </c>
      <c r="K168" s="221" t="s">
        <v>1</v>
      </c>
      <c r="L168" s="45"/>
      <c r="M168" s="226" t="s">
        <v>1</v>
      </c>
      <c r="N168" s="227" t="s">
        <v>38</v>
      </c>
      <c r="O168" s="92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0" t="s">
        <v>151</v>
      </c>
      <c r="AT168" s="230" t="s">
        <v>147</v>
      </c>
      <c r="AU168" s="230" t="s">
        <v>83</v>
      </c>
      <c r="AY168" s="18" t="s">
        <v>144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8" t="s">
        <v>81</v>
      </c>
      <c r="BK168" s="231">
        <f>ROUND(I168*H168,2)</f>
        <v>0</v>
      </c>
      <c r="BL168" s="18" t="s">
        <v>151</v>
      </c>
      <c r="BM168" s="230" t="s">
        <v>747</v>
      </c>
    </row>
    <row r="169" spans="1:47" s="2" customFormat="1" ht="12">
      <c r="A169" s="39"/>
      <c r="B169" s="40"/>
      <c r="C169" s="41"/>
      <c r="D169" s="232" t="s">
        <v>153</v>
      </c>
      <c r="E169" s="41"/>
      <c r="F169" s="233" t="s">
        <v>748</v>
      </c>
      <c r="G169" s="41"/>
      <c r="H169" s="41"/>
      <c r="I169" s="234"/>
      <c r="J169" s="41"/>
      <c r="K169" s="41"/>
      <c r="L169" s="45"/>
      <c r="M169" s="235"/>
      <c r="N169" s="236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153</v>
      </c>
      <c r="AU169" s="18" t="s">
        <v>83</v>
      </c>
    </row>
    <row r="170" spans="1:65" s="2" customFormat="1" ht="16.5" customHeight="1">
      <c r="A170" s="39"/>
      <c r="B170" s="40"/>
      <c r="C170" s="219" t="s">
        <v>382</v>
      </c>
      <c r="D170" s="219" t="s">
        <v>147</v>
      </c>
      <c r="E170" s="220" t="s">
        <v>749</v>
      </c>
      <c r="F170" s="221" t="s">
        <v>750</v>
      </c>
      <c r="G170" s="222" t="s">
        <v>150</v>
      </c>
      <c r="H170" s="223">
        <v>26</v>
      </c>
      <c r="I170" s="224"/>
      <c r="J170" s="225">
        <f>ROUND(I170*H170,2)</f>
        <v>0</v>
      </c>
      <c r="K170" s="221" t="s">
        <v>1</v>
      </c>
      <c r="L170" s="45"/>
      <c r="M170" s="226" t="s">
        <v>1</v>
      </c>
      <c r="N170" s="227" t="s">
        <v>38</v>
      </c>
      <c r="O170" s="92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151</v>
      </c>
      <c r="AT170" s="230" t="s">
        <v>147</v>
      </c>
      <c r="AU170" s="230" t="s">
        <v>83</v>
      </c>
      <c r="AY170" s="18" t="s">
        <v>144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81</v>
      </c>
      <c r="BK170" s="231">
        <f>ROUND(I170*H170,2)</f>
        <v>0</v>
      </c>
      <c r="BL170" s="18" t="s">
        <v>151</v>
      </c>
      <c r="BM170" s="230" t="s">
        <v>751</v>
      </c>
    </row>
    <row r="171" spans="1:47" s="2" customFormat="1" ht="12">
      <c r="A171" s="39"/>
      <c r="B171" s="40"/>
      <c r="C171" s="41"/>
      <c r="D171" s="232" t="s">
        <v>153</v>
      </c>
      <c r="E171" s="41"/>
      <c r="F171" s="233" t="s">
        <v>752</v>
      </c>
      <c r="G171" s="41"/>
      <c r="H171" s="41"/>
      <c r="I171" s="234"/>
      <c r="J171" s="41"/>
      <c r="K171" s="41"/>
      <c r="L171" s="45"/>
      <c r="M171" s="235"/>
      <c r="N171" s="236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153</v>
      </c>
      <c r="AU171" s="18" t="s">
        <v>83</v>
      </c>
    </row>
    <row r="172" spans="1:65" s="2" customFormat="1" ht="24.15" customHeight="1">
      <c r="A172" s="39"/>
      <c r="B172" s="40"/>
      <c r="C172" s="219" t="s">
        <v>390</v>
      </c>
      <c r="D172" s="219" t="s">
        <v>147</v>
      </c>
      <c r="E172" s="220" t="s">
        <v>753</v>
      </c>
      <c r="F172" s="221" t="s">
        <v>754</v>
      </c>
      <c r="G172" s="222" t="s">
        <v>150</v>
      </c>
      <c r="H172" s="223">
        <v>13</v>
      </c>
      <c r="I172" s="224"/>
      <c r="J172" s="225">
        <f>ROUND(I172*H172,2)</f>
        <v>0</v>
      </c>
      <c r="K172" s="221" t="s">
        <v>1</v>
      </c>
      <c r="L172" s="45"/>
      <c r="M172" s="226" t="s">
        <v>1</v>
      </c>
      <c r="N172" s="227" t="s">
        <v>38</v>
      </c>
      <c r="O172" s="92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151</v>
      </c>
      <c r="AT172" s="230" t="s">
        <v>147</v>
      </c>
      <c r="AU172" s="230" t="s">
        <v>83</v>
      </c>
      <c r="AY172" s="18" t="s">
        <v>144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81</v>
      </c>
      <c r="BK172" s="231">
        <f>ROUND(I172*H172,2)</f>
        <v>0</v>
      </c>
      <c r="BL172" s="18" t="s">
        <v>151</v>
      </c>
      <c r="BM172" s="230" t="s">
        <v>755</v>
      </c>
    </row>
    <row r="173" spans="1:47" s="2" customFormat="1" ht="12">
      <c r="A173" s="39"/>
      <c r="B173" s="40"/>
      <c r="C173" s="41"/>
      <c r="D173" s="232" t="s">
        <v>153</v>
      </c>
      <c r="E173" s="41"/>
      <c r="F173" s="233" t="s">
        <v>756</v>
      </c>
      <c r="G173" s="41"/>
      <c r="H173" s="41"/>
      <c r="I173" s="234"/>
      <c r="J173" s="41"/>
      <c r="K173" s="41"/>
      <c r="L173" s="45"/>
      <c r="M173" s="235"/>
      <c r="N173" s="236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153</v>
      </c>
      <c r="AU173" s="18" t="s">
        <v>83</v>
      </c>
    </row>
    <row r="174" spans="1:65" s="2" customFormat="1" ht="55.5" customHeight="1">
      <c r="A174" s="39"/>
      <c r="B174" s="40"/>
      <c r="C174" s="219" t="s">
        <v>394</v>
      </c>
      <c r="D174" s="219" t="s">
        <v>147</v>
      </c>
      <c r="E174" s="220" t="s">
        <v>757</v>
      </c>
      <c r="F174" s="221" t="s">
        <v>758</v>
      </c>
      <c r="G174" s="222" t="s">
        <v>150</v>
      </c>
      <c r="H174" s="223">
        <v>2</v>
      </c>
      <c r="I174" s="224"/>
      <c r="J174" s="225">
        <f>ROUND(I174*H174,2)</f>
        <v>0</v>
      </c>
      <c r="K174" s="221" t="s">
        <v>1</v>
      </c>
      <c r="L174" s="45"/>
      <c r="M174" s="226" t="s">
        <v>1</v>
      </c>
      <c r="N174" s="227" t="s">
        <v>38</v>
      </c>
      <c r="O174" s="92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151</v>
      </c>
      <c r="AT174" s="230" t="s">
        <v>147</v>
      </c>
      <c r="AU174" s="230" t="s">
        <v>83</v>
      </c>
      <c r="AY174" s="18" t="s">
        <v>144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81</v>
      </c>
      <c r="BK174" s="231">
        <f>ROUND(I174*H174,2)</f>
        <v>0</v>
      </c>
      <c r="BL174" s="18" t="s">
        <v>151</v>
      </c>
      <c r="BM174" s="230" t="s">
        <v>759</v>
      </c>
    </row>
    <row r="175" spans="1:47" s="2" customFormat="1" ht="12">
      <c r="A175" s="39"/>
      <c r="B175" s="40"/>
      <c r="C175" s="41"/>
      <c r="D175" s="232" t="s">
        <v>153</v>
      </c>
      <c r="E175" s="41"/>
      <c r="F175" s="233" t="s">
        <v>760</v>
      </c>
      <c r="G175" s="41"/>
      <c r="H175" s="41"/>
      <c r="I175" s="234"/>
      <c r="J175" s="41"/>
      <c r="K175" s="41"/>
      <c r="L175" s="45"/>
      <c r="M175" s="235"/>
      <c r="N175" s="236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153</v>
      </c>
      <c r="AU175" s="18" t="s">
        <v>83</v>
      </c>
    </row>
    <row r="176" spans="1:65" s="2" customFormat="1" ht="66.75" customHeight="1">
      <c r="A176" s="39"/>
      <c r="B176" s="40"/>
      <c r="C176" s="219" t="s">
        <v>399</v>
      </c>
      <c r="D176" s="219" t="s">
        <v>147</v>
      </c>
      <c r="E176" s="220" t="s">
        <v>761</v>
      </c>
      <c r="F176" s="221" t="s">
        <v>762</v>
      </c>
      <c r="G176" s="222" t="s">
        <v>150</v>
      </c>
      <c r="H176" s="223">
        <v>2</v>
      </c>
      <c r="I176" s="224"/>
      <c r="J176" s="225">
        <f>ROUND(I176*H176,2)</f>
        <v>0</v>
      </c>
      <c r="K176" s="221" t="s">
        <v>1</v>
      </c>
      <c r="L176" s="45"/>
      <c r="M176" s="226" t="s">
        <v>1</v>
      </c>
      <c r="N176" s="227" t="s">
        <v>38</v>
      </c>
      <c r="O176" s="92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0" t="s">
        <v>151</v>
      </c>
      <c r="AT176" s="230" t="s">
        <v>147</v>
      </c>
      <c r="AU176" s="230" t="s">
        <v>83</v>
      </c>
      <c r="AY176" s="18" t="s">
        <v>144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8" t="s">
        <v>81</v>
      </c>
      <c r="BK176" s="231">
        <f>ROUND(I176*H176,2)</f>
        <v>0</v>
      </c>
      <c r="BL176" s="18" t="s">
        <v>151</v>
      </c>
      <c r="BM176" s="230" t="s">
        <v>763</v>
      </c>
    </row>
    <row r="177" spans="1:47" s="2" customFormat="1" ht="12">
      <c r="A177" s="39"/>
      <c r="B177" s="40"/>
      <c r="C177" s="41"/>
      <c r="D177" s="232" t="s">
        <v>153</v>
      </c>
      <c r="E177" s="41"/>
      <c r="F177" s="233" t="s">
        <v>764</v>
      </c>
      <c r="G177" s="41"/>
      <c r="H177" s="41"/>
      <c r="I177" s="234"/>
      <c r="J177" s="41"/>
      <c r="K177" s="41"/>
      <c r="L177" s="45"/>
      <c r="M177" s="235"/>
      <c r="N177" s="236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153</v>
      </c>
      <c r="AU177" s="18" t="s">
        <v>83</v>
      </c>
    </row>
    <row r="178" spans="1:63" s="12" customFormat="1" ht="22.8" customHeight="1">
      <c r="A178" s="12"/>
      <c r="B178" s="203"/>
      <c r="C178" s="204"/>
      <c r="D178" s="205" t="s">
        <v>72</v>
      </c>
      <c r="E178" s="217" t="s">
        <v>765</v>
      </c>
      <c r="F178" s="217" t="s">
        <v>766</v>
      </c>
      <c r="G178" s="204"/>
      <c r="H178" s="204"/>
      <c r="I178" s="207"/>
      <c r="J178" s="218">
        <f>BK178</f>
        <v>0</v>
      </c>
      <c r="K178" s="204"/>
      <c r="L178" s="209"/>
      <c r="M178" s="210"/>
      <c r="N178" s="211"/>
      <c r="O178" s="211"/>
      <c r="P178" s="212">
        <f>SUM(P179:P206)</f>
        <v>0</v>
      </c>
      <c r="Q178" s="211"/>
      <c r="R178" s="212">
        <f>SUM(R179:R206)</f>
        <v>0</v>
      </c>
      <c r="S178" s="211"/>
      <c r="T178" s="213">
        <f>SUM(T179:T206)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4" t="s">
        <v>81</v>
      </c>
      <c r="AT178" s="215" t="s">
        <v>72</v>
      </c>
      <c r="AU178" s="215" t="s">
        <v>81</v>
      </c>
      <c r="AY178" s="214" t="s">
        <v>144</v>
      </c>
      <c r="BK178" s="216">
        <f>SUM(BK179:BK206)</f>
        <v>0</v>
      </c>
    </row>
    <row r="179" spans="1:65" s="2" customFormat="1" ht="33" customHeight="1">
      <c r="A179" s="39"/>
      <c r="B179" s="40"/>
      <c r="C179" s="219" t="s">
        <v>7</v>
      </c>
      <c r="D179" s="219" t="s">
        <v>147</v>
      </c>
      <c r="E179" s="220" t="s">
        <v>767</v>
      </c>
      <c r="F179" s="221" t="s">
        <v>768</v>
      </c>
      <c r="G179" s="222" t="s">
        <v>150</v>
      </c>
      <c r="H179" s="223">
        <v>14</v>
      </c>
      <c r="I179" s="224"/>
      <c r="J179" s="225">
        <f>ROUND(I179*H179,2)</f>
        <v>0</v>
      </c>
      <c r="K179" s="221" t="s">
        <v>1</v>
      </c>
      <c r="L179" s="45"/>
      <c r="M179" s="226" t="s">
        <v>1</v>
      </c>
      <c r="N179" s="227" t="s">
        <v>38</v>
      </c>
      <c r="O179" s="92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0" t="s">
        <v>151</v>
      </c>
      <c r="AT179" s="230" t="s">
        <v>147</v>
      </c>
      <c r="AU179" s="230" t="s">
        <v>83</v>
      </c>
      <c r="AY179" s="18" t="s">
        <v>144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8" t="s">
        <v>81</v>
      </c>
      <c r="BK179" s="231">
        <f>ROUND(I179*H179,2)</f>
        <v>0</v>
      </c>
      <c r="BL179" s="18" t="s">
        <v>151</v>
      </c>
      <c r="BM179" s="230" t="s">
        <v>769</v>
      </c>
    </row>
    <row r="180" spans="1:47" s="2" customFormat="1" ht="12">
      <c r="A180" s="39"/>
      <c r="B180" s="40"/>
      <c r="C180" s="41"/>
      <c r="D180" s="232" t="s">
        <v>153</v>
      </c>
      <c r="E180" s="41"/>
      <c r="F180" s="233" t="s">
        <v>770</v>
      </c>
      <c r="G180" s="41"/>
      <c r="H180" s="41"/>
      <c r="I180" s="234"/>
      <c r="J180" s="41"/>
      <c r="K180" s="41"/>
      <c r="L180" s="45"/>
      <c r="M180" s="235"/>
      <c r="N180" s="236"/>
      <c r="O180" s="92"/>
      <c r="P180" s="92"/>
      <c r="Q180" s="92"/>
      <c r="R180" s="92"/>
      <c r="S180" s="92"/>
      <c r="T180" s="93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153</v>
      </c>
      <c r="AU180" s="18" t="s">
        <v>83</v>
      </c>
    </row>
    <row r="181" spans="1:65" s="2" customFormat="1" ht="16.5" customHeight="1">
      <c r="A181" s="39"/>
      <c r="B181" s="40"/>
      <c r="C181" s="219" t="s">
        <v>406</v>
      </c>
      <c r="D181" s="219" t="s">
        <v>147</v>
      </c>
      <c r="E181" s="220" t="s">
        <v>771</v>
      </c>
      <c r="F181" s="221" t="s">
        <v>772</v>
      </c>
      <c r="G181" s="222" t="s">
        <v>773</v>
      </c>
      <c r="H181" s="223">
        <v>1</v>
      </c>
      <c r="I181" s="224"/>
      <c r="J181" s="225">
        <f>ROUND(I181*H181,2)</f>
        <v>0</v>
      </c>
      <c r="K181" s="221" t="s">
        <v>1</v>
      </c>
      <c r="L181" s="45"/>
      <c r="M181" s="226" t="s">
        <v>1</v>
      </c>
      <c r="N181" s="227" t="s">
        <v>38</v>
      </c>
      <c r="O181" s="92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0" t="s">
        <v>151</v>
      </c>
      <c r="AT181" s="230" t="s">
        <v>147</v>
      </c>
      <c r="AU181" s="230" t="s">
        <v>83</v>
      </c>
      <c r="AY181" s="18" t="s">
        <v>144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8" t="s">
        <v>81</v>
      </c>
      <c r="BK181" s="231">
        <f>ROUND(I181*H181,2)</f>
        <v>0</v>
      </c>
      <c r="BL181" s="18" t="s">
        <v>151</v>
      </c>
      <c r="BM181" s="230" t="s">
        <v>774</v>
      </c>
    </row>
    <row r="182" spans="1:47" s="2" customFormat="1" ht="12">
      <c r="A182" s="39"/>
      <c r="B182" s="40"/>
      <c r="C182" s="41"/>
      <c r="D182" s="232" t="s">
        <v>153</v>
      </c>
      <c r="E182" s="41"/>
      <c r="F182" s="233" t="s">
        <v>775</v>
      </c>
      <c r="G182" s="41"/>
      <c r="H182" s="41"/>
      <c r="I182" s="234"/>
      <c r="J182" s="41"/>
      <c r="K182" s="41"/>
      <c r="L182" s="45"/>
      <c r="M182" s="235"/>
      <c r="N182" s="236"/>
      <c r="O182" s="92"/>
      <c r="P182" s="92"/>
      <c r="Q182" s="92"/>
      <c r="R182" s="92"/>
      <c r="S182" s="92"/>
      <c r="T182" s="93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153</v>
      </c>
      <c r="AU182" s="18" t="s">
        <v>83</v>
      </c>
    </row>
    <row r="183" spans="1:65" s="2" customFormat="1" ht="16.5" customHeight="1">
      <c r="A183" s="39"/>
      <c r="B183" s="40"/>
      <c r="C183" s="219" t="s">
        <v>410</v>
      </c>
      <c r="D183" s="219" t="s">
        <v>147</v>
      </c>
      <c r="E183" s="220" t="s">
        <v>776</v>
      </c>
      <c r="F183" s="221" t="s">
        <v>777</v>
      </c>
      <c r="G183" s="222" t="s">
        <v>773</v>
      </c>
      <c r="H183" s="223">
        <v>1</v>
      </c>
      <c r="I183" s="224"/>
      <c r="J183" s="225">
        <f>ROUND(I183*H183,2)</f>
        <v>0</v>
      </c>
      <c r="K183" s="221" t="s">
        <v>1</v>
      </c>
      <c r="L183" s="45"/>
      <c r="M183" s="226" t="s">
        <v>1</v>
      </c>
      <c r="N183" s="227" t="s">
        <v>38</v>
      </c>
      <c r="O183" s="92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0" t="s">
        <v>151</v>
      </c>
      <c r="AT183" s="230" t="s">
        <v>147</v>
      </c>
      <c r="AU183" s="230" t="s">
        <v>83</v>
      </c>
      <c r="AY183" s="18" t="s">
        <v>144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8" t="s">
        <v>81</v>
      </c>
      <c r="BK183" s="231">
        <f>ROUND(I183*H183,2)</f>
        <v>0</v>
      </c>
      <c r="BL183" s="18" t="s">
        <v>151</v>
      </c>
      <c r="BM183" s="230" t="s">
        <v>778</v>
      </c>
    </row>
    <row r="184" spans="1:47" s="2" customFormat="1" ht="12">
      <c r="A184" s="39"/>
      <c r="B184" s="40"/>
      <c r="C184" s="41"/>
      <c r="D184" s="232" t="s">
        <v>153</v>
      </c>
      <c r="E184" s="41"/>
      <c r="F184" s="233" t="s">
        <v>779</v>
      </c>
      <c r="G184" s="41"/>
      <c r="H184" s="41"/>
      <c r="I184" s="234"/>
      <c r="J184" s="41"/>
      <c r="K184" s="41"/>
      <c r="L184" s="45"/>
      <c r="M184" s="235"/>
      <c r="N184" s="236"/>
      <c r="O184" s="92"/>
      <c r="P184" s="92"/>
      <c r="Q184" s="92"/>
      <c r="R184" s="92"/>
      <c r="S184" s="92"/>
      <c r="T184" s="93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153</v>
      </c>
      <c r="AU184" s="18" t="s">
        <v>83</v>
      </c>
    </row>
    <row r="185" spans="1:65" s="2" customFormat="1" ht="21.75" customHeight="1">
      <c r="A185" s="39"/>
      <c r="B185" s="40"/>
      <c r="C185" s="219" t="s">
        <v>415</v>
      </c>
      <c r="D185" s="219" t="s">
        <v>147</v>
      </c>
      <c r="E185" s="220" t="s">
        <v>780</v>
      </c>
      <c r="F185" s="221" t="s">
        <v>781</v>
      </c>
      <c r="G185" s="222" t="s">
        <v>773</v>
      </c>
      <c r="H185" s="223">
        <v>1</v>
      </c>
      <c r="I185" s="224"/>
      <c r="J185" s="225">
        <f>ROUND(I185*H185,2)</f>
        <v>0</v>
      </c>
      <c r="K185" s="221" t="s">
        <v>1</v>
      </c>
      <c r="L185" s="45"/>
      <c r="M185" s="226" t="s">
        <v>1</v>
      </c>
      <c r="N185" s="227" t="s">
        <v>38</v>
      </c>
      <c r="O185" s="92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0" t="s">
        <v>151</v>
      </c>
      <c r="AT185" s="230" t="s">
        <v>147</v>
      </c>
      <c r="AU185" s="230" t="s">
        <v>83</v>
      </c>
      <c r="AY185" s="18" t="s">
        <v>144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8" t="s">
        <v>81</v>
      </c>
      <c r="BK185" s="231">
        <f>ROUND(I185*H185,2)</f>
        <v>0</v>
      </c>
      <c r="BL185" s="18" t="s">
        <v>151</v>
      </c>
      <c r="BM185" s="230" t="s">
        <v>782</v>
      </c>
    </row>
    <row r="186" spans="1:47" s="2" customFormat="1" ht="12">
      <c r="A186" s="39"/>
      <c r="B186" s="40"/>
      <c r="C186" s="41"/>
      <c r="D186" s="232" t="s">
        <v>153</v>
      </c>
      <c r="E186" s="41"/>
      <c r="F186" s="233" t="s">
        <v>781</v>
      </c>
      <c r="G186" s="41"/>
      <c r="H186" s="41"/>
      <c r="I186" s="234"/>
      <c r="J186" s="41"/>
      <c r="K186" s="41"/>
      <c r="L186" s="45"/>
      <c r="M186" s="235"/>
      <c r="N186" s="236"/>
      <c r="O186" s="92"/>
      <c r="P186" s="92"/>
      <c r="Q186" s="92"/>
      <c r="R186" s="92"/>
      <c r="S186" s="92"/>
      <c r="T186" s="93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153</v>
      </c>
      <c r="AU186" s="18" t="s">
        <v>83</v>
      </c>
    </row>
    <row r="187" spans="1:65" s="2" customFormat="1" ht="16.5" customHeight="1">
      <c r="A187" s="39"/>
      <c r="B187" s="40"/>
      <c r="C187" s="219" t="s">
        <v>420</v>
      </c>
      <c r="D187" s="219" t="s">
        <v>147</v>
      </c>
      <c r="E187" s="220" t="s">
        <v>783</v>
      </c>
      <c r="F187" s="221" t="s">
        <v>784</v>
      </c>
      <c r="G187" s="222" t="s">
        <v>773</v>
      </c>
      <c r="H187" s="223">
        <v>1</v>
      </c>
      <c r="I187" s="224"/>
      <c r="J187" s="225">
        <f>ROUND(I187*H187,2)</f>
        <v>0</v>
      </c>
      <c r="K187" s="221" t="s">
        <v>1</v>
      </c>
      <c r="L187" s="45"/>
      <c r="M187" s="226" t="s">
        <v>1</v>
      </c>
      <c r="N187" s="227" t="s">
        <v>38</v>
      </c>
      <c r="O187" s="92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0" t="s">
        <v>151</v>
      </c>
      <c r="AT187" s="230" t="s">
        <v>147</v>
      </c>
      <c r="AU187" s="230" t="s">
        <v>83</v>
      </c>
      <c r="AY187" s="18" t="s">
        <v>144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8" t="s">
        <v>81</v>
      </c>
      <c r="BK187" s="231">
        <f>ROUND(I187*H187,2)</f>
        <v>0</v>
      </c>
      <c r="BL187" s="18" t="s">
        <v>151</v>
      </c>
      <c r="BM187" s="230" t="s">
        <v>785</v>
      </c>
    </row>
    <row r="188" spans="1:47" s="2" customFormat="1" ht="12">
      <c r="A188" s="39"/>
      <c r="B188" s="40"/>
      <c r="C188" s="41"/>
      <c r="D188" s="232" t="s">
        <v>153</v>
      </c>
      <c r="E188" s="41"/>
      <c r="F188" s="233" t="s">
        <v>786</v>
      </c>
      <c r="G188" s="41"/>
      <c r="H188" s="41"/>
      <c r="I188" s="234"/>
      <c r="J188" s="41"/>
      <c r="K188" s="41"/>
      <c r="L188" s="45"/>
      <c r="M188" s="235"/>
      <c r="N188" s="236"/>
      <c r="O188" s="92"/>
      <c r="P188" s="92"/>
      <c r="Q188" s="92"/>
      <c r="R188" s="92"/>
      <c r="S188" s="92"/>
      <c r="T188" s="93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153</v>
      </c>
      <c r="AU188" s="18" t="s">
        <v>83</v>
      </c>
    </row>
    <row r="189" spans="1:65" s="2" customFormat="1" ht="16.5" customHeight="1">
      <c r="A189" s="39"/>
      <c r="B189" s="40"/>
      <c r="C189" s="219" t="s">
        <v>425</v>
      </c>
      <c r="D189" s="219" t="s">
        <v>147</v>
      </c>
      <c r="E189" s="220" t="s">
        <v>787</v>
      </c>
      <c r="F189" s="221" t="s">
        <v>788</v>
      </c>
      <c r="G189" s="222" t="s">
        <v>773</v>
      </c>
      <c r="H189" s="223">
        <v>1</v>
      </c>
      <c r="I189" s="224"/>
      <c r="J189" s="225">
        <f>ROUND(I189*H189,2)</f>
        <v>0</v>
      </c>
      <c r="K189" s="221" t="s">
        <v>1</v>
      </c>
      <c r="L189" s="45"/>
      <c r="M189" s="226" t="s">
        <v>1</v>
      </c>
      <c r="N189" s="227" t="s">
        <v>38</v>
      </c>
      <c r="O189" s="92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0" t="s">
        <v>151</v>
      </c>
      <c r="AT189" s="230" t="s">
        <v>147</v>
      </c>
      <c r="AU189" s="230" t="s">
        <v>83</v>
      </c>
      <c r="AY189" s="18" t="s">
        <v>144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8" t="s">
        <v>81</v>
      </c>
      <c r="BK189" s="231">
        <f>ROUND(I189*H189,2)</f>
        <v>0</v>
      </c>
      <c r="BL189" s="18" t="s">
        <v>151</v>
      </c>
      <c r="BM189" s="230" t="s">
        <v>789</v>
      </c>
    </row>
    <row r="190" spans="1:47" s="2" customFormat="1" ht="12">
      <c r="A190" s="39"/>
      <c r="B190" s="40"/>
      <c r="C190" s="41"/>
      <c r="D190" s="232" t="s">
        <v>153</v>
      </c>
      <c r="E190" s="41"/>
      <c r="F190" s="233" t="s">
        <v>790</v>
      </c>
      <c r="G190" s="41"/>
      <c r="H190" s="41"/>
      <c r="I190" s="234"/>
      <c r="J190" s="41"/>
      <c r="K190" s="41"/>
      <c r="L190" s="45"/>
      <c r="M190" s="235"/>
      <c r="N190" s="236"/>
      <c r="O190" s="92"/>
      <c r="P190" s="92"/>
      <c r="Q190" s="92"/>
      <c r="R190" s="92"/>
      <c r="S190" s="92"/>
      <c r="T190" s="93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153</v>
      </c>
      <c r="AU190" s="18" t="s">
        <v>83</v>
      </c>
    </row>
    <row r="191" spans="1:65" s="2" customFormat="1" ht="66.75" customHeight="1">
      <c r="A191" s="39"/>
      <c r="B191" s="40"/>
      <c r="C191" s="219" t="s">
        <v>430</v>
      </c>
      <c r="D191" s="219" t="s">
        <v>147</v>
      </c>
      <c r="E191" s="220" t="s">
        <v>791</v>
      </c>
      <c r="F191" s="221" t="s">
        <v>792</v>
      </c>
      <c r="G191" s="222" t="s">
        <v>773</v>
      </c>
      <c r="H191" s="223">
        <v>1</v>
      </c>
      <c r="I191" s="224"/>
      <c r="J191" s="225">
        <f>ROUND(I191*H191,2)</f>
        <v>0</v>
      </c>
      <c r="K191" s="221" t="s">
        <v>1</v>
      </c>
      <c r="L191" s="45"/>
      <c r="M191" s="226" t="s">
        <v>1</v>
      </c>
      <c r="N191" s="227" t="s">
        <v>38</v>
      </c>
      <c r="O191" s="92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0" t="s">
        <v>151</v>
      </c>
      <c r="AT191" s="230" t="s">
        <v>147</v>
      </c>
      <c r="AU191" s="230" t="s">
        <v>83</v>
      </c>
      <c r="AY191" s="18" t="s">
        <v>144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8" t="s">
        <v>81</v>
      </c>
      <c r="BK191" s="231">
        <f>ROUND(I191*H191,2)</f>
        <v>0</v>
      </c>
      <c r="BL191" s="18" t="s">
        <v>151</v>
      </c>
      <c r="BM191" s="230" t="s">
        <v>793</v>
      </c>
    </row>
    <row r="192" spans="1:47" s="2" customFormat="1" ht="12">
      <c r="A192" s="39"/>
      <c r="B192" s="40"/>
      <c r="C192" s="41"/>
      <c r="D192" s="232" t="s">
        <v>153</v>
      </c>
      <c r="E192" s="41"/>
      <c r="F192" s="233" t="s">
        <v>794</v>
      </c>
      <c r="G192" s="41"/>
      <c r="H192" s="41"/>
      <c r="I192" s="234"/>
      <c r="J192" s="41"/>
      <c r="K192" s="41"/>
      <c r="L192" s="45"/>
      <c r="M192" s="235"/>
      <c r="N192" s="236"/>
      <c r="O192" s="92"/>
      <c r="P192" s="92"/>
      <c r="Q192" s="92"/>
      <c r="R192" s="92"/>
      <c r="S192" s="92"/>
      <c r="T192" s="93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153</v>
      </c>
      <c r="AU192" s="18" t="s">
        <v>83</v>
      </c>
    </row>
    <row r="193" spans="1:65" s="2" customFormat="1" ht="16.5" customHeight="1">
      <c r="A193" s="39"/>
      <c r="B193" s="40"/>
      <c r="C193" s="219" t="s">
        <v>435</v>
      </c>
      <c r="D193" s="219" t="s">
        <v>147</v>
      </c>
      <c r="E193" s="220" t="s">
        <v>795</v>
      </c>
      <c r="F193" s="221" t="s">
        <v>796</v>
      </c>
      <c r="G193" s="222" t="s">
        <v>773</v>
      </c>
      <c r="H193" s="223">
        <v>1</v>
      </c>
      <c r="I193" s="224"/>
      <c r="J193" s="225">
        <f>ROUND(I193*H193,2)</f>
        <v>0</v>
      </c>
      <c r="K193" s="221" t="s">
        <v>1</v>
      </c>
      <c r="L193" s="45"/>
      <c r="M193" s="226" t="s">
        <v>1</v>
      </c>
      <c r="N193" s="227" t="s">
        <v>38</v>
      </c>
      <c r="O193" s="92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0" t="s">
        <v>151</v>
      </c>
      <c r="AT193" s="230" t="s">
        <v>147</v>
      </c>
      <c r="AU193" s="230" t="s">
        <v>83</v>
      </c>
      <c r="AY193" s="18" t="s">
        <v>144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8" t="s">
        <v>81</v>
      </c>
      <c r="BK193" s="231">
        <f>ROUND(I193*H193,2)</f>
        <v>0</v>
      </c>
      <c r="BL193" s="18" t="s">
        <v>151</v>
      </c>
      <c r="BM193" s="230" t="s">
        <v>797</v>
      </c>
    </row>
    <row r="194" spans="1:47" s="2" customFormat="1" ht="12">
      <c r="A194" s="39"/>
      <c r="B194" s="40"/>
      <c r="C194" s="41"/>
      <c r="D194" s="232" t="s">
        <v>153</v>
      </c>
      <c r="E194" s="41"/>
      <c r="F194" s="233" t="s">
        <v>798</v>
      </c>
      <c r="G194" s="41"/>
      <c r="H194" s="41"/>
      <c r="I194" s="234"/>
      <c r="J194" s="41"/>
      <c r="K194" s="41"/>
      <c r="L194" s="45"/>
      <c r="M194" s="235"/>
      <c r="N194" s="236"/>
      <c r="O194" s="92"/>
      <c r="P194" s="92"/>
      <c r="Q194" s="92"/>
      <c r="R194" s="92"/>
      <c r="S194" s="92"/>
      <c r="T194" s="93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153</v>
      </c>
      <c r="AU194" s="18" t="s">
        <v>83</v>
      </c>
    </row>
    <row r="195" spans="1:65" s="2" customFormat="1" ht="16.5" customHeight="1">
      <c r="A195" s="39"/>
      <c r="B195" s="40"/>
      <c r="C195" s="219" t="s">
        <v>440</v>
      </c>
      <c r="D195" s="219" t="s">
        <v>147</v>
      </c>
      <c r="E195" s="220" t="s">
        <v>799</v>
      </c>
      <c r="F195" s="221" t="s">
        <v>800</v>
      </c>
      <c r="G195" s="222" t="s">
        <v>773</v>
      </c>
      <c r="H195" s="223">
        <v>1</v>
      </c>
      <c r="I195" s="224"/>
      <c r="J195" s="225">
        <f>ROUND(I195*H195,2)</f>
        <v>0</v>
      </c>
      <c r="K195" s="221" t="s">
        <v>1</v>
      </c>
      <c r="L195" s="45"/>
      <c r="M195" s="226" t="s">
        <v>1</v>
      </c>
      <c r="N195" s="227" t="s">
        <v>38</v>
      </c>
      <c r="O195" s="92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0" t="s">
        <v>151</v>
      </c>
      <c r="AT195" s="230" t="s">
        <v>147</v>
      </c>
      <c r="AU195" s="230" t="s">
        <v>83</v>
      </c>
      <c r="AY195" s="18" t="s">
        <v>144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8" t="s">
        <v>81</v>
      </c>
      <c r="BK195" s="231">
        <f>ROUND(I195*H195,2)</f>
        <v>0</v>
      </c>
      <c r="BL195" s="18" t="s">
        <v>151</v>
      </c>
      <c r="BM195" s="230" t="s">
        <v>801</v>
      </c>
    </row>
    <row r="196" spans="1:47" s="2" customFormat="1" ht="12">
      <c r="A196" s="39"/>
      <c r="B196" s="40"/>
      <c r="C196" s="41"/>
      <c r="D196" s="232" t="s">
        <v>153</v>
      </c>
      <c r="E196" s="41"/>
      <c r="F196" s="233" t="s">
        <v>800</v>
      </c>
      <c r="G196" s="41"/>
      <c r="H196" s="41"/>
      <c r="I196" s="234"/>
      <c r="J196" s="41"/>
      <c r="K196" s="41"/>
      <c r="L196" s="45"/>
      <c r="M196" s="235"/>
      <c r="N196" s="236"/>
      <c r="O196" s="92"/>
      <c r="P196" s="92"/>
      <c r="Q196" s="92"/>
      <c r="R196" s="92"/>
      <c r="S196" s="92"/>
      <c r="T196" s="93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153</v>
      </c>
      <c r="AU196" s="18" t="s">
        <v>83</v>
      </c>
    </row>
    <row r="197" spans="1:65" s="2" customFormat="1" ht="16.5" customHeight="1">
      <c r="A197" s="39"/>
      <c r="B197" s="40"/>
      <c r="C197" s="219" t="s">
        <v>444</v>
      </c>
      <c r="D197" s="219" t="s">
        <v>147</v>
      </c>
      <c r="E197" s="220" t="s">
        <v>802</v>
      </c>
      <c r="F197" s="221" t="s">
        <v>803</v>
      </c>
      <c r="G197" s="222" t="s">
        <v>773</v>
      </c>
      <c r="H197" s="223">
        <v>1</v>
      </c>
      <c r="I197" s="224"/>
      <c r="J197" s="225">
        <f>ROUND(I197*H197,2)</f>
        <v>0</v>
      </c>
      <c r="K197" s="221" t="s">
        <v>1</v>
      </c>
      <c r="L197" s="45"/>
      <c r="M197" s="226" t="s">
        <v>1</v>
      </c>
      <c r="N197" s="227" t="s">
        <v>38</v>
      </c>
      <c r="O197" s="92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151</v>
      </c>
      <c r="AT197" s="230" t="s">
        <v>147</v>
      </c>
      <c r="AU197" s="230" t="s">
        <v>83</v>
      </c>
      <c r="AY197" s="18" t="s">
        <v>144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81</v>
      </c>
      <c r="BK197" s="231">
        <f>ROUND(I197*H197,2)</f>
        <v>0</v>
      </c>
      <c r="BL197" s="18" t="s">
        <v>151</v>
      </c>
      <c r="BM197" s="230" t="s">
        <v>804</v>
      </c>
    </row>
    <row r="198" spans="1:47" s="2" customFormat="1" ht="12">
      <c r="A198" s="39"/>
      <c r="B198" s="40"/>
      <c r="C198" s="41"/>
      <c r="D198" s="232" t="s">
        <v>153</v>
      </c>
      <c r="E198" s="41"/>
      <c r="F198" s="233" t="s">
        <v>805</v>
      </c>
      <c r="G198" s="41"/>
      <c r="H198" s="41"/>
      <c r="I198" s="234"/>
      <c r="J198" s="41"/>
      <c r="K198" s="41"/>
      <c r="L198" s="45"/>
      <c r="M198" s="235"/>
      <c r="N198" s="236"/>
      <c r="O198" s="92"/>
      <c r="P198" s="92"/>
      <c r="Q198" s="92"/>
      <c r="R198" s="92"/>
      <c r="S198" s="92"/>
      <c r="T198" s="93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153</v>
      </c>
      <c r="AU198" s="18" t="s">
        <v>83</v>
      </c>
    </row>
    <row r="199" spans="1:65" s="2" customFormat="1" ht="16.5" customHeight="1">
      <c r="A199" s="39"/>
      <c r="B199" s="40"/>
      <c r="C199" s="219" t="s">
        <v>448</v>
      </c>
      <c r="D199" s="219" t="s">
        <v>147</v>
      </c>
      <c r="E199" s="220" t="s">
        <v>806</v>
      </c>
      <c r="F199" s="221" t="s">
        <v>807</v>
      </c>
      <c r="G199" s="222" t="s">
        <v>773</v>
      </c>
      <c r="H199" s="223">
        <v>1</v>
      </c>
      <c r="I199" s="224"/>
      <c r="J199" s="225">
        <f>ROUND(I199*H199,2)</f>
        <v>0</v>
      </c>
      <c r="K199" s="221" t="s">
        <v>1</v>
      </c>
      <c r="L199" s="45"/>
      <c r="M199" s="226" t="s">
        <v>1</v>
      </c>
      <c r="N199" s="227" t="s">
        <v>38</v>
      </c>
      <c r="O199" s="92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0" t="s">
        <v>151</v>
      </c>
      <c r="AT199" s="230" t="s">
        <v>147</v>
      </c>
      <c r="AU199" s="230" t="s">
        <v>83</v>
      </c>
      <c r="AY199" s="18" t="s">
        <v>144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8" t="s">
        <v>81</v>
      </c>
      <c r="BK199" s="231">
        <f>ROUND(I199*H199,2)</f>
        <v>0</v>
      </c>
      <c r="BL199" s="18" t="s">
        <v>151</v>
      </c>
      <c r="BM199" s="230" t="s">
        <v>808</v>
      </c>
    </row>
    <row r="200" spans="1:47" s="2" customFormat="1" ht="12">
      <c r="A200" s="39"/>
      <c r="B200" s="40"/>
      <c r="C200" s="41"/>
      <c r="D200" s="232" t="s">
        <v>153</v>
      </c>
      <c r="E200" s="41"/>
      <c r="F200" s="233" t="s">
        <v>809</v>
      </c>
      <c r="G200" s="41"/>
      <c r="H200" s="41"/>
      <c r="I200" s="234"/>
      <c r="J200" s="41"/>
      <c r="K200" s="41"/>
      <c r="L200" s="45"/>
      <c r="M200" s="235"/>
      <c r="N200" s="236"/>
      <c r="O200" s="92"/>
      <c r="P200" s="92"/>
      <c r="Q200" s="92"/>
      <c r="R200" s="92"/>
      <c r="S200" s="92"/>
      <c r="T200" s="93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153</v>
      </c>
      <c r="AU200" s="18" t="s">
        <v>83</v>
      </c>
    </row>
    <row r="201" spans="1:65" s="2" customFormat="1" ht="16.5" customHeight="1">
      <c r="A201" s="39"/>
      <c r="B201" s="40"/>
      <c r="C201" s="219" t="s">
        <v>380</v>
      </c>
      <c r="D201" s="219" t="s">
        <v>147</v>
      </c>
      <c r="E201" s="220" t="s">
        <v>810</v>
      </c>
      <c r="F201" s="221" t="s">
        <v>811</v>
      </c>
      <c r="G201" s="222" t="s">
        <v>773</v>
      </c>
      <c r="H201" s="223">
        <v>1</v>
      </c>
      <c r="I201" s="224"/>
      <c r="J201" s="225">
        <f>ROUND(I201*H201,2)</f>
        <v>0</v>
      </c>
      <c r="K201" s="221" t="s">
        <v>1</v>
      </c>
      <c r="L201" s="45"/>
      <c r="M201" s="226" t="s">
        <v>1</v>
      </c>
      <c r="N201" s="227" t="s">
        <v>38</v>
      </c>
      <c r="O201" s="92"/>
      <c r="P201" s="228">
        <f>O201*H201</f>
        <v>0</v>
      </c>
      <c r="Q201" s="228">
        <v>0</v>
      </c>
      <c r="R201" s="228">
        <f>Q201*H201</f>
        <v>0</v>
      </c>
      <c r="S201" s="228">
        <v>0</v>
      </c>
      <c r="T201" s="22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0" t="s">
        <v>151</v>
      </c>
      <c r="AT201" s="230" t="s">
        <v>147</v>
      </c>
      <c r="AU201" s="230" t="s">
        <v>83</v>
      </c>
      <c r="AY201" s="18" t="s">
        <v>144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8" t="s">
        <v>81</v>
      </c>
      <c r="BK201" s="231">
        <f>ROUND(I201*H201,2)</f>
        <v>0</v>
      </c>
      <c r="BL201" s="18" t="s">
        <v>151</v>
      </c>
      <c r="BM201" s="230" t="s">
        <v>812</v>
      </c>
    </row>
    <row r="202" spans="1:47" s="2" customFormat="1" ht="12">
      <c r="A202" s="39"/>
      <c r="B202" s="40"/>
      <c r="C202" s="41"/>
      <c r="D202" s="232" t="s">
        <v>153</v>
      </c>
      <c r="E202" s="41"/>
      <c r="F202" s="233" t="s">
        <v>813</v>
      </c>
      <c r="G202" s="41"/>
      <c r="H202" s="41"/>
      <c r="I202" s="234"/>
      <c r="J202" s="41"/>
      <c r="K202" s="41"/>
      <c r="L202" s="45"/>
      <c r="M202" s="235"/>
      <c r="N202" s="236"/>
      <c r="O202" s="92"/>
      <c r="P202" s="92"/>
      <c r="Q202" s="92"/>
      <c r="R202" s="92"/>
      <c r="S202" s="92"/>
      <c r="T202" s="93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153</v>
      </c>
      <c r="AU202" s="18" t="s">
        <v>83</v>
      </c>
    </row>
    <row r="203" spans="1:65" s="2" customFormat="1" ht="16.5" customHeight="1">
      <c r="A203" s="39"/>
      <c r="B203" s="40"/>
      <c r="C203" s="219" t="s">
        <v>456</v>
      </c>
      <c r="D203" s="219" t="s">
        <v>147</v>
      </c>
      <c r="E203" s="220" t="s">
        <v>814</v>
      </c>
      <c r="F203" s="221" t="s">
        <v>815</v>
      </c>
      <c r="G203" s="222" t="s">
        <v>773</v>
      </c>
      <c r="H203" s="223">
        <v>1</v>
      </c>
      <c r="I203" s="224"/>
      <c r="J203" s="225">
        <f>ROUND(I203*H203,2)</f>
        <v>0</v>
      </c>
      <c r="K203" s="221" t="s">
        <v>1</v>
      </c>
      <c r="L203" s="45"/>
      <c r="M203" s="226" t="s">
        <v>1</v>
      </c>
      <c r="N203" s="227" t="s">
        <v>38</v>
      </c>
      <c r="O203" s="92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0" t="s">
        <v>151</v>
      </c>
      <c r="AT203" s="230" t="s">
        <v>147</v>
      </c>
      <c r="AU203" s="230" t="s">
        <v>83</v>
      </c>
      <c r="AY203" s="18" t="s">
        <v>144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8" t="s">
        <v>81</v>
      </c>
      <c r="BK203" s="231">
        <f>ROUND(I203*H203,2)</f>
        <v>0</v>
      </c>
      <c r="BL203" s="18" t="s">
        <v>151</v>
      </c>
      <c r="BM203" s="230" t="s">
        <v>816</v>
      </c>
    </row>
    <row r="204" spans="1:47" s="2" customFormat="1" ht="12">
      <c r="A204" s="39"/>
      <c r="B204" s="40"/>
      <c r="C204" s="41"/>
      <c r="D204" s="232" t="s">
        <v>153</v>
      </c>
      <c r="E204" s="41"/>
      <c r="F204" s="233" t="s">
        <v>817</v>
      </c>
      <c r="G204" s="41"/>
      <c r="H204" s="41"/>
      <c r="I204" s="234"/>
      <c r="J204" s="41"/>
      <c r="K204" s="41"/>
      <c r="L204" s="45"/>
      <c r="M204" s="235"/>
      <c r="N204" s="236"/>
      <c r="O204" s="92"/>
      <c r="P204" s="92"/>
      <c r="Q204" s="92"/>
      <c r="R204" s="92"/>
      <c r="S204" s="92"/>
      <c r="T204" s="93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153</v>
      </c>
      <c r="AU204" s="18" t="s">
        <v>83</v>
      </c>
    </row>
    <row r="205" spans="1:65" s="2" customFormat="1" ht="16.5" customHeight="1">
      <c r="A205" s="39"/>
      <c r="B205" s="40"/>
      <c r="C205" s="219" t="s">
        <v>460</v>
      </c>
      <c r="D205" s="219" t="s">
        <v>147</v>
      </c>
      <c r="E205" s="220" t="s">
        <v>818</v>
      </c>
      <c r="F205" s="221" t="s">
        <v>819</v>
      </c>
      <c r="G205" s="222" t="s">
        <v>773</v>
      </c>
      <c r="H205" s="223">
        <v>1</v>
      </c>
      <c r="I205" s="224"/>
      <c r="J205" s="225">
        <f>ROUND(I205*H205,2)</f>
        <v>0</v>
      </c>
      <c r="K205" s="221" t="s">
        <v>1</v>
      </c>
      <c r="L205" s="45"/>
      <c r="M205" s="226" t="s">
        <v>1</v>
      </c>
      <c r="N205" s="227" t="s">
        <v>38</v>
      </c>
      <c r="O205" s="92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0" t="s">
        <v>151</v>
      </c>
      <c r="AT205" s="230" t="s">
        <v>147</v>
      </c>
      <c r="AU205" s="230" t="s">
        <v>83</v>
      </c>
      <c r="AY205" s="18" t="s">
        <v>144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8" t="s">
        <v>81</v>
      </c>
      <c r="BK205" s="231">
        <f>ROUND(I205*H205,2)</f>
        <v>0</v>
      </c>
      <c r="BL205" s="18" t="s">
        <v>151</v>
      </c>
      <c r="BM205" s="230" t="s">
        <v>820</v>
      </c>
    </row>
    <row r="206" spans="1:47" s="2" customFormat="1" ht="12">
      <c r="A206" s="39"/>
      <c r="B206" s="40"/>
      <c r="C206" s="41"/>
      <c r="D206" s="232" t="s">
        <v>153</v>
      </c>
      <c r="E206" s="41"/>
      <c r="F206" s="233" t="s">
        <v>819</v>
      </c>
      <c r="G206" s="41"/>
      <c r="H206" s="41"/>
      <c r="I206" s="234"/>
      <c r="J206" s="41"/>
      <c r="K206" s="41"/>
      <c r="L206" s="45"/>
      <c r="M206" s="235"/>
      <c r="N206" s="236"/>
      <c r="O206" s="92"/>
      <c r="P206" s="92"/>
      <c r="Q206" s="92"/>
      <c r="R206" s="92"/>
      <c r="S206" s="92"/>
      <c r="T206" s="93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153</v>
      </c>
      <c r="AU206" s="18" t="s">
        <v>83</v>
      </c>
    </row>
    <row r="207" spans="1:63" s="12" customFormat="1" ht="25.9" customHeight="1">
      <c r="A207" s="12"/>
      <c r="B207" s="203"/>
      <c r="C207" s="204"/>
      <c r="D207" s="205" t="s">
        <v>72</v>
      </c>
      <c r="E207" s="206" t="s">
        <v>821</v>
      </c>
      <c r="F207" s="206" t="s">
        <v>822</v>
      </c>
      <c r="G207" s="204"/>
      <c r="H207" s="204"/>
      <c r="I207" s="207"/>
      <c r="J207" s="208">
        <f>BK207</f>
        <v>0</v>
      </c>
      <c r="K207" s="204"/>
      <c r="L207" s="209"/>
      <c r="M207" s="210"/>
      <c r="N207" s="211"/>
      <c r="O207" s="211"/>
      <c r="P207" s="212">
        <f>P208</f>
        <v>0</v>
      </c>
      <c r="Q207" s="211"/>
      <c r="R207" s="212">
        <f>R208</f>
        <v>0</v>
      </c>
      <c r="S207" s="211"/>
      <c r="T207" s="213">
        <f>T208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14" t="s">
        <v>81</v>
      </c>
      <c r="AT207" s="215" t="s">
        <v>72</v>
      </c>
      <c r="AU207" s="215" t="s">
        <v>73</v>
      </c>
      <c r="AY207" s="214" t="s">
        <v>144</v>
      </c>
      <c r="BK207" s="216">
        <f>BK208</f>
        <v>0</v>
      </c>
    </row>
    <row r="208" spans="1:63" s="12" customFormat="1" ht="22.8" customHeight="1">
      <c r="A208" s="12"/>
      <c r="B208" s="203"/>
      <c r="C208" s="204"/>
      <c r="D208" s="205" t="s">
        <v>72</v>
      </c>
      <c r="E208" s="217" t="s">
        <v>823</v>
      </c>
      <c r="F208" s="217" t="s">
        <v>824</v>
      </c>
      <c r="G208" s="204"/>
      <c r="H208" s="204"/>
      <c r="I208" s="207"/>
      <c r="J208" s="218">
        <f>BK208</f>
        <v>0</v>
      </c>
      <c r="K208" s="204"/>
      <c r="L208" s="209"/>
      <c r="M208" s="210"/>
      <c r="N208" s="211"/>
      <c r="O208" s="211"/>
      <c r="P208" s="212">
        <f>SUM(P209:P236)</f>
        <v>0</v>
      </c>
      <c r="Q208" s="211"/>
      <c r="R208" s="212">
        <f>SUM(R209:R236)</f>
        <v>0</v>
      </c>
      <c r="S208" s="211"/>
      <c r="T208" s="213">
        <f>SUM(T209:T236)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14" t="s">
        <v>81</v>
      </c>
      <c r="AT208" s="215" t="s">
        <v>72</v>
      </c>
      <c r="AU208" s="215" t="s">
        <v>81</v>
      </c>
      <c r="AY208" s="214" t="s">
        <v>144</v>
      </c>
      <c r="BK208" s="216">
        <f>SUM(BK209:BK236)</f>
        <v>0</v>
      </c>
    </row>
    <row r="209" spans="1:65" s="2" customFormat="1" ht="44.25" customHeight="1">
      <c r="A209" s="39"/>
      <c r="B209" s="40"/>
      <c r="C209" s="219" t="s">
        <v>464</v>
      </c>
      <c r="D209" s="219" t="s">
        <v>147</v>
      </c>
      <c r="E209" s="220" t="s">
        <v>825</v>
      </c>
      <c r="F209" s="221" t="s">
        <v>826</v>
      </c>
      <c r="G209" s="222" t="s">
        <v>677</v>
      </c>
      <c r="H209" s="223">
        <v>55</v>
      </c>
      <c r="I209" s="224"/>
      <c r="J209" s="225">
        <f>ROUND(I209*H209,2)</f>
        <v>0</v>
      </c>
      <c r="K209" s="221" t="s">
        <v>1</v>
      </c>
      <c r="L209" s="45"/>
      <c r="M209" s="226" t="s">
        <v>1</v>
      </c>
      <c r="N209" s="227" t="s">
        <v>38</v>
      </c>
      <c r="O209" s="92"/>
      <c r="P209" s="228">
        <f>O209*H209</f>
        <v>0</v>
      </c>
      <c r="Q209" s="228">
        <v>0</v>
      </c>
      <c r="R209" s="228">
        <f>Q209*H209</f>
        <v>0</v>
      </c>
      <c r="S209" s="228">
        <v>0</v>
      </c>
      <c r="T209" s="22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0" t="s">
        <v>151</v>
      </c>
      <c r="AT209" s="230" t="s">
        <v>147</v>
      </c>
      <c r="AU209" s="230" t="s">
        <v>83</v>
      </c>
      <c r="AY209" s="18" t="s">
        <v>144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8" t="s">
        <v>81</v>
      </c>
      <c r="BK209" s="231">
        <f>ROUND(I209*H209,2)</f>
        <v>0</v>
      </c>
      <c r="BL209" s="18" t="s">
        <v>151</v>
      </c>
      <c r="BM209" s="230" t="s">
        <v>827</v>
      </c>
    </row>
    <row r="210" spans="1:47" s="2" customFormat="1" ht="12">
      <c r="A210" s="39"/>
      <c r="B210" s="40"/>
      <c r="C210" s="41"/>
      <c r="D210" s="232" t="s">
        <v>153</v>
      </c>
      <c r="E210" s="41"/>
      <c r="F210" s="233" t="s">
        <v>828</v>
      </c>
      <c r="G210" s="41"/>
      <c r="H210" s="41"/>
      <c r="I210" s="234"/>
      <c r="J210" s="41"/>
      <c r="K210" s="41"/>
      <c r="L210" s="45"/>
      <c r="M210" s="235"/>
      <c r="N210" s="236"/>
      <c r="O210" s="92"/>
      <c r="P210" s="92"/>
      <c r="Q210" s="92"/>
      <c r="R210" s="92"/>
      <c r="S210" s="92"/>
      <c r="T210" s="93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153</v>
      </c>
      <c r="AU210" s="18" t="s">
        <v>83</v>
      </c>
    </row>
    <row r="211" spans="1:65" s="2" customFormat="1" ht="44.25" customHeight="1">
      <c r="A211" s="39"/>
      <c r="B211" s="40"/>
      <c r="C211" s="219" t="s">
        <v>468</v>
      </c>
      <c r="D211" s="219" t="s">
        <v>147</v>
      </c>
      <c r="E211" s="220" t="s">
        <v>829</v>
      </c>
      <c r="F211" s="221" t="s">
        <v>830</v>
      </c>
      <c r="G211" s="222" t="s">
        <v>677</v>
      </c>
      <c r="H211" s="223">
        <v>3</v>
      </c>
      <c r="I211" s="224"/>
      <c r="J211" s="225">
        <f>ROUND(I211*H211,2)</f>
        <v>0</v>
      </c>
      <c r="K211" s="221" t="s">
        <v>1</v>
      </c>
      <c r="L211" s="45"/>
      <c r="M211" s="226" t="s">
        <v>1</v>
      </c>
      <c r="N211" s="227" t="s">
        <v>38</v>
      </c>
      <c r="O211" s="92"/>
      <c r="P211" s="228">
        <f>O211*H211</f>
        <v>0</v>
      </c>
      <c r="Q211" s="228">
        <v>0</v>
      </c>
      <c r="R211" s="228">
        <f>Q211*H211</f>
        <v>0</v>
      </c>
      <c r="S211" s="228">
        <v>0</v>
      </c>
      <c r="T211" s="22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0" t="s">
        <v>151</v>
      </c>
      <c r="AT211" s="230" t="s">
        <v>147</v>
      </c>
      <c r="AU211" s="230" t="s">
        <v>83</v>
      </c>
      <c r="AY211" s="18" t="s">
        <v>144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8" t="s">
        <v>81</v>
      </c>
      <c r="BK211" s="231">
        <f>ROUND(I211*H211,2)</f>
        <v>0</v>
      </c>
      <c r="BL211" s="18" t="s">
        <v>151</v>
      </c>
      <c r="BM211" s="230" t="s">
        <v>831</v>
      </c>
    </row>
    <row r="212" spans="1:47" s="2" customFormat="1" ht="12">
      <c r="A212" s="39"/>
      <c r="B212" s="40"/>
      <c r="C212" s="41"/>
      <c r="D212" s="232" t="s">
        <v>153</v>
      </c>
      <c r="E212" s="41"/>
      <c r="F212" s="233" t="s">
        <v>832</v>
      </c>
      <c r="G212" s="41"/>
      <c r="H212" s="41"/>
      <c r="I212" s="234"/>
      <c r="J212" s="41"/>
      <c r="K212" s="41"/>
      <c r="L212" s="45"/>
      <c r="M212" s="235"/>
      <c r="N212" s="236"/>
      <c r="O212" s="92"/>
      <c r="P212" s="92"/>
      <c r="Q212" s="92"/>
      <c r="R212" s="92"/>
      <c r="S212" s="92"/>
      <c r="T212" s="93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153</v>
      </c>
      <c r="AU212" s="18" t="s">
        <v>83</v>
      </c>
    </row>
    <row r="213" spans="1:65" s="2" customFormat="1" ht="44.25" customHeight="1">
      <c r="A213" s="39"/>
      <c r="B213" s="40"/>
      <c r="C213" s="219" t="s">
        <v>472</v>
      </c>
      <c r="D213" s="219" t="s">
        <v>147</v>
      </c>
      <c r="E213" s="220" t="s">
        <v>833</v>
      </c>
      <c r="F213" s="221" t="s">
        <v>834</v>
      </c>
      <c r="G213" s="222" t="s">
        <v>677</v>
      </c>
      <c r="H213" s="223">
        <v>11</v>
      </c>
      <c r="I213" s="224"/>
      <c r="J213" s="225">
        <f>ROUND(I213*H213,2)</f>
        <v>0</v>
      </c>
      <c r="K213" s="221" t="s">
        <v>1</v>
      </c>
      <c r="L213" s="45"/>
      <c r="M213" s="226" t="s">
        <v>1</v>
      </c>
      <c r="N213" s="227" t="s">
        <v>38</v>
      </c>
      <c r="O213" s="92"/>
      <c r="P213" s="228">
        <f>O213*H213</f>
        <v>0</v>
      </c>
      <c r="Q213" s="228">
        <v>0</v>
      </c>
      <c r="R213" s="228">
        <f>Q213*H213</f>
        <v>0</v>
      </c>
      <c r="S213" s="228">
        <v>0</v>
      </c>
      <c r="T213" s="22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0" t="s">
        <v>151</v>
      </c>
      <c r="AT213" s="230" t="s">
        <v>147</v>
      </c>
      <c r="AU213" s="230" t="s">
        <v>83</v>
      </c>
      <c r="AY213" s="18" t="s">
        <v>144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8" t="s">
        <v>81</v>
      </c>
      <c r="BK213" s="231">
        <f>ROUND(I213*H213,2)</f>
        <v>0</v>
      </c>
      <c r="BL213" s="18" t="s">
        <v>151</v>
      </c>
      <c r="BM213" s="230" t="s">
        <v>835</v>
      </c>
    </row>
    <row r="214" spans="1:47" s="2" customFormat="1" ht="12">
      <c r="A214" s="39"/>
      <c r="B214" s="40"/>
      <c r="C214" s="41"/>
      <c r="D214" s="232" t="s">
        <v>153</v>
      </c>
      <c r="E214" s="41"/>
      <c r="F214" s="233" t="s">
        <v>836</v>
      </c>
      <c r="G214" s="41"/>
      <c r="H214" s="41"/>
      <c r="I214" s="234"/>
      <c r="J214" s="41"/>
      <c r="K214" s="41"/>
      <c r="L214" s="45"/>
      <c r="M214" s="235"/>
      <c r="N214" s="236"/>
      <c r="O214" s="92"/>
      <c r="P214" s="92"/>
      <c r="Q214" s="92"/>
      <c r="R214" s="92"/>
      <c r="S214" s="92"/>
      <c r="T214" s="93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153</v>
      </c>
      <c r="AU214" s="18" t="s">
        <v>83</v>
      </c>
    </row>
    <row r="215" spans="1:65" s="2" customFormat="1" ht="16.5" customHeight="1">
      <c r="A215" s="39"/>
      <c r="B215" s="40"/>
      <c r="C215" s="219" t="s">
        <v>476</v>
      </c>
      <c r="D215" s="219" t="s">
        <v>147</v>
      </c>
      <c r="E215" s="220" t="s">
        <v>837</v>
      </c>
      <c r="F215" s="221" t="s">
        <v>777</v>
      </c>
      <c r="G215" s="222" t="s">
        <v>773</v>
      </c>
      <c r="H215" s="223">
        <v>1</v>
      </c>
      <c r="I215" s="224"/>
      <c r="J215" s="225">
        <f>ROUND(I215*H215,2)</f>
        <v>0</v>
      </c>
      <c r="K215" s="221" t="s">
        <v>1</v>
      </c>
      <c r="L215" s="45"/>
      <c r="M215" s="226" t="s">
        <v>1</v>
      </c>
      <c r="N215" s="227" t="s">
        <v>38</v>
      </c>
      <c r="O215" s="92"/>
      <c r="P215" s="228">
        <f>O215*H215</f>
        <v>0</v>
      </c>
      <c r="Q215" s="228">
        <v>0</v>
      </c>
      <c r="R215" s="228">
        <f>Q215*H215</f>
        <v>0</v>
      </c>
      <c r="S215" s="228">
        <v>0</v>
      </c>
      <c r="T215" s="22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0" t="s">
        <v>151</v>
      </c>
      <c r="AT215" s="230" t="s">
        <v>147</v>
      </c>
      <c r="AU215" s="230" t="s">
        <v>83</v>
      </c>
      <c r="AY215" s="18" t="s">
        <v>144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8" t="s">
        <v>81</v>
      </c>
      <c r="BK215" s="231">
        <f>ROUND(I215*H215,2)</f>
        <v>0</v>
      </c>
      <c r="BL215" s="18" t="s">
        <v>151</v>
      </c>
      <c r="BM215" s="230" t="s">
        <v>838</v>
      </c>
    </row>
    <row r="216" spans="1:47" s="2" customFormat="1" ht="12">
      <c r="A216" s="39"/>
      <c r="B216" s="40"/>
      <c r="C216" s="41"/>
      <c r="D216" s="232" t="s">
        <v>153</v>
      </c>
      <c r="E216" s="41"/>
      <c r="F216" s="233" t="s">
        <v>779</v>
      </c>
      <c r="G216" s="41"/>
      <c r="H216" s="41"/>
      <c r="I216" s="234"/>
      <c r="J216" s="41"/>
      <c r="K216" s="41"/>
      <c r="L216" s="45"/>
      <c r="M216" s="235"/>
      <c r="N216" s="236"/>
      <c r="O216" s="92"/>
      <c r="P216" s="92"/>
      <c r="Q216" s="92"/>
      <c r="R216" s="92"/>
      <c r="S216" s="92"/>
      <c r="T216" s="93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153</v>
      </c>
      <c r="AU216" s="18" t="s">
        <v>83</v>
      </c>
    </row>
    <row r="217" spans="1:65" s="2" customFormat="1" ht="16.5" customHeight="1">
      <c r="A217" s="39"/>
      <c r="B217" s="40"/>
      <c r="C217" s="219" t="s">
        <v>480</v>
      </c>
      <c r="D217" s="219" t="s">
        <v>147</v>
      </c>
      <c r="E217" s="220" t="s">
        <v>839</v>
      </c>
      <c r="F217" s="221" t="s">
        <v>840</v>
      </c>
      <c r="G217" s="222" t="s">
        <v>773</v>
      </c>
      <c r="H217" s="223">
        <v>1</v>
      </c>
      <c r="I217" s="224"/>
      <c r="J217" s="225">
        <f>ROUND(I217*H217,2)</f>
        <v>0</v>
      </c>
      <c r="K217" s="221" t="s">
        <v>1</v>
      </c>
      <c r="L217" s="45"/>
      <c r="M217" s="226" t="s">
        <v>1</v>
      </c>
      <c r="N217" s="227" t="s">
        <v>38</v>
      </c>
      <c r="O217" s="92"/>
      <c r="P217" s="228">
        <f>O217*H217</f>
        <v>0</v>
      </c>
      <c r="Q217" s="228">
        <v>0</v>
      </c>
      <c r="R217" s="228">
        <f>Q217*H217</f>
        <v>0</v>
      </c>
      <c r="S217" s="228">
        <v>0</v>
      </c>
      <c r="T217" s="22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0" t="s">
        <v>151</v>
      </c>
      <c r="AT217" s="230" t="s">
        <v>147</v>
      </c>
      <c r="AU217" s="230" t="s">
        <v>83</v>
      </c>
      <c r="AY217" s="18" t="s">
        <v>144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8" t="s">
        <v>81</v>
      </c>
      <c r="BK217" s="231">
        <f>ROUND(I217*H217,2)</f>
        <v>0</v>
      </c>
      <c r="BL217" s="18" t="s">
        <v>151</v>
      </c>
      <c r="BM217" s="230" t="s">
        <v>841</v>
      </c>
    </row>
    <row r="218" spans="1:47" s="2" customFormat="1" ht="12">
      <c r="A218" s="39"/>
      <c r="B218" s="40"/>
      <c r="C218" s="41"/>
      <c r="D218" s="232" t="s">
        <v>153</v>
      </c>
      <c r="E218" s="41"/>
      <c r="F218" s="233" t="s">
        <v>842</v>
      </c>
      <c r="G218" s="41"/>
      <c r="H218" s="41"/>
      <c r="I218" s="234"/>
      <c r="J218" s="41"/>
      <c r="K218" s="41"/>
      <c r="L218" s="45"/>
      <c r="M218" s="235"/>
      <c r="N218" s="236"/>
      <c r="O218" s="92"/>
      <c r="P218" s="92"/>
      <c r="Q218" s="92"/>
      <c r="R218" s="92"/>
      <c r="S218" s="92"/>
      <c r="T218" s="93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153</v>
      </c>
      <c r="AU218" s="18" t="s">
        <v>83</v>
      </c>
    </row>
    <row r="219" spans="1:65" s="2" customFormat="1" ht="16.5" customHeight="1">
      <c r="A219" s="39"/>
      <c r="B219" s="40"/>
      <c r="C219" s="219" t="s">
        <v>484</v>
      </c>
      <c r="D219" s="219" t="s">
        <v>147</v>
      </c>
      <c r="E219" s="220" t="s">
        <v>843</v>
      </c>
      <c r="F219" s="221" t="s">
        <v>844</v>
      </c>
      <c r="G219" s="222" t="s">
        <v>773</v>
      </c>
      <c r="H219" s="223">
        <v>1</v>
      </c>
      <c r="I219" s="224"/>
      <c r="J219" s="225">
        <f>ROUND(I219*H219,2)</f>
        <v>0</v>
      </c>
      <c r="K219" s="221" t="s">
        <v>1</v>
      </c>
      <c r="L219" s="45"/>
      <c r="M219" s="226" t="s">
        <v>1</v>
      </c>
      <c r="N219" s="227" t="s">
        <v>38</v>
      </c>
      <c r="O219" s="92"/>
      <c r="P219" s="228">
        <f>O219*H219</f>
        <v>0</v>
      </c>
      <c r="Q219" s="228">
        <v>0</v>
      </c>
      <c r="R219" s="228">
        <f>Q219*H219</f>
        <v>0</v>
      </c>
      <c r="S219" s="228">
        <v>0</v>
      </c>
      <c r="T219" s="22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0" t="s">
        <v>151</v>
      </c>
      <c r="AT219" s="230" t="s">
        <v>147</v>
      </c>
      <c r="AU219" s="230" t="s">
        <v>83</v>
      </c>
      <c r="AY219" s="18" t="s">
        <v>144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8" t="s">
        <v>81</v>
      </c>
      <c r="BK219" s="231">
        <f>ROUND(I219*H219,2)</f>
        <v>0</v>
      </c>
      <c r="BL219" s="18" t="s">
        <v>151</v>
      </c>
      <c r="BM219" s="230" t="s">
        <v>845</v>
      </c>
    </row>
    <row r="220" spans="1:47" s="2" customFormat="1" ht="12">
      <c r="A220" s="39"/>
      <c r="B220" s="40"/>
      <c r="C220" s="41"/>
      <c r="D220" s="232" t="s">
        <v>153</v>
      </c>
      <c r="E220" s="41"/>
      <c r="F220" s="233" t="s">
        <v>846</v>
      </c>
      <c r="G220" s="41"/>
      <c r="H220" s="41"/>
      <c r="I220" s="234"/>
      <c r="J220" s="41"/>
      <c r="K220" s="41"/>
      <c r="L220" s="45"/>
      <c r="M220" s="235"/>
      <c r="N220" s="236"/>
      <c r="O220" s="92"/>
      <c r="P220" s="92"/>
      <c r="Q220" s="92"/>
      <c r="R220" s="92"/>
      <c r="S220" s="92"/>
      <c r="T220" s="93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153</v>
      </c>
      <c r="AU220" s="18" t="s">
        <v>83</v>
      </c>
    </row>
    <row r="221" spans="1:65" s="2" customFormat="1" ht="66.75" customHeight="1">
      <c r="A221" s="39"/>
      <c r="B221" s="40"/>
      <c r="C221" s="219" t="s">
        <v>488</v>
      </c>
      <c r="D221" s="219" t="s">
        <v>147</v>
      </c>
      <c r="E221" s="220" t="s">
        <v>847</v>
      </c>
      <c r="F221" s="221" t="s">
        <v>848</v>
      </c>
      <c r="G221" s="222" t="s">
        <v>773</v>
      </c>
      <c r="H221" s="223">
        <v>1</v>
      </c>
      <c r="I221" s="224"/>
      <c r="J221" s="225">
        <f>ROUND(I221*H221,2)</f>
        <v>0</v>
      </c>
      <c r="K221" s="221" t="s">
        <v>1</v>
      </c>
      <c r="L221" s="45"/>
      <c r="M221" s="226" t="s">
        <v>1</v>
      </c>
      <c r="N221" s="227" t="s">
        <v>38</v>
      </c>
      <c r="O221" s="92"/>
      <c r="P221" s="228">
        <f>O221*H221</f>
        <v>0</v>
      </c>
      <c r="Q221" s="228">
        <v>0</v>
      </c>
      <c r="R221" s="228">
        <f>Q221*H221</f>
        <v>0</v>
      </c>
      <c r="S221" s="228">
        <v>0</v>
      </c>
      <c r="T221" s="22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0" t="s">
        <v>151</v>
      </c>
      <c r="AT221" s="230" t="s">
        <v>147</v>
      </c>
      <c r="AU221" s="230" t="s">
        <v>83</v>
      </c>
      <c r="AY221" s="18" t="s">
        <v>144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8" t="s">
        <v>81</v>
      </c>
      <c r="BK221" s="231">
        <f>ROUND(I221*H221,2)</f>
        <v>0</v>
      </c>
      <c r="BL221" s="18" t="s">
        <v>151</v>
      </c>
      <c r="BM221" s="230" t="s">
        <v>849</v>
      </c>
    </row>
    <row r="222" spans="1:47" s="2" customFormat="1" ht="12">
      <c r="A222" s="39"/>
      <c r="B222" s="40"/>
      <c r="C222" s="41"/>
      <c r="D222" s="232" t="s">
        <v>153</v>
      </c>
      <c r="E222" s="41"/>
      <c r="F222" s="233" t="s">
        <v>850</v>
      </c>
      <c r="G222" s="41"/>
      <c r="H222" s="41"/>
      <c r="I222" s="234"/>
      <c r="J222" s="41"/>
      <c r="K222" s="41"/>
      <c r="L222" s="45"/>
      <c r="M222" s="235"/>
      <c r="N222" s="236"/>
      <c r="O222" s="92"/>
      <c r="P222" s="92"/>
      <c r="Q222" s="92"/>
      <c r="R222" s="92"/>
      <c r="S222" s="92"/>
      <c r="T222" s="93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153</v>
      </c>
      <c r="AU222" s="18" t="s">
        <v>83</v>
      </c>
    </row>
    <row r="223" spans="1:65" s="2" customFormat="1" ht="16.5" customHeight="1">
      <c r="A223" s="39"/>
      <c r="B223" s="40"/>
      <c r="C223" s="219" t="s">
        <v>492</v>
      </c>
      <c r="D223" s="219" t="s">
        <v>147</v>
      </c>
      <c r="E223" s="220" t="s">
        <v>851</v>
      </c>
      <c r="F223" s="221" t="s">
        <v>796</v>
      </c>
      <c r="G223" s="222" t="s">
        <v>773</v>
      </c>
      <c r="H223" s="223">
        <v>1</v>
      </c>
      <c r="I223" s="224"/>
      <c r="J223" s="225">
        <f>ROUND(I223*H223,2)</f>
        <v>0</v>
      </c>
      <c r="K223" s="221" t="s">
        <v>1</v>
      </c>
      <c r="L223" s="45"/>
      <c r="M223" s="226" t="s">
        <v>1</v>
      </c>
      <c r="N223" s="227" t="s">
        <v>38</v>
      </c>
      <c r="O223" s="92"/>
      <c r="P223" s="228">
        <f>O223*H223</f>
        <v>0</v>
      </c>
      <c r="Q223" s="228">
        <v>0</v>
      </c>
      <c r="R223" s="228">
        <f>Q223*H223</f>
        <v>0</v>
      </c>
      <c r="S223" s="228">
        <v>0</v>
      </c>
      <c r="T223" s="229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0" t="s">
        <v>151</v>
      </c>
      <c r="AT223" s="230" t="s">
        <v>147</v>
      </c>
      <c r="AU223" s="230" t="s">
        <v>83</v>
      </c>
      <c r="AY223" s="18" t="s">
        <v>144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8" t="s">
        <v>81</v>
      </c>
      <c r="BK223" s="231">
        <f>ROUND(I223*H223,2)</f>
        <v>0</v>
      </c>
      <c r="BL223" s="18" t="s">
        <v>151</v>
      </c>
      <c r="BM223" s="230" t="s">
        <v>852</v>
      </c>
    </row>
    <row r="224" spans="1:47" s="2" customFormat="1" ht="12">
      <c r="A224" s="39"/>
      <c r="B224" s="40"/>
      <c r="C224" s="41"/>
      <c r="D224" s="232" t="s">
        <v>153</v>
      </c>
      <c r="E224" s="41"/>
      <c r="F224" s="233" t="s">
        <v>798</v>
      </c>
      <c r="G224" s="41"/>
      <c r="H224" s="41"/>
      <c r="I224" s="234"/>
      <c r="J224" s="41"/>
      <c r="K224" s="41"/>
      <c r="L224" s="45"/>
      <c r="M224" s="235"/>
      <c r="N224" s="236"/>
      <c r="O224" s="92"/>
      <c r="P224" s="92"/>
      <c r="Q224" s="92"/>
      <c r="R224" s="92"/>
      <c r="S224" s="92"/>
      <c r="T224" s="93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153</v>
      </c>
      <c r="AU224" s="18" t="s">
        <v>83</v>
      </c>
    </row>
    <row r="225" spans="1:65" s="2" customFormat="1" ht="16.5" customHeight="1">
      <c r="A225" s="39"/>
      <c r="B225" s="40"/>
      <c r="C225" s="219" t="s">
        <v>496</v>
      </c>
      <c r="D225" s="219" t="s">
        <v>147</v>
      </c>
      <c r="E225" s="220" t="s">
        <v>853</v>
      </c>
      <c r="F225" s="221" t="s">
        <v>854</v>
      </c>
      <c r="G225" s="222" t="s">
        <v>773</v>
      </c>
      <c r="H225" s="223">
        <v>1</v>
      </c>
      <c r="I225" s="224"/>
      <c r="J225" s="225">
        <f>ROUND(I225*H225,2)</f>
        <v>0</v>
      </c>
      <c r="K225" s="221" t="s">
        <v>1</v>
      </c>
      <c r="L225" s="45"/>
      <c r="M225" s="226" t="s">
        <v>1</v>
      </c>
      <c r="N225" s="227" t="s">
        <v>38</v>
      </c>
      <c r="O225" s="92"/>
      <c r="P225" s="228">
        <f>O225*H225</f>
        <v>0</v>
      </c>
      <c r="Q225" s="228">
        <v>0</v>
      </c>
      <c r="R225" s="228">
        <f>Q225*H225</f>
        <v>0</v>
      </c>
      <c r="S225" s="228">
        <v>0</v>
      </c>
      <c r="T225" s="22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0" t="s">
        <v>151</v>
      </c>
      <c r="AT225" s="230" t="s">
        <v>147</v>
      </c>
      <c r="AU225" s="230" t="s">
        <v>83</v>
      </c>
      <c r="AY225" s="18" t="s">
        <v>144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8" t="s">
        <v>81</v>
      </c>
      <c r="BK225" s="231">
        <f>ROUND(I225*H225,2)</f>
        <v>0</v>
      </c>
      <c r="BL225" s="18" t="s">
        <v>151</v>
      </c>
      <c r="BM225" s="230" t="s">
        <v>855</v>
      </c>
    </row>
    <row r="226" spans="1:47" s="2" customFormat="1" ht="12">
      <c r="A226" s="39"/>
      <c r="B226" s="40"/>
      <c r="C226" s="41"/>
      <c r="D226" s="232" t="s">
        <v>153</v>
      </c>
      <c r="E226" s="41"/>
      <c r="F226" s="233" t="s">
        <v>856</v>
      </c>
      <c r="G226" s="41"/>
      <c r="H226" s="41"/>
      <c r="I226" s="234"/>
      <c r="J226" s="41"/>
      <c r="K226" s="41"/>
      <c r="L226" s="45"/>
      <c r="M226" s="235"/>
      <c r="N226" s="236"/>
      <c r="O226" s="92"/>
      <c r="P226" s="92"/>
      <c r="Q226" s="92"/>
      <c r="R226" s="92"/>
      <c r="S226" s="92"/>
      <c r="T226" s="93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153</v>
      </c>
      <c r="AU226" s="18" t="s">
        <v>83</v>
      </c>
    </row>
    <row r="227" spans="1:65" s="2" customFormat="1" ht="21.75" customHeight="1">
      <c r="A227" s="39"/>
      <c r="B227" s="40"/>
      <c r="C227" s="219" t="s">
        <v>503</v>
      </c>
      <c r="D227" s="219" t="s">
        <v>147</v>
      </c>
      <c r="E227" s="220" t="s">
        <v>857</v>
      </c>
      <c r="F227" s="221" t="s">
        <v>781</v>
      </c>
      <c r="G227" s="222" t="s">
        <v>773</v>
      </c>
      <c r="H227" s="223">
        <v>1</v>
      </c>
      <c r="I227" s="224"/>
      <c r="J227" s="225">
        <f>ROUND(I227*H227,2)</f>
        <v>0</v>
      </c>
      <c r="K227" s="221" t="s">
        <v>1</v>
      </c>
      <c r="L227" s="45"/>
      <c r="M227" s="226" t="s">
        <v>1</v>
      </c>
      <c r="N227" s="227" t="s">
        <v>38</v>
      </c>
      <c r="O227" s="92"/>
      <c r="P227" s="228">
        <f>O227*H227</f>
        <v>0</v>
      </c>
      <c r="Q227" s="228">
        <v>0</v>
      </c>
      <c r="R227" s="228">
        <f>Q227*H227</f>
        <v>0</v>
      </c>
      <c r="S227" s="228">
        <v>0</v>
      </c>
      <c r="T227" s="22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0" t="s">
        <v>151</v>
      </c>
      <c r="AT227" s="230" t="s">
        <v>147</v>
      </c>
      <c r="AU227" s="230" t="s">
        <v>83</v>
      </c>
      <c r="AY227" s="18" t="s">
        <v>144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8" t="s">
        <v>81</v>
      </c>
      <c r="BK227" s="231">
        <f>ROUND(I227*H227,2)</f>
        <v>0</v>
      </c>
      <c r="BL227" s="18" t="s">
        <v>151</v>
      </c>
      <c r="BM227" s="230" t="s">
        <v>858</v>
      </c>
    </row>
    <row r="228" spans="1:47" s="2" customFormat="1" ht="12">
      <c r="A228" s="39"/>
      <c r="B228" s="40"/>
      <c r="C228" s="41"/>
      <c r="D228" s="232" t="s">
        <v>153</v>
      </c>
      <c r="E228" s="41"/>
      <c r="F228" s="233" t="s">
        <v>781</v>
      </c>
      <c r="G228" s="41"/>
      <c r="H228" s="41"/>
      <c r="I228" s="234"/>
      <c r="J228" s="41"/>
      <c r="K228" s="41"/>
      <c r="L228" s="45"/>
      <c r="M228" s="235"/>
      <c r="N228" s="236"/>
      <c r="O228" s="92"/>
      <c r="P228" s="92"/>
      <c r="Q228" s="92"/>
      <c r="R228" s="92"/>
      <c r="S228" s="92"/>
      <c r="T228" s="93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153</v>
      </c>
      <c r="AU228" s="18" t="s">
        <v>83</v>
      </c>
    </row>
    <row r="229" spans="1:65" s="2" customFormat="1" ht="16.5" customHeight="1">
      <c r="A229" s="39"/>
      <c r="B229" s="40"/>
      <c r="C229" s="219" t="s">
        <v>536</v>
      </c>
      <c r="D229" s="219" t="s">
        <v>147</v>
      </c>
      <c r="E229" s="220" t="s">
        <v>859</v>
      </c>
      <c r="F229" s="221" t="s">
        <v>811</v>
      </c>
      <c r="G229" s="222" t="s">
        <v>773</v>
      </c>
      <c r="H229" s="223">
        <v>1</v>
      </c>
      <c r="I229" s="224"/>
      <c r="J229" s="225">
        <f>ROUND(I229*H229,2)</f>
        <v>0</v>
      </c>
      <c r="K229" s="221" t="s">
        <v>1</v>
      </c>
      <c r="L229" s="45"/>
      <c r="M229" s="226" t="s">
        <v>1</v>
      </c>
      <c r="N229" s="227" t="s">
        <v>38</v>
      </c>
      <c r="O229" s="92"/>
      <c r="P229" s="228">
        <f>O229*H229</f>
        <v>0</v>
      </c>
      <c r="Q229" s="228">
        <v>0</v>
      </c>
      <c r="R229" s="228">
        <f>Q229*H229</f>
        <v>0</v>
      </c>
      <c r="S229" s="228">
        <v>0</v>
      </c>
      <c r="T229" s="229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0" t="s">
        <v>151</v>
      </c>
      <c r="AT229" s="230" t="s">
        <v>147</v>
      </c>
      <c r="AU229" s="230" t="s">
        <v>83</v>
      </c>
      <c r="AY229" s="18" t="s">
        <v>144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8" t="s">
        <v>81</v>
      </c>
      <c r="BK229" s="231">
        <f>ROUND(I229*H229,2)</f>
        <v>0</v>
      </c>
      <c r="BL229" s="18" t="s">
        <v>151</v>
      </c>
      <c r="BM229" s="230" t="s">
        <v>860</v>
      </c>
    </row>
    <row r="230" spans="1:47" s="2" customFormat="1" ht="12">
      <c r="A230" s="39"/>
      <c r="B230" s="40"/>
      <c r="C230" s="41"/>
      <c r="D230" s="232" t="s">
        <v>153</v>
      </c>
      <c r="E230" s="41"/>
      <c r="F230" s="233" t="s">
        <v>813</v>
      </c>
      <c r="G230" s="41"/>
      <c r="H230" s="41"/>
      <c r="I230" s="234"/>
      <c r="J230" s="41"/>
      <c r="K230" s="41"/>
      <c r="L230" s="45"/>
      <c r="M230" s="235"/>
      <c r="N230" s="236"/>
      <c r="O230" s="92"/>
      <c r="P230" s="92"/>
      <c r="Q230" s="92"/>
      <c r="R230" s="92"/>
      <c r="S230" s="92"/>
      <c r="T230" s="93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153</v>
      </c>
      <c r="AU230" s="18" t="s">
        <v>83</v>
      </c>
    </row>
    <row r="231" spans="1:65" s="2" customFormat="1" ht="16.5" customHeight="1">
      <c r="A231" s="39"/>
      <c r="B231" s="40"/>
      <c r="C231" s="219" t="s">
        <v>541</v>
      </c>
      <c r="D231" s="219" t="s">
        <v>147</v>
      </c>
      <c r="E231" s="220" t="s">
        <v>861</v>
      </c>
      <c r="F231" s="221" t="s">
        <v>815</v>
      </c>
      <c r="G231" s="222" t="s">
        <v>773</v>
      </c>
      <c r="H231" s="223">
        <v>1</v>
      </c>
      <c r="I231" s="224"/>
      <c r="J231" s="225">
        <f>ROUND(I231*H231,2)</f>
        <v>0</v>
      </c>
      <c r="K231" s="221" t="s">
        <v>1</v>
      </c>
      <c r="L231" s="45"/>
      <c r="M231" s="226" t="s">
        <v>1</v>
      </c>
      <c r="N231" s="227" t="s">
        <v>38</v>
      </c>
      <c r="O231" s="92"/>
      <c r="P231" s="228">
        <f>O231*H231</f>
        <v>0</v>
      </c>
      <c r="Q231" s="228">
        <v>0</v>
      </c>
      <c r="R231" s="228">
        <f>Q231*H231</f>
        <v>0</v>
      </c>
      <c r="S231" s="228">
        <v>0</v>
      </c>
      <c r="T231" s="22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0" t="s">
        <v>151</v>
      </c>
      <c r="AT231" s="230" t="s">
        <v>147</v>
      </c>
      <c r="AU231" s="230" t="s">
        <v>83</v>
      </c>
      <c r="AY231" s="18" t="s">
        <v>144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8" t="s">
        <v>81</v>
      </c>
      <c r="BK231" s="231">
        <f>ROUND(I231*H231,2)</f>
        <v>0</v>
      </c>
      <c r="BL231" s="18" t="s">
        <v>151</v>
      </c>
      <c r="BM231" s="230" t="s">
        <v>862</v>
      </c>
    </row>
    <row r="232" spans="1:47" s="2" customFormat="1" ht="12">
      <c r="A232" s="39"/>
      <c r="B232" s="40"/>
      <c r="C232" s="41"/>
      <c r="D232" s="232" t="s">
        <v>153</v>
      </c>
      <c r="E232" s="41"/>
      <c r="F232" s="233" t="s">
        <v>817</v>
      </c>
      <c r="G232" s="41"/>
      <c r="H232" s="41"/>
      <c r="I232" s="234"/>
      <c r="J232" s="41"/>
      <c r="K232" s="41"/>
      <c r="L232" s="45"/>
      <c r="M232" s="235"/>
      <c r="N232" s="236"/>
      <c r="O232" s="92"/>
      <c r="P232" s="92"/>
      <c r="Q232" s="92"/>
      <c r="R232" s="92"/>
      <c r="S232" s="92"/>
      <c r="T232" s="93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153</v>
      </c>
      <c r="AU232" s="18" t="s">
        <v>83</v>
      </c>
    </row>
    <row r="233" spans="1:65" s="2" customFormat="1" ht="16.5" customHeight="1">
      <c r="A233" s="39"/>
      <c r="B233" s="40"/>
      <c r="C233" s="219" t="s">
        <v>548</v>
      </c>
      <c r="D233" s="219" t="s">
        <v>147</v>
      </c>
      <c r="E233" s="220" t="s">
        <v>863</v>
      </c>
      <c r="F233" s="221" t="s">
        <v>864</v>
      </c>
      <c r="G233" s="222" t="s">
        <v>773</v>
      </c>
      <c r="H233" s="223">
        <v>1</v>
      </c>
      <c r="I233" s="224"/>
      <c r="J233" s="225">
        <f>ROUND(I233*H233,2)</f>
        <v>0</v>
      </c>
      <c r="K233" s="221" t="s">
        <v>1</v>
      </c>
      <c r="L233" s="45"/>
      <c r="M233" s="226" t="s">
        <v>1</v>
      </c>
      <c r="N233" s="227" t="s">
        <v>38</v>
      </c>
      <c r="O233" s="92"/>
      <c r="P233" s="228">
        <f>O233*H233</f>
        <v>0</v>
      </c>
      <c r="Q233" s="228">
        <v>0</v>
      </c>
      <c r="R233" s="228">
        <f>Q233*H233</f>
        <v>0</v>
      </c>
      <c r="S233" s="228">
        <v>0</v>
      </c>
      <c r="T233" s="22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0" t="s">
        <v>151</v>
      </c>
      <c r="AT233" s="230" t="s">
        <v>147</v>
      </c>
      <c r="AU233" s="230" t="s">
        <v>83</v>
      </c>
      <c r="AY233" s="18" t="s">
        <v>144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8" t="s">
        <v>81</v>
      </c>
      <c r="BK233" s="231">
        <f>ROUND(I233*H233,2)</f>
        <v>0</v>
      </c>
      <c r="BL233" s="18" t="s">
        <v>151</v>
      </c>
      <c r="BM233" s="230" t="s">
        <v>865</v>
      </c>
    </row>
    <row r="234" spans="1:47" s="2" customFormat="1" ht="12">
      <c r="A234" s="39"/>
      <c r="B234" s="40"/>
      <c r="C234" s="41"/>
      <c r="D234" s="232" t="s">
        <v>153</v>
      </c>
      <c r="E234" s="41"/>
      <c r="F234" s="233" t="s">
        <v>866</v>
      </c>
      <c r="G234" s="41"/>
      <c r="H234" s="41"/>
      <c r="I234" s="234"/>
      <c r="J234" s="41"/>
      <c r="K234" s="41"/>
      <c r="L234" s="45"/>
      <c r="M234" s="235"/>
      <c r="N234" s="236"/>
      <c r="O234" s="92"/>
      <c r="P234" s="92"/>
      <c r="Q234" s="92"/>
      <c r="R234" s="92"/>
      <c r="S234" s="92"/>
      <c r="T234" s="93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153</v>
      </c>
      <c r="AU234" s="18" t="s">
        <v>83</v>
      </c>
    </row>
    <row r="235" spans="1:65" s="2" customFormat="1" ht="16.5" customHeight="1">
      <c r="A235" s="39"/>
      <c r="B235" s="40"/>
      <c r="C235" s="219" t="s">
        <v>553</v>
      </c>
      <c r="D235" s="219" t="s">
        <v>147</v>
      </c>
      <c r="E235" s="220" t="s">
        <v>867</v>
      </c>
      <c r="F235" s="221" t="s">
        <v>868</v>
      </c>
      <c r="G235" s="222" t="s">
        <v>385</v>
      </c>
      <c r="H235" s="290"/>
      <c r="I235" s="224"/>
      <c r="J235" s="225">
        <f>ROUND(I235*H235,2)</f>
        <v>0</v>
      </c>
      <c r="K235" s="221" t="s">
        <v>1</v>
      </c>
      <c r="L235" s="45"/>
      <c r="M235" s="226" t="s">
        <v>1</v>
      </c>
      <c r="N235" s="227" t="s">
        <v>38</v>
      </c>
      <c r="O235" s="92"/>
      <c r="P235" s="228">
        <f>O235*H235</f>
        <v>0</v>
      </c>
      <c r="Q235" s="228">
        <v>0</v>
      </c>
      <c r="R235" s="228">
        <f>Q235*H235</f>
        <v>0</v>
      </c>
      <c r="S235" s="228">
        <v>0</v>
      </c>
      <c r="T235" s="22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0" t="s">
        <v>151</v>
      </c>
      <c r="AT235" s="230" t="s">
        <v>147</v>
      </c>
      <c r="AU235" s="230" t="s">
        <v>83</v>
      </c>
      <c r="AY235" s="18" t="s">
        <v>144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8" t="s">
        <v>81</v>
      </c>
      <c r="BK235" s="231">
        <f>ROUND(I235*H235,2)</f>
        <v>0</v>
      </c>
      <c r="BL235" s="18" t="s">
        <v>151</v>
      </c>
      <c r="BM235" s="230" t="s">
        <v>869</v>
      </c>
    </row>
    <row r="236" spans="1:47" s="2" customFormat="1" ht="12">
      <c r="A236" s="39"/>
      <c r="B236" s="40"/>
      <c r="C236" s="41"/>
      <c r="D236" s="232" t="s">
        <v>153</v>
      </c>
      <c r="E236" s="41"/>
      <c r="F236" s="233" t="s">
        <v>868</v>
      </c>
      <c r="G236" s="41"/>
      <c r="H236" s="41"/>
      <c r="I236" s="234"/>
      <c r="J236" s="41"/>
      <c r="K236" s="41"/>
      <c r="L236" s="45"/>
      <c r="M236" s="291"/>
      <c r="N236" s="292"/>
      <c r="O236" s="293"/>
      <c r="P236" s="293"/>
      <c r="Q236" s="293"/>
      <c r="R236" s="293"/>
      <c r="S236" s="293"/>
      <c r="T236" s="294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153</v>
      </c>
      <c r="AU236" s="18" t="s">
        <v>83</v>
      </c>
    </row>
    <row r="237" spans="1:31" s="2" customFormat="1" ht="6.95" customHeight="1">
      <c r="A237" s="39"/>
      <c r="B237" s="67"/>
      <c r="C237" s="68"/>
      <c r="D237" s="68"/>
      <c r="E237" s="68"/>
      <c r="F237" s="68"/>
      <c r="G237" s="68"/>
      <c r="H237" s="68"/>
      <c r="I237" s="68"/>
      <c r="J237" s="68"/>
      <c r="K237" s="68"/>
      <c r="L237" s="45"/>
      <c r="M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</row>
  </sheetData>
  <sheetProtection password="CC35" sheet="1" objects="1" scenarios="1" formatColumns="0" formatRows="0" autoFilter="0"/>
  <autoFilter ref="C127:K236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83</v>
      </c>
    </row>
    <row r="4" spans="2:46" s="1" customFormat="1" ht="24.95" customHeight="1">
      <c r="B4" s="21"/>
      <c r="D4" s="139" t="s">
        <v>108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CLVK - Nájemní jednotky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870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29. 9. 2022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21</v>
      </c>
      <c r="F15" s="39"/>
      <c r="G15" s="39"/>
      <c r="H15" s="39"/>
      <c r="I15" s="141" t="s">
        <v>26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21</v>
      </c>
      <c r="F21" s="39"/>
      <c r="G21" s="39"/>
      <c r="H21" s="39"/>
      <c r="I21" s="141" t="s">
        <v>26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21</v>
      </c>
      <c r="F24" s="39"/>
      <c r="G24" s="39"/>
      <c r="H24" s="39"/>
      <c r="I24" s="141" t="s">
        <v>26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ROUND((SUM(BE121:BE284)),2)</f>
        <v>0</v>
      </c>
      <c r="G33" s="39"/>
      <c r="H33" s="39"/>
      <c r="I33" s="156">
        <v>0.21</v>
      </c>
      <c r="J33" s="155">
        <f>ROUND(((SUM(BE121:BE284))*I33),2)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ROUND((SUM(BF121:BF284)),2)</f>
        <v>0</v>
      </c>
      <c r="G34" s="39"/>
      <c r="H34" s="39"/>
      <c r="I34" s="156">
        <v>0.15</v>
      </c>
      <c r="J34" s="155">
        <f>ROUND(((SUM(BF121:BF284))*I34),2)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ROUND((SUM(BG121:BG284)),2)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ROUND((SUM(BH121:BH284)),2)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ROUND((SUM(BI121:BI284)),2)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CLVK - Nájemní jednotky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D.1.4.2 - VZT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29. 9. 2022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112</v>
      </c>
      <c r="D94" s="177"/>
      <c r="E94" s="177"/>
      <c r="F94" s="177"/>
      <c r="G94" s="177"/>
      <c r="H94" s="177"/>
      <c r="I94" s="177"/>
      <c r="J94" s="178" t="s">
        <v>113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114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115</v>
      </c>
    </row>
    <row r="97" spans="1:31" s="9" customFormat="1" ht="24.95" customHeight="1">
      <c r="A97" s="9"/>
      <c r="B97" s="180"/>
      <c r="C97" s="181"/>
      <c r="D97" s="182" t="s">
        <v>871</v>
      </c>
      <c r="E97" s="183"/>
      <c r="F97" s="183"/>
      <c r="G97" s="183"/>
      <c r="H97" s="183"/>
      <c r="I97" s="183"/>
      <c r="J97" s="184">
        <f>J122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872</v>
      </c>
      <c r="E98" s="189"/>
      <c r="F98" s="189"/>
      <c r="G98" s="189"/>
      <c r="H98" s="189"/>
      <c r="I98" s="189"/>
      <c r="J98" s="190">
        <f>J123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873</v>
      </c>
      <c r="E99" s="189"/>
      <c r="F99" s="189"/>
      <c r="G99" s="189"/>
      <c r="H99" s="189"/>
      <c r="I99" s="189"/>
      <c r="J99" s="190">
        <f>J186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874</v>
      </c>
      <c r="E100" s="189"/>
      <c r="F100" s="189"/>
      <c r="G100" s="189"/>
      <c r="H100" s="189"/>
      <c r="I100" s="189"/>
      <c r="J100" s="190">
        <f>J251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875</v>
      </c>
      <c r="E101" s="189"/>
      <c r="F101" s="189"/>
      <c r="G101" s="189"/>
      <c r="H101" s="189"/>
      <c r="I101" s="189"/>
      <c r="J101" s="190">
        <f>J274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129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75" t="str">
        <f>E7</f>
        <v>CLVK - Nájemní jednotky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109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D.1.4.2 - VZT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 xml:space="preserve"> </v>
      </c>
      <c r="G115" s="41"/>
      <c r="H115" s="41"/>
      <c r="I115" s="33" t="s">
        <v>22</v>
      </c>
      <c r="J115" s="80" t="str">
        <f>IF(J12="","",J12)</f>
        <v>29. 9. 2022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24</v>
      </c>
      <c r="D117" s="41"/>
      <c r="E117" s="41"/>
      <c r="F117" s="28" t="str">
        <f>E15</f>
        <v xml:space="preserve"> </v>
      </c>
      <c r="G117" s="41"/>
      <c r="H117" s="41"/>
      <c r="I117" s="33" t="s">
        <v>29</v>
      </c>
      <c r="J117" s="37" t="str">
        <f>E21</f>
        <v xml:space="preserve"> 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27</v>
      </c>
      <c r="D118" s="41"/>
      <c r="E118" s="41"/>
      <c r="F118" s="28" t="str">
        <f>IF(E18="","",E18)</f>
        <v>Vyplň údaj</v>
      </c>
      <c r="G118" s="41"/>
      <c r="H118" s="41"/>
      <c r="I118" s="33" t="s">
        <v>31</v>
      </c>
      <c r="J118" s="37" t="str">
        <f>E24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192"/>
      <c r="B120" s="193"/>
      <c r="C120" s="194" t="s">
        <v>130</v>
      </c>
      <c r="D120" s="195" t="s">
        <v>58</v>
      </c>
      <c r="E120" s="195" t="s">
        <v>54</v>
      </c>
      <c r="F120" s="195" t="s">
        <v>55</v>
      </c>
      <c r="G120" s="195" t="s">
        <v>131</v>
      </c>
      <c r="H120" s="195" t="s">
        <v>132</v>
      </c>
      <c r="I120" s="195" t="s">
        <v>133</v>
      </c>
      <c r="J120" s="195" t="s">
        <v>113</v>
      </c>
      <c r="K120" s="196" t="s">
        <v>134</v>
      </c>
      <c r="L120" s="197"/>
      <c r="M120" s="101" t="s">
        <v>1</v>
      </c>
      <c r="N120" s="102" t="s">
        <v>37</v>
      </c>
      <c r="O120" s="102" t="s">
        <v>135</v>
      </c>
      <c r="P120" s="102" t="s">
        <v>136</v>
      </c>
      <c r="Q120" s="102" t="s">
        <v>137</v>
      </c>
      <c r="R120" s="102" t="s">
        <v>138</v>
      </c>
      <c r="S120" s="102" t="s">
        <v>139</v>
      </c>
      <c r="T120" s="103" t="s">
        <v>140</v>
      </c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</row>
    <row r="121" spans="1:63" s="2" customFormat="1" ht="22.8" customHeight="1">
      <c r="A121" s="39"/>
      <c r="B121" s="40"/>
      <c r="C121" s="108" t="s">
        <v>141</v>
      </c>
      <c r="D121" s="41"/>
      <c r="E121" s="41"/>
      <c r="F121" s="41"/>
      <c r="G121" s="41"/>
      <c r="H121" s="41"/>
      <c r="I121" s="41"/>
      <c r="J121" s="198">
        <f>BK121</f>
        <v>0</v>
      </c>
      <c r="K121" s="41"/>
      <c r="L121" s="45"/>
      <c r="M121" s="104"/>
      <c r="N121" s="199"/>
      <c r="O121" s="105"/>
      <c r="P121" s="200">
        <f>P122</f>
        <v>0</v>
      </c>
      <c r="Q121" s="105"/>
      <c r="R121" s="200">
        <f>R122</f>
        <v>0</v>
      </c>
      <c r="S121" s="105"/>
      <c r="T121" s="201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72</v>
      </c>
      <c r="AU121" s="18" t="s">
        <v>115</v>
      </c>
      <c r="BK121" s="202">
        <f>BK122</f>
        <v>0</v>
      </c>
    </row>
    <row r="122" spans="1:63" s="12" customFormat="1" ht="25.9" customHeight="1">
      <c r="A122" s="12"/>
      <c r="B122" s="203"/>
      <c r="C122" s="204"/>
      <c r="D122" s="205" t="s">
        <v>72</v>
      </c>
      <c r="E122" s="206" t="s">
        <v>876</v>
      </c>
      <c r="F122" s="206" t="s">
        <v>877</v>
      </c>
      <c r="G122" s="204"/>
      <c r="H122" s="204"/>
      <c r="I122" s="207"/>
      <c r="J122" s="208">
        <f>BK122</f>
        <v>0</v>
      </c>
      <c r="K122" s="204"/>
      <c r="L122" s="209"/>
      <c r="M122" s="210"/>
      <c r="N122" s="211"/>
      <c r="O122" s="211"/>
      <c r="P122" s="212">
        <f>P123+P186+P251+P274</f>
        <v>0</v>
      </c>
      <c r="Q122" s="211"/>
      <c r="R122" s="212">
        <f>R123+R186+R251+R274</f>
        <v>0</v>
      </c>
      <c r="S122" s="211"/>
      <c r="T122" s="213">
        <f>T123+T186+T251+T274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81</v>
      </c>
      <c r="AT122" s="215" t="s">
        <v>72</v>
      </c>
      <c r="AU122" s="215" t="s">
        <v>73</v>
      </c>
      <c r="AY122" s="214" t="s">
        <v>144</v>
      </c>
      <c r="BK122" s="216">
        <f>BK123+BK186+BK251+BK274</f>
        <v>0</v>
      </c>
    </row>
    <row r="123" spans="1:63" s="12" customFormat="1" ht="22.8" customHeight="1">
      <c r="A123" s="12"/>
      <c r="B123" s="203"/>
      <c r="C123" s="204"/>
      <c r="D123" s="205" t="s">
        <v>72</v>
      </c>
      <c r="E123" s="217" t="s">
        <v>878</v>
      </c>
      <c r="F123" s="217" t="s">
        <v>879</v>
      </c>
      <c r="G123" s="204"/>
      <c r="H123" s="204"/>
      <c r="I123" s="207"/>
      <c r="J123" s="218">
        <f>BK123</f>
        <v>0</v>
      </c>
      <c r="K123" s="204"/>
      <c r="L123" s="209"/>
      <c r="M123" s="210"/>
      <c r="N123" s="211"/>
      <c r="O123" s="211"/>
      <c r="P123" s="212">
        <f>SUM(P124:P185)</f>
        <v>0</v>
      </c>
      <c r="Q123" s="211"/>
      <c r="R123" s="212">
        <f>SUM(R124:R185)</f>
        <v>0</v>
      </c>
      <c r="S123" s="211"/>
      <c r="T123" s="213">
        <f>SUM(T124:T185)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81</v>
      </c>
      <c r="AT123" s="215" t="s">
        <v>72</v>
      </c>
      <c r="AU123" s="215" t="s">
        <v>81</v>
      </c>
      <c r="AY123" s="214" t="s">
        <v>144</v>
      </c>
      <c r="BK123" s="216">
        <f>SUM(BK124:BK185)</f>
        <v>0</v>
      </c>
    </row>
    <row r="124" spans="1:65" s="2" customFormat="1" ht="78" customHeight="1">
      <c r="A124" s="39"/>
      <c r="B124" s="40"/>
      <c r="C124" s="219" t="s">
        <v>81</v>
      </c>
      <c r="D124" s="219" t="s">
        <v>147</v>
      </c>
      <c r="E124" s="220" t="s">
        <v>880</v>
      </c>
      <c r="F124" s="221" t="s">
        <v>881</v>
      </c>
      <c r="G124" s="222" t="s">
        <v>882</v>
      </c>
      <c r="H124" s="223">
        <v>1</v>
      </c>
      <c r="I124" s="224"/>
      <c r="J124" s="225">
        <f>ROUND(I124*H124,2)</f>
        <v>0</v>
      </c>
      <c r="K124" s="221" t="s">
        <v>1</v>
      </c>
      <c r="L124" s="45"/>
      <c r="M124" s="226" t="s">
        <v>1</v>
      </c>
      <c r="N124" s="227" t="s">
        <v>38</v>
      </c>
      <c r="O124" s="92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0" t="s">
        <v>151</v>
      </c>
      <c r="AT124" s="230" t="s">
        <v>147</v>
      </c>
      <c r="AU124" s="230" t="s">
        <v>83</v>
      </c>
      <c r="AY124" s="18" t="s">
        <v>144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8" t="s">
        <v>81</v>
      </c>
      <c r="BK124" s="231">
        <f>ROUND(I124*H124,2)</f>
        <v>0</v>
      </c>
      <c r="BL124" s="18" t="s">
        <v>151</v>
      </c>
      <c r="BM124" s="230" t="s">
        <v>883</v>
      </c>
    </row>
    <row r="125" spans="1:47" s="2" customFormat="1" ht="12">
      <c r="A125" s="39"/>
      <c r="B125" s="40"/>
      <c r="C125" s="41"/>
      <c r="D125" s="232" t="s">
        <v>153</v>
      </c>
      <c r="E125" s="41"/>
      <c r="F125" s="233" t="s">
        <v>884</v>
      </c>
      <c r="G125" s="41"/>
      <c r="H125" s="41"/>
      <c r="I125" s="234"/>
      <c r="J125" s="41"/>
      <c r="K125" s="41"/>
      <c r="L125" s="45"/>
      <c r="M125" s="235"/>
      <c r="N125" s="236"/>
      <c r="O125" s="92"/>
      <c r="P125" s="92"/>
      <c r="Q125" s="92"/>
      <c r="R125" s="92"/>
      <c r="S125" s="92"/>
      <c r="T125" s="93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153</v>
      </c>
      <c r="AU125" s="18" t="s">
        <v>83</v>
      </c>
    </row>
    <row r="126" spans="1:47" s="2" customFormat="1" ht="12">
      <c r="A126" s="39"/>
      <c r="B126" s="40"/>
      <c r="C126" s="41"/>
      <c r="D126" s="232" t="s">
        <v>885</v>
      </c>
      <c r="E126" s="41"/>
      <c r="F126" s="295" t="s">
        <v>886</v>
      </c>
      <c r="G126" s="41"/>
      <c r="H126" s="41"/>
      <c r="I126" s="234"/>
      <c r="J126" s="41"/>
      <c r="K126" s="41"/>
      <c r="L126" s="45"/>
      <c r="M126" s="235"/>
      <c r="N126" s="236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885</v>
      </c>
      <c r="AU126" s="18" t="s">
        <v>83</v>
      </c>
    </row>
    <row r="127" spans="1:65" s="2" customFormat="1" ht="21.75" customHeight="1">
      <c r="A127" s="39"/>
      <c r="B127" s="40"/>
      <c r="C127" s="219" t="s">
        <v>83</v>
      </c>
      <c r="D127" s="219" t="s">
        <v>147</v>
      </c>
      <c r="E127" s="220" t="s">
        <v>887</v>
      </c>
      <c r="F127" s="221" t="s">
        <v>888</v>
      </c>
      <c r="G127" s="222" t="s">
        <v>889</v>
      </c>
      <c r="H127" s="223">
        <v>1</v>
      </c>
      <c r="I127" s="224"/>
      <c r="J127" s="225">
        <f>ROUND(I127*H127,2)</f>
        <v>0</v>
      </c>
      <c r="K127" s="221" t="s">
        <v>1</v>
      </c>
      <c r="L127" s="45"/>
      <c r="M127" s="226" t="s">
        <v>1</v>
      </c>
      <c r="N127" s="227" t="s">
        <v>38</v>
      </c>
      <c r="O127" s="92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151</v>
      </c>
      <c r="AT127" s="230" t="s">
        <v>147</v>
      </c>
      <c r="AU127" s="230" t="s">
        <v>83</v>
      </c>
      <c r="AY127" s="18" t="s">
        <v>144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81</v>
      </c>
      <c r="BK127" s="231">
        <f>ROUND(I127*H127,2)</f>
        <v>0</v>
      </c>
      <c r="BL127" s="18" t="s">
        <v>151</v>
      </c>
      <c r="BM127" s="230" t="s">
        <v>890</v>
      </c>
    </row>
    <row r="128" spans="1:47" s="2" customFormat="1" ht="12">
      <c r="A128" s="39"/>
      <c r="B128" s="40"/>
      <c r="C128" s="41"/>
      <c r="D128" s="232" t="s">
        <v>153</v>
      </c>
      <c r="E128" s="41"/>
      <c r="F128" s="233" t="s">
        <v>888</v>
      </c>
      <c r="G128" s="41"/>
      <c r="H128" s="41"/>
      <c r="I128" s="234"/>
      <c r="J128" s="41"/>
      <c r="K128" s="41"/>
      <c r="L128" s="45"/>
      <c r="M128" s="235"/>
      <c r="N128" s="236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153</v>
      </c>
      <c r="AU128" s="18" t="s">
        <v>83</v>
      </c>
    </row>
    <row r="129" spans="1:65" s="2" customFormat="1" ht="24.15" customHeight="1">
      <c r="A129" s="39"/>
      <c r="B129" s="40"/>
      <c r="C129" s="219" t="s">
        <v>145</v>
      </c>
      <c r="D129" s="219" t="s">
        <v>147</v>
      </c>
      <c r="E129" s="220" t="s">
        <v>891</v>
      </c>
      <c r="F129" s="221" t="s">
        <v>892</v>
      </c>
      <c r="G129" s="222" t="s">
        <v>889</v>
      </c>
      <c r="H129" s="223">
        <v>4</v>
      </c>
      <c r="I129" s="224"/>
      <c r="J129" s="225">
        <f>ROUND(I129*H129,2)</f>
        <v>0</v>
      </c>
      <c r="K129" s="221" t="s">
        <v>1</v>
      </c>
      <c r="L129" s="45"/>
      <c r="M129" s="226" t="s">
        <v>1</v>
      </c>
      <c r="N129" s="227" t="s">
        <v>38</v>
      </c>
      <c r="O129" s="92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151</v>
      </c>
      <c r="AT129" s="230" t="s">
        <v>147</v>
      </c>
      <c r="AU129" s="230" t="s">
        <v>83</v>
      </c>
      <c r="AY129" s="18" t="s">
        <v>144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81</v>
      </c>
      <c r="BK129" s="231">
        <f>ROUND(I129*H129,2)</f>
        <v>0</v>
      </c>
      <c r="BL129" s="18" t="s">
        <v>151</v>
      </c>
      <c r="BM129" s="230" t="s">
        <v>893</v>
      </c>
    </row>
    <row r="130" spans="1:47" s="2" customFormat="1" ht="12">
      <c r="A130" s="39"/>
      <c r="B130" s="40"/>
      <c r="C130" s="41"/>
      <c r="D130" s="232" t="s">
        <v>153</v>
      </c>
      <c r="E130" s="41"/>
      <c r="F130" s="233" t="s">
        <v>892</v>
      </c>
      <c r="G130" s="41"/>
      <c r="H130" s="41"/>
      <c r="I130" s="234"/>
      <c r="J130" s="41"/>
      <c r="K130" s="41"/>
      <c r="L130" s="45"/>
      <c r="M130" s="235"/>
      <c r="N130" s="236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153</v>
      </c>
      <c r="AU130" s="18" t="s">
        <v>83</v>
      </c>
    </row>
    <row r="131" spans="1:65" s="2" customFormat="1" ht="66.75" customHeight="1">
      <c r="A131" s="39"/>
      <c r="B131" s="40"/>
      <c r="C131" s="219" t="s">
        <v>151</v>
      </c>
      <c r="D131" s="219" t="s">
        <v>147</v>
      </c>
      <c r="E131" s="220" t="s">
        <v>894</v>
      </c>
      <c r="F131" s="221" t="s">
        <v>895</v>
      </c>
      <c r="G131" s="222" t="s">
        <v>882</v>
      </c>
      <c r="H131" s="223">
        <v>1</v>
      </c>
      <c r="I131" s="224"/>
      <c r="J131" s="225">
        <f>ROUND(I131*H131,2)</f>
        <v>0</v>
      </c>
      <c r="K131" s="221" t="s">
        <v>1</v>
      </c>
      <c r="L131" s="45"/>
      <c r="M131" s="226" t="s">
        <v>1</v>
      </c>
      <c r="N131" s="227" t="s">
        <v>38</v>
      </c>
      <c r="O131" s="9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151</v>
      </c>
      <c r="AT131" s="230" t="s">
        <v>147</v>
      </c>
      <c r="AU131" s="230" t="s">
        <v>83</v>
      </c>
      <c r="AY131" s="18" t="s">
        <v>144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81</v>
      </c>
      <c r="BK131" s="231">
        <f>ROUND(I131*H131,2)</f>
        <v>0</v>
      </c>
      <c r="BL131" s="18" t="s">
        <v>151</v>
      </c>
      <c r="BM131" s="230" t="s">
        <v>896</v>
      </c>
    </row>
    <row r="132" spans="1:47" s="2" customFormat="1" ht="12">
      <c r="A132" s="39"/>
      <c r="B132" s="40"/>
      <c r="C132" s="41"/>
      <c r="D132" s="232" t="s">
        <v>153</v>
      </c>
      <c r="E132" s="41"/>
      <c r="F132" s="233" t="s">
        <v>897</v>
      </c>
      <c r="G132" s="41"/>
      <c r="H132" s="41"/>
      <c r="I132" s="234"/>
      <c r="J132" s="41"/>
      <c r="K132" s="41"/>
      <c r="L132" s="45"/>
      <c r="M132" s="235"/>
      <c r="N132" s="236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153</v>
      </c>
      <c r="AU132" s="18" t="s">
        <v>83</v>
      </c>
    </row>
    <row r="133" spans="1:47" s="2" customFormat="1" ht="12">
      <c r="A133" s="39"/>
      <c r="B133" s="40"/>
      <c r="C133" s="41"/>
      <c r="D133" s="232" t="s">
        <v>885</v>
      </c>
      <c r="E133" s="41"/>
      <c r="F133" s="295" t="s">
        <v>898</v>
      </c>
      <c r="G133" s="41"/>
      <c r="H133" s="41"/>
      <c r="I133" s="234"/>
      <c r="J133" s="41"/>
      <c r="K133" s="41"/>
      <c r="L133" s="45"/>
      <c r="M133" s="235"/>
      <c r="N133" s="236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885</v>
      </c>
      <c r="AU133" s="18" t="s">
        <v>83</v>
      </c>
    </row>
    <row r="134" spans="1:65" s="2" customFormat="1" ht="37.8" customHeight="1">
      <c r="A134" s="39"/>
      <c r="B134" s="40"/>
      <c r="C134" s="219" t="s">
        <v>298</v>
      </c>
      <c r="D134" s="219" t="s">
        <v>147</v>
      </c>
      <c r="E134" s="220" t="s">
        <v>899</v>
      </c>
      <c r="F134" s="221" t="s">
        <v>900</v>
      </c>
      <c r="G134" s="222" t="s">
        <v>889</v>
      </c>
      <c r="H134" s="223">
        <v>3</v>
      </c>
      <c r="I134" s="224"/>
      <c r="J134" s="225">
        <f>ROUND(I134*H134,2)</f>
        <v>0</v>
      </c>
      <c r="K134" s="221" t="s">
        <v>1</v>
      </c>
      <c r="L134" s="45"/>
      <c r="M134" s="226" t="s">
        <v>1</v>
      </c>
      <c r="N134" s="227" t="s">
        <v>38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151</v>
      </c>
      <c r="AT134" s="230" t="s">
        <v>147</v>
      </c>
      <c r="AU134" s="230" t="s">
        <v>83</v>
      </c>
      <c r="AY134" s="18" t="s">
        <v>144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81</v>
      </c>
      <c r="BK134" s="231">
        <f>ROUND(I134*H134,2)</f>
        <v>0</v>
      </c>
      <c r="BL134" s="18" t="s">
        <v>151</v>
      </c>
      <c r="BM134" s="230" t="s">
        <v>901</v>
      </c>
    </row>
    <row r="135" spans="1:47" s="2" customFormat="1" ht="12">
      <c r="A135" s="39"/>
      <c r="B135" s="40"/>
      <c r="C135" s="41"/>
      <c r="D135" s="232" t="s">
        <v>153</v>
      </c>
      <c r="E135" s="41"/>
      <c r="F135" s="233" t="s">
        <v>900</v>
      </c>
      <c r="G135" s="41"/>
      <c r="H135" s="41"/>
      <c r="I135" s="234"/>
      <c r="J135" s="41"/>
      <c r="K135" s="41"/>
      <c r="L135" s="45"/>
      <c r="M135" s="235"/>
      <c r="N135" s="236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153</v>
      </c>
      <c r="AU135" s="18" t="s">
        <v>83</v>
      </c>
    </row>
    <row r="136" spans="1:65" s="2" customFormat="1" ht="37.8" customHeight="1">
      <c r="A136" s="39"/>
      <c r="B136" s="40"/>
      <c r="C136" s="219" t="s">
        <v>164</v>
      </c>
      <c r="D136" s="219" t="s">
        <v>147</v>
      </c>
      <c r="E136" s="220" t="s">
        <v>902</v>
      </c>
      <c r="F136" s="221" t="s">
        <v>903</v>
      </c>
      <c r="G136" s="222" t="s">
        <v>889</v>
      </c>
      <c r="H136" s="223">
        <v>4</v>
      </c>
      <c r="I136" s="224"/>
      <c r="J136" s="225">
        <f>ROUND(I136*H136,2)</f>
        <v>0</v>
      </c>
      <c r="K136" s="221" t="s">
        <v>1</v>
      </c>
      <c r="L136" s="45"/>
      <c r="M136" s="226" t="s">
        <v>1</v>
      </c>
      <c r="N136" s="227" t="s">
        <v>38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151</v>
      </c>
      <c r="AT136" s="230" t="s">
        <v>147</v>
      </c>
      <c r="AU136" s="230" t="s">
        <v>83</v>
      </c>
      <c r="AY136" s="18" t="s">
        <v>144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81</v>
      </c>
      <c r="BK136" s="231">
        <f>ROUND(I136*H136,2)</f>
        <v>0</v>
      </c>
      <c r="BL136" s="18" t="s">
        <v>151</v>
      </c>
      <c r="BM136" s="230" t="s">
        <v>904</v>
      </c>
    </row>
    <row r="137" spans="1:47" s="2" customFormat="1" ht="12">
      <c r="A137" s="39"/>
      <c r="B137" s="40"/>
      <c r="C137" s="41"/>
      <c r="D137" s="232" t="s">
        <v>153</v>
      </c>
      <c r="E137" s="41"/>
      <c r="F137" s="233" t="s">
        <v>903</v>
      </c>
      <c r="G137" s="41"/>
      <c r="H137" s="41"/>
      <c r="I137" s="234"/>
      <c r="J137" s="41"/>
      <c r="K137" s="41"/>
      <c r="L137" s="45"/>
      <c r="M137" s="235"/>
      <c r="N137" s="236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153</v>
      </c>
      <c r="AU137" s="18" t="s">
        <v>83</v>
      </c>
    </row>
    <row r="138" spans="1:65" s="2" customFormat="1" ht="37.8" customHeight="1">
      <c r="A138" s="39"/>
      <c r="B138" s="40"/>
      <c r="C138" s="219" t="s">
        <v>313</v>
      </c>
      <c r="D138" s="219" t="s">
        <v>147</v>
      </c>
      <c r="E138" s="220" t="s">
        <v>905</v>
      </c>
      <c r="F138" s="221" t="s">
        <v>906</v>
      </c>
      <c r="G138" s="222" t="s">
        <v>889</v>
      </c>
      <c r="H138" s="223">
        <v>4</v>
      </c>
      <c r="I138" s="224"/>
      <c r="J138" s="225">
        <f>ROUND(I138*H138,2)</f>
        <v>0</v>
      </c>
      <c r="K138" s="221" t="s">
        <v>1</v>
      </c>
      <c r="L138" s="45"/>
      <c r="M138" s="226" t="s">
        <v>1</v>
      </c>
      <c r="N138" s="227" t="s">
        <v>38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151</v>
      </c>
      <c r="AT138" s="230" t="s">
        <v>147</v>
      </c>
      <c r="AU138" s="230" t="s">
        <v>83</v>
      </c>
      <c r="AY138" s="18" t="s">
        <v>144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81</v>
      </c>
      <c r="BK138" s="231">
        <f>ROUND(I138*H138,2)</f>
        <v>0</v>
      </c>
      <c r="BL138" s="18" t="s">
        <v>151</v>
      </c>
      <c r="BM138" s="230" t="s">
        <v>907</v>
      </c>
    </row>
    <row r="139" spans="1:47" s="2" customFormat="1" ht="12">
      <c r="A139" s="39"/>
      <c r="B139" s="40"/>
      <c r="C139" s="41"/>
      <c r="D139" s="232" t="s">
        <v>153</v>
      </c>
      <c r="E139" s="41"/>
      <c r="F139" s="233" t="s">
        <v>906</v>
      </c>
      <c r="G139" s="41"/>
      <c r="H139" s="41"/>
      <c r="I139" s="234"/>
      <c r="J139" s="41"/>
      <c r="K139" s="41"/>
      <c r="L139" s="45"/>
      <c r="M139" s="235"/>
      <c r="N139" s="236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153</v>
      </c>
      <c r="AU139" s="18" t="s">
        <v>83</v>
      </c>
    </row>
    <row r="140" spans="1:65" s="2" customFormat="1" ht="37.8" customHeight="1">
      <c r="A140" s="39"/>
      <c r="B140" s="40"/>
      <c r="C140" s="219" t="s">
        <v>324</v>
      </c>
      <c r="D140" s="219" t="s">
        <v>147</v>
      </c>
      <c r="E140" s="220" t="s">
        <v>908</v>
      </c>
      <c r="F140" s="221" t="s">
        <v>909</v>
      </c>
      <c r="G140" s="222" t="s">
        <v>889</v>
      </c>
      <c r="H140" s="223">
        <v>2</v>
      </c>
      <c r="I140" s="224"/>
      <c r="J140" s="225">
        <f>ROUND(I140*H140,2)</f>
        <v>0</v>
      </c>
      <c r="K140" s="221" t="s">
        <v>1</v>
      </c>
      <c r="L140" s="45"/>
      <c r="M140" s="226" t="s">
        <v>1</v>
      </c>
      <c r="N140" s="227" t="s">
        <v>38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151</v>
      </c>
      <c r="AT140" s="230" t="s">
        <v>147</v>
      </c>
      <c r="AU140" s="230" t="s">
        <v>83</v>
      </c>
      <c r="AY140" s="18" t="s">
        <v>144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81</v>
      </c>
      <c r="BK140" s="231">
        <f>ROUND(I140*H140,2)</f>
        <v>0</v>
      </c>
      <c r="BL140" s="18" t="s">
        <v>151</v>
      </c>
      <c r="BM140" s="230" t="s">
        <v>910</v>
      </c>
    </row>
    <row r="141" spans="1:47" s="2" customFormat="1" ht="12">
      <c r="A141" s="39"/>
      <c r="B141" s="40"/>
      <c r="C141" s="41"/>
      <c r="D141" s="232" t="s">
        <v>153</v>
      </c>
      <c r="E141" s="41"/>
      <c r="F141" s="233" t="s">
        <v>909</v>
      </c>
      <c r="G141" s="41"/>
      <c r="H141" s="41"/>
      <c r="I141" s="234"/>
      <c r="J141" s="41"/>
      <c r="K141" s="41"/>
      <c r="L141" s="45"/>
      <c r="M141" s="235"/>
      <c r="N141" s="236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153</v>
      </c>
      <c r="AU141" s="18" t="s">
        <v>83</v>
      </c>
    </row>
    <row r="142" spans="1:65" s="2" customFormat="1" ht="37.8" customHeight="1">
      <c r="A142" s="39"/>
      <c r="B142" s="40"/>
      <c r="C142" s="219" t="s">
        <v>296</v>
      </c>
      <c r="D142" s="219" t="s">
        <v>147</v>
      </c>
      <c r="E142" s="220" t="s">
        <v>911</v>
      </c>
      <c r="F142" s="221" t="s">
        <v>912</v>
      </c>
      <c r="G142" s="222" t="s">
        <v>889</v>
      </c>
      <c r="H142" s="223">
        <v>6</v>
      </c>
      <c r="I142" s="224"/>
      <c r="J142" s="225">
        <f>ROUND(I142*H142,2)</f>
        <v>0</v>
      </c>
      <c r="K142" s="221" t="s">
        <v>1</v>
      </c>
      <c r="L142" s="45"/>
      <c r="M142" s="226" t="s">
        <v>1</v>
      </c>
      <c r="N142" s="227" t="s">
        <v>38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151</v>
      </c>
      <c r="AT142" s="230" t="s">
        <v>147</v>
      </c>
      <c r="AU142" s="230" t="s">
        <v>83</v>
      </c>
      <c r="AY142" s="18" t="s">
        <v>144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81</v>
      </c>
      <c r="BK142" s="231">
        <f>ROUND(I142*H142,2)</f>
        <v>0</v>
      </c>
      <c r="BL142" s="18" t="s">
        <v>151</v>
      </c>
      <c r="BM142" s="230" t="s">
        <v>913</v>
      </c>
    </row>
    <row r="143" spans="1:47" s="2" customFormat="1" ht="12">
      <c r="A143" s="39"/>
      <c r="B143" s="40"/>
      <c r="C143" s="41"/>
      <c r="D143" s="232" t="s">
        <v>153</v>
      </c>
      <c r="E143" s="41"/>
      <c r="F143" s="233" t="s">
        <v>912</v>
      </c>
      <c r="G143" s="41"/>
      <c r="H143" s="41"/>
      <c r="I143" s="234"/>
      <c r="J143" s="41"/>
      <c r="K143" s="41"/>
      <c r="L143" s="45"/>
      <c r="M143" s="235"/>
      <c r="N143" s="236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153</v>
      </c>
      <c r="AU143" s="18" t="s">
        <v>83</v>
      </c>
    </row>
    <row r="144" spans="1:65" s="2" customFormat="1" ht="37.8" customHeight="1">
      <c r="A144" s="39"/>
      <c r="B144" s="40"/>
      <c r="C144" s="219" t="s">
        <v>338</v>
      </c>
      <c r="D144" s="219" t="s">
        <v>147</v>
      </c>
      <c r="E144" s="220" t="s">
        <v>914</v>
      </c>
      <c r="F144" s="221" t="s">
        <v>915</v>
      </c>
      <c r="G144" s="222" t="s">
        <v>889</v>
      </c>
      <c r="H144" s="223">
        <v>3</v>
      </c>
      <c r="I144" s="224"/>
      <c r="J144" s="225">
        <f>ROUND(I144*H144,2)</f>
        <v>0</v>
      </c>
      <c r="K144" s="221" t="s">
        <v>1</v>
      </c>
      <c r="L144" s="45"/>
      <c r="M144" s="226" t="s">
        <v>1</v>
      </c>
      <c r="N144" s="227" t="s">
        <v>38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151</v>
      </c>
      <c r="AT144" s="230" t="s">
        <v>147</v>
      </c>
      <c r="AU144" s="230" t="s">
        <v>83</v>
      </c>
      <c r="AY144" s="18" t="s">
        <v>144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81</v>
      </c>
      <c r="BK144" s="231">
        <f>ROUND(I144*H144,2)</f>
        <v>0</v>
      </c>
      <c r="BL144" s="18" t="s">
        <v>151</v>
      </c>
      <c r="BM144" s="230" t="s">
        <v>916</v>
      </c>
    </row>
    <row r="145" spans="1:47" s="2" customFormat="1" ht="12">
      <c r="A145" s="39"/>
      <c r="B145" s="40"/>
      <c r="C145" s="41"/>
      <c r="D145" s="232" t="s">
        <v>153</v>
      </c>
      <c r="E145" s="41"/>
      <c r="F145" s="233" t="s">
        <v>915</v>
      </c>
      <c r="G145" s="41"/>
      <c r="H145" s="41"/>
      <c r="I145" s="234"/>
      <c r="J145" s="41"/>
      <c r="K145" s="41"/>
      <c r="L145" s="45"/>
      <c r="M145" s="235"/>
      <c r="N145" s="236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153</v>
      </c>
      <c r="AU145" s="18" t="s">
        <v>83</v>
      </c>
    </row>
    <row r="146" spans="1:65" s="2" customFormat="1" ht="24.15" customHeight="1">
      <c r="A146" s="39"/>
      <c r="B146" s="40"/>
      <c r="C146" s="219" t="s">
        <v>344</v>
      </c>
      <c r="D146" s="219" t="s">
        <v>147</v>
      </c>
      <c r="E146" s="220" t="s">
        <v>917</v>
      </c>
      <c r="F146" s="221" t="s">
        <v>918</v>
      </c>
      <c r="G146" s="222" t="s">
        <v>889</v>
      </c>
      <c r="H146" s="223">
        <v>6</v>
      </c>
      <c r="I146" s="224"/>
      <c r="J146" s="225">
        <f>ROUND(I146*H146,2)</f>
        <v>0</v>
      </c>
      <c r="K146" s="221" t="s">
        <v>1</v>
      </c>
      <c r="L146" s="45"/>
      <c r="M146" s="226" t="s">
        <v>1</v>
      </c>
      <c r="N146" s="227" t="s">
        <v>38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151</v>
      </c>
      <c r="AT146" s="230" t="s">
        <v>147</v>
      </c>
      <c r="AU146" s="230" t="s">
        <v>83</v>
      </c>
      <c r="AY146" s="18" t="s">
        <v>144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81</v>
      </c>
      <c r="BK146" s="231">
        <f>ROUND(I146*H146,2)</f>
        <v>0</v>
      </c>
      <c r="BL146" s="18" t="s">
        <v>151</v>
      </c>
      <c r="BM146" s="230" t="s">
        <v>919</v>
      </c>
    </row>
    <row r="147" spans="1:47" s="2" customFormat="1" ht="12">
      <c r="A147" s="39"/>
      <c r="B147" s="40"/>
      <c r="C147" s="41"/>
      <c r="D147" s="232" t="s">
        <v>153</v>
      </c>
      <c r="E147" s="41"/>
      <c r="F147" s="233" t="s">
        <v>918</v>
      </c>
      <c r="G147" s="41"/>
      <c r="H147" s="41"/>
      <c r="I147" s="234"/>
      <c r="J147" s="41"/>
      <c r="K147" s="41"/>
      <c r="L147" s="45"/>
      <c r="M147" s="235"/>
      <c r="N147" s="236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153</v>
      </c>
      <c r="AU147" s="18" t="s">
        <v>83</v>
      </c>
    </row>
    <row r="148" spans="1:47" s="2" customFormat="1" ht="12">
      <c r="A148" s="39"/>
      <c r="B148" s="40"/>
      <c r="C148" s="41"/>
      <c r="D148" s="232" t="s">
        <v>885</v>
      </c>
      <c r="E148" s="41"/>
      <c r="F148" s="295" t="s">
        <v>920</v>
      </c>
      <c r="G148" s="41"/>
      <c r="H148" s="41"/>
      <c r="I148" s="234"/>
      <c r="J148" s="41"/>
      <c r="K148" s="41"/>
      <c r="L148" s="45"/>
      <c r="M148" s="235"/>
      <c r="N148" s="236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885</v>
      </c>
      <c r="AU148" s="18" t="s">
        <v>83</v>
      </c>
    </row>
    <row r="149" spans="1:65" s="2" customFormat="1" ht="24.15" customHeight="1">
      <c r="A149" s="39"/>
      <c r="B149" s="40"/>
      <c r="C149" s="219" t="s">
        <v>350</v>
      </c>
      <c r="D149" s="219" t="s">
        <v>147</v>
      </c>
      <c r="E149" s="220" t="s">
        <v>921</v>
      </c>
      <c r="F149" s="221" t="s">
        <v>922</v>
      </c>
      <c r="G149" s="222" t="s">
        <v>889</v>
      </c>
      <c r="H149" s="223">
        <v>2</v>
      </c>
      <c r="I149" s="224"/>
      <c r="J149" s="225">
        <f>ROUND(I149*H149,2)</f>
        <v>0</v>
      </c>
      <c r="K149" s="221" t="s">
        <v>1</v>
      </c>
      <c r="L149" s="45"/>
      <c r="M149" s="226" t="s">
        <v>1</v>
      </c>
      <c r="N149" s="227" t="s">
        <v>38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151</v>
      </c>
      <c r="AT149" s="230" t="s">
        <v>147</v>
      </c>
      <c r="AU149" s="230" t="s">
        <v>83</v>
      </c>
      <c r="AY149" s="18" t="s">
        <v>144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81</v>
      </c>
      <c r="BK149" s="231">
        <f>ROUND(I149*H149,2)</f>
        <v>0</v>
      </c>
      <c r="BL149" s="18" t="s">
        <v>151</v>
      </c>
      <c r="BM149" s="230" t="s">
        <v>923</v>
      </c>
    </row>
    <row r="150" spans="1:47" s="2" customFormat="1" ht="12">
      <c r="A150" s="39"/>
      <c r="B150" s="40"/>
      <c r="C150" s="41"/>
      <c r="D150" s="232" t="s">
        <v>153</v>
      </c>
      <c r="E150" s="41"/>
      <c r="F150" s="233" t="s">
        <v>922</v>
      </c>
      <c r="G150" s="41"/>
      <c r="H150" s="41"/>
      <c r="I150" s="234"/>
      <c r="J150" s="41"/>
      <c r="K150" s="41"/>
      <c r="L150" s="45"/>
      <c r="M150" s="235"/>
      <c r="N150" s="236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153</v>
      </c>
      <c r="AU150" s="18" t="s">
        <v>83</v>
      </c>
    </row>
    <row r="151" spans="1:47" s="2" customFormat="1" ht="12">
      <c r="A151" s="39"/>
      <c r="B151" s="40"/>
      <c r="C151" s="41"/>
      <c r="D151" s="232" t="s">
        <v>885</v>
      </c>
      <c r="E151" s="41"/>
      <c r="F151" s="295" t="s">
        <v>924</v>
      </c>
      <c r="G151" s="41"/>
      <c r="H151" s="41"/>
      <c r="I151" s="234"/>
      <c r="J151" s="41"/>
      <c r="K151" s="41"/>
      <c r="L151" s="45"/>
      <c r="M151" s="235"/>
      <c r="N151" s="236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885</v>
      </c>
      <c r="AU151" s="18" t="s">
        <v>83</v>
      </c>
    </row>
    <row r="152" spans="1:65" s="2" customFormat="1" ht="24.15" customHeight="1">
      <c r="A152" s="39"/>
      <c r="B152" s="40"/>
      <c r="C152" s="219" t="s">
        <v>356</v>
      </c>
      <c r="D152" s="219" t="s">
        <v>147</v>
      </c>
      <c r="E152" s="220" t="s">
        <v>925</v>
      </c>
      <c r="F152" s="221" t="s">
        <v>926</v>
      </c>
      <c r="G152" s="222" t="s">
        <v>889</v>
      </c>
      <c r="H152" s="223">
        <v>2</v>
      </c>
      <c r="I152" s="224"/>
      <c r="J152" s="225">
        <f>ROUND(I152*H152,2)</f>
        <v>0</v>
      </c>
      <c r="K152" s="221" t="s">
        <v>1</v>
      </c>
      <c r="L152" s="45"/>
      <c r="M152" s="226" t="s">
        <v>1</v>
      </c>
      <c r="N152" s="227" t="s">
        <v>38</v>
      </c>
      <c r="O152" s="9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151</v>
      </c>
      <c r="AT152" s="230" t="s">
        <v>147</v>
      </c>
      <c r="AU152" s="230" t="s">
        <v>83</v>
      </c>
      <c r="AY152" s="18" t="s">
        <v>144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81</v>
      </c>
      <c r="BK152" s="231">
        <f>ROUND(I152*H152,2)</f>
        <v>0</v>
      </c>
      <c r="BL152" s="18" t="s">
        <v>151</v>
      </c>
      <c r="BM152" s="230" t="s">
        <v>927</v>
      </c>
    </row>
    <row r="153" spans="1:47" s="2" customFormat="1" ht="12">
      <c r="A153" s="39"/>
      <c r="B153" s="40"/>
      <c r="C153" s="41"/>
      <c r="D153" s="232" t="s">
        <v>153</v>
      </c>
      <c r="E153" s="41"/>
      <c r="F153" s="233" t="s">
        <v>926</v>
      </c>
      <c r="G153" s="41"/>
      <c r="H153" s="41"/>
      <c r="I153" s="234"/>
      <c r="J153" s="41"/>
      <c r="K153" s="41"/>
      <c r="L153" s="45"/>
      <c r="M153" s="235"/>
      <c r="N153" s="236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153</v>
      </c>
      <c r="AU153" s="18" t="s">
        <v>83</v>
      </c>
    </row>
    <row r="154" spans="1:47" s="2" customFormat="1" ht="12">
      <c r="A154" s="39"/>
      <c r="B154" s="40"/>
      <c r="C154" s="41"/>
      <c r="D154" s="232" t="s">
        <v>885</v>
      </c>
      <c r="E154" s="41"/>
      <c r="F154" s="295" t="s">
        <v>924</v>
      </c>
      <c r="G154" s="41"/>
      <c r="H154" s="41"/>
      <c r="I154" s="234"/>
      <c r="J154" s="41"/>
      <c r="K154" s="41"/>
      <c r="L154" s="45"/>
      <c r="M154" s="235"/>
      <c r="N154" s="236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885</v>
      </c>
      <c r="AU154" s="18" t="s">
        <v>83</v>
      </c>
    </row>
    <row r="155" spans="1:65" s="2" customFormat="1" ht="76.35" customHeight="1">
      <c r="A155" s="39"/>
      <c r="B155" s="40"/>
      <c r="C155" s="219" t="s">
        <v>360</v>
      </c>
      <c r="D155" s="219" t="s">
        <v>147</v>
      </c>
      <c r="E155" s="220" t="s">
        <v>928</v>
      </c>
      <c r="F155" s="221" t="s">
        <v>929</v>
      </c>
      <c r="G155" s="222" t="s">
        <v>889</v>
      </c>
      <c r="H155" s="223">
        <v>6</v>
      </c>
      <c r="I155" s="224"/>
      <c r="J155" s="225">
        <f>ROUND(I155*H155,2)</f>
        <v>0</v>
      </c>
      <c r="K155" s="221" t="s">
        <v>1</v>
      </c>
      <c r="L155" s="45"/>
      <c r="M155" s="226" t="s">
        <v>1</v>
      </c>
      <c r="N155" s="227" t="s">
        <v>38</v>
      </c>
      <c r="O155" s="9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151</v>
      </c>
      <c r="AT155" s="230" t="s">
        <v>147</v>
      </c>
      <c r="AU155" s="230" t="s">
        <v>83</v>
      </c>
      <c r="AY155" s="18" t="s">
        <v>144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81</v>
      </c>
      <c r="BK155" s="231">
        <f>ROUND(I155*H155,2)</f>
        <v>0</v>
      </c>
      <c r="BL155" s="18" t="s">
        <v>151</v>
      </c>
      <c r="BM155" s="230" t="s">
        <v>930</v>
      </c>
    </row>
    <row r="156" spans="1:47" s="2" customFormat="1" ht="12">
      <c r="A156" s="39"/>
      <c r="B156" s="40"/>
      <c r="C156" s="41"/>
      <c r="D156" s="232" t="s">
        <v>153</v>
      </c>
      <c r="E156" s="41"/>
      <c r="F156" s="233" t="s">
        <v>931</v>
      </c>
      <c r="G156" s="41"/>
      <c r="H156" s="41"/>
      <c r="I156" s="234"/>
      <c r="J156" s="41"/>
      <c r="K156" s="41"/>
      <c r="L156" s="45"/>
      <c r="M156" s="235"/>
      <c r="N156" s="236"/>
      <c r="O156" s="92"/>
      <c r="P156" s="92"/>
      <c r="Q156" s="92"/>
      <c r="R156" s="92"/>
      <c r="S156" s="92"/>
      <c r="T156" s="93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153</v>
      </c>
      <c r="AU156" s="18" t="s">
        <v>83</v>
      </c>
    </row>
    <row r="157" spans="1:47" s="2" customFormat="1" ht="12">
      <c r="A157" s="39"/>
      <c r="B157" s="40"/>
      <c r="C157" s="41"/>
      <c r="D157" s="232" t="s">
        <v>885</v>
      </c>
      <c r="E157" s="41"/>
      <c r="F157" s="295" t="s">
        <v>932</v>
      </c>
      <c r="G157" s="41"/>
      <c r="H157" s="41"/>
      <c r="I157" s="234"/>
      <c r="J157" s="41"/>
      <c r="K157" s="41"/>
      <c r="L157" s="45"/>
      <c r="M157" s="235"/>
      <c r="N157" s="236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885</v>
      </c>
      <c r="AU157" s="18" t="s">
        <v>83</v>
      </c>
    </row>
    <row r="158" spans="1:65" s="2" customFormat="1" ht="76.35" customHeight="1">
      <c r="A158" s="39"/>
      <c r="B158" s="40"/>
      <c r="C158" s="219" t="s">
        <v>8</v>
      </c>
      <c r="D158" s="219" t="s">
        <v>147</v>
      </c>
      <c r="E158" s="220" t="s">
        <v>933</v>
      </c>
      <c r="F158" s="221" t="s">
        <v>934</v>
      </c>
      <c r="G158" s="222" t="s">
        <v>889</v>
      </c>
      <c r="H158" s="223">
        <v>2</v>
      </c>
      <c r="I158" s="224"/>
      <c r="J158" s="225">
        <f>ROUND(I158*H158,2)</f>
        <v>0</v>
      </c>
      <c r="K158" s="221" t="s">
        <v>1</v>
      </c>
      <c r="L158" s="45"/>
      <c r="M158" s="226" t="s">
        <v>1</v>
      </c>
      <c r="N158" s="227" t="s">
        <v>38</v>
      </c>
      <c r="O158" s="92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151</v>
      </c>
      <c r="AT158" s="230" t="s">
        <v>147</v>
      </c>
      <c r="AU158" s="230" t="s">
        <v>83</v>
      </c>
      <c r="AY158" s="18" t="s">
        <v>144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81</v>
      </c>
      <c r="BK158" s="231">
        <f>ROUND(I158*H158,2)</f>
        <v>0</v>
      </c>
      <c r="BL158" s="18" t="s">
        <v>151</v>
      </c>
      <c r="BM158" s="230" t="s">
        <v>935</v>
      </c>
    </row>
    <row r="159" spans="1:47" s="2" customFormat="1" ht="12">
      <c r="A159" s="39"/>
      <c r="B159" s="40"/>
      <c r="C159" s="41"/>
      <c r="D159" s="232" t="s">
        <v>153</v>
      </c>
      <c r="E159" s="41"/>
      <c r="F159" s="233" t="s">
        <v>936</v>
      </c>
      <c r="G159" s="41"/>
      <c r="H159" s="41"/>
      <c r="I159" s="234"/>
      <c r="J159" s="41"/>
      <c r="K159" s="41"/>
      <c r="L159" s="45"/>
      <c r="M159" s="235"/>
      <c r="N159" s="236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153</v>
      </c>
      <c r="AU159" s="18" t="s">
        <v>83</v>
      </c>
    </row>
    <row r="160" spans="1:47" s="2" customFormat="1" ht="12">
      <c r="A160" s="39"/>
      <c r="B160" s="40"/>
      <c r="C160" s="41"/>
      <c r="D160" s="232" t="s">
        <v>885</v>
      </c>
      <c r="E160" s="41"/>
      <c r="F160" s="295" t="s">
        <v>932</v>
      </c>
      <c r="G160" s="41"/>
      <c r="H160" s="41"/>
      <c r="I160" s="234"/>
      <c r="J160" s="41"/>
      <c r="K160" s="41"/>
      <c r="L160" s="45"/>
      <c r="M160" s="235"/>
      <c r="N160" s="236"/>
      <c r="O160" s="92"/>
      <c r="P160" s="92"/>
      <c r="Q160" s="92"/>
      <c r="R160" s="92"/>
      <c r="S160" s="92"/>
      <c r="T160" s="9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885</v>
      </c>
      <c r="AU160" s="18" t="s">
        <v>83</v>
      </c>
    </row>
    <row r="161" spans="1:65" s="2" customFormat="1" ht="76.35" customHeight="1">
      <c r="A161" s="39"/>
      <c r="B161" s="40"/>
      <c r="C161" s="219" t="s">
        <v>327</v>
      </c>
      <c r="D161" s="219" t="s">
        <v>147</v>
      </c>
      <c r="E161" s="220" t="s">
        <v>937</v>
      </c>
      <c r="F161" s="221" t="s">
        <v>938</v>
      </c>
      <c r="G161" s="222" t="s">
        <v>889</v>
      </c>
      <c r="H161" s="223">
        <v>2</v>
      </c>
      <c r="I161" s="224"/>
      <c r="J161" s="225">
        <f>ROUND(I161*H161,2)</f>
        <v>0</v>
      </c>
      <c r="K161" s="221" t="s">
        <v>1</v>
      </c>
      <c r="L161" s="45"/>
      <c r="M161" s="226" t="s">
        <v>1</v>
      </c>
      <c r="N161" s="227" t="s">
        <v>38</v>
      </c>
      <c r="O161" s="92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151</v>
      </c>
      <c r="AT161" s="230" t="s">
        <v>147</v>
      </c>
      <c r="AU161" s="230" t="s">
        <v>83</v>
      </c>
      <c r="AY161" s="18" t="s">
        <v>144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81</v>
      </c>
      <c r="BK161" s="231">
        <f>ROUND(I161*H161,2)</f>
        <v>0</v>
      </c>
      <c r="BL161" s="18" t="s">
        <v>151</v>
      </c>
      <c r="BM161" s="230" t="s">
        <v>939</v>
      </c>
    </row>
    <row r="162" spans="1:47" s="2" customFormat="1" ht="12">
      <c r="A162" s="39"/>
      <c r="B162" s="40"/>
      <c r="C162" s="41"/>
      <c r="D162" s="232" t="s">
        <v>153</v>
      </c>
      <c r="E162" s="41"/>
      <c r="F162" s="233" t="s">
        <v>940</v>
      </c>
      <c r="G162" s="41"/>
      <c r="H162" s="41"/>
      <c r="I162" s="234"/>
      <c r="J162" s="41"/>
      <c r="K162" s="41"/>
      <c r="L162" s="45"/>
      <c r="M162" s="235"/>
      <c r="N162" s="236"/>
      <c r="O162" s="92"/>
      <c r="P162" s="92"/>
      <c r="Q162" s="92"/>
      <c r="R162" s="92"/>
      <c r="S162" s="92"/>
      <c r="T162" s="93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153</v>
      </c>
      <c r="AU162" s="18" t="s">
        <v>83</v>
      </c>
    </row>
    <row r="163" spans="1:47" s="2" customFormat="1" ht="12">
      <c r="A163" s="39"/>
      <c r="B163" s="40"/>
      <c r="C163" s="41"/>
      <c r="D163" s="232" t="s">
        <v>885</v>
      </c>
      <c r="E163" s="41"/>
      <c r="F163" s="295" t="s">
        <v>932</v>
      </c>
      <c r="G163" s="41"/>
      <c r="H163" s="41"/>
      <c r="I163" s="234"/>
      <c r="J163" s="41"/>
      <c r="K163" s="41"/>
      <c r="L163" s="45"/>
      <c r="M163" s="235"/>
      <c r="N163" s="236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885</v>
      </c>
      <c r="AU163" s="18" t="s">
        <v>83</v>
      </c>
    </row>
    <row r="164" spans="1:65" s="2" customFormat="1" ht="21.75" customHeight="1">
      <c r="A164" s="39"/>
      <c r="B164" s="40"/>
      <c r="C164" s="219" t="s">
        <v>382</v>
      </c>
      <c r="D164" s="219" t="s">
        <v>147</v>
      </c>
      <c r="E164" s="220" t="s">
        <v>941</v>
      </c>
      <c r="F164" s="221" t="s">
        <v>942</v>
      </c>
      <c r="G164" s="222" t="s">
        <v>889</v>
      </c>
      <c r="H164" s="223">
        <v>2</v>
      </c>
      <c r="I164" s="224"/>
      <c r="J164" s="225">
        <f>ROUND(I164*H164,2)</f>
        <v>0</v>
      </c>
      <c r="K164" s="221" t="s">
        <v>1</v>
      </c>
      <c r="L164" s="45"/>
      <c r="M164" s="226" t="s">
        <v>1</v>
      </c>
      <c r="N164" s="227" t="s">
        <v>38</v>
      </c>
      <c r="O164" s="92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151</v>
      </c>
      <c r="AT164" s="230" t="s">
        <v>147</v>
      </c>
      <c r="AU164" s="230" t="s">
        <v>83</v>
      </c>
      <c r="AY164" s="18" t="s">
        <v>144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81</v>
      </c>
      <c r="BK164" s="231">
        <f>ROUND(I164*H164,2)</f>
        <v>0</v>
      </c>
      <c r="BL164" s="18" t="s">
        <v>151</v>
      </c>
      <c r="BM164" s="230" t="s">
        <v>943</v>
      </c>
    </row>
    <row r="165" spans="1:47" s="2" customFormat="1" ht="12">
      <c r="A165" s="39"/>
      <c r="B165" s="40"/>
      <c r="C165" s="41"/>
      <c r="D165" s="232" t="s">
        <v>153</v>
      </c>
      <c r="E165" s="41"/>
      <c r="F165" s="233" t="s">
        <v>942</v>
      </c>
      <c r="G165" s="41"/>
      <c r="H165" s="41"/>
      <c r="I165" s="234"/>
      <c r="J165" s="41"/>
      <c r="K165" s="41"/>
      <c r="L165" s="45"/>
      <c r="M165" s="235"/>
      <c r="N165" s="236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153</v>
      </c>
      <c r="AU165" s="18" t="s">
        <v>83</v>
      </c>
    </row>
    <row r="166" spans="1:65" s="2" customFormat="1" ht="62.7" customHeight="1">
      <c r="A166" s="39"/>
      <c r="B166" s="40"/>
      <c r="C166" s="219" t="s">
        <v>390</v>
      </c>
      <c r="D166" s="219" t="s">
        <v>147</v>
      </c>
      <c r="E166" s="220" t="s">
        <v>944</v>
      </c>
      <c r="F166" s="221" t="s">
        <v>945</v>
      </c>
      <c r="G166" s="222" t="s">
        <v>157</v>
      </c>
      <c r="H166" s="223">
        <v>7</v>
      </c>
      <c r="I166" s="224"/>
      <c r="J166" s="225">
        <f>ROUND(I166*H166,2)</f>
        <v>0</v>
      </c>
      <c r="K166" s="221" t="s">
        <v>1</v>
      </c>
      <c r="L166" s="45"/>
      <c r="M166" s="226" t="s">
        <v>1</v>
      </c>
      <c r="N166" s="227" t="s">
        <v>38</v>
      </c>
      <c r="O166" s="92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151</v>
      </c>
      <c r="AT166" s="230" t="s">
        <v>147</v>
      </c>
      <c r="AU166" s="230" t="s">
        <v>83</v>
      </c>
      <c r="AY166" s="18" t="s">
        <v>144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81</v>
      </c>
      <c r="BK166" s="231">
        <f>ROUND(I166*H166,2)</f>
        <v>0</v>
      </c>
      <c r="BL166" s="18" t="s">
        <v>151</v>
      </c>
      <c r="BM166" s="230" t="s">
        <v>946</v>
      </c>
    </row>
    <row r="167" spans="1:47" s="2" customFormat="1" ht="12">
      <c r="A167" s="39"/>
      <c r="B167" s="40"/>
      <c r="C167" s="41"/>
      <c r="D167" s="232" t="s">
        <v>153</v>
      </c>
      <c r="E167" s="41"/>
      <c r="F167" s="233" t="s">
        <v>945</v>
      </c>
      <c r="G167" s="41"/>
      <c r="H167" s="41"/>
      <c r="I167" s="234"/>
      <c r="J167" s="41"/>
      <c r="K167" s="41"/>
      <c r="L167" s="45"/>
      <c r="M167" s="235"/>
      <c r="N167" s="236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153</v>
      </c>
      <c r="AU167" s="18" t="s">
        <v>83</v>
      </c>
    </row>
    <row r="168" spans="1:65" s="2" customFormat="1" ht="49.05" customHeight="1">
      <c r="A168" s="39"/>
      <c r="B168" s="40"/>
      <c r="C168" s="219" t="s">
        <v>394</v>
      </c>
      <c r="D168" s="219" t="s">
        <v>147</v>
      </c>
      <c r="E168" s="220" t="s">
        <v>947</v>
      </c>
      <c r="F168" s="221" t="s">
        <v>948</v>
      </c>
      <c r="G168" s="222" t="s">
        <v>157</v>
      </c>
      <c r="H168" s="223">
        <v>101</v>
      </c>
      <c r="I168" s="224"/>
      <c r="J168" s="225">
        <f>ROUND(I168*H168,2)</f>
        <v>0</v>
      </c>
      <c r="K168" s="221" t="s">
        <v>1</v>
      </c>
      <c r="L168" s="45"/>
      <c r="M168" s="226" t="s">
        <v>1</v>
      </c>
      <c r="N168" s="227" t="s">
        <v>38</v>
      </c>
      <c r="O168" s="92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0" t="s">
        <v>151</v>
      </c>
      <c r="AT168" s="230" t="s">
        <v>147</v>
      </c>
      <c r="AU168" s="230" t="s">
        <v>83</v>
      </c>
      <c r="AY168" s="18" t="s">
        <v>144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8" t="s">
        <v>81</v>
      </c>
      <c r="BK168" s="231">
        <f>ROUND(I168*H168,2)</f>
        <v>0</v>
      </c>
      <c r="BL168" s="18" t="s">
        <v>151</v>
      </c>
      <c r="BM168" s="230" t="s">
        <v>949</v>
      </c>
    </row>
    <row r="169" spans="1:47" s="2" customFormat="1" ht="12">
      <c r="A169" s="39"/>
      <c r="B169" s="40"/>
      <c r="C169" s="41"/>
      <c r="D169" s="232" t="s">
        <v>153</v>
      </c>
      <c r="E169" s="41"/>
      <c r="F169" s="233" t="s">
        <v>948</v>
      </c>
      <c r="G169" s="41"/>
      <c r="H169" s="41"/>
      <c r="I169" s="234"/>
      <c r="J169" s="41"/>
      <c r="K169" s="41"/>
      <c r="L169" s="45"/>
      <c r="M169" s="235"/>
      <c r="N169" s="236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153</v>
      </c>
      <c r="AU169" s="18" t="s">
        <v>83</v>
      </c>
    </row>
    <row r="170" spans="1:65" s="2" customFormat="1" ht="37.8" customHeight="1">
      <c r="A170" s="39"/>
      <c r="B170" s="40"/>
      <c r="C170" s="219" t="s">
        <v>399</v>
      </c>
      <c r="D170" s="219" t="s">
        <v>147</v>
      </c>
      <c r="E170" s="220" t="s">
        <v>950</v>
      </c>
      <c r="F170" s="221" t="s">
        <v>951</v>
      </c>
      <c r="G170" s="222" t="s">
        <v>677</v>
      </c>
      <c r="H170" s="223">
        <v>52</v>
      </c>
      <c r="I170" s="224"/>
      <c r="J170" s="225">
        <f>ROUND(I170*H170,2)</f>
        <v>0</v>
      </c>
      <c r="K170" s="221" t="s">
        <v>1</v>
      </c>
      <c r="L170" s="45"/>
      <c r="M170" s="226" t="s">
        <v>1</v>
      </c>
      <c r="N170" s="227" t="s">
        <v>38</v>
      </c>
      <c r="O170" s="92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151</v>
      </c>
      <c r="AT170" s="230" t="s">
        <v>147</v>
      </c>
      <c r="AU170" s="230" t="s">
        <v>83</v>
      </c>
      <c r="AY170" s="18" t="s">
        <v>144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81</v>
      </c>
      <c r="BK170" s="231">
        <f>ROUND(I170*H170,2)</f>
        <v>0</v>
      </c>
      <c r="BL170" s="18" t="s">
        <v>151</v>
      </c>
      <c r="BM170" s="230" t="s">
        <v>952</v>
      </c>
    </row>
    <row r="171" spans="1:47" s="2" customFormat="1" ht="12">
      <c r="A171" s="39"/>
      <c r="B171" s="40"/>
      <c r="C171" s="41"/>
      <c r="D171" s="232" t="s">
        <v>153</v>
      </c>
      <c r="E171" s="41"/>
      <c r="F171" s="233" t="s">
        <v>951</v>
      </c>
      <c r="G171" s="41"/>
      <c r="H171" s="41"/>
      <c r="I171" s="234"/>
      <c r="J171" s="41"/>
      <c r="K171" s="41"/>
      <c r="L171" s="45"/>
      <c r="M171" s="235"/>
      <c r="N171" s="236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153</v>
      </c>
      <c r="AU171" s="18" t="s">
        <v>83</v>
      </c>
    </row>
    <row r="172" spans="1:65" s="2" customFormat="1" ht="37.8" customHeight="1">
      <c r="A172" s="39"/>
      <c r="B172" s="40"/>
      <c r="C172" s="219" t="s">
        <v>7</v>
      </c>
      <c r="D172" s="219" t="s">
        <v>147</v>
      </c>
      <c r="E172" s="220" t="s">
        <v>953</v>
      </c>
      <c r="F172" s="221" t="s">
        <v>954</v>
      </c>
      <c r="G172" s="222" t="s">
        <v>677</v>
      </c>
      <c r="H172" s="223">
        <v>17</v>
      </c>
      <c r="I172" s="224"/>
      <c r="J172" s="225">
        <f>ROUND(I172*H172,2)</f>
        <v>0</v>
      </c>
      <c r="K172" s="221" t="s">
        <v>1</v>
      </c>
      <c r="L172" s="45"/>
      <c r="M172" s="226" t="s">
        <v>1</v>
      </c>
      <c r="N172" s="227" t="s">
        <v>38</v>
      </c>
      <c r="O172" s="92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151</v>
      </c>
      <c r="AT172" s="230" t="s">
        <v>147</v>
      </c>
      <c r="AU172" s="230" t="s">
        <v>83</v>
      </c>
      <c r="AY172" s="18" t="s">
        <v>144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81</v>
      </c>
      <c r="BK172" s="231">
        <f>ROUND(I172*H172,2)</f>
        <v>0</v>
      </c>
      <c r="BL172" s="18" t="s">
        <v>151</v>
      </c>
      <c r="BM172" s="230" t="s">
        <v>955</v>
      </c>
    </row>
    <row r="173" spans="1:47" s="2" customFormat="1" ht="12">
      <c r="A173" s="39"/>
      <c r="B173" s="40"/>
      <c r="C173" s="41"/>
      <c r="D173" s="232" t="s">
        <v>153</v>
      </c>
      <c r="E173" s="41"/>
      <c r="F173" s="233" t="s">
        <v>954</v>
      </c>
      <c r="G173" s="41"/>
      <c r="H173" s="41"/>
      <c r="I173" s="234"/>
      <c r="J173" s="41"/>
      <c r="K173" s="41"/>
      <c r="L173" s="45"/>
      <c r="M173" s="235"/>
      <c r="N173" s="236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153</v>
      </c>
      <c r="AU173" s="18" t="s">
        <v>83</v>
      </c>
    </row>
    <row r="174" spans="1:65" s="2" customFormat="1" ht="37.8" customHeight="1">
      <c r="A174" s="39"/>
      <c r="B174" s="40"/>
      <c r="C174" s="219" t="s">
        <v>406</v>
      </c>
      <c r="D174" s="219" t="s">
        <v>147</v>
      </c>
      <c r="E174" s="220" t="s">
        <v>956</v>
      </c>
      <c r="F174" s="221" t="s">
        <v>957</v>
      </c>
      <c r="G174" s="222" t="s">
        <v>157</v>
      </c>
      <c r="H174" s="223">
        <v>150</v>
      </c>
      <c r="I174" s="224"/>
      <c r="J174" s="225">
        <f>ROUND(I174*H174,2)</f>
        <v>0</v>
      </c>
      <c r="K174" s="221" t="s">
        <v>1</v>
      </c>
      <c r="L174" s="45"/>
      <c r="M174" s="226" t="s">
        <v>1</v>
      </c>
      <c r="N174" s="227" t="s">
        <v>38</v>
      </c>
      <c r="O174" s="92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151</v>
      </c>
      <c r="AT174" s="230" t="s">
        <v>147</v>
      </c>
      <c r="AU174" s="230" t="s">
        <v>83</v>
      </c>
      <c r="AY174" s="18" t="s">
        <v>144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81</v>
      </c>
      <c r="BK174" s="231">
        <f>ROUND(I174*H174,2)</f>
        <v>0</v>
      </c>
      <c r="BL174" s="18" t="s">
        <v>151</v>
      </c>
      <c r="BM174" s="230" t="s">
        <v>958</v>
      </c>
    </row>
    <row r="175" spans="1:47" s="2" customFormat="1" ht="12">
      <c r="A175" s="39"/>
      <c r="B175" s="40"/>
      <c r="C175" s="41"/>
      <c r="D175" s="232" t="s">
        <v>153</v>
      </c>
      <c r="E175" s="41"/>
      <c r="F175" s="233" t="s">
        <v>957</v>
      </c>
      <c r="G175" s="41"/>
      <c r="H175" s="41"/>
      <c r="I175" s="234"/>
      <c r="J175" s="41"/>
      <c r="K175" s="41"/>
      <c r="L175" s="45"/>
      <c r="M175" s="235"/>
      <c r="N175" s="236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153</v>
      </c>
      <c r="AU175" s="18" t="s">
        <v>83</v>
      </c>
    </row>
    <row r="176" spans="1:65" s="2" customFormat="1" ht="37.8" customHeight="1">
      <c r="A176" s="39"/>
      <c r="B176" s="40"/>
      <c r="C176" s="219" t="s">
        <v>410</v>
      </c>
      <c r="D176" s="219" t="s">
        <v>147</v>
      </c>
      <c r="E176" s="220" t="s">
        <v>959</v>
      </c>
      <c r="F176" s="221" t="s">
        <v>960</v>
      </c>
      <c r="G176" s="222" t="s">
        <v>157</v>
      </c>
      <c r="H176" s="223">
        <v>28</v>
      </c>
      <c r="I176" s="224"/>
      <c r="J176" s="225">
        <f>ROUND(I176*H176,2)</f>
        <v>0</v>
      </c>
      <c r="K176" s="221" t="s">
        <v>1</v>
      </c>
      <c r="L176" s="45"/>
      <c r="M176" s="226" t="s">
        <v>1</v>
      </c>
      <c r="N176" s="227" t="s">
        <v>38</v>
      </c>
      <c r="O176" s="92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0" t="s">
        <v>151</v>
      </c>
      <c r="AT176" s="230" t="s">
        <v>147</v>
      </c>
      <c r="AU176" s="230" t="s">
        <v>83</v>
      </c>
      <c r="AY176" s="18" t="s">
        <v>144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8" t="s">
        <v>81</v>
      </c>
      <c r="BK176" s="231">
        <f>ROUND(I176*H176,2)</f>
        <v>0</v>
      </c>
      <c r="BL176" s="18" t="s">
        <v>151</v>
      </c>
      <c r="BM176" s="230" t="s">
        <v>961</v>
      </c>
    </row>
    <row r="177" spans="1:47" s="2" customFormat="1" ht="12">
      <c r="A177" s="39"/>
      <c r="B177" s="40"/>
      <c r="C177" s="41"/>
      <c r="D177" s="232" t="s">
        <v>153</v>
      </c>
      <c r="E177" s="41"/>
      <c r="F177" s="233" t="s">
        <v>960</v>
      </c>
      <c r="G177" s="41"/>
      <c r="H177" s="41"/>
      <c r="I177" s="234"/>
      <c r="J177" s="41"/>
      <c r="K177" s="41"/>
      <c r="L177" s="45"/>
      <c r="M177" s="235"/>
      <c r="N177" s="236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153</v>
      </c>
      <c r="AU177" s="18" t="s">
        <v>83</v>
      </c>
    </row>
    <row r="178" spans="1:65" s="2" customFormat="1" ht="16.5" customHeight="1">
      <c r="A178" s="39"/>
      <c r="B178" s="40"/>
      <c r="C178" s="219" t="s">
        <v>415</v>
      </c>
      <c r="D178" s="219" t="s">
        <v>147</v>
      </c>
      <c r="E178" s="220" t="s">
        <v>962</v>
      </c>
      <c r="F178" s="221" t="s">
        <v>963</v>
      </c>
      <c r="G178" s="222" t="s">
        <v>882</v>
      </c>
      <c r="H178" s="223">
        <v>1</v>
      </c>
      <c r="I178" s="224"/>
      <c r="J178" s="225">
        <f>ROUND(I178*H178,2)</f>
        <v>0</v>
      </c>
      <c r="K178" s="221" t="s">
        <v>1</v>
      </c>
      <c r="L178" s="45"/>
      <c r="M178" s="226" t="s">
        <v>1</v>
      </c>
      <c r="N178" s="227" t="s">
        <v>38</v>
      </c>
      <c r="O178" s="92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0" t="s">
        <v>151</v>
      </c>
      <c r="AT178" s="230" t="s">
        <v>147</v>
      </c>
      <c r="AU178" s="230" t="s">
        <v>83</v>
      </c>
      <c r="AY178" s="18" t="s">
        <v>144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8" t="s">
        <v>81</v>
      </c>
      <c r="BK178" s="231">
        <f>ROUND(I178*H178,2)</f>
        <v>0</v>
      </c>
      <c r="BL178" s="18" t="s">
        <v>151</v>
      </c>
      <c r="BM178" s="230" t="s">
        <v>964</v>
      </c>
    </row>
    <row r="179" spans="1:47" s="2" customFormat="1" ht="12">
      <c r="A179" s="39"/>
      <c r="B179" s="40"/>
      <c r="C179" s="41"/>
      <c r="D179" s="232" t="s">
        <v>153</v>
      </c>
      <c r="E179" s="41"/>
      <c r="F179" s="233" t="s">
        <v>963</v>
      </c>
      <c r="G179" s="41"/>
      <c r="H179" s="41"/>
      <c r="I179" s="234"/>
      <c r="J179" s="41"/>
      <c r="K179" s="41"/>
      <c r="L179" s="45"/>
      <c r="M179" s="235"/>
      <c r="N179" s="236"/>
      <c r="O179" s="92"/>
      <c r="P179" s="92"/>
      <c r="Q179" s="92"/>
      <c r="R179" s="92"/>
      <c r="S179" s="92"/>
      <c r="T179" s="93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153</v>
      </c>
      <c r="AU179" s="18" t="s">
        <v>83</v>
      </c>
    </row>
    <row r="180" spans="1:65" s="2" customFormat="1" ht="16.5" customHeight="1">
      <c r="A180" s="39"/>
      <c r="B180" s="40"/>
      <c r="C180" s="219" t="s">
        <v>420</v>
      </c>
      <c r="D180" s="219" t="s">
        <v>147</v>
      </c>
      <c r="E180" s="220" t="s">
        <v>965</v>
      </c>
      <c r="F180" s="221" t="s">
        <v>966</v>
      </c>
      <c r="G180" s="222" t="s">
        <v>889</v>
      </c>
      <c r="H180" s="223">
        <v>2</v>
      </c>
      <c r="I180" s="224"/>
      <c r="J180" s="225">
        <f>ROUND(I180*H180,2)</f>
        <v>0</v>
      </c>
      <c r="K180" s="221" t="s">
        <v>1</v>
      </c>
      <c r="L180" s="45"/>
      <c r="M180" s="226" t="s">
        <v>1</v>
      </c>
      <c r="N180" s="227" t="s">
        <v>38</v>
      </c>
      <c r="O180" s="92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151</v>
      </c>
      <c r="AT180" s="230" t="s">
        <v>147</v>
      </c>
      <c r="AU180" s="230" t="s">
        <v>83</v>
      </c>
      <c r="AY180" s="18" t="s">
        <v>144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81</v>
      </c>
      <c r="BK180" s="231">
        <f>ROUND(I180*H180,2)</f>
        <v>0</v>
      </c>
      <c r="BL180" s="18" t="s">
        <v>151</v>
      </c>
      <c r="BM180" s="230" t="s">
        <v>967</v>
      </c>
    </row>
    <row r="181" spans="1:47" s="2" customFormat="1" ht="12">
      <c r="A181" s="39"/>
      <c r="B181" s="40"/>
      <c r="C181" s="41"/>
      <c r="D181" s="232" t="s">
        <v>153</v>
      </c>
      <c r="E181" s="41"/>
      <c r="F181" s="233" t="s">
        <v>966</v>
      </c>
      <c r="G181" s="41"/>
      <c r="H181" s="41"/>
      <c r="I181" s="234"/>
      <c r="J181" s="41"/>
      <c r="K181" s="41"/>
      <c r="L181" s="45"/>
      <c r="M181" s="235"/>
      <c r="N181" s="236"/>
      <c r="O181" s="92"/>
      <c r="P181" s="92"/>
      <c r="Q181" s="92"/>
      <c r="R181" s="92"/>
      <c r="S181" s="92"/>
      <c r="T181" s="93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153</v>
      </c>
      <c r="AU181" s="18" t="s">
        <v>83</v>
      </c>
    </row>
    <row r="182" spans="1:65" s="2" customFormat="1" ht="16.5" customHeight="1">
      <c r="A182" s="39"/>
      <c r="B182" s="40"/>
      <c r="C182" s="219" t="s">
        <v>425</v>
      </c>
      <c r="D182" s="219" t="s">
        <v>147</v>
      </c>
      <c r="E182" s="220" t="s">
        <v>968</v>
      </c>
      <c r="F182" s="221" t="s">
        <v>969</v>
      </c>
      <c r="G182" s="222" t="s">
        <v>889</v>
      </c>
      <c r="H182" s="223">
        <v>2</v>
      </c>
      <c r="I182" s="224"/>
      <c r="J182" s="225">
        <f>ROUND(I182*H182,2)</f>
        <v>0</v>
      </c>
      <c r="K182" s="221" t="s">
        <v>1</v>
      </c>
      <c r="L182" s="45"/>
      <c r="M182" s="226" t="s">
        <v>1</v>
      </c>
      <c r="N182" s="227" t="s">
        <v>38</v>
      </c>
      <c r="O182" s="92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0" t="s">
        <v>151</v>
      </c>
      <c r="AT182" s="230" t="s">
        <v>147</v>
      </c>
      <c r="AU182" s="230" t="s">
        <v>83</v>
      </c>
      <c r="AY182" s="18" t="s">
        <v>144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8" t="s">
        <v>81</v>
      </c>
      <c r="BK182" s="231">
        <f>ROUND(I182*H182,2)</f>
        <v>0</v>
      </c>
      <c r="BL182" s="18" t="s">
        <v>151</v>
      </c>
      <c r="BM182" s="230" t="s">
        <v>970</v>
      </c>
    </row>
    <row r="183" spans="1:47" s="2" customFormat="1" ht="12">
      <c r="A183" s="39"/>
      <c r="B183" s="40"/>
      <c r="C183" s="41"/>
      <c r="D183" s="232" t="s">
        <v>153</v>
      </c>
      <c r="E183" s="41"/>
      <c r="F183" s="233" t="s">
        <v>969</v>
      </c>
      <c r="G183" s="41"/>
      <c r="H183" s="41"/>
      <c r="I183" s="234"/>
      <c r="J183" s="41"/>
      <c r="K183" s="41"/>
      <c r="L183" s="45"/>
      <c r="M183" s="235"/>
      <c r="N183" s="236"/>
      <c r="O183" s="92"/>
      <c r="P183" s="92"/>
      <c r="Q183" s="92"/>
      <c r="R183" s="92"/>
      <c r="S183" s="92"/>
      <c r="T183" s="93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153</v>
      </c>
      <c r="AU183" s="18" t="s">
        <v>83</v>
      </c>
    </row>
    <row r="184" spans="1:65" s="2" customFormat="1" ht="44.25" customHeight="1">
      <c r="A184" s="39"/>
      <c r="B184" s="40"/>
      <c r="C184" s="219" t="s">
        <v>430</v>
      </c>
      <c r="D184" s="219" t="s">
        <v>147</v>
      </c>
      <c r="E184" s="220" t="s">
        <v>971</v>
      </c>
      <c r="F184" s="221" t="s">
        <v>972</v>
      </c>
      <c r="G184" s="222" t="s">
        <v>882</v>
      </c>
      <c r="H184" s="223">
        <v>1</v>
      </c>
      <c r="I184" s="224"/>
      <c r="J184" s="225">
        <f>ROUND(I184*H184,2)</f>
        <v>0</v>
      </c>
      <c r="K184" s="221" t="s">
        <v>1</v>
      </c>
      <c r="L184" s="45"/>
      <c r="M184" s="226" t="s">
        <v>1</v>
      </c>
      <c r="N184" s="227" t="s">
        <v>38</v>
      </c>
      <c r="O184" s="92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0" t="s">
        <v>151</v>
      </c>
      <c r="AT184" s="230" t="s">
        <v>147</v>
      </c>
      <c r="AU184" s="230" t="s">
        <v>83</v>
      </c>
      <c r="AY184" s="18" t="s">
        <v>144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81</v>
      </c>
      <c r="BK184" s="231">
        <f>ROUND(I184*H184,2)</f>
        <v>0</v>
      </c>
      <c r="BL184" s="18" t="s">
        <v>151</v>
      </c>
      <c r="BM184" s="230" t="s">
        <v>973</v>
      </c>
    </row>
    <row r="185" spans="1:47" s="2" customFormat="1" ht="12">
      <c r="A185" s="39"/>
      <c r="B185" s="40"/>
      <c r="C185" s="41"/>
      <c r="D185" s="232" t="s">
        <v>153</v>
      </c>
      <c r="E185" s="41"/>
      <c r="F185" s="233" t="s">
        <v>972</v>
      </c>
      <c r="G185" s="41"/>
      <c r="H185" s="41"/>
      <c r="I185" s="234"/>
      <c r="J185" s="41"/>
      <c r="K185" s="41"/>
      <c r="L185" s="45"/>
      <c r="M185" s="235"/>
      <c r="N185" s="236"/>
      <c r="O185" s="92"/>
      <c r="P185" s="92"/>
      <c r="Q185" s="92"/>
      <c r="R185" s="92"/>
      <c r="S185" s="92"/>
      <c r="T185" s="93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153</v>
      </c>
      <c r="AU185" s="18" t="s">
        <v>83</v>
      </c>
    </row>
    <row r="186" spans="1:63" s="12" customFormat="1" ht="22.8" customHeight="1">
      <c r="A186" s="12"/>
      <c r="B186" s="203"/>
      <c r="C186" s="204"/>
      <c r="D186" s="205" t="s">
        <v>72</v>
      </c>
      <c r="E186" s="217" t="s">
        <v>974</v>
      </c>
      <c r="F186" s="217" t="s">
        <v>975</v>
      </c>
      <c r="G186" s="204"/>
      <c r="H186" s="204"/>
      <c r="I186" s="207"/>
      <c r="J186" s="218">
        <f>BK186</f>
        <v>0</v>
      </c>
      <c r="K186" s="204"/>
      <c r="L186" s="209"/>
      <c r="M186" s="210"/>
      <c r="N186" s="211"/>
      <c r="O186" s="211"/>
      <c r="P186" s="212">
        <f>SUM(P187:P250)</f>
        <v>0</v>
      </c>
      <c r="Q186" s="211"/>
      <c r="R186" s="212">
        <f>SUM(R187:R250)</f>
        <v>0</v>
      </c>
      <c r="S186" s="211"/>
      <c r="T186" s="213">
        <f>SUM(T187:T250)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4" t="s">
        <v>81</v>
      </c>
      <c r="AT186" s="215" t="s">
        <v>72</v>
      </c>
      <c r="AU186" s="215" t="s">
        <v>81</v>
      </c>
      <c r="AY186" s="214" t="s">
        <v>144</v>
      </c>
      <c r="BK186" s="216">
        <f>SUM(BK187:BK250)</f>
        <v>0</v>
      </c>
    </row>
    <row r="187" spans="1:65" s="2" customFormat="1" ht="78" customHeight="1">
      <c r="A187" s="39"/>
      <c r="B187" s="40"/>
      <c r="C187" s="219" t="s">
        <v>435</v>
      </c>
      <c r="D187" s="219" t="s">
        <v>147</v>
      </c>
      <c r="E187" s="220" t="s">
        <v>976</v>
      </c>
      <c r="F187" s="221" t="s">
        <v>977</v>
      </c>
      <c r="G187" s="222" t="s">
        <v>882</v>
      </c>
      <c r="H187" s="223">
        <v>1</v>
      </c>
      <c r="I187" s="224"/>
      <c r="J187" s="225">
        <f>ROUND(I187*H187,2)</f>
        <v>0</v>
      </c>
      <c r="K187" s="221" t="s">
        <v>1</v>
      </c>
      <c r="L187" s="45"/>
      <c r="M187" s="226" t="s">
        <v>1</v>
      </c>
      <c r="N187" s="227" t="s">
        <v>38</v>
      </c>
      <c r="O187" s="92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0" t="s">
        <v>151</v>
      </c>
      <c r="AT187" s="230" t="s">
        <v>147</v>
      </c>
      <c r="AU187" s="230" t="s">
        <v>83</v>
      </c>
      <c r="AY187" s="18" t="s">
        <v>144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8" t="s">
        <v>81</v>
      </c>
      <c r="BK187" s="231">
        <f>ROUND(I187*H187,2)</f>
        <v>0</v>
      </c>
      <c r="BL187" s="18" t="s">
        <v>151</v>
      </c>
      <c r="BM187" s="230" t="s">
        <v>978</v>
      </c>
    </row>
    <row r="188" spans="1:47" s="2" customFormat="1" ht="12">
      <c r="A188" s="39"/>
      <c r="B188" s="40"/>
      <c r="C188" s="41"/>
      <c r="D188" s="232" t="s">
        <v>153</v>
      </c>
      <c r="E188" s="41"/>
      <c r="F188" s="233" t="s">
        <v>979</v>
      </c>
      <c r="G188" s="41"/>
      <c r="H188" s="41"/>
      <c r="I188" s="234"/>
      <c r="J188" s="41"/>
      <c r="K188" s="41"/>
      <c r="L188" s="45"/>
      <c r="M188" s="235"/>
      <c r="N188" s="236"/>
      <c r="O188" s="92"/>
      <c r="P188" s="92"/>
      <c r="Q188" s="92"/>
      <c r="R188" s="92"/>
      <c r="S188" s="92"/>
      <c r="T188" s="93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153</v>
      </c>
      <c r="AU188" s="18" t="s">
        <v>83</v>
      </c>
    </row>
    <row r="189" spans="1:47" s="2" customFormat="1" ht="12">
      <c r="A189" s="39"/>
      <c r="B189" s="40"/>
      <c r="C189" s="41"/>
      <c r="D189" s="232" t="s">
        <v>885</v>
      </c>
      <c r="E189" s="41"/>
      <c r="F189" s="295" t="s">
        <v>980</v>
      </c>
      <c r="G189" s="41"/>
      <c r="H189" s="41"/>
      <c r="I189" s="234"/>
      <c r="J189" s="41"/>
      <c r="K189" s="41"/>
      <c r="L189" s="45"/>
      <c r="M189" s="235"/>
      <c r="N189" s="236"/>
      <c r="O189" s="92"/>
      <c r="P189" s="92"/>
      <c r="Q189" s="92"/>
      <c r="R189" s="92"/>
      <c r="S189" s="92"/>
      <c r="T189" s="93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885</v>
      </c>
      <c r="AU189" s="18" t="s">
        <v>83</v>
      </c>
    </row>
    <row r="190" spans="1:65" s="2" customFormat="1" ht="21.75" customHeight="1">
      <c r="A190" s="39"/>
      <c r="B190" s="40"/>
      <c r="C190" s="219" t="s">
        <v>440</v>
      </c>
      <c r="D190" s="219" t="s">
        <v>147</v>
      </c>
      <c r="E190" s="220" t="s">
        <v>887</v>
      </c>
      <c r="F190" s="221" t="s">
        <v>888</v>
      </c>
      <c r="G190" s="222" t="s">
        <v>889</v>
      </c>
      <c r="H190" s="223">
        <v>1</v>
      </c>
      <c r="I190" s="224"/>
      <c r="J190" s="225">
        <f>ROUND(I190*H190,2)</f>
        <v>0</v>
      </c>
      <c r="K190" s="221" t="s">
        <v>1</v>
      </c>
      <c r="L190" s="45"/>
      <c r="M190" s="226" t="s">
        <v>1</v>
      </c>
      <c r="N190" s="227" t="s">
        <v>38</v>
      </c>
      <c r="O190" s="92"/>
      <c r="P190" s="228">
        <f>O190*H190</f>
        <v>0</v>
      </c>
      <c r="Q190" s="228">
        <v>0</v>
      </c>
      <c r="R190" s="228">
        <f>Q190*H190</f>
        <v>0</v>
      </c>
      <c r="S190" s="228">
        <v>0</v>
      </c>
      <c r="T190" s="22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0" t="s">
        <v>151</v>
      </c>
      <c r="AT190" s="230" t="s">
        <v>147</v>
      </c>
      <c r="AU190" s="230" t="s">
        <v>83</v>
      </c>
      <c r="AY190" s="18" t="s">
        <v>144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8" t="s">
        <v>81</v>
      </c>
      <c r="BK190" s="231">
        <f>ROUND(I190*H190,2)</f>
        <v>0</v>
      </c>
      <c r="BL190" s="18" t="s">
        <v>151</v>
      </c>
      <c r="BM190" s="230" t="s">
        <v>981</v>
      </c>
    </row>
    <row r="191" spans="1:47" s="2" customFormat="1" ht="12">
      <c r="A191" s="39"/>
      <c r="B191" s="40"/>
      <c r="C191" s="41"/>
      <c r="D191" s="232" t="s">
        <v>153</v>
      </c>
      <c r="E191" s="41"/>
      <c r="F191" s="233" t="s">
        <v>888</v>
      </c>
      <c r="G191" s="41"/>
      <c r="H191" s="41"/>
      <c r="I191" s="234"/>
      <c r="J191" s="41"/>
      <c r="K191" s="41"/>
      <c r="L191" s="45"/>
      <c r="M191" s="235"/>
      <c r="N191" s="236"/>
      <c r="O191" s="92"/>
      <c r="P191" s="92"/>
      <c r="Q191" s="92"/>
      <c r="R191" s="92"/>
      <c r="S191" s="92"/>
      <c r="T191" s="93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153</v>
      </c>
      <c r="AU191" s="18" t="s">
        <v>83</v>
      </c>
    </row>
    <row r="192" spans="1:65" s="2" customFormat="1" ht="24.15" customHeight="1">
      <c r="A192" s="39"/>
      <c r="B192" s="40"/>
      <c r="C192" s="219" t="s">
        <v>444</v>
      </c>
      <c r="D192" s="219" t="s">
        <v>147</v>
      </c>
      <c r="E192" s="220" t="s">
        <v>982</v>
      </c>
      <c r="F192" s="221" t="s">
        <v>983</v>
      </c>
      <c r="G192" s="222" t="s">
        <v>889</v>
      </c>
      <c r="H192" s="223">
        <v>4</v>
      </c>
      <c r="I192" s="224"/>
      <c r="J192" s="225">
        <f>ROUND(I192*H192,2)</f>
        <v>0</v>
      </c>
      <c r="K192" s="221" t="s">
        <v>1</v>
      </c>
      <c r="L192" s="45"/>
      <c r="M192" s="226" t="s">
        <v>1</v>
      </c>
      <c r="N192" s="227" t="s">
        <v>38</v>
      </c>
      <c r="O192" s="92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0" t="s">
        <v>151</v>
      </c>
      <c r="AT192" s="230" t="s">
        <v>147</v>
      </c>
      <c r="AU192" s="230" t="s">
        <v>83</v>
      </c>
      <c r="AY192" s="18" t="s">
        <v>144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8" t="s">
        <v>81</v>
      </c>
      <c r="BK192" s="231">
        <f>ROUND(I192*H192,2)</f>
        <v>0</v>
      </c>
      <c r="BL192" s="18" t="s">
        <v>151</v>
      </c>
      <c r="BM192" s="230" t="s">
        <v>984</v>
      </c>
    </row>
    <row r="193" spans="1:47" s="2" customFormat="1" ht="12">
      <c r="A193" s="39"/>
      <c r="B193" s="40"/>
      <c r="C193" s="41"/>
      <c r="D193" s="232" t="s">
        <v>153</v>
      </c>
      <c r="E193" s="41"/>
      <c r="F193" s="233" t="s">
        <v>983</v>
      </c>
      <c r="G193" s="41"/>
      <c r="H193" s="41"/>
      <c r="I193" s="234"/>
      <c r="J193" s="41"/>
      <c r="K193" s="41"/>
      <c r="L193" s="45"/>
      <c r="M193" s="235"/>
      <c r="N193" s="236"/>
      <c r="O193" s="92"/>
      <c r="P193" s="92"/>
      <c r="Q193" s="92"/>
      <c r="R193" s="92"/>
      <c r="S193" s="92"/>
      <c r="T193" s="93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153</v>
      </c>
      <c r="AU193" s="18" t="s">
        <v>83</v>
      </c>
    </row>
    <row r="194" spans="1:65" s="2" customFormat="1" ht="66.75" customHeight="1">
      <c r="A194" s="39"/>
      <c r="B194" s="40"/>
      <c r="C194" s="219" t="s">
        <v>448</v>
      </c>
      <c r="D194" s="219" t="s">
        <v>147</v>
      </c>
      <c r="E194" s="220" t="s">
        <v>985</v>
      </c>
      <c r="F194" s="221" t="s">
        <v>986</v>
      </c>
      <c r="G194" s="222" t="s">
        <v>882</v>
      </c>
      <c r="H194" s="223">
        <v>1</v>
      </c>
      <c r="I194" s="224"/>
      <c r="J194" s="225">
        <f>ROUND(I194*H194,2)</f>
        <v>0</v>
      </c>
      <c r="K194" s="221" t="s">
        <v>1</v>
      </c>
      <c r="L194" s="45"/>
      <c r="M194" s="226" t="s">
        <v>1</v>
      </c>
      <c r="N194" s="227" t="s">
        <v>38</v>
      </c>
      <c r="O194" s="92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0" t="s">
        <v>151</v>
      </c>
      <c r="AT194" s="230" t="s">
        <v>147</v>
      </c>
      <c r="AU194" s="230" t="s">
        <v>83</v>
      </c>
      <c r="AY194" s="18" t="s">
        <v>144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8" t="s">
        <v>81</v>
      </c>
      <c r="BK194" s="231">
        <f>ROUND(I194*H194,2)</f>
        <v>0</v>
      </c>
      <c r="BL194" s="18" t="s">
        <v>151</v>
      </c>
      <c r="BM194" s="230" t="s">
        <v>987</v>
      </c>
    </row>
    <row r="195" spans="1:47" s="2" customFormat="1" ht="12">
      <c r="A195" s="39"/>
      <c r="B195" s="40"/>
      <c r="C195" s="41"/>
      <c r="D195" s="232" t="s">
        <v>153</v>
      </c>
      <c r="E195" s="41"/>
      <c r="F195" s="233" t="s">
        <v>988</v>
      </c>
      <c r="G195" s="41"/>
      <c r="H195" s="41"/>
      <c r="I195" s="234"/>
      <c r="J195" s="41"/>
      <c r="K195" s="41"/>
      <c r="L195" s="45"/>
      <c r="M195" s="235"/>
      <c r="N195" s="236"/>
      <c r="O195" s="92"/>
      <c r="P195" s="92"/>
      <c r="Q195" s="92"/>
      <c r="R195" s="92"/>
      <c r="S195" s="92"/>
      <c r="T195" s="93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153</v>
      </c>
      <c r="AU195" s="18" t="s">
        <v>83</v>
      </c>
    </row>
    <row r="196" spans="1:47" s="2" customFormat="1" ht="12">
      <c r="A196" s="39"/>
      <c r="B196" s="40"/>
      <c r="C196" s="41"/>
      <c r="D196" s="232" t="s">
        <v>885</v>
      </c>
      <c r="E196" s="41"/>
      <c r="F196" s="295" t="s">
        <v>898</v>
      </c>
      <c r="G196" s="41"/>
      <c r="H196" s="41"/>
      <c r="I196" s="234"/>
      <c r="J196" s="41"/>
      <c r="K196" s="41"/>
      <c r="L196" s="45"/>
      <c r="M196" s="235"/>
      <c r="N196" s="236"/>
      <c r="O196" s="92"/>
      <c r="P196" s="92"/>
      <c r="Q196" s="92"/>
      <c r="R196" s="92"/>
      <c r="S196" s="92"/>
      <c r="T196" s="93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885</v>
      </c>
      <c r="AU196" s="18" t="s">
        <v>83</v>
      </c>
    </row>
    <row r="197" spans="1:65" s="2" customFormat="1" ht="37.8" customHeight="1">
      <c r="A197" s="39"/>
      <c r="B197" s="40"/>
      <c r="C197" s="219" t="s">
        <v>380</v>
      </c>
      <c r="D197" s="219" t="s">
        <v>147</v>
      </c>
      <c r="E197" s="220" t="s">
        <v>899</v>
      </c>
      <c r="F197" s="221" t="s">
        <v>900</v>
      </c>
      <c r="G197" s="222" t="s">
        <v>889</v>
      </c>
      <c r="H197" s="223">
        <v>4</v>
      </c>
      <c r="I197" s="224"/>
      <c r="J197" s="225">
        <f>ROUND(I197*H197,2)</f>
        <v>0</v>
      </c>
      <c r="K197" s="221" t="s">
        <v>1</v>
      </c>
      <c r="L197" s="45"/>
      <c r="M197" s="226" t="s">
        <v>1</v>
      </c>
      <c r="N197" s="227" t="s">
        <v>38</v>
      </c>
      <c r="O197" s="92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151</v>
      </c>
      <c r="AT197" s="230" t="s">
        <v>147</v>
      </c>
      <c r="AU197" s="230" t="s">
        <v>83</v>
      </c>
      <c r="AY197" s="18" t="s">
        <v>144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81</v>
      </c>
      <c r="BK197" s="231">
        <f>ROUND(I197*H197,2)</f>
        <v>0</v>
      </c>
      <c r="BL197" s="18" t="s">
        <v>151</v>
      </c>
      <c r="BM197" s="230" t="s">
        <v>989</v>
      </c>
    </row>
    <row r="198" spans="1:47" s="2" customFormat="1" ht="12">
      <c r="A198" s="39"/>
      <c r="B198" s="40"/>
      <c r="C198" s="41"/>
      <c r="D198" s="232" t="s">
        <v>153</v>
      </c>
      <c r="E198" s="41"/>
      <c r="F198" s="233" t="s">
        <v>900</v>
      </c>
      <c r="G198" s="41"/>
      <c r="H198" s="41"/>
      <c r="I198" s="234"/>
      <c r="J198" s="41"/>
      <c r="K198" s="41"/>
      <c r="L198" s="45"/>
      <c r="M198" s="235"/>
      <c r="N198" s="236"/>
      <c r="O198" s="92"/>
      <c r="P198" s="92"/>
      <c r="Q198" s="92"/>
      <c r="R198" s="92"/>
      <c r="S198" s="92"/>
      <c r="T198" s="93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153</v>
      </c>
      <c r="AU198" s="18" t="s">
        <v>83</v>
      </c>
    </row>
    <row r="199" spans="1:65" s="2" customFormat="1" ht="37.8" customHeight="1">
      <c r="A199" s="39"/>
      <c r="B199" s="40"/>
      <c r="C199" s="219" t="s">
        <v>456</v>
      </c>
      <c r="D199" s="219" t="s">
        <v>147</v>
      </c>
      <c r="E199" s="220" t="s">
        <v>902</v>
      </c>
      <c r="F199" s="221" t="s">
        <v>903</v>
      </c>
      <c r="G199" s="222" t="s">
        <v>889</v>
      </c>
      <c r="H199" s="223">
        <v>8</v>
      </c>
      <c r="I199" s="224"/>
      <c r="J199" s="225">
        <f>ROUND(I199*H199,2)</f>
        <v>0</v>
      </c>
      <c r="K199" s="221" t="s">
        <v>1</v>
      </c>
      <c r="L199" s="45"/>
      <c r="M199" s="226" t="s">
        <v>1</v>
      </c>
      <c r="N199" s="227" t="s">
        <v>38</v>
      </c>
      <c r="O199" s="92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0" t="s">
        <v>151</v>
      </c>
      <c r="AT199" s="230" t="s">
        <v>147</v>
      </c>
      <c r="AU199" s="230" t="s">
        <v>83</v>
      </c>
      <c r="AY199" s="18" t="s">
        <v>144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8" t="s">
        <v>81</v>
      </c>
      <c r="BK199" s="231">
        <f>ROUND(I199*H199,2)</f>
        <v>0</v>
      </c>
      <c r="BL199" s="18" t="s">
        <v>151</v>
      </c>
      <c r="BM199" s="230" t="s">
        <v>990</v>
      </c>
    </row>
    <row r="200" spans="1:47" s="2" customFormat="1" ht="12">
      <c r="A200" s="39"/>
      <c r="B200" s="40"/>
      <c r="C200" s="41"/>
      <c r="D200" s="232" t="s">
        <v>153</v>
      </c>
      <c r="E200" s="41"/>
      <c r="F200" s="233" t="s">
        <v>903</v>
      </c>
      <c r="G200" s="41"/>
      <c r="H200" s="41"/>
      <c r="I200" s="234"/>
      <c r="J200" s="41"/>
      <c r="K200" s="41"/>
      <c r="L200" s="45"/>
      <c r="M200" s="235"/>
      <c r="N200" s="236"/>
      <c r="O200" s="92"/>
      <c r="P200" s="92"/>
      <c r="Q200" s="92"/>
      <c r="R200" s="92"/>
      <c r="S200" s="92"/>
      <c r="T200" s="93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153</v>
      </c>
      <c r="AU200" s="18" t="s">
        <v>83</v>
      </c>
    </row>
    <row r="201" spans="1:65" s="2" customFormat="1" ht="37.8" customHeight="1">
      <c r="A201" s="39"/>
      <c r="B201" s="40"/>
      <c r="C201" s="219" t="s">
        <v>460</v>
      </c>
      <c r="D201" s="219" t="s">
        <v>147</v>
      </c>
      <c r="E201" s="220" t="s">
        <v>905</v>
      </c>
      <c r="F201" s="221" t="s">
        <v>906</v>
      </c>
      <c r="G201" s="222" t="s">
        <v>889</v>
      </c>
      <c r="H201" s="223">
        <v>2</v>
      </c>
      <c r="I201" s="224"/>
      <c r="J201" s="225">
        <f>ROUND(I201*H201,2)</f>
        <v>0</v>
      </c>
      <c r="K201" s="221" t="s">
        <v>1</v>
      </c>
      <c r="L201" s="45"/>
      <c r="M201" s="226" t="s">
        <v>1</v>
      </c>
      <c r="N201" s="227" t="s">
        <v>38</v>
      </c>
      <c r="O201" s="92"/>
      <c r="P201" s="228">
        <f>O201*H201</f>
        <v>0</v>
      </c>
      <c r="Q201" s="228">
        <v>0</v>
      </c>
      <c r="R201" s="228">
        <f>Q201*H201</f>
        <v>0</v>
      </c>
      <c r="S201" s="228">
        <v>0</v>
      </c>
      <c r="T201" s="22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0" t="s">
        <v>151</v>
      </c>
      <c r="AT201" s="230" t="s">
        <v>147</v>
      </c>
      <c r="AU201" s="230" t="s">
        <v>83</v>
      </c>
      <c r="AY201" s="18" t="s">
        <v>144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8" t="s">
        <v>81</v>
      </c>
      <c r="BK201" s="231">
        <f>ROUND(I201*H201,2)</f>
        <v>0</v>
      </c>
      <c r="BL201" s="18" t="s">
        <v>151</v>
      </c>
      <c r="BM201" s="230" t="s">
        <v>991</v>
      </c>
    </row>
    <row r="202" spans="1:47" s="2" customFormat="1" ht="12">
      <c r="A202" s="39"/>
      <c r="B202" s="40"/>
      <c r="C202" s="41"/>
      <c r="D202" s="232" t="s">
        <v>153</v>
      </c>
      <c r="E202" s="41"/>
      <c r="F202" s="233" t="s">
        <v>906</v>
      </c>
      <c r="G202" s="41"/>
      <c r="H202" s="41"/>
      <c r="I202" s="234"/>
      <c r="J202" s="41"/>
      <c r="K202" s="41"/>
      <c r="L202" s="45"/>
      <c r="M202" s="235"/>
      <c r="N202" s="236"/>
      <c r="O202" s="92"/>
      <c r="P202" s="92"/>
      <c r="Q202" s="92"/>
      <c r="R202" s="92"/>
      <c r="S202" s="92"/>
      <c r="T202" s="93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153</v>
      </c>
      <c r="AU202" s="18" t="s">
        <v>83</v>
      </c>
    </row>
    <row r="203" spans="1:65" s="2" customFormat="1" ht="37.8" customHeight="1">
      <c r="A203" s="39"/>
      <c r="B203" s="40"/>
      <c r="C203" s="219" t="s">
        <v>464</v>
      </c>
      <c r="D203" s="219" t="s">
        <v>147</v>
      </c>
      <c r="E203" s="220" t="s">
        <v>908</v>
      </c>
      <c r="F203" s="221" t="s">
        <v>909</v>
      </c>
      <c r="G203" s="222" t="s">
        <v>889</v>
      </c>
      <c r="H203" s="223">
        <v>7</v>
      </c>
      <c r="I203" s="224"/>
      <c r="J203" s="225">
        <f>ROUND(I203*H203,2)</f>
        <v>0</v>
      </c>
      <c r="K203" s="221" t="s">
        <v>1</v>
      </c>
      <c r="L203" s="45"/>
      <c r="M203" s="226" t="s">
        <v>1</v>
      </c>
      <c r="N203" s="227" t="s">
        <v>38</v>
      </c>
      <c r="O203" s="92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0" t="s">
        <v>151</v>
      </c>
      <c r="AT203" s="230" t="s">
        <v>147</v>
      </c>
      <c r="AU203" s="230" t="s">
        <v>83</v>
      </c>
      <c r="AY203" s="18" t="s">
        <v>144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8" t="s">
        <v>81</v>
      </c>
      <c r="BK203" s="231">
        <f>ROUND(I203*H203,2)</f>
        <v>0</v>
      </c>
      <c r="BL203" s="18" t="s">
        <v>151</v>
      </c>
      <c r="BM203" s="230" t="s">
        <v>992</v>
      </c>
    </row>
    <row r="204" spans="1:47" s="2" customFormat="1" ht="12">
      <c r="A204" s="39"/>
      <c r="B204" s="40"/>
      <c r="C204" s="41"/>
      <c r="D204" s="232" t="s">
        <v>153</v>
      </c>
      <c r="E204" s="41"/>
      <c r="F204" s="233" t="s">
        <v>909</v>
      </c>
      <c r="G204" s="41"/>
      <c r="H204" s="41"/>
      <c r="I204" s="234"/>
      <c r="J204" s="41"/>
      <c r="K204" s="41"/>
      <c r="L204" s="45"/>
      <c r="M204" s="235"/>
      <c r="N204" s="236"/>
      <c r="O204" s="92"/>
      <c r="P204" s="92"/>
      <c r="Q204" s="92"/>
      <c r="R204" s="92"/>
      <c r="S204" s="92"/>
      <c r="T204" s="93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153</v>
      </c>
      <c r="AU204" s="18" t="s">
        <v>83</v>
      </c>
    </row>
    <row r="205" spans="1:65" s="2" customFormat="1" ht="37.8" customHeight="1">
      <c r="A205" s="39"/>
      <c r="B205" s="40"/>
      <c r="C205" s="219" t="s">
        <v>468</v>
      </c>
      <c r="D205" s="219" t="s">
        <v>147</v>
      </c>
      <c r="E205" s="220" t="s">
        <v>911</v>
      </c>
      <c r="F205" s="221" t="s">
        <v>912</v>
      </c>
      <c r="G205" s="222" t="s">
        <v>889</v>
      </c>
      <c r="H205" s="223">
        <v>6</v>
      </c>
      <c r="I205" s="224"/>
      <c r="J205" s="225">
        <f>ROUND(I205*H205,2)</f>
        <v>0</v>
      </c>
      <c r="K205" s="221" t="s">
        <v>1</v>
      </c>
      <c r="L205" s="45"/>
      <c r="M205" s="226" t="s">
        <v>1</v>
      </c>
      <c r="N205" s="227" t="s">
        <v>38</v>
      </c>
      <c r="O205" s="92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0" t="s">
        <v>151</v>
      </c>
      <c r="AT205" s="230" t="s">
        <v>147</v>
      </c>
      <c r="AU205" s="230" t="s">
        <v>83</v>
      </c>
      <c r="AY205" s="18" t="s">
        <v>144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8" t="s">
        <v>81</v>
      </c>
      <c r="BK205" s="231">
        <f>ROUND(I205*H205,2)</f>
        <v>0</v>
      </c>
      <c r="BL205" s="18" t="s">
        <v>151</v>
      </c>
      <c r="BM205" s="230" t="s">
        <v>993</v>
      </c>
    </row>
    <row r="206" spans="1:47" s="2" customFormat="1" ht="12">
      <c r="A206" s="39"/>
      <c r="B206" s="40"/>
      <c r="C206" s="41"/>
      <c r="D206" s="232" t="s">
        <v>153</v>
      </c>
      <c r="E206" s="41"/>
      <c r="F206" s="233" t="s">
        <v>912</v>
      </c>
      <c r="G206" s="41"/>
      <c r="H206" s="41"/>
      <c r="I206" s="234"/>
      <c r="J206" s="41"/>
      <c r="K206" s="41"/>
      <c r="L206" s="45"/>
      <c r="M206" s="235"/>
      <c r="N206" s="236"/>
      <c r="O206" s="92"/>
      <c r="P206" s="92"/>
      <c r="Q206" s="92"/>
      <c r="R206" s="92"/>
      <c r="S206" s="92"/>
      <c r="T206" s="93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153</v>
      </c>
      <c r="AU206" s="18" t="s">
        <v>83</v>
      </c>
    </row>
    <row r="207" spans="1:65" s="2" customFormat="1" ht="37.8" customHeight="1">
      <c r="A207" s="39"/>
      <c r="B207" s="40"/>
      <c r="C207" s="219" t="s">
        <v>472</v>
      </c>
      <c r="D207" s="219" t="s">
        <v>147</v>
      </c>
      <c r="E207" s="220" t="s">
        <v>994</v>
      </c>
      <c r="F207" s="221" t="s">
        <v>995</v>
      </c>
      <c r="G207" s="222" t="s">
        <v>889</v>
      </c>
      <c r="H207" s="223">
        <v>1</v>
      </c>
      <c r="I207" s="224"/>
      <c r="J207" s="225">
        <f>ROUND(I207*H207,2)</f>
        <v>0</v>
      </c>
      <c r="K207" s="221" t="s">
        <v>1</v>
      </c>
      <c r="L207" s="45"/>
      <c r="M207" s="226" t="s">
        <v>1</v>
      </c>
      <c r="N207" s="227" t="s">
        <v>38</v>
      </c>
      <c r="O207" s="92"/>
      <c r="P207" s="228">
        <f>O207*H207</f>
        <v>0</v>
      </c>
      <c r="Q207" s="228">
        <v>0</v>
      </c>
      <c r="R207" s="228">
        <f>Q207*H207</f>
        <v>0</v>
      </c>
      <c r="S207" s="228">
        <v>0</v>
      </c>
      <c r="T207" s="22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0" t="s">
        <v>151</v>
      </c>
      <c r="AT207" s="230" t="s">
        <v>147</v>
      </c>
      <c r="AU207" s="230" t="s">
        <v>83</v>
      </c>
      <c r="AY207" s="18" t="s">
        <v>144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8" t="s">
        <v>81</v>
      </c>
      <c r="BK207" s="231">
        <f>ROUND(I207*H207,2)</f>
        <v>0</v>
      </c>
      <c r="BL207" s="18" t="s">
        <v>151</v>
      </c>
      <c r="BM207" s="230" t="s">
        <v>996</v>
      </c>
    </row>
    <row r="208" spans="1:47" s="2" customFormat="1" ht="12">
      <c r="A208" s="39"/>
      <c r="B208" s="40"/>
      <c r="C208" s="41"/>
      <c r="D208" s="232" t="s">
        <v>153</v>
      </c>
      <c r="E208" s="41"/>
      <c r="F208" s="233" t="s">
        <v>995</v>
      </c>
      <c r="G208" s="41"/>
      <c r="H208" s="41"/>
      <c r="I208" s="234"/>
      <c r="J208" s="41"/>
      <c r="K208" s="41"/>
      <c r="L208" s="45"/>
      <c r="M208" s="235"/>
      <c r="N208" s="236"/>
      <c r="O208" s="92"/>
      <c r="P208" s="92"/>
      <c r="Q208" s="92"/>
      <c r="R208" s="92"/>
      <c r="S208" s="92"/>
      <c r="T208" s="93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153</v>
      </c>
      <c r="AU208" s="18" t="s">
        <v>83</v>
      </c>
    </row>
    <row r="209" spans="1:65" s="2" customFormat="1" ht="37.8" customHeight="1">
      <c r="A209" s="39"/>
      <c r="B209" s="40"/>
      <c r="C209" s="219" t="s">
        <v>476</v>
      </c>
      <c r="D209" s="219" t="s">
        <v>147</v>
      </c>
      <c r="E209" s="220" t="s">
        <v>997</v>
      </c>
      <c r="F209" s="221" t="s">
        <v>998</v>
      </c>
      <c r="G209" s="222" t="s">
        <v>889</v>
      </c>
      <c r="H209" s="223">
        <v>1</v>
      </c>
      <c r="I209" s="224"/>
      <c r="J209" s="225">
        <f>ROUND(I209*H209,2)</f>
        <v>0</v>
      </c>
      <c r="K209" s="221" t="s">
        <v>1</v>
      </c>
      <c r="L209" s="45"/>
      <c r="M209" s="226" t="s">
        <v>1</v>
      </c>
      <c r="N209" s="227" t="s">
        <v>38</v>
      </c>
      <c r="O209" s="92"/>
      <c r="P209" s="228">
        <f>O209*H209</f>
        <v>0</v>
      </c>
      <c r="Q209" s="228">
        <v>0</v>
      </c>
      <c r="R209" s="228">
        <f>Q209*H209</f>
        <v>0</v>
      </c>
      <c r="S209" s="228">
        <v>0</v>
      </c>
      <c r="T209" s="22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0" t="s">
        <v>151</v>
      </c>
      <c r="AT209" s="230" t="s">
        <v>147</v>
      </c>
      <c r="AU209" s="230" t="s">
        <v>83</v>
      </c>
      <c r="AY209" s="18" t="s">
        <v>144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8" t="s">
        <v>81</v>
      </c>
      <c r="BK209" s="231">
        <f>ROUND(I209*H209,2)</f>
        <v>0</v>
      </c>
      <c r="BL209" s="18" t="s">
        <v>151</v>
      </c>
      <c r="BM209" s="230" t="s">
        <v>999</v>
      </c>
    </row>
    <row r="210" spans="1:47" s="2" customFormat="1" ht="12">
      <c r="A210" s="39"/>
      <c r="B210" s="40"/>
      <c r="C210" s="41"/>
      <c r="D210" s="232" t="s">
        <v>153</v>
      </c>
      <c r="E210" s="41"/>
      <c r="F210" s="233" t="s">
        <v>998</v>
      </c>
      <c r="G210" s="41"/>
      <c r="H210" s="41"/>
      <c r="I210" s="234"/>
      <c r="J210" s="41"/>
      <c r="K210" s="41"/>
      <c r="L210" s="45"/>
      <c r="M210" s="235"/>
      <c r="N210" s="236"/>
      <c r="O210" s="92"/>
      <c r="P210" s="92"/>
      <c r="Q210" s="92"/>
      <c r="R210" s="92"/>
      <c r="S210" s="92"/>
      <c r="T210" s="93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153</v>
      </c>
      <c r="AU210" s="18" t="s">
        <v>83</v>
      </c>
    </row>
    <row r="211" spans="1:65" s="2" customFormat="1" ht="37.8" customHeight="1">
      <c r="A211" s="39"/>
      <c r="B211" s="40"/>
      <c r="C211" s="219" t="s">
        <v>480</v>
      </c>
      <c r="D211" s="219" t="s">
        <v>147</v>
      </c>
      <c r="E211" s="220" t="s">
        <v>1000</v>
      </c>
      <c r="F211" s="221" t="s">
        <v>1001</v>
      </c>
      <c r="G211" s="222" t="s">
        <v>889</v>
      </c>
      <c r="H211" s="223">
        <v>1</v>
      </c>
      <c r="I211" s="224"/>
      <c r="J211" s="225">
        <f>ROUND(I211*H211,2)</f>
        <v>0</v>
      </c>
      <c r="K211" s="221" t="s">
        <v>1</v>
      </c>
      <c r="L211" s="45"/>
      <c r="M211" s="226" t="s">
        <v>1</v>
      </c>
      <c r="N211" s="227" t="s">
        <v>38</v>
      </c>
      <c r="O211" s="92"/>
      <c r="P211" s="228">
        <f>O211*H211</f>
        <v>0</v>
      </c>
      <c r="Q211" s="228">
        <v>0</v>
      </c>
      <c r="R211" s="228">
        <f>Q211*H211</f>
        <v>0</v>
      </c>
      <c r="S211" s="228">
        <v>0</v>
      </c>
      <c r="T211" s="22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0" t="s">
        <v>151</v>
      </c>
      <c r="AT211" s="230" t="s">
        <v>147</v>
      </c>
      <c r="AU211" s="230" t="s">
        <v>83</v>
      </c>
      <c r="AY211" s="18" t="s">
        <v>144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8" t="s">
        <v>81</v>
      </c>
      <c r="BK211" s="231">
        <f>ROUND(I211*H211,2)</f>
        <v>0</v>
      </c>
      <c r="BL211" s="18" t="s">
        <v>151</v>
      </c>
      <c r="BM211" s="230" t="s">
        <v>1002</v>
      </c>
    </row>
    <row r="212" spans="1:47" s="2" customFormat="1" ht="12">
      <c r="A212" s="39"/>
      <c r="B212" s="40"/>
      <c r="C212" s="41"/>
      <c r="D212" s="232" t="s">
        <v>153</v>
      </c>
      <c r="E212" s="41"/>
      <c r="F212" s="233" t="s">
        <v>1001</v>
      </c>
      <c r="G212" s="41"/>
      <c r="H212" s="41"/>
      <c r="I212" s="234"/>
      <c r="J212" s="41"/>
      <c r="K212" s="41"/>
      <c r="L212" s="45"/>
      <c r="M212" s="235"/>
      <c r="N212" s="236"/>
      <c r="O212" s="92"/>
      <c r="P212" s="92"/>
      <c r="Q212" s="92"/>
      <c r="R212" s="92"/>
      <c r="S212" s="92"/>
      <c r="T212" s="93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153</v>
      </c>
      <c r="AU212" s="18" t="s">
        <v>83</v>
      </c>
    </row>
    <row r="213" spans="1:65" s="2" customFormat="1" ht="24.15" customHeight="1">
      <c r="A213" s="39"/>
      <c r="B213" s="40"/>
      <c r="C213" s="219" t="s">
        <v>484</v>
      </c>
      <c r="D213" s="219" t="s">
        <v>147</v>
      </c>
      <c r="E213" s="220" t="s">
        <v>917</v>
      </c>
      <c r="F213" s="221" t="s">
        <v>918</v>
      </c>
      <c r="G213" s="222" t="s">
        <v>889</v>
      </c>
      <c r="H213" s="223">
        <v>3</v>
      </c>
      <c r="I213" s="224"/>
      <c r="J213" s="225">
        <f>ROUND(I213*H213,2)</f>
        <v>0</v>
      </c>
      <c r="K213" s="221" t="s">
        <v>1</v>
      </c>
      <c r="L213" s="45"/>
      <c r="M213" s="226" t="s">
        <v>1</v>
      </c>
      <c r="N213" s="227" t="s">
        <v>38</v>
      </c>
      <c r="O213" s="92"/>
      <c r="P213" s="228">
        <f>O213*H213</f>
        <v>0</v>
      </c>
      <c r="Q213" s="228">
        <v>0</v>
      </c>
      <c r="R213" s="228">
        <f>Q213*H213</f>
        <v>0</v>
      </c>
      <c r="S213" s="228">
        <v>0</v>
      </c>
      <c r="T213" s="22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0" t="s">
        <v>151</v>
      </c>
      <c r="AT213" s="230" t="s">
        <v>147</v>
      </c>
      <c r="AU213" s="230" t="s">
        <v>83</v>
      </c>
      <c r="AY213" s="18" t="s">
        <v>144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8" t="s">
        <v>81</v>
      </c>
      <c r="BK213" s="231">
        <f>ROUND(I213*H213,2)</f>
        <v>0</v>
      </c>
      <c r="BL213" s="18" t="s">
        <v>151</v>
      </c>
      <c r="BM213" s="230" t="s">
        <v>1003</v>
      </c>
    </row>
    <row r="214" spans="1:47" s="2" customFormat="1" ht="12">
      <c r="A214" s="39"/>
      <c r="B214" s="40"/>
      <c r="C214" s="41"/>
      <c r="D214" s="232" t="s">
        <v>153</v>
      </c>
      <c r="E214" s="41"/>
      <c r="F214" s="233" t="s">
        <v>918</v>
      </c>
      <c r="G214" s="41"/>
      <c r="H214" s="41"/>
      <c r="I214" s="234"/>
      <c r="J214" s="41"/>
      <c r="K214" s="41"/>
      <c r="L214" s="45"/>
      <c r="M214" s="235"/>
      <c r="N214" s="236"/>
      <c r="O214" s="92"/>
      <c r="P214" s="92"/>
      <c r="Q214" s="92"/>
      <c r="R214" s="92"/>
      <c r="S214" s="92"/>
      <c r="T214" s="93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153</v>
      </c>
      <c r="AU214" s="18" t="s">
        <v>83</v>
      </c>
    </row>
    <row r="215" spans="1:47" s="2" customFormat="1" ht="12">
      <c r="A215" s="39"/>
      <c r="B215" s="40"/>
      <c r="C215" s="41"/>
      <c r="D215" s="232" t="s">
        <v>885</v>
      </c>
      <c r="E215" s="41"/>
      <c r="F215" s="295" t="s">
        <v>920</v>
      </c>
      <c r="G215" s="41"/>
      <c r="H215" s="41"/>
      <c r="I215" s="234"/>
      <c r="J215" s="41"/>
      <c r="K215" s="41"/>
      <c r="L215" s="45"/>
      <c r="M215" s="235"/>
      <c r="N215" s="236"/>
      <c r="O215" s="92"/>
      <c r="P215" s="92"/>
      <c r="Q215" s="92"/>
      <c r="R215" s="92"/>
      <c r="S215" s="92"/>
      <c r="T215" s="93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885</v>
      </c>
      <c r="AU215" s="18" t="s">
        <v>83</v>
      </c>
    </row>
    <row r="216" spans="1:65" s="2" customFormat="1" ht="24.15" customHeight="1">
      <c r="A216" s="39"/>
      <c r="B216" s="40"/>
      <c r="C216" s="219" t="s">
        <v>488</v>
      </c>
      <c r="D216" s="219" t="s">
        <v>147</v>
      </c>
      <c r="E216" s="220" t="s">
        <v>921</v>
      </c>
      <c r="F216" s="221" t="s">
        <v>922</v>
      </c>
      <c r="G216" s="222" t="s">
        <v>889</v>
      </c>
      <c r="H216" s="223">
        <v>5</v>
      </c>
      <c r="I216" s="224"/>
      <c r="J216" s="225">
        <f>ROUND(I216*H216,2)</f>
        <v>0</v>
      </c>
      <c r="K216" s="221" t="s">
        <v>1</v>
      </c>
      <c r="L216" s="45"/>
      <c r="M216" s="226" t="s">
        <v>1</v>
      </c>
      <c r="N216" s="227" t="s">
        <v>38</v>
      </c>
      <c r="O216" s="92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0" t="s">
        <v>151</v>
      </c>
      <c r="AT216" s="230" t="s">
        <v>147</v>
      </c>
      <c r="AU216" s="230" t="s">
        <v>83</v>
      </c>
      <c r="AY216" s="18" t="s">
        <v>144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8" t="s">
        <v>81</v>
      </c>
      <c r="BK216" s="231">
        <f>ROUND(I216*H216,2)</f>
        <v>0</v>
      </c>
      <c r="BL216" s="18" t="s">
        <v>151</v>
      </c>
      <c r="BM216" s="230" t="s">
        <v>1004</v>
      </c>
    </row>
    <row r="217" spans="1:47" s="2" customFormat="1" ht="12">
      <c r="A217" s="39"/>
      <c r="B217" s="40"/>
      <c r="C217" s="41"/>
      <c r="D217" s="232" t="s">
        <v>153</v>
      </c>
      <c r="E217" s="41"/>
      <c r="F217" s="233" t="s">
        <v>922</v>
      </c>
      <c r="G217" s="41"/>
      <c r="H217" s="41"/>
      <c r="I217" s="234"/>
      <c r="J217" s="41"/>
      <c r="K217" s="41"/>
      <c r="L217" s="45"/>
      <c r="M217" s="235"/>
      <c r="N217" s="236"/>
      <c r="O217" s="92"/>
      <c r="P217" s="92"/>
      <c r="Q217" s="92"/>
      <c r="R217" s="92"/>
      <c r="S217" s="92"/>
      <c r="T217" s="93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153</v>
      </c>
      <c r="AU217" s="18" t="s">
        <v>83</v>
      </c>
    </row>
    <row r="218" spans="1:47" s="2" customFormat="1" ht="12">
      <c r="A218" s="39"/>
      <c r="B218" s="40"/>
      <c r="C218" s="41"/>
      <c r="D218" s="232" t="s">
        <v>885</v>
      </c>
      <c r="E218" s="41"/>
      <c r="F218" s="295" t="s">
        <v>924</v>
      </c>
      <c r="G218" s="41"/>
      <c r="H218" s="41"/>
      <c r="I218" s="234"/>
      <c r="J218" s="41"/>
      <c r="K218" s="41"/>
      <c r="L218" s="45"/>
      <c r="M218" s="235"/>
      <c r="N218" s="236"/>
      <c r="O218" s="92"/>
      <c r="P218" s="92"/>
      <c r="Q218" s="92"/>
      <c r="R218" s="92"/>
      <c r="S218" s="92"/>
      <c r="T218" s="93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885</v>
      </c>
      <c r="AU218" s="18" t="s">
        <v>83</v>
      </c>
    </row>
    <row r="219" spans="1:65" s="2" customFormat="1" ht="24.15" customHeight="1">
      <c r="A219" s="39"/>
      <c r="B219" s="40"/>
      <c r="C219" s="219" t="s">
        <v>492</v>
      </c>
      <c r="D219" s="219" t="s">
        <v>147</v>
      </c>
      <c r="E219" s="220" t="s">
        <v>1005</v>
      </c>
      <c r="F219" s="221" t="s">
        <v>1006</v>
      </c>
      <c r="G219" s="222" t="s">
        <v>889</v>
      </c>
      <c r="H219" s="223">
        <v>2</v>
      </c>
      <c r="I219" s="224"/>
      <c r="J219" s="225">
        <f>ROUND(I219*H219,2)</f>
        <v>0</v>
      </c>
      <c r="K219" s="221" t="s">
        <v>1</v>
      </c>
      <c r="L219" s="45"/>
      <c r="M219" s="226" t="s">
        <v>1</v>
      </c>
      <c r="N219" s="227" t="s">
        <v>38</v>
      </c>
      <c r="O219" s="92"/>
      <c r="P219" s="228">
        <f>O219*H219</f>
        <v>0</v>
      </c>
      <c r="Q219" s="228">
        <v>0</v>
      </c>
      <c r="R219" s="228">
        <f>Q219*H219</f>
        <v>0</v>
      </c>
      <c r="S219" s="228">
        <v>0</v>
      </c>
      <c r="T219" s="22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0" t="s">
        <v>151</v>
      </c>
      <c r="AT219" s="230" t="s">
        <v>147</v>
      </c>
      <c r="AU219" s="230" t="s">
        <v>83</v>
      </c>
      <c r="AY219" s="18" t="s">
        <v>144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8" t="s">
        <v>81</v>
      </c>
      <c r="BK219" s="231">
        <f>ROUND(I219*H219,2)</f>
        <v>0</v>
      </c>
      <c r="BL219" s="18" t="s">
        <v>151</v>
      </c>
      <c r="BM219" s="230" t="s">
        <v>1007</v>
      </c>
    </row>
    <row r="220" spans="1:47" s="2" customFormat="1" ht="12">
      <c r="A220" s="39"/>
      <c r="B220" s="40"/>
      <c r="C220" s="41"/>
      <c r="D220" s="232" t="s">
        <v>153</v>
      </c>
      <c r="E220" s="41"/>
      <c r="F220" s="233" t="s">
        <v>1006</v>
      </c>
      <c r="G220" s="41"/>
      <c r="H220" s="41"/>
      <c r="I220" s="234"/>
      <c r="J220" s="41"/>
      <c r="K220" s="41"/>
      <c r="L220" s="45"/>
      <c r="M220" s="235"/>
      <c r="N220" s="236"/>
      <c r="O220" s="92"/>
      <c r="P220" s="92"/>
      <c r="Q220" s="92"/>
      <c r="R220" s="92"/>
      <c r="S220" s="92"/>
      <c r="T220" s="93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153</v>
      </c>
      <c r="AU220" s="18" t="s">
        <v>83</v>
      </c>
    </row>
    <row r="221" spans="1:47" s="2" customFormat="1" ht="12">
      <c r="A221" s="39"/>
      <c r="B221" s="40"/>
      <c r="C221" s="41"/>
      <c r="D221" s="232" t="s">
        <v>885</v>
      </c>
      <c r="E221" s="41"/>
      <c r="F221" s="295" t="s">
        <v>924</v>
      </c>
      <c r="G221" s="41"/>
      <c r="H221" s="41"/>
      <c r="I221" s="234"/>
      <c r="J221" s="41"/>
      <c r="K221" s="41"/>
      <c r="L221" s="45"/>
      <c r="M221" s="235"/>
      <c r="N221" s="236"/>
      <c r="O221" s="92"/>
      <c r="P221" s="92"/>
      <c r="Q221" s="92"/>
      <c r="R221" s="92"/>
      <c r="S221" s="92"/>
      <c r="T221" s="93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885</v>
      </c>
      <c r="AU221" s="18" t="s">
        <v>83</v>
      </c>
    </row>
    <row r="222" spans="1:65" s="2" customFormat="1" ht="76.35" customHeight="1">
      <c r="A222" s="39"/>
      <c r="B222" s="40"/>
      <c r="C222" s="219" t="s">
        <v>496</v>
      </c>
      <c r="D222" s="219" t="s">
        <v>147</v>
      </c>
      <c r="E222" s="220" t="s">
        <v>928</v>
      </c>
      <c r="F222" s="221" t="s">
        <v>929</v>
      </c>
      <c r="G222" s="222" t="s">
        <v>889</v>
      </c>
      <c r="H222" s="223">
        <v>2</v>
      </c>
      <c r="I222" s="224"/>
      <c r="J222" s="225">
        <f>ROUND(I222*H222,2)</f>
        <v>0</v>
      </c>
      <c r="K222" s="221" t="s">
        <v>1</v>
      </c>
      <c r="L222" s="45"/>
      <c r="M222" s="226" t="s">
        <v>1</v>
      </c>
      <c r="N222" s="227" t="s">
        <v>38</v>
      </c>
      <c r="O222" s="92"/>
      <c r="P222" s="228">
        <f>O222*H222</f>
        <v>0</v>
      </c>
      <c r="Q222" s="228">
        <v>0</v>
      </c>
      <c r="R222" s="228">
        <f>Q222*H222</f>
        <v>0</v>
      </c>
      <c r="S222" s="228">
        <v>0</v>
      </c>
      <c r="T222" s="229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0" t="s">
        <v>151</v>
      </c>
      <c r="AT222" s="230" t="s">
        <v>147</v>
      </c>
      <c r="AU222" s="230" t="s">
        <v>83</v>
      </c>
      <c r="AY222" s="18" t="s">
        <v>144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8" t="s">
        <v>81</v>
      </c>
      <c r="BK222" s="231">
        <f>ROUND(I222*H222,2)</f>
        <v>0</v>
      </c>
      <c r="BL222" s="18" t="s">
        <v>151</v>
      </c>
      <c r="BM222" s="230" t="s">
        <v>1008</v>
      </c>
    </row>
    <row r="223" spans="1:47" s="2" customFormat="1" ht="12">
      <c r="A223" s="39"/>
      <c r="B223" s="40"/>
      <c r="C223" s="41"/>
      <c r="D223" s="232" t="s">
        <v>153</v>
      </c>
      <c r="E223" s="41"/>
      <c r="F223" s="233" t="s">
        <v>931</v>
      </c>
      <c r="G223" s="41"/>
      <c r="H223" s="41"/>
      <c r="I223" s="234"/>
      <c r="J223" s="41"/>
      <c r="K223" s="41"/>
      <c r="L223" s="45"/>
      <c r="M223" s="235"/>
      <c r="N223" s="236"/>
      <c r="O223" s="92"/>
      <c r="P223" s="92"/>
      <c r="Q223" s="92"/>
      <c r="R223" s="92"/>
      <c r="S223" s="92"/>
      <c r="T223" s="93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153</v>
      </c>
      <c r="AU223" s="18" t="s">
        <v>83</v>
      </c>
    </row>
    <row r="224" spans="1:47" s="2" customFormat="1" ht="12">
      <c r="A224" s="39"/>
      <c r="B224" s="40"/>
      <c r="C224" s="41"/>
      <c r="D224" s="232" t="s">
        <v>885</v>
      </c>
      <c r="E224" s="41"/>
      <c r="F224" s="295" t="s">
        <v>932</v>
      </c>
      <c r="G224" s="41"/>
      <c r="H224" s="41"/>
      <c r="I224" s="234"/>
      <c r="J224" s="41"/>
      <c r="K224" s="41"/>
      <c r="L224" s="45"/>
      <c r="M224" s="235"/>
      <c r="N224" s="236"/>
      <c r="O224" s="92"/>
      <c r="P224" s="92"/>
      <c r="Q224" s="92"/>
      <c r="R224" s="92"/>
      <c r="S224" s="92"/>
      <c r="T224" s="93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885</v>
      </c>
      <c r="AU224" s="18" t="s">
        <v>83</v>
      </c>
    </row>
    <row r="225" spans="1:65" s="2" customFormat="1" ht="76.35" customHeight="1">
      <c r="A225" s="39"/>
      <c r="B225" s="40"/>
      <c r="C225" s="219" t="s">
        <v>503</v>
      </c>
      <c r="D225" s="219" t="s">
        <v>147</v>
      </c>
      <c r="E225" s="220" t="s">
        <v>937</v>
      </c>
      <c r="F225" s="221" t="s">
        <v>938</v>
      </c>
      <c r="G225" s="222" t="s">
        <v>889</v>
      </c>
      <c r="H225" s="223">
        <v>5</v>
      </c>
      <c r="I225" s="224"/>
      <c r="J225" s="225">
        <f>ROUND(I225*H225,2)</f>
        <v>0</v>
      </c>
      <c r="K225" s="221" t="s">
        <v>1</v>
      </c>
      <c r="L225" s="45"/>
      <c r="M225" s="226" t="s">
        <v>1</v>
      </c>
      <c r="N225" s="227" t="s">
        <v>38</v>
      </c>
      <c r="O225" s="92"/>
      <c r="P225" s="228">
        <f>O225*H225</f>
        <v>0</v>
      </c>
      <c r="Q225" s="228">
        <v>0</v>
      </c>
      <c r="R225" s="228">
        <f>Q225*H225</f>
        <v>0</v>
      </c>
      <c r="S225" s="228">
        <v>0</v>
      </c>
      <c r="T225" s="22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0" t="s">
        <v>151</v>
      </c>
      <c r="AT225" s="230" t="s">
        <v>147</v>
      </c>
      <c r="AU225" s="230" t="s">
        <v>83</v>
      </c>
      <c r="AY225" s="18" t="s">
        <v>144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8" t="s">
        <v>81</v>
      </c>
      <c r="BK225" s="231">
        <f>ROUND(I225*H225,2)</f>
        <v>0</v>
      </c>
      <c r="BL225" s="18" t="s">
        <v>151</v>
      </c>
      <c r="BM225" s="230" t="s">
        <v>1009</v>
      </c>
    </row>
    <row r="226" spans="1:47" s="2" customFormat="1" ht="12">
      <c r="A226" s="39"/>
      <c r="B226" s="40"/>
      <c r="C226" s="41"/>
      <c r="D226" s="232" t="s">
        <v>153</v>
      </c>
      <c r="E226" s="41"/>
      <c r="F226" s="233" t="s">
        <v>940</v>
      </c>
      <c r="G226" s="41"/>
      <c r="H226" s="41"/>
      <c r="I226" s="234"/>
      <c r="J226" s="41"/>
      <c r="K226" s="41"/>
      <c r="L226" s="45"/>
      <c r="M226" s="235"/>
      <c r="N226" s="236"/>
      <c r="O226" s="92"/>
      <c r="P226" s="92"/>
      <c r="Q226" s="92"/>
      <c r="R226" s="92"/>
      <c r="S226" s="92"/>
      <c r="T226" s="93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153</v>
      </c>
      <c r="AU226" s="18" t="s">
        <v>83</v>
      </c>
    </row>
    <row r="227" spans="1:47" s="2" customFormat="1" ht="12">
      <c r="A227" s="39"/>
      <c r="B227" s="40"/>
      <c r="C227" s="41"/>
      <c r="D227" s="232" t="s">
        <v>885</v>
      </c>
      <c r="E227" s="41"/>
      <c r="F227" s="295" t="s">
        <v>932</v>
      </c>
      <c r="G227" s="41"/>
      <c r="H227" s="41"/>
      <c r="I227" s="234"/>
      <c r="J227" s="41"/>
      <c r="K227" s="41"/>
      <c r="L227" s="45"/>
      <c r="M227" s="235"/>
      <c r="N227" s="236"/>
      <c r="O227" s="92"/>
      <c r="P227" s="92"/>
      <c r="Q227" s="92"/>
      <c r="R227" s="92"/>
      <c r="S227" s="92"/>
      <c r="T227" s="93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885</v>
      </c>
      <c r="AU227" s="18" t="s">
        <v>83</v>
      </c>
    </row>
    <row r="228" spans="1:65" s="2" customFormat="1" ht="76.35" customHeight="1">
      <c r="A228" s="39"/>
      <c r="B228" s="40"/>
      <c r="C228" s="219" t="s">
        <v>536</v>
      </c>
      <c r="D228" s="219" t="s">
        <v>147</v>
      </c>
      <c r="E228" s="220" t="s">
        <v>1010</v>
      </c>
      <c r="F228" s="221" t="s">
        <v>1011</v>
      </c>
      <c r="G228" s="222" t="s">
        <v>889</v>
      </c>
      <c r="H228" s="223">
        <v>2</v>
      </c>
      <c r="I228" s="224"/>
      <c r="J228" s="225">
        <f>ROUND(I228*H228,2)</f>
        <v>0</v>
      </c>
      <c r="K228" s="221" t="s">
        <v>1</v>
      </c>
      <c r="L228" s="45"/>
      <c r="M228" s="226" t="s">
        <v>1</v>
      </c>
      <c r="N228" s="227" t="s">
        <v>38</v>
      </c>
      <c r="O228" s="92"/>
      <c r="P228" s="228">
        <f>O228*H228</f>
        <v>0</v>
      </c>
      <c r="Q228" s="228">
        <v>0</v>
      </c>
      <c r="R228" s="228">
        <f>Q228*H228</f>
        <v>0</v>
      </c>
      <c r="S228" s="228">
        <v>0</v>
      </c>
      <c r="T228" s="22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0" t="s">
        <v>151</v>
      </c>
      <c r="AT228" s="230" t="s">
        <v>147</v>
      </c>
      <c r="AU228" s="230" t="s">
        <v>83</v>
      </c>
      <c r="AY228" s="18" t="s">
        <v>144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8" t="s">
        <v>81</v>
      </c>
      <c r="BK228" s="231">
        <f>ROUND(I228*H228,2)</f>
        <v>0</v>
      </c>
      <c r="BL228" s="18" t="s">
        <v>151</v>
      </c>
      <c r="BM228" s="230" t="s">
        <v>1012</v>
      </c>
    </row>
    <row r="229" spans="1:47" s="2" customFormat="1" ht="12">
      <c r="A229" s="39"/>
      <c r="B229" s="40"/>
      <c r="C229" s="41"/>
      <c r="D229" s="232" t="s">
        <v>153</v>
      </c>
      <c r="E229" s="41"/>
      <c r="F229" s="233" t="s">
        <v>1013</v>
      </c>
      <c r="G229" s="41"/>
      <c r="H229" s="41"/>
      <c r="I229" s="234"/>
      <c r="J229" s="41"/>
      <c r="K229" s="41"/>
      <c r="L229" s="45"/>
      <c r="M229" s="235"/>
      <c r="N229" s="236"/>
      <c r="O229" s="92"/>
      <c r="P229" s="92"/>
      <c r="Q229" s="92"/>
      <c r="R229" s="92"/>
      <c r="S229" s="92"/>
      <c r="T229" s="93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153</v>
      </c>
      <c r="AU229" s="18" t="s">
        <v>83</v>
      </c>
    </row>
    <row r="230" spans="1:47" s="2" customFormat="1" ht="12">
      <c r="A230" s="39"/>
      <c r="B230" s="40"/>
      <c r="C230" s="41"/>
      <c r="D230" s="232" t="s">
        <v>885</v>
      </c>
      <c r="E230" s="41"/>
      <c r="F230" s="295" t="s">
        <v>932</v>
      </c>
      <c r="G230" s="41"/>
      <c r="H230" s="41"/>
      <c r="I230" s="234"/>
      <c r="J230" s="41"/>
      <c r="K230" s="41"/>
      <c r="L230" s="45"/>
      <c r="M230" s="235"/>
      <c r="N230" s="236"/>
      <c r="O230" s="92"/>
      <c r="P230" s="92"/>
      <c r="Q230" s="92"/>
      <c r="R230" s="92"/>
      <c r="S230" s="92"/>
      <c r="T230" s="93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885</v>
      </c>
      <c r="AU230" s="18" t="s">
        <v>83</v>
      </c>
    </row>
    <row r="231" spans="1:65" s="2" customFormat="1" ht="21.75" customHeight="1">
      <c r="A231" s="39"/>
      <c r="B231" s="40"/>
      <c r="C231" s="219" t="s">
        <v>541</v>
      </c>
      <c r="D231" s="219" t="s">
        <v>147</v>
      </c>
      <c r="E231" s="220" t="s">
        <v>1014</v>
      </c>
      <c r="F231" s="221" t="s">
        <v>1015</v>
      </c>
      <c r="G231" s="222" t="s">
        <v>889</v>
      </c>
      <c r="H231" s="223">
        <v>2</v>
      </c>
      <c r="I231" s="224"/>
      <c r="J231" s="225">
        <f>ROUND(I231*H231,2)</f>
        <v>0</v>
      </c>
      <c r="K231" s="221" t="s">
        <v>1</v>
      </c>
      <c r="L231" s="45"/>
      <c r="M231" s="226" t="s">
        <v>1</v>
      </c>
      <c r="N231" s="227" t="s">
        <v>38</v>
      </c>
      <c r="O231" s="92"/>
      <c r="P231" s="228">
        <f>O231*H231</f>
        <v>0</v>
      </c>
      <c r="Q231" s="228">
        <v>0</v>
      </c>
      <c r="R231" s="228">
        <f>Q231*H231</f>
        <v>0</v>
      </c>
      <c r="S231" s="228">
        <v>0</v>
      </c>
      <c r="T231" s="22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0" t="s">
        <v>151</v>
      </c>
      <c r="AT231" s="230" t="s">
        <v>147</v>
      </c>
      <c r="AU231" s="230" t="s">
        <v>83</v>
      </c>
      <c r="AY231" s="18" t="s">
        <v>144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8" t="s">
        <v>81</v>
      </c>
      <c r="BK231" s="231">
        <f>ROUND(I231*H231,2)</f>
        <v>0</v>
      </c>
      <c r="BL231" s="18" t="s">
        <v>151</v>
      </c>
      <c r="BM231" s="230" t="s">
        <v>1016</v>
      </c>
    </row>
    <row r="232" spans="1:47" s="2" customFormat="1" ht="12">
      <c r="A232" s="39"/>
      <c r="B232" s="40"/>
      <c r="C232" s="41"/>
      <c r="D232" s="232" t="s">
        <v>153</v>
      </c>
      <c r="E232" s="41"/>
      <c r="F232" s="233" t="s">
        <v>1015</v>
      </c>
      <c r="G232" s="41"/>
      <c r="H232" s="41"/>
      <c r="I232" s="234"/>
      <c r="J232" s="41"/>
      <c r="K232" s="41"/>
      <c r="L232" s="45"/>
      <c r="M232" s="235"/>
      <c r="N232" s="236"/>
      <c r="O232" s="92"/>
      <c r="P232" s="92"/>
      <c r="Q232" s="92"/>
      <c r="R232" s="92"/>
      <c r="S232" s="92"/>
      <c r="T232" s="93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153</v>
      </c>
      <c r="AU232" s="18" t="s">
        <v>83</v>
      </c>
    </row>
    <row r="233" spans="1:65" s="2" customFormat="1" ht="62.7" customHeight="1">
      <c r="A233" s="39"/>
      <c r="B233" s="40"/>
      <c r="C233" s="219" t="s">
        <v>548</v>
      </c>
      <c r="D233" s="219" t="s">
        <v>147</v>
      </c>
      <c r="E233" s="220" t="s">
        <v>944</v>
      </c>
      <c r="F233" s="221" t="s">
        <v>945</v>
      </c>
      <c r="G233" s="222" t="s">
        <v>157</v>
      </c>
      <c r="H233" s="223">
        <v>8</v>
      </c>
      <c r="I233" s="224"/>
      <c r="J233" s="225">
        <f>ROUND(I233*H233,2)</f>
        <v>0</v>
      </c>
      <c r="K233" s="221" t="s">
        <v>1</v>
      </c>
      <c r="L233" s="45"/>
      <c r="M233" s="226" t="s">
        <v>1</v>
      </c>
      <c r="N233" s="227" t="s">
        <v>38</v>
      </c>
      <c r="O233" s="92"/>
      <c r="P233" s="228">
        <f>O233*H233</f>
        <v>0</v>
      </c>
      <c r="Q233" s="228">
        <v>0</v>
      </c>
      <c r="R233" s="228">
        <f>Q233*H233</f>
        <v>0</v>
      </c>
      <c r="S233" s="228">
        <v>0</v>
      </c>
      <c r="T233" s="22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0" t="s">
        <v>151</v>
      </c>
      <c r="AT233" s="230" t="s">
        <v>147</v>
      </c>
      <c r="AU233" s="230" t="s">
        <v>83</v>
      </c>
      <c r="AY233" s="18" t="s">
        <v>144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8" t="s">
        <v>81</v>
      </c>
      <c r="BK233" s="231">
        <f>ROUND(I233*H233,2)</f>
        <v>0</v>
      </c>
      <c r="BL233" s="18" t="s">
        <v>151</v>
      </c>
      <c r="BM233" s="230" t="s">
        <v>1017</v>
      </c>
    </row>
    <row r="234" spans="1:47" s="2" customFormat="1" ht="12">
      <c r="A234" s="39"/>
      <c r="B234" s="40"/>
      <c r="C234" s="41"/>
      <c r="D234" s="232" t="s">
        <v>153</v>
      </c>
      <c r="E234" s="41"/>
      <c r="F234" s="233" t="s">
        <v>945</v>
      </c>
      <c r="G234" s="41"/>
      <c r="H234" s="41"/>
      <c r="I234" s="234"/>
      <c r="J234" s="41"/>
      <c r="K234" s="41"/>
      <c r="L234" s="45"/>
      <c r="M234" s="235"/>
      <c r="N234" s="236"/>
      <c r="O234" s="92"/>
      <c r="P234" s="92"/>
      <c r="Q234" s="92"/>
      <c r="R234" s="92"/>
      <c r="S234" s="92"/>
      <c r="T234" s="93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153</v>
      </c>
      <c r="AU234" s="18" t="s">
        <v>83</v>
      </c>
    </row>
    <row r="235" spans="1:65" s="2" customFormat="1" ht="49.05" customHeight="1">
      <c r="A235" s="39"/>
      <c r="B235" s="40"/>
      <c r="C235" s="219" t="s">
        <v>553</v>
      </c>
      <c r="D235" s="219" t="s">
        <v>147</v>
      </c>
      <c r="E235" s="220" t="s">
        <v>947</v>
      </c>
      <c r="F235" s="221" t="s">
        <v>948</v>
      </c>
      <c r="G235" s="222" t="s">
        <v>157</v>
      </c>
      <c r="H235" s="223">
        <v>117</v>
      </c>
      <c r="I235" s="224"/>
      <c r="J235" s="225">
        <f>ROUND(I235*H235,2)</f>
        <v>0</v>
      </c>
      <c r="K235" s="221" t="s">
        <v>1</v>
      </c>
      <c r="L235" s="45"/>
      <c r="M235" s="226" t="s">
        <v>1</v>
      </c>
      <c r="N235" s="227" t="s">
        <v>38</v>
      </c>
      <c r="O235" s="92"/>
      <c r="P235" s="228">
        <f>O235*H235</f>
        <v>0</v>
      </c>
      <c r="Q235" s="228">
        <v>0</v>
      </c>
      <c r="R235" s="228">
        <f>Q235*H235</f>
        <v>0</v>
      </c>
      <c r="S235" s="228">
        <v>0</v>
      </c>
      <c r="T235" s="22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0" t="s">
        <v>151</v>
      </c>
      <c r="AT235" s="230" t="s">
        <v>147</v>
      </c>
      <c r="AU235" s="230" t="s">
        <v>83</v>
      </c>
      <c r="AY235" s="18" t="s">
        <v>144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8" t="s">
        <v>81</v>
      </c>
      <c r="BK235" s="231">
        <f>ROUND(I235*H235,2)</f>
        <v>0</v>
      </c>
      <c r="BL235" s="18" t="s">
        <v>151</v>
      </c>
      <c r="BM235" s="230" t="s">
        <v>1018</v>
      </c>
    </row>
    <row r="236" spans="1:47" s="2" customFormat="1" ht="12">
      <c r="A236" s="39"/>
      <c r="B236" s="40"/>
      <c r="C236" s="41"/>
      <c r="D236" s="232" t="s">
        <v>153</v>
      </c>
      <c r="E236" s="41"/>
      <c r="F236" s="233" t="s">
        <v>948</v>
      </c>
      <c r="G236" s="41"/>
      <c r="H236" s="41"/>
      <c r="I236" s="234"/>
      <c r="J236" s="41"/>
      <c r="K236" s="41"/>
      <c r="L236" s="45"/>
      <c r="M236" s="235"/>
      <c r="N236" s="236"/>
      <c r="O236" s="92"/>
      <c r="P236" s="92"/>
      <c r="Q236" s="92"/>
      <c r="R236" s="92"/>
      <c r="S236" s="92"/>
      <c r="T236" s="93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153</v>
      </c>
      <c r="AU236" s="18" t="s">
        <v>83</v>
      </c>
    </row>
    <row r="237" spans="1:65" s="2" customFormat="1" ht="37.8" customHeight="1">
      <c r="A237" s="39"/>
      <c r="B237" s="40"/>
      <c r="C237" s="219" t="s">
        <v>558</v>
      </c>
      <c r="D237" s="219" t="s">
        <v>147</v>
      </c>
      <c r="E237" s="220" t="s">
        <v>950</v>
      </c>
      <c r="F237" s="221" t="s">
        <v>951</v>
      </c>
      <c r="G237" s="222" t="s">
        <v>677</v>
      </c>
      <c r="H237" s="223">
        <v>70</v>
      </c>
      <c r="I237" s="224"/>
      <c r="J237" s="225">
        <f>ROUND(I237*H237,2)</f>
        <v>0</v>
      </c>
      <c r="K237" s="221" t="s">
        <v>1</v>
      </c>
      <c r="L237" s="45"/>
      <c r="M237" s="226" t="s">
        <v>1</v>
      </c>
      <c r="N237" s="227" t="s">
        <v>38</v>
      </c>
      <c r="O237" s="92"/>
      <c r="P237" s="228">
        <f>O237*H237</f>
        <v>0</v>
      </c>
      <c r="Q237" s="228">
        <v>0</v>
      </c>
      <c r="R237" s="228">
        <f>Q237*H237</f>
        <v>0</v>
      </c>
      <c r="S237" s="228">
        <v>0</v>
      </c>
      <c r="T237" s="229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0" t="s">
        <v>151</v>
      </c>
      <c r="AT237" s="230" t="s">
        <v>147</v>
      </c>
      <c r="AU237" s="230" t="s">
        <v>83</v>
      </c>
      <c r="AY237" s="18" t="s">
        <v>144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8" t="s">
        <v>81</v>
      </c>
      <c r="BK237" s="231">
        <f>ROUND(I237*H237,2)</f>
        <v>0</v>
      </c>
      <c r="BL237" s="18" t="s">
        <v>151</v>
      </c>
      <c r="BM237" s="230" t="s">
        <v>1019</v>
      </c>
    </row>
    <row r="238" spans="1:47" s="2" customFormat="1" ht="12">
      <c r="A238" s="39"/>
      <c r="B238" s="40"/>
      <c r="C238" s="41"/>
      <c r="D238" s="232" t="s">
        <v>153</v>
      </c>
      <c r="E238" s="41"/>
      <c r="F238" s="233" t="s">
        <v>951</v>
      </c>
      <c r="G238" s="41"/>
      <c r="H238" s="41"/>
      <c r="I238" s="234"/>
      <c r="J238" s="41"/>
      <c r="K238" s="41"/>
      <c r="L238" s="45"/>
      <c r="M238" s="235"/>
      <c r="N238" s="236"/>
      <c r="O238" s="92"/>
      <c r="P238" s="92"/>
      <c r="Q238" s="92"/>
      <c r="R238" s="92"/>
      <c r="S238" s="92"/>
      <c r="T238" s="93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153</v>
      </c>
      <c r="AU238" s="18" t="s">
        <v>83</v>
      </c>
    </row>
    <row r="239" spans="1:65" s="2" customFormat="1" ht="37.8" customHeight="1">
      <c r="A239" s="39"/>
      <c r="B239" s="40"/>
      <c r="C239" s="219" t="s">
        <v>565</v>
      </c>
      <c r="D239" s="219" t="s">
        <v>147</v>
      </c>
      <c r="E239" s="220" t="s">
        <v>953</v>
      </c>
      <c r="F239" s="221" t="s">
        <v>954</v>
      </c>
      <c r="G239" s="222" t="s">
        <v>677</v>
      </c>
      <c r="H239" s="223">
        <v>2</v>
      </c>
      <c r="I239" s="224"/>
      <c r="J239" s="225">
        <f>ROUND(I239*H239,2)</f>
        <v>0</v>
      </c>
      <c r="K239" s="221" t="s">
        <v>1</v>
      </c>
      <c r="L239" s="45"/>
      <c r="M239" s="226" t="s">
        <v>1</v>
      </c>
      <c r="N239" s="227" t="s">
        <v>38</v>
      </c>
      <c r="O239" s="92"/>
      <c r="P239" s="228">
        <f>O239*H239</f>
        <v>0</v>
      </c>
      <c r="Q239" s="228">
        <v>0</v>
      </c>
      <c r="R239" s="228">
        <f>Q239*H239</f>
        <v>0</v>
      </c>
      <c r="S239" s="228">
        <v>0</v>
      </c>
      <c r="T239" s="22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0" t="s">
        <v>151</v>
      </c>
      <c r="AT239" s="230" t="s">
        <v>147</v>
      </c>
      <c r="AU239" s="230" t="s">
        <v>83</v>
      </c>
      <c r="AY239" s="18" t="s">
        <v>144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8" t="s">
        <v>81</v>
      </c>
      <c r="BK239" s="231">
        <f>ROUND(I239*H239,2)</f>
        <v>0</v>
      </c>
      <c r="BL239" s="18" t="s">
        <v>151</v>
      </c>
      <c r="BM239" s="230" t="s">
        <v>1020</v>
      </c>
    </row>
    <row r="240" spans="1:47" s="2" customFormat="1" ht="12">
      <c r="A240" s="39"/>
      <c r="B240" s="40"/>
      <c r="C240" s="41"/>
      <c r="D240" s="232" t="s">
        <v>153</v>
      </c>
      <c r="E240" s="41"/>
      <c r="F240" s="233" t="s">
        <v>954</v>
      </c>
      <c r="G240" s="41"/>
      <c r="H240" s="41"/>
      <c r="I240" s="234"/>
      <c r="J240" s="41"/>
      <c r="K240" s="41"/>
      <c r="L240" s="45"/>
      <c r="M240" s="235"/>
      <c r="N240" s="236"/>
      <c r="O240" s="92"/>
      <c r="P240" s="92"/>
      <c r="Q240" s="92"/>
      <c r="R240" s="92"/>
      <c r="S240" s="92"/>
      <c r="T240" s="93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153</v>
      </c>
      <c r="AU240" s="18" t="s">
        <v>83</v>
      </c>
    </row>
    <row r="241" spans="1:65" s="2" customFormat="1" ht="37.8" customHeight="1">
      <c r="A241" s="39"/>
      <c r="B241" s="40"/>
      <c r="C241" s="219" t="s">
        <v>572</v>
      </c>
      <c r="D241" s="219" t="s">
        <v>147</v>
      </c>
      <c r="E241" s="220" t="s">
        <v>956</v>
      </c>
      <c r="F241" s="221" t="s">
        <v>957</v>
      </c>
      <c r="G241" s="222" t="s">
        <v>157</v>
      </c>
      <c r="H241" s="223">
        <v>160</v>
      </c>
      <c r="I241" s="224"/>
      <c r="J241" s="225">
        <f>ROUND(I241*H241,2)</f>
        <v>0</v>
      </c>
      <c r="K241" s="221" t="s">
        <v>1</v>
      </c>
      <c r="L241" s="45"/>
      <c r="M241" s="226" t="s">
        <v>1</v>
      </c>
      <c r="N241" s="227" t="s">
        <v>38</v>
      </c>
      <c r="O241" s="92"/>
      <c r="P241" s="228">
        <f>O241*H241</f>
        <v>0</v>
      </c>
      <c r="Q241" s="228">
        <v>0</v>
      </c>
      <c r="R241" s="228">
        <f>Q241*H241</f>
        <v>0</v>
      </c>
      <c r="S241" s="228">
        <v>0</v>
      </c>
      <c r="T241" s="22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0" t="s">
        <v>151</v>
      </c>
      <c r="AT241" s="230" t="s">
        <v>147</v>
      </c>
      <c r="AU241" s="230" t="s">
        <v>83</v>
      </c>
      <c r="AY241" s="18" t="s">
        <v>144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8" t="s">
        <v>81</v>
      </c>
      <c r="BK241" s="231">
        <f>ROUND(I241*H241,2)</f>
        <v>0</v>
      </c>
      <c r="BL241" s="18" t="s">
        <v>151</v>
      </c>
      <c r="BM241" s="230" t="s">
        <v>1021</v>
      </c>
    </row>
    <row r="242" spans="1:47" s="2" customFormat="1" ht="12">
      <c r="A242" s="39"/>
      <c r="B242" s="40"/>
      <c r="C242" s="41"/>
      <c r="D242" s="232" t="s">
        <v>153</v>
      </c>
      <c r="E242" s="41"/>
      <c r="F242" s="233" t="s">
        <v>957</v>
      </c>
      <c r="G242" s="41"/>
      <c r="H242" s="41"/>
      <c r="I242" s="234"/>
      <c r="J242" s="41"/>
      <c r="K242" s="41"/>
      <c r="L242" s="45"/>
      <c r="M242" s="235"/>
      <c r="N242" s="236"/>
      <c r="O242" s="92"/>
      <c r="P242" s="92"/>
      <c r="Q242" s="92"/>
      <c r="R242" s="92"/>
      <c r="S242" s="92"/>
      <c r="T242" s="93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153</v>
      </c>
      <c r="AU242" s="18" t="s">
        <v>83</v>
      </c>
    </row>
    <row r="243" spans="1:65" s="2" customFormat="1" ht="37.8" customHeight="1">
      <c r="A243" s="39"/>
      <c r="B243" s="40"/>
      <c r="C243" s="219" t="s">
        <v>578</v>
      </c>
      <c r="D243" s="219" t="s">
        <v>147</v>
      </c>
      <c r="E243" s="220" t="s">
        <v>959</v>
      </c>
      <c r="F243" s="221" t="s">
        <v>960</v>
      </c>
      <c r="G243" s="222" t="s">
        <v>157</v>
      </c>
      <c r="H243" s="223">
        <v>35</v>
      </c>
      <c r="I243" s="224"/>
      <c r="J243" s="225">
        <f>ROUND(I243*H243,2)</f>
        <v>0</v>
      </c>
      <c r="K243" s="221" t="s">
        <v>1</v>
      </c>
      <c r="L243" s="45"/>
      <c r="M243" s="226" t="s">
        <v>1</v>
      </c>
      <c r="N243" s="227" t="s">
        <v>38</v>
      </c>
      <c r="O243" s="92"/>
      <c r="P243" s="228">
        <f>O243*H243</f>
        <v>0</v>
      </c>
      <c r="Q243" s="228">
        <v>0</v>
      </c>
      <c r="R243" s="228">
        <f>Q243*H243</f>
        <v>0</v>
      </c>
      <c r="S243" s="228">
        <v>0</v>
      </c>
      <c r="T243" s="229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0" t="s">
        <v>151</v>
      </c>
      <c r="AT243" s="230" t="s">
        <v>147</v>
      </c>
      <c r="AU243" s="230" t="s">
        <v>83</v>
      </c>
      <c r="AY243" s="18" t="s">
        <v>144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8" t="s">
        <v>81</v>
      </c>
      <c r="BK243" s="231">
        <f>ROUND(I243*H243,2)</f>
        <v>0</v>
      </c>
      <c r="BL243" s="18" t="s">
        <v>151</v>
      </c>
      <c r="BM243" s="230" t="s">
        <v>1022</v>
      </c>
    </row>
    <row r="244" spans="1:47" s="2" customFormat="1" ht="12">
      <c r="A244" s="39"/>
      <c r="B244" s="40"/>
      <c r="C244" s="41"/>
      <c r="D244" s="232" t="s">
        <v>153</v>
      </c>
      <c r="E244" s="41"/>
      <c r="F244" s="233" t="s">
        <v>960</v>
      </c>
      <c r="G244" s="41"/>
      <c r="H244" s="41"/>
      <c r="I244" s="234"/>
      <c r="J244" s="41"/>
      <c r="K244" s="41"/>
      <c r="L244" s="45"/>
      <c r="M244" s="235"/>
      <c r="N244" s="236"/>
      <c r="O244" s="92"/>
      <c r="P244" s="92"/>
      <c r="Q244" s="92"/>
      <c r="R244" s="92"/>
      <c r="S244" s="92"/>
      <c r="T244" s="93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153</v>
      </c>
      <c r="AU244" s="18" t="s">
        <v>83</v>
      </c>
    </row>
    <row r="245" spans="1:65" s="2" customFormat="1" ht="16.5" customHeight="1">
      <c r="A245" s="39"/>
      <c r="B245" s="40"/>
      <c r="C245" s="219" t="s">
        <v>583</v>
      </c>
      <c r="D245" s="219" t="s">
        <v>147</v>
      </c>
      <c r="E245" s="220" t="s">
        <v>962</v>
      </c>
      <c r="F245" s="221" t="s">
        <v>963</v>
      </c>
      <c r="G245" s="222" t="s">
        <v>882</v>
      </c>
      <c r="H245" s="223">
        <v>1</v>
      </c>
      <c r="I245" s="224"/>
      <c r="J245" s="225">
        <f>ROUND(I245*H245,2)</f>
        <v>0</v>
      </c>
      <c r="K245" s="221" t="s">
        <v>1</v>
      </c>
      <c r="L245" s="45"/>
      <c r="M245" s="226" t="s">
        <v>1</v>
      </c>
      <c r="N245" s="227" t="s">
        <v>38</v>
      </c>
      <c r="O245" s="92"/>
      <c r="P245" s="228">
        <f>O245*H245</f>
        <v>0</v>
      </c>
      <c r="Q245" s="228">
        <v>0</v>
      </c>
      <c r="R245" s="228">
        <f>Q245*H245</f>
        <v>0</v>
      </c>
      <c r="S245" s="228">
        <v>0</v>
      </c>
      <c r="T245" s="229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0" t="s">
        <v>151</v>
      </c>
      <c r="AT245" s="230" t="s">
        <v>147</v>
      </c>
      <c r="AU245" s="230" t="s">
        <v>83</v>
      </c>
      <c r="AY245" s="18" t="s">
        <v>144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8" t="s">
        <v>81</v>
      </c>
      <c r="BK245" s="231">
        <f>ROUND(I245*H245,2)</f>
        <v>0</v>
      </c>
      <c r="BL245" s="18" t="s">
        <v>151</v>
      </c>
      <c r="BM245" s="230" t="s">
        <v>1023</v>
      </c>
    </row>
    <row r="246" spans="1:47" s="2" customFormat="1" ht="12">
      <c r="A246" s="39"/>
      <c r="B246" s="40"/>
      <c r="C246" s="41"/>
      <c r="D246" s="232" t="s">
        <v>153</v>
      </c>
      <c r="E246" s="41"/>
      <c r="F246" s="233" t="s">
        <v>963</v>
      </c>
      <c r="G246" s="41"/>
      <c r="H246" s="41"/>
      <c r="I246" s="234"/>
      <c r="J246" s="41"/>
      <c r="K246" s="41"/>
      <c r="L246" s="45"/>
      <c r="M246" s="235"/>
      <c r="N246" s="236"/>
      <c r="O246" s="92"/>
      <c r="P246" s="92"/>
      <c r="Q246" s="92"/>
      <c r="R246" s="92"/>
      <c r="S246" s="92"/>
      <c r="T246" s="93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153</v>
      </c>
      <c r="AU246" s="18" t="s">
        <v>83</v>
      </c>
    </row>
    <row r="247" spans="1:65" s="2" customFormat="1" ht="16.5" customHeight="1">
      <c r="A247" s="39"/>
      <c r="B247" s="40"/>
      <c r="C247" s="219" t="s">
        <v>588</v>
      </c>
      <c r="D247" s="219" t="s">
        <v>147</v>
      </c>
      <c r="E247" s="220" t="s">
        <v>968</v>
      </c>
      <c r="F247" s="221" t="s">
        <v>969</v>
      </c>
      <c r="G247" s="222" t="s">
        <v>889</v>
      </c>
      <c r="H247" s="223">
        <v>2</v>
      </c>
      <c r="I247" s="224"/>
      <c r="J247" s="225">
        <f>ROUND(I247*H247,2)</f>
        <v>0</v>
      </c>
      <c r="K247" s="221" t="s">
        <v>1</v>
      </c>
      <c r="L247" s="45"/>
      <c r="M247" s="226" t="s">
        <v>1</v>
      </c>
      <c r="N247" s="227" t="s">
        <v>38</v>
      </c>
      <c r="O247" s="92"/>
      <c r="P247" s="228">
        <f>O247*H247</f>
        <v>0</v>
      </c>
      <c r="Q247" s="228">
        <v>0</v>
      </c>
      <c r="R247" s="228">
        <f>Q247*H247</f>
        <v>0</v>
      </c>
      <c r="S247" s="228">
        <v>0</v>
      </c>
      <c r="T247" s="229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0" t="s">
        <v>151</v>
      </c>
      <c r="AT247" s="230" t="s">
        <v>147</v>
      </c>
      <c r="AU247" s="230" t="s">
        <v>83</v>
      </c>
      <c r="AY247" s="18" t="s">
        <v>144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8" t="s">
        <v>81</v>
      </c>
      <c r="BK247" s="231">
        <f>ROUND(I247*H247,2)</f>
        <v>0</v>
      </c>
      <c r="BL247" s="18" t="s">
        <v>151</v>
      </c>
      <c r="BM247" s="230" t="s">
        <v>1024</v>
      </c>
    </row>
    <row r="248" spans="1:47" s="2" customFormat="1" ht="12">
      <c r="A248" s="39"/>
      <c r="B248" s="40"/>
      <c r="C248" s="41"/>
      <c r="D248" s="232" t="s">
        <v>153</v>
      </c>
      <c r="E248" s="41"/>
      <c r="F248" s="233" t="s">
        <v>969</v>
      </c>
      <c r="G248" s="41"/>
      <c r="H248" s="41"/>
      <c r="I248" s="234"/>
      <c r="J248" s="41"/>
      <c r="K248" s="41"/>
      <c r="L248" s="45"/>
      <c r="M248" s="235"/>
      <c r="N248" s="236"/>
      <c r="O248" s="92"/>
      <c r="P248" s="92"/>
      <c r="Q248" s="92"/>
      <c r="R248" s="92"/>
      <c r="S248" s="92"/>
      <c r="T248" s="93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153</v>
      </c>
      <c r="AU248" s="18" t="s">
        <v>83</v>
      </c>
    </row>
    <row r="249" spans="1:65" s="2" customFormat="1" ht="44.25" customHeight="1">
      <c r="A249" s="39"/>
      <c r="B249" s="40"/>
      <c r="C249" s="219" t="s">
        <v>595</v>
      </c>
      <c r="D249" s="219" t="s">
        <v>147</v>
      </c>
      <c r="E249" s="220" t="s">
        <v>1025</v>
      </c>
      <c r="F249" s="221" t="s">
        <v>1026</v>
      </c>
      <c r="G249" s="222" t="s">
        <v>882</v>
      </c>
      <c r="H249" s="223">
        <v>1</v>
      </c>
      <c r="I249" s="224"/>
      <c r="J249" s="225">
        <f>ROUND(I249*H249,2)</f>
        <v>0</v>
      </c>
      <c r="K249" s="221" t="s">
        <v>1</v>
      </c>
      <c r="L249" s="45"/>
      <c r="M249" s="226" t="s">
        <v>1</v>
      </c>
      <c r="N249" s="227" t="s">
        <v>38</v>
      </c>
      <c r="O249" s="92"/>
      <c r="P249" s="228">
        <f>O249*H249</f>
        <v>0</v>
      </c>
      <c r="Q249" s="228">
        <v>0</v>
      </c>
      <c r="R249" s="228">
        <f>Q249*H249</f>
        <v>0</v>
      </c>
      <c r="S249" s="228">
        <v>0</v>
      </c>
      <c r="T249" s="229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0" t="s">
        <v>151</v>
      </c>
      <c r="AT249" s="230" t="s">
        <v>147</v>
      </c>
      <c r="AU249" s="230" t="s">
        <v>83</v>
      </c>
      <c r="AY249" s="18" t="s">
        <v>144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8" t="s">
        <v>81</v>
      </c>
      <c r="BK249" s="231">
        <f>ROUND(I249*H249,2)</f>
        <v>0</v>
      </c>
      <c r="BL249" s="18" t="s">
        <v>151</v>
      </c>
      <c r="BM249" s="230" t="s">
        <v>1027</v>
      </c>
    </row>
    <row r="250" spans="1:47" s="2" customFormat="1" ht="12">
      <c r="A250" s="39"/>
      <c r="B250" s="40"/>
      <c r="C250" s="41"/>
      <c r="D250" s="232" t="s">
        <v>153</v>
      </c>
      <c r="E250" s="41"/>
      <c r="F250" s="233" t="s">
        <v>1026</v>
      </c>
      <c r="G250" s="41"/>
      <c r="H250" s="41"/>
      <c r="I250" s="234"/>
      <c r="J250" s="41"/>
      <c r="K250" s="41"/>
      <c r="L250" s="45"/>
      <c r="M250" s="235"/>
      <c r="N250" s="236"/>
      <c r="O250" s="92"/>
      <c r="P250" s="92"/>
      <c r="Q250" s="92"/>
      <c r="R250" s="92"/>
      <c r="S250" s="92"/>
      <c r="T250" s="93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153</v>
      </c>
      <c r="AU250" s="18" t="s">
        <v>83</v>
      </c>
    </row>
    <row r="251" spans="1:63" s="12" customFormat="1" ht="22.8" customHeight="1">
      <c r="A251" s="12"/>
      <c r="B251" s="203"/>
      <c r="C251" s="204"/>
      <c r="D251" s="205" t="s">
        <v>72</v>
      </c>
      <c r="E251" s="217" t="s">
        <v>1028</v>
      </c>
      <c r="F251" s="217" t="s">
        <v>1029</v>
      </c>
      <c r="G251" s="204"/>
      <c r="H251" s="204"/>
      <c r="I251" s="207"/>
      <c r="J251" s="218">
        <f>BK251</f>
        <v>0</v>
      </c>
      <c r="K251" s="204"/>
      <c r="L251" s="209"/>
      <c r="M251" s="210"/>
      <c r="N251" s="211"/>
      <c r="O251" s="211"/>
      <c r="P251" s="212">
        <f>SUM(P252:P273)</f>
        <v>0</v>
      </c>
      <c r="Q251" s="211"/>
      <c r="R251" s="212">
        <f>SUM(R252:R273)</f>
        <v>0</v>
      </c>
      <c r="S251" s="211"/>
      <c r="T251" s="213">
        <f>SUM(T252:T273)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14" t="s">
        <v>81</v>
      </c>
      <c r="AT251" s="215" t="s">
        <v>72</v>
      </c>
      <c r="AU251" s="215" t="s">
        <v>81</v>
      </c>
      <c r="AY251" s="214" t="s">
        <v>144</v>
      </c>
      <c r="BK251" s="216">
        <f>SUM(BK252:BK273)</f>
        <v>0</v>
      </c>
    </row>
    <row r="252" spans="1:65" s="2" customFormat="1" ht="24.15" customHeight="1">
      <c r="A252" s="39"/>
      <c r="B252" s="40"/>
      <c r="C252" s="219" t="s">
        <v>617</v>
      </c>
      <c r="D252" s="219" t="s">
        <v>147</v>
      </c>
      <c r="E252" s="220" t="s">
        <v>1030</v>
      </c>
      <c r="F252" s="221" t="s">
        <v>1031</v>
      </c>
      <c r="G252" s="222" t="s">
        <v>882</v>
      </c>
      <c r="H252" s="223">
        <v>1</v>
      </c>
      <c r="I252" s="224"/>
      <c r="J252" s="225">
        <f>ROUND(I252*H252,2)</f>
        <v>0</v>
      </c>
      <c r="K252" s="221" t="s">
        <v>1</v>
      </c>
      <c r="L252" s="45"/>
      <c r="M252" s="226" t="s">
        <v>1</v>
      </c>
      <c r="N252" s="227" t="s">
        <v>38</v>
      </c>
      <c r="O252" s="92"/>
      <c r="P252" s="228">
        <f>O252*H252</f>
        <v>0</v>
      </c>
      <c r="Q252" s="228">
        <v>0</v>
      </c>
      <c r="R252" s="228">
        <f>Q252*H252</f>
        <v>0</v>
      </c>
      <c r="S252" s="228">
        <v>0</v>
      </c>
      <c r="T252" s="229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0" t="s">
        <v>151</v>
      </c>
      <c r="AT252" s="230" t="s">
        <v>147</v>
      </c>
      <c r="AU252" s="230" t="s">
        <v>83</v>
      </c>
      <c r="AY252" s="18" t="s">
        <v>144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18" t="s">
        <v>81</v>
      </c>
      <c r="BK252" s="231">
        <f>ROUND(I252*H252,2)</f>
        <v>0</v>
      </c>
      <c r="BL252" s="18" t="s">
        <v>151</v>
      </c>
      <c r="BM252" s="230" t="s">
        <v>1032</v>
      </c>
    </row>
    <row r="253" spans="1:47" s="2" customFormat="1" ht="12">
      <c r="A253" s="39"/>
      <c r="B253" s="40"/>
      <c r="C253" s="41"/>
      <c r="D253" s="232" t="s">
        <v>153</v>
      </c>
      <c r="E253" s="41"/>
      <c r="F253" s="233" t="s">
        <v>1031</v>
      </c>
      <c r="G253" s="41"/>
      <c r="H253" s="41"/>
      <c r="I253" s="234"/>
      <c r="J253" s="41"/>
      <c r="K253" s="41"/>
      <c r="L253" s="45"/>
      <c r="M253" s="235"/>
      <c r="N253" s="236"/>
      <c r="O253" s="92"/>
      <c r="P253" s="92"/>
      <c r="Q253" s="92"/>
      <c r="R253" s="92"/>
      <c r="S253" s="92"/>
      <c r="T253" s="93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153</v>
      </c>
      <c r="AU253" s="18" t="s">
        <v>83</v>
      </c>
    </row>
    <row r="254" spans="1:65" s="2" customFormat="1" ht="16.5" customHeight="1">
      <c r="A254" s="39"/>
      <c r="B254" s="40"/>
      <c r="C254" s="219" t="s">
        <v>622</v>
      </c>
      <c r="D254" s="219" t="s">
        <v>147</v>
      </c>
      <c r="E254" s="220" t="s">
        <v>1033</v>
      </c>
      <c r="F254" s="221" t="s">
        <v>1034</v>
      </c>
      <c r="G254" s="222" t="s">
        <v>882</v>
      </c>
      <c r="H254" s="223">
        <v>1</v>
      </c>
      <c r="I254" s="224"/>
      <c r="J254" s="225">
        <f>ROUND(I254*H254,2)</f>
        <v>0</v>
      </c>
      <c r="K254" s="221" t="s">
        <v>1</v>
      </c>
      <c r="L254" s="45"/>
      <c r="M254" s="226" t="s">
        <v>1</v>
      </c>
      <c r="N254" s="227" t="s">
        <v>38</v>
      </c>
      <c r="O254" s="92"/>
      <c r="P254" s="228">
        <f>O254*H254</f>
        <v>0</v>
      </c>
      <c r="Q254" s="228">
        <v>0</v>
      </c>
      <c r="R254" s="228">
        <f>Q254*H254</f>
        <v>0</v>
      </c>
      <c r="S254" s="228">
        <v>0</v>
      </c>
      <c r="T254" s="229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0" t="s">
        <v>151</v>
      </c>
      <c r="AT254" s="230" t="s">
        <v>147</v>
      </c>
      <c r="AU254" s="230" t="s">
        <v>83</v>
      </c>
      <c r="AY254" s="18" t="s">
        <v>144</v>
      </c>
      <c r="BE254" s="231">
        <f>IF(N254="základní",J254,0)</f>
        <v>0</v>
      </c>
      <c r="BF254" s="231">
        <f>IF(N254="snížená",J254,0)</f>
        <v>0</v>
      </c>
      <c r="BG254" s="231">
        <f>IF(N254="zákl. přenesená",J254,0)</f>
        <v>0</v>
      </c>
      <c r="BH254" s="231">
        <f>IF(N254="sníž. přenesená",J254,0)</f>
        <v>0</v>
      </c>
      <c r="BI254" s="231">
        <f>IF(N254="nulová",J254,0)</f>
        <v>0</v>
      </c>
      <c r="BJ254" s="18" t="s">
        <v>81</v>
      </c>
      <c r="BK254" s="231">
        <f>ROUND(I254*H254,2)</f>
        <v>0</v>
      </c>
      <c r="BL254" s="18" t="s">
        <v>151</v>
      </c>
      <c r="BM254" s="230" t="s">
        <v>1035</v>
      </c>
    </row>
    <row r="255" spans="1:47" s="2" customFormat="1" ht="12">
      <c r="A255" s="39"/>
      <c r="B255" s="40"/>
      <c r="C255" s="41"/>
      <c r="D255" s="232" t="s">
        <v>153</v>
      </c>
      <c r="E255" s="41"/>
      <c r="F255" s="233" t="s">
        <v>1034</v>
      </c>
      <c r="G255" s="41"/>
      <c r="H255" s="41"/>
      <c r="I255" s="234"/>
      <c r="J255" s="41"/>
      <c r="K255" s="41"/>
      <c r="L255" s="45"/>
      <c r="M255" s="235"/>
      <c r="N255" s="236"/>
      <c r="O255" s="92"/>
      <c r="P255" s="92"/>
      <c r="Q255" s="92"/>
      <c r="R255" s="92"/>
      <c r="S255" s="92"/>
      <c r="T255" s="93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153</v>
      </c>
      <c r="AU255" s="18" t="s">
        <v>83</v>
      </c>
    </row>
    <row r="256" spans="1:65" s="2" customFormat="1" ht="24.15" customHeight="1">
      <c r="A256" s="39"/>
      <c r="B256" s="40"/>
      <c r="C256" s="219" t="s">
        <v>629</v>
      </c>
      <c r="D256" s="219" t="s">
        <v>147</v>
      </c>
      <c r="E256" s="220" t="s">
        <v>1036</v>
      </c>
      <c r="F256" s="221" t="s">
        <v>1037</v>
      </c>
      <c r="G256" s="222" t="s">
        <v>882</v>
      </c>
      <c r="H256" s="223">
        <v>1</v>
      </c>
      <c r="I256" s="224"/>
      <c r="J256" s="225">
        <f>ROUND(I256*H256,2)</f>
        <v>0</v>
      </c>
      <c r="K256" s="221" t="s">
        <v>1</v>
      </c>
      <c r="L256" s="45"/>
      <c r="M256" s="226" t="s">
        <v>1</v>
      </c>
      <c r="N256" s="227" t="s">
        <v>38</v>
      </c>
      <c r="O256" s="92"/>
      <c r="P256" s="228">
        <f>O256*H256</f>
        <v>0</v>
      </c>
      <c r="Q256" s="228">
        <v>0</v>
      </c>
      <c r="R256" s="228">
        <f>Q256*H256</f>
        <v>0</v>
      </c>
      <c r="S256" s="228">
        <v>0</v>
      </c>
      <c r="T256" s="229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0" t="s">
        <v>151</v>
      </c>
      <c r="AT256" s="230" t="s">
        <v>147</v>
      </c>
      <c r="AU256" s="230" t="s">
        <v>83</v>
      </c>
      <c r="AY256" s="18" t="s">
        <v>144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8" t="s">
        <v>81</v>
      </c>
      <c r="BK256" s="231">
        <f>ROUND(I256*H256,2)</f>
        <v>0</v>
      </c>
      <c r="BL256" s="18" t="s">
        <v>151</v>
      </c>
      <c r="BM256" s="230" t="s">
        <v>1038</v>
      </c>
    </row>
    <row r="257" spans="1:47" s="2" customFormat="1" ht="12">
      <c r="A257" s="39"/>
      <c r="B257" s="40"/>
      <c r="C257" s="41"/>
      <c r="D257" s="232" t="s">
        <v>153</v>
      </c>
      <c r="E257" s="41"/>
      <c r="F257" s="233" t="s">
        <v>1037</v>
      </c>
      <c r="G257" s="41"/>
      <c r="H257" s="41"/>
      <c r="I257" s="234"/>
      <c r="J257" s="41"/>
      <c r="K257" s="41"/>
      <c r="L257" s="45"/>
      <c r="M257" s="235"/>
      <c r="N257" s="236"/>
      <c r="O257" s="92"/>
      <c r="P257" s="92"/>
      <c r="Q257" s="92"/>
      <c r="R257" s="92"/>
      <c r="S257" s="92"/>
      <c r="T257" s="93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153</v>
      </c>
      <c r="AU257" s="18" t="s">
        <v>83</v>
      </c>
    </row>
    <row r="258" spans="1:65" s="2" customFormat="1" ht="37.8" customHeight="1">
      <c r="A258" s="39"/>
      <c r="B258" s="40"/>
      <c r="C258" s="219" t="s">
        <v>634</v>
      </c>
      <c r="D258" s="219" t="s">
        <v>147</v>
      </c>
      <c r="E258" s="220" t="s">
        <v>1039</v>
      </c>
      <c r="F258" s="221" t="s">
        <v>1040</v>
      </c>
      <c r="G258" s="222" t="s">
        <v>882</v>
      </c>
      <c r="H258" s="223">
        <v>1</v>
      </c>
      <c r="I258" s="224"/>
      <c r="J258" s="225">
        <f>ROUND(I258*H258,2)</f>
        <v>0</v>
      </c>
      <c r="K258" s="221" t="s">
        <v>1</v>
      </c>
      <c r="L258" s="45"/>
      <c r="M258" s="226" t="s">
        <v>1</v>
      </c>
      <c r="N258" s="227" t="s">
        <v>38</v>
      </c>
      <c r="O258" s="92"/>
      <c r="P258" s="228">
        <f>O258*H258</f>
        <v>0</v>
      </c>
      <c r="Q258" s="228">
        <v>0</v>
      </c>
      <c r="R258" s="228">
        <f>Q258*H258</f>
        <v>0</v>
      </c>
      <c r="S258" s="228">
        <v>0</v>
      </c>
      <c r="T258" s="229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0" t="s">
        <v>151</v>
      </c>
      <c r="AT258" s="230" t="s">
        <v>147</v>
      </c>
      <c r="AU258" s="230" t="s">
        <v>83</v>
      </c>
      <c r="AY258" s="18" t="s">
        <v>144</v>
      </c>
      <c r="BE258" s="231">
        <f>IF(N258="základní",J258,0)</f>
        <v>0</v>
      </c>
      <c r="BF258" s="231">
        <f>IF(N258="snížená",J258,0)</f>
        <v>0</v>
      </c>
      <c r="BG258" s="231">
        <f>IF(N258="zákl. přenesená",J258,0)</f>
        <v>0</v>
      </c>
      <c r="BH258" s="231">
        <f>IF(N258="sníž. přenesená",J258,0)</f>
        <v>0</v>
      </c>
      <c r="BI258" s="231">
        <f>IF(N258="nulová",J258,0)</f>
        <v>0</v>
      </c>
      <c r="BJ258" s="18" t="s">
        <v>81</v>
      </c>
      <c r="BK258" s="231">
        <f>ROUND(I258*H258,2)</f>
        <v>0</v>
      </c>
      <c r="BL258" s="18" t="s">
        <v>151</v>
      </c>
      <c r="BM258" s="230" t="s">
        <v>1041</v>
      </c>
    </row>
    <row r="259" spans="1:47" s="2" customFormat="1" ht="12">
      <c r="A259" s="39"/>
      <c r="B259" s="40"/>
      <c r="C259" s="41"/>
      <c r="D259" s="232" t="s">
        <v>153</v>
      </c>
      <c r="E259" s="41"/>
      <c r="F259" s="233" t="s">
        <v>1040</v>
      </c>
      <c r="G259" s="41"/>
      <c r="H259" s="41"/>
      <c r="I259" s="234"/>
      <c r="J259" s="41"/>
      <c r="K259" s="41"/>
      <c r="L259" s="45"/>
      <c r="M259" s="235"/>
      <c r="N259" s="236"/>
      <c r="O259" s="92"/>
      <c r="P259" s="92"/>
      <c r="Q259" s="92"/>
      <c r="R259" s="92"/>
      <c r="S259" s="92"/>
      <c r="T259" s="93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153</v>
      </c>
      <c r="AU259" s="18" t="s">
        <v>83</v>
      </c>
    </row>
    <row r="260" spans="1:65" s="2" customFormat="1" ht="24.15" customHeight="1">
      <c r="A260" s="39"/>
      <c r="B260" s="40"/>
      <c r="C260" s="219" t="s">
        <v>638</v>
      </c>
      <c r="D260" s="219" t="s">
        <v>147</v>
      </c>
      <c r="E260" s="220" t="s">
        <v>1042</v>
      </c>
      <c r="F260" s="221" t="s">
        <v>1043</v>
      </c>
      <c r="G260" s="222" t="s">
        <v>882</v>
      </c>
      <c r="H260" s="223">
        <v>1</v>
      </c>
      <c r="I260" s="224"/>
      <c r="J260" s="225">
        <f>ROUND(I260*H260,2)</f>
        <v>0</v>
      </c>
      <c r="K260" s="221" t="s">
        <v>1</v>
      </c>
      <c r="L260" s="45"/>
      <c r="M260" s="226" t="s">
        <v>1</v>
      </c>
      <c r="N260" s="227" t="s">
        <v>38</v>
      </c>
      <c r="O260" s="92"/>
      <c r="P260" s="228">
        <f>O260*H260</f>
        <v>0</v>
      </c>
      <c r="Q260" s="228">
        <v>0</v>
      </c>
      <c r="R260" s="228">
        <f>Q260*H260</f>
        <v>0</v>
      </c>
      <c r="S260" s="228">
        <v>0</v>
      </c>
      <c r="T260" s="229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0" t="s">
        <v>151</v>
      </c>
      <c r="AT260" s="230" t="s">
        <v>147</v>
      </c>
      <c r="AU260" s="230" t="s">
        <v>83</v>
      </c>
      <c r="AY260" s="18" t="s">
        <v>144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18" t="s">
        <v>81</v>
      </c>
      <c r="BK260" s="231">
        <f>ROUND(I260*H260,2)</f>
        <v>0</v>
      </c>
      <c r="BL260" s="18" t="s">
        <v>151</v>
      </c>
      <c r="BM260" s="230" t="s">
        <v>1044</v>
      </c>
    </row>
    <row r="261" spans="1:47" s="2" customFormat="1" ht="12">
      <c r="A261" s="39"/>
      <c r="B261" s="40"/>
      <c r="C261" s="41"/>
      <c r="D261" s="232" t="s">
        <v>153</v>
      </c>
      <c r="E261" s="41"/>
      <c r="F261" s="233" t="s">
        <v>1043</v>
      </c>
      <c r="G261" s="41"/>
      <c r="H261" s="41"/>
      <c r="I261" s="234"/>
      <c r="J261" s="41"/>
      <c r="K261" s="41"/>
      <c r="L261" s="45"/>
      <c r="M261" s="235"/>
      <c r="N261" s="236"/>
      <c r="O261" s="92"/>
      <c r="P261" s="92"/>
      <c r="Q261" s="92"/>
      <c r="R261" s="92"/>
      <c r="S261" s="92"/>
      <c r="T261" s="93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153</v>
      </c>
      <c r="AU261" s="18" t="s">
        <v>83</v>
      </c>
    </row>
    <row r="262" spans="1:65" s="2" customFormat="1" ht="16.5" customHeight="1">
      <c r="A262" s="39"/>
      <c r="B262" s="40"/>
      <c r="C262" s="219" t="s">
        <v>642</v>
      </c>
      <c r="D262" s="219" t="s">
        <v>147</v>
      </c>
      <c r="E262" s="220" t="s">
        <v>1045</v>
      </c>
      <c r="F262" s="221" t="s">
        <v>1046</v>
      </c>
      <c r="G262" s="222" t="s">
        <v>882</v>
      </c>
      <c r="H262" s="223">
        <v>1</v>
      </c>
      <c r="I262" s="224"/>
      <c r="J262" s="225">
        <f>ROUND(I262*H262,2)</f>
        <v>0</v>
      </c>
      <c r="K262" s="221" t="s">
        <v>1</v>
      </c>
      <c r="L262" s="45"/>
      <c r="M262" s="226" t="s">
        <v>1</v>
      </c>
      <c r="N262" s="227" t="s">
        <v>38</v>
      </c>
      <c r="O262" s="92"/>
      <c r="P262" s="228">
        <f>O262*H262</f>
        <v>0</v>
      </c>
      <c r="Q262" s="228">
        <v>0</v>
      </c>
      <c r="R262" s="228">
        <f>Q262*H262</f>
        <v>0</v>
      </c>
      <c r="S262" s="228">
        <v>0</v>
      </c>
      <c r="T262" s="22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0" t="s">
        <v>151</v>
      </c>
      <c r="AT262" s="230" t="s">
        <v>147</v>
      </c>
      <c r="AU262" s="230" t="s">
        <v>83</v>
      </c>
      <c r="AY262" s="18" t="s">
        <v>144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8" t="s">
        <v>81</v>
      </c>
      <c r="BK262" s="231">
        <f>ROUND(I262*H262,2)</f>
        <v>0</v>
      </c>
      <c r="BL262" s="18" t="s">
        <v>151</v>
      </c>
      <c r="BM262" s="230" t="s">
        <v>1047</v>
      </c>
    </row>
    <row r="263" spans="1:47" s="2" customFormat="1" ht="12">
      <c r="A263" s="39"/>
      <c r="B263" s="40"/>
      <c r="C263" s="41"/>
      <c r="D263" s="232" t="s">
        <v>153</v>
      </c>
      <c r="E263" s="41"/>
      <c r="F263" s="233" t="s">
        <v>1046</v>
      </c>
      <c r="G263" s="41"/>
      <c r="H263" s="41"/>
      <c r="I263" s="234"/>
      <c r="J263" s="41"/>
      <c r="K263" s="41"/>
      <c r="L263" s="45"/>
      <c r="M263" s="235"/>
      <c r="N263" s="236"/>
      <c r="O263" s="92"/>
      <c r="P263" s="92"/>
      <c r="Q263" s="92"/>
      <c r="R263" s="92"/>
      <c r="S263" s="92"/>
      <c r="T263" s="93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153</v>
      </c>
      <c r="AU263" s="18" t="s">
        <v>83</v>
      </c>
    </row>
    <row r="264" spans="1:65" s="2" customFormat="1" ht="16.5" customHeight="1">
      <c r="A264" s="39"/>
      <c r="B264" s="40"/>
      <c r="C264" s="219" t="s">
        <v>646</v>
      </c>
      <c r="D264" s="219" t="s">
        <v>147</v>
      </c>
      <c r="E264" s="220" t="s">
        <v>1048</v>
      </c>
      <c r="F264" s="221" t="s">
        <v>1049</v>
      </c>
      <c r="G264" s="222" t="s">
        <v>882</v>
      </c>
      <c r="H264" s="223">
        <v>1</v>
      </c>
      <c r="I264" s="224"/>
      <c r="J264" s="225">
        <f>ROUND(I264*H264,2)</f>
        <v>0</v>
      </c>
      <c r="K264" s="221" t="s">
        <v>1</v>
      </c>
      <c r="L264" s="45"/>
      <c r="M264" s="226" t="s">
        <v>1</v>
      </c>
      <c r="N264" s="227" t="s">
        <v>38</v>
      </c>
      <c r="O264" s="92"/>
      <c r="P264" s="228">
        <f>O264*H264</f>
        <v>0</v>
      </c>
      <c r="Q264" s="228">
        <v>0</v>
      </c>
      <c r="R264" s="228">
        <f>Q264*H264</f>
        <v>0</v>
      </c>
      <c r="S264" s="228">
        <v>0</v>
      </c>
      <c r="T264" s="229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0" t="s">
        <v>151</v>
      </c>
      <c r="AT264" s="230" t="s">
        <v>147</v>
      </c>
      <c r="AU264" s="230" t="s">
        <v>83</v>
      </c>
      <c r="AY264" s="18" t="s">
        <v>144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8" t="s">
        <v>81</v>
      </c>
      <c r="BK264" s="231">
        <f>ROUND(I264*H264,2)</f>
        <v>0</v>
      </c>
      <c r="BL264" s="18" t="s">
        <v>151</v>
      </c>
      <c r="BM264" s="230" t="s">
        <v>1050</v>
      </c>
    </row>
    <row r="265" spans="1:47" s="2" customFormat="1" ht="12">
      <c r="A265" s="39"/>
      <c r="B265" s="40"/>
      <c r="C265" s="41"/>
      <c r="D265" s="232" t="s">
        <v>153</v>
      </c>
      <c r="E265" s="41"/>
      <c r="F265" s="233" t="s">
        <v>1049</v>
      </c>
      <c r="G265" s="41"/>
      <c r="H265" s="41"/>
      <c r="I265" s="234"/>
      <c r="J265" s="41"/>
      <c r="K265" s="41"/>
      <c r="L265" s="45"/>
      <c r="M265" s="235"/>
      <c r="N265" s="236"/>
      <c r="O265" s="92"/>
      <c r="P265" s="92"/>
      <c r="Q265" s="92"/>
      <c r="R265" s="92"/>
      <c r="S265" s="92"/>
      <c r="T265" s="93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153</v>
      </c>
      <c r="AU265" s="18" t="s">
        <v>83</v>
      </c>
    </row>
    <row r="266" spans="1:65" s="2" customFormat="1" ht="16.5" customHeight="1">
      <c r="A266" s="39"/>
      <c r="B266" s="40"/>
      <c r="C266" s="219" t="s">
        <v>650</v>
      </c>
      <c r="D266" s="219" t="s">
        <v>147</v>
      </c>
      <c r="E266" s="220" t="s">
        <v>1051</v>
      </c>
      <c r="F266" s="221" t="s">
        <v>1052</v>
      </c>
      <c r="G266" s="222" t="s">
        <v>882</v>
      </c>
      <c r="H266" s="223">
        <v>1</v>
      </c>
      <c r="I266" s="224"/>
      <c r="J266" s="225">
        <f>ROUND(I266*H266,2)</f>
        <v>0</v>
      </c>
      <c r="K266" s="221" t="s">
        <v>1</v>
      </c>
      <c r="L266" s="45"/>
      <c r="M266" s="226" t="s">
        <v>1</v>
      </c>
      <c r="N266" s="227" t="s">
        <v>38</v>
      </c>
      <c r="O266" s="92"/>
      <c r="P266" s="228">
        <f>O266*H266</f>
        <v>0</v>
      </c>
      <c r="Q266" s="228">
        <v>0</v>
      </c>
      <c r="R266" s="228">
        <f>Q266*H266</f>
        <v>0</v>
      </c>
      <c r="S266" s="228">
        <v>0</v>
      </c>
      <c r="T266" s="229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0" t="s">
        <v>151</v>
      </c>
      <c r="AT266" s="230" t="s">
        <v>147</v>
      </c>
      <c r="AU266" s="230" t="s">
        <v>83</v>
      </c>
      <c r="AY266" s="18" t="s">
        <v>144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8" t="s">
        <v>81</v>
      </c>
      <c r="BK266" s="231">
        <f>ROUND(I266*H266,2)</f>
        <v>0</v>
      </c>
      <c r="BL266" s="18" t="s">
        <v>151</v>
      </c>
      <c r="BM266" s="230" t="s">
        <v>1053</v>
      </c>
    </row>
    <row r="267" spans="1:47" s="2" customFormat="1" ht="12">
      <c r="A267" s="39"/>
      <c r="B267" s="40"/>
      <c r="C267" s="41"/>
      <c r="D267" s="232" t="s">
        <v>153</v>
      </c>
      <c r="E267" s="41"/>
      <c r="F267" s="233" t="s">
        <v>1052</v>
      </c>
      <c r="G267" s="41"/>
      <c r="H267" s="41"/>
      <c r="I267" s="234"/>
      <c r="J267" s="41"/>
      <c r="K267" s="41"/>
      <c r="L267" s="45"/>
      <c r="M267" s="235"/>
      <c r="N267" s="236"/>
      <c r="O267" s="92"/>
      <c r="P267" s="92"/>
      <c r="Q267" s="92"/>
      <c r="R267" s="92"/>
      <c r="S267" s="92"/>
      <c r="T267" s="93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153</v>
      </c>
      <c r="AU267" s="18" t="s">
        <v>83</v>
      </c>
    </row>
    <row r="268" spans="1:65" s="2" customFormat="1" ht="21.75" customHeight="1">
      <c r="A268" s="39"/>
      <c r="B268" s="40"/>
      <c r="C268" s="219" t="s">
        <v>654</v>
      </c>
      <c r="D268" s="219" t="s">
        <v>147</v>
      </c>
      <c r="E268" s="220" t="s">
        <v>1054</v>
      </c>
      <c r="F268" s="221" t="s">
        <v>1055</v>
      </c>
      <c r="G268" s="222" t="s">
        <v>882</v>
      </c>
      <c r="H268" s="223">
        <v>1</v>
      </c>
      <c r="I268" s="224"/>
      <c r="J268" s="225">
        <f>ROUND(I268*H268,2)</f>
        <v>0</v>
      </c>
      <c r="K268" s="221" t="s">
        <v>1</v>
      </c>
      <c r="L268" s="45"/>
      <c r="M268" s="226" t="s">
        <v>1</v>
      </c>
      <c r="N268" s="227" t="s">
        <v>38</v>
      </c>
      <c r="O268" s="92"/>
      <c r="P268" s="228">
        <f>O268*H268</f>
        <v>0</v>
      </c>
      <c r="Q268" s="228">
        <v>0</v>
      </c>
      <c r="R268" s="228">
        <f>Q268*H268</f>
        <v>0</v>
      </c>
      <c r="S268" s="228">
        <v>0</v>
      </c>
      <c r="T268" s="229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0" t="s">
        <v>151</v>
      </c>
      <c r="AT268" s="230" t="s">
        <v>147</v>
      </c>
      <c r="AU268" s="230" t="s">
        <v>83</v>
      </c>
      <c r="AY268" s="18" t="s">
        <v>144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18" t="s">
        <v>81</v>
      </c>
      <c r="BK268" s="231">
        <f>ROUND(I268*H268,2)</f>
        <v>0</v>
      </c>
      <c r="BL268" s="18" t="s">
        <v>151</v>
      </c>
      <c r="BM268" s="230" t="s">
        <v>1056</v>
      </c>
    </row>
    <row r="269" spans="1:47" s="2" customFormat="1" ht="12">
      <c r="A269" s="39"/>
      <c r="B269" s="40"/>
      <c r="C269" s="41"/>
      <c r="D269" s="232" t="s">
        <v>153</v>
      </c>
      <c r="E269" s="41"/>
      <c r="F269" s="233" t="s">
        <v>1055</v>
      </c>
      <c r="G269" s="41"/>
      <c r="H269" s="41"/>
      <c r="I269" s="234"/>
      <c r="J269" s="41"/>
      <c r="K269" s="41"/>
      <c r="L269" s="45"/>
      <c r="M269" s="235"/>
      <c r="N269" s="236"/>
      <c r="O269" s="92"/>
      <c r="P269" s="92"/>
      <c r="Q269" s="92"/>
      <c r="R269" s="92"/>
      <c r="S269" s="92"/>
      <c r="T269" s="93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153</v>
      </c>
      <c r="AU269" s="18" t="s">
        <v>83</v>
      </c>
    </row>
    <row r="270" spans="1:65" s="2" customFormat="1" ht="16.5" customHeight="1">
      <c r="A270" s="39"/>
      <c r="B270" s="40"/>
      <c r="C270" s="219" t="s">
        <v>1057</v>
      </c>
      <c r="D270" s="219" t="s">
        <v>147</v>
      </c>
      <c r="E270" s="220" t="s">
        <v>1058</v>
      </c>
      <c r="F270" s="221" t="s">
        <v>1059</v>
      </c>
      <c r="G270" s="222" t="s">
        <v>882</v>
      </c>
      <c r="H270" s="223">
        <v>1</v>
      </c>
      <c r="I270" s="224"/>
      <c r="J270" s="225">
        <f>ROUND(I270*H270,2)</f>
        <v>0</v>
      </c>
      <c r="K270" s="221" t="s">
        <v>1</v>
      </c>
      <c r="L270" s="45"/>
      <c r="M270" s="226" t="s">
        <v>1</v>
      </c>
      <c r="N270" s="227" t="s">
        <v>38</v>
      </c>
      <c r="O270" s="92"/>
      <c r="P270" s="228">
        <f>O270*H270</f>
        <v>0</v>
      </c>
      <c r="Q270" s="228">
        <v>0</v>
      </c>
      <c r="R270" s="228">
        <f>Q270*H270</f>
        <v>0</v>
      </c>
      <c r="S270" s="228">
        <v>0</v>
      </c>
      <c r="T270" s="229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0" t="s">
        <v>151</v>
      </c>
      <c r="AT270" s="230" t="s">
        <v>147</v>
      </c>
      <c r="AU270" s="230" t="s">
        <v>83</v>
      </c>
      <c r="AY270" s="18" t="s">
        <v>144</v>
      </c>
      <c r="BE270" s="231">
        <f>IF(N270="základní",J270,0)</f>
        <v>0</v>
      </c>
      <c r="BF270" s="231">
        <f>IF(N270="snížená",J270,0)</f>
        <v>0</v>
      </c>
      <c r="BG270" s="231">
        <f>IF(N270="zákl. přenesená",J270,0)</f>
        <v>0</v>
      </c>
      <c r="BH270" s="231">
        <f>IF(N270="sníž. přenesená",J270,0)</f>
        <v>0</v>
      </c>
      <c r="BI270" s="231">
        <f>IF(N270="nulová",J270,0)</f>
        <v>0</v>
      </c>
      <c r="BJ270" s="18" t="s">
        <v>81</v>
      </c>
      <c r="BK270" s="231">
        <f>ROUND(I270*H270,2)</f>
        <v>0</v>
      </c>
      <c r="BL270" s="18" t="s">
        <v>151</v>
      </c>
      <c r="BM270" s="230" t="s">
        <v>1060</v>
      </c>
    </row>
    <row r="271" spans="1:47" s="2" customFormat="1" ht="12">
      <c r="A271" s="39"/>
      <c r="B271" s="40"/>
      <c r="C271" s="41"/>
      <c r="D271" s="232" t="s">
        <v>153</v>
      </c>
      <c r="E271" s="41"/>
      <c r="F271" s="233" t="s">
        <v>1059</v>
      </c>
      <c r="G271" s="41"/>
      <c r="H271" s="41"/>
      <c r="I271" s="234"/>
      <c r="J271" s="41"/>
      <c r="K271" s="41"/>
      <c r="L271" s="45"/>
      <c r="M271" s="235"/>
      <c r="N271" s="236"/>
      <c r="O271" s="92"/>
      <c r="P271" s="92"/>
      <c r="Q271" s="92"/>
      <c r="R271" s="92"/>
      <c r="S271" s="92"/>
      <c r="T271" s="93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153</v>
      </c>
      <c r="AU271" s="18" t="s">
        <v>83</v>
      </c>
    </row>
    <row r="272" spans="1:65" s="2" customFormat="1" ht="24.15" customHeight="1">
      <c r="A272" s="39"/>
      <c r="B272" s="40"/>
      <c r="C272" s="219" t="s">
        <v>1061</v>
      </c>
      <c r="D272" s="219" t="s">
        <v>147</v>
      </c>
      <c r="E272" s="220" t="s">
        <v>1062</v>
      </c>
      <c r="F272" s="221" t="s">
        <v>1063</v>
      </c>
      <c r="G272" s="222" t="s">
        <v>882</v>
      </c>
      <c r="H272" s="223">
        <v>1</v>
      </c>
      <c r="I272" s="224"/>
      <c r="J272" s="225">
        <f>ROUND(I272*H272,2)</f>
        <v>0</v>
      </c>
      <c r="K272" s="221" t="s">
        <v>1</v>
      </c>
      <c r="L272" s="45"/>
      <c r="M272" s="226" t="s">
        <v>1</v>
      </c>
      <c r="N272" s="227" t="s">
        <v>38</v>
      </c>
      <c r="O272" s="92"/>
      <c r="P272" s="228">
        <f>O272*H272</f>
        <v>0</v>
      </c>
      <c r="Q272" s="228">
        <v>0</v>
      </c>
      <c r="R272" s="228">
        <f>Q272*H272</f>
        <v>0</v>
      </c>
      <c r="S272" s="228">
        <v>0</v>
      </c>
      <c r="T272" s="229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0" t="s">
        <v>151</v>
      </c>
      <c r="AT272" s="230" t="s">
        <v>147</v>
      </c>
      <c r="AU272" s="230" t="s">
        <v>83</v>
      </c>
      <c r="AY272" s="18" t="s">
        <v>144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18" t="s">
        <v>81</v>
      </c>
      <c r="BK272" s="231">
        <f>ROUND(I272*H272,2)</f>
        <v>0</v>
      </c>
      <c r="BL272" s="18" t="s">
        <v>151</v>
      </c>
      <c r="BM272" s="230" t="s">
        <v>1064</v>
      </c>
    </row>
    <row r="273" spans="1:47" s="2" customFormat="1" ht="12">
      <c r="A273" s="39"/>
      <c r="B273" s="40"/>
      <c r="C273" s="41"/>
      <c r="D273" s="232" t="s">
        <v>153</v>
      </c>
      <c r="E273" s="41"/>
      <c r="F273" s="233" t="s">
        <v>1063</v>
      </c>
      <c r="G273" s="41"/>
      <c r="H273" s="41"/>
      <c r="I273" s="234"/>
      <c r="J273" s="41"/>
      <c r="K273" s="41"/>
      <c r="L273" s="45"/>
      <c r="M273" s="235"/>
      <c r="N273" s="236"/>
      <c r="O273" s="92"/>
      <c r="P273" s="92"/>
      <c r="Q273" s="92"/>
      <c r="R273" s="92"/>
      <c r="S273" s="92"/>
      <c r="T273" s="93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153</v>
      </c>
      <c r="AU273" s="18" t="s">
        <v>83</v>
      </c>
    </row>
    <row r="274" spans="1:63" s="12" customFormat="1" ht="22.8" customHeight="1">
      <c r="A274" s="12"/>
      <c r="B274" s="203"/>
      <c r="C274" s="204"/>
      <c r="D274" s="205" t="s">
        <v>72</v>
      </c>
      <c r="E274" s="217" t="s">
        <v>1065</v>
      </c>
      <c r="F274" s="217" t="s">
        <v>1066</v>
      </c>
      <c r="G274" s="204"/>
      <c r="H274" s="204"/>
      <c r="I274" s="207"/>
      <c r="J274" s="218">
        <f>BK274</f>
        <v>0</v>
      </c>
      <c r="K274" s="204"/>
      <c r="L274" s="209"/>
      <c r="M274" s="210"/>
      <c r="N274" s="211"/>
      <c r="O274" s="211"/>
      <c r="P274" s="212">
        <f>SUM(P275:P284)</f>
        <v>0</v>
      </c>
      <c r="Q274" s="211"/>
      <c r="R274" s="212">
        <f>SUM(R275:R284)</f>
        <v>0</v>
      </c>
      <c r="S274" s="211"/>
      <c r="T274" s="213">
        <f>SUM(T275:T284)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14" t="s">
        <v>81</v>
      </c>
      <c r="AT274" s="215" t="s">
        <v>72</v>
      </c>
      <c r="AU274" s="215" t="s">
        <v>81</v>
      </c>
      <c r="AY274" s="214" t="s">
        <v>144</v>
      </c>
      <c r="BK274" s="216">
        <f>SUM(BK275:BK284)</f>
        <v>0</v>
      </c>
    </row>
    <row r="275" spans="1:65" s="2" customFormat="1" ht="24.15" customHeight="1">
      <c r="A275" s="39"/>
      <c r="B275" s="40"/>
      <c r="C275" s="219" t="s">
        <v>1067</v>
      </c>
      <c r="D275" s="219" t="s">
        <v>147</v>
      </c>
      <c r="E275" s="220" t="s">
        <v>1068</v>
      </c>
      <c r="F275" s="221" t="s">
        <v>1069</v>
      </c>
      <c r="G275" s="222" t="s">
        <v>882</v>
      </c>
      <c r="H275" s="223">
        <v>1</v>
      </c>
      <c r="I275" s="224"/>
      <c r="J275" s="225">
        <f>ROUND(I275*H275,2)</f>
        <v>0</v>
      </c>
      <c r="K275" s="221" t="s">
        <v>1</v>
      </c>
      <c r="L275" s="45"/>
      <c r="M275" s="226" t="s">
        <v>1</v>
      </c>
      <c r="N275" s="227" t="s">
        <v>38</v>
      </c>
      <c r="O275" s="92"/>
      <c r="P275" s="228">
        <f>O275*H275</f>
        <v>0</v>
      </c>
      <c r="Q275" s="228">
        <v>0</v>
      </c>
      <c r="R275" s="228">
        <f>Q275*H275</f>
        <v>0</v>
      </c>
      <c r="S275" s="228">
        <v>0</v>
      </c>
      <c r="T275" s="229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0" t="s">
        <v>151</v>
      </c>
      <c r="AT275" s="230" t="s">
        <v>147</v>
      </c>
      <c r="AU275" s="230" t="s">
        <v>83</v>
      </c>
      <c r="AY275" s="18" t="s">
        <v>144</v>
      </c>
      <c r="BE275" s="231">
        <f>IF(N275="základní",J275,0)</f>
        <v>0</v>
      </c>
      <c r="BF275" s="231">
        <f>IF(N275="snížená",J275,0)</f>
        <v>0</v>
      </c>
      <c r="BG275" s="231">
        <f>IF(N275="zákl. přenesená",J275,0)</f>
        <v>0</v>
      </c>
      <c r="BH275" s="231">
        <f>IF(N275="sníž. přenesená",J275,0)</f>
        <v>0</v>
      </c>
      <c r="BI275" s="231">
        <f>IF(N275="nulová",J275,0)</f>
        <v>0</v>
      </c>
      <c r="BJ275" s="18" t="s">
        <v>81</v>
      </c>
      <c r="BK275" s="231">
        <f>ROUND(I275*H275,2)</f>
        <v>0</v>
      </c>
      <c r="BL275" s="18" t="s">
        <v>151</v>
      </c>
      <c r="BM275" s="230" t="s">
        <v>1070</v>
      </c>
    </row>
    <row r="276" spans="1:47" s="2" customFormat="1" ht="12">
      <c r="A276" s="39"/>
      <c r="B276" s="40"/>
      <c r="C276" s="41"/>
      <c r="D276" s="232" t="s">
        <v>153</v>
      </c>
      <c r="E276" s="41"/>
      <c r="F276" s="233" t="s">
        <v>1069</v>
      </c>
      <c r="G276" s="41"/>
      <c r="H276" s="41"/>
      <c r="I276" s="234"/>
      <c r="J276" s="41"/>
      <c r="K276" s="41"/>
      <c r="L276" s="45"/>
      <c r="M276" s="235"/>
      <c r="N276" s="236"/>
      <c r="O276" s="92"/>
      <c r="P276" s="92"/>
      <c r="Q276" s="92"/>
      <c r="R276" s="92"/>
      <c r="S276" s="92"/>
      <c r="T276" s="93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153</v>
      </c>
      <c r="AU276" s="18" t="s">
        <v>83</v>
      </c>
    </row>
    <row r="277" spans="1:65" s="2" customFormat="1" ht="24.15" customHeight="1">
      <c r="A277" s="39"/>
      <c r="B277" s="40"/>
      <c r="C277" s="219" t="s">
        <v>1071</v>
      </c>
      <c r="D277" s="219" t="s">
        <v>147</v>
      </c>
      <c r="E277" s="220" t="s">
        <v>1072</v>
      </c>
      <c r="F277" s="221" t="s">
        <v>1073</v>
      </c>
      <c r="G277" s="222" t="s">
        <v>882</v>
      </c>
      <c r="H277" s="223">
        <v>1</v>
      </c>
      <c r="I277" s="224"/>
      <c r="J277" s="225">
        <f>ROUND(I277*H277,2)</f>
        <v>0</v>
      </c>
      <c r="K277" s="221" t="s">
        <v>1</v>
      </c>
      <c r="L277" s="45"/>
      <c r="M277" s="226" t="s">
        <v>1</v>
      </c>
      <c r="N277" s="227" t="s">
        <v>38</v>
      </c>
      <c r="O277" s="92"/>
      <c r="P277" s="228">
        <f>O277*H277</f>
        <v>0</v>
      </c>
      <c r="Q277" s="228">
        <v>0</v>
      </c>
      <c r="R277" s="228">
        <f>Q277*H277</f>
        <v>0</v>
      </c>
      <c r="S277" s="228">
        <v>0</v>
      </c>
      <c r="T277" s="229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0" t="s">
        <v>151</v>
      </c>
      <c r="AT277" s="230" t="s">
        <v>147</v>
      </c>
      <c r="AU277" s="230" t="s">
        <v>83</v>
      </c>
      <c r="AY277" s="18" t="s">
        <v>144</v>
      </c>
      <c r="BE277" s="231">
        <f>IF(N277="základní",J277,0)</f>
        <v>0</v>
      </c>
      <c r="BF277" s="231">
        <f>IF(N277="snížená",J277,0)</f>
        <v>0</v>
      </c>
      <c r="BG277" s="231">
        <f>IF(N277="zákl. přenesená",J277,0)</f>
        <v>0</v>
      </c>
      <c r="BH277" s="231">
        <f>IF(N277="sníž. přenesená",J277,0)</f>
        <v>0</v>
      </c>
      <c r="BI277" s="231">
        <f>IF(N277="nulová",J277,0)</f>
        <v>0</v>
      </c>
      <c r="BJ277" s="18" t="s">
        <v>81</v>
      </c>
      <c r="BK277" s="231">
        <f>ROUND(I277*H277,2)</f>
        <v>0</v>
      </c>
      <c r="BL277" s="18" t="s">
        <v>151</v>
      </c>
      <c r="BM277" s="230" t="s">
        <v>1074</v>
      </c>
    </row>
    <row r="278" spans="1:47" s="2" customFormat="1" ht="12">
      <c r="A278" s="39"/>
      <c r="B278" s="40"/>
      <c r="C278" s="41"/>
      <c r="D278" s="232" t="s">
        <v>153</v>
      </c>
      <c r="E278" s="41"/>
      <c r="F278" s="233" t="s">
        <v>1073</v>
      </c>
      <c r="G278" s="41"/>
      <c r="H278" s="41"/>
      <c r="I278" s="234"/>
      <c r="J278" s="41"/>
      <c r="K278" s="41"/>
      <c r="L278" s="45"/>
      <c r="M278" s="235"/>
      <c r="N278" s="236"/>
      <c r="O278" s="92"/>
      <c r="P278" s="92"/>
      <c r="Q278" s="92"/>
      <c r="R278" s="92"/>
      <c r="S278" s="92"/>
      <c r="T278" s="93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153</v>
      </c>
      <c r="AU278" s="18" t="s">
        <v>83</v>
      </c>
    </row>
    <row r="279" spans="1:65" s="2" customFormat="1" ht="16.5" customHeight="1">
      <c r="A279" s="39"/>
      <c r="B279" s="40"/>
      <c r="C279" s="219" t="s">
        <v>1075</v>
      </c>
      <c r="D279" s="219" t="s">
        <v>147</v>
      </c>
      <c r="E279" s="220" t="s">
        <v>1076</v>
      </c>
      <c r="F279" s="221" t="s">
        <v>1077</v>
      </c>
      <c r="G279" s="222" t="s">
        <v>882</v>
      </c>
      <c r="H279" s="223">
        <v>1</v>
      </c>
      <c r="I279" s="224"/>
      <c r="J279" s="225">
        <f>ROUND(I279*H279,2)</f>
        <v>0</v>
      </c>
      <c r="K279" s="221" t="s">
        <v>1</v>
      </c>
      <c r="L279" s="45"/>
      <c r="M279" s="226" t="s">
        <v>1</v>
      </c>
      <c r="N279" s="227" t="s">
        <v>38</v>
      </c>
      <c r="O279" s="92"/>
      <c r="P279" s="228">
        <f>O279*H279</f>
        <v>0</v>
      </c>
      <c r="Q279" s="228">
        <v>0</v>
      </c>
      <c r="R279" s="228">
        <f>Q279*H279</f>
        <v>0</v>
      </c>
      <c r="S279" s="228">
        <v>0</v>
      </c>
      <c r="T279" s="229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0" t="s">
        <v>151</v>
      </c>
      <c r="AT279" s="230" t="s">
        <v>147</v>
      </c>
      <c r="AU279" s="230" t="s">
        <v>83</v>
      </c>
      <c r="AY279" s="18" t="s">
        <v>144</v>
      </c>
      <c r="BE279" s="231">
        <f>IF(N279="základní",J279,0)</f>
        <v>0</v>
      </c>
      <c r="BF279" s="231">
        <f>IF(N279="snížená",J279,0)</f>
        <v>0</v>
      </c>
      <c r="BG279" s="231">
        <f>IF(N279="zákl. přenesená",J279,0)</f>
        <v>0</v>
      </c>
      <c r="BH279" s="231">
        <f>IF(N279="sníž. přenesená",J279,0)</f>
        <v>0</v>
      </c>
      <c r="BI279" s="231">
        <f>IF(N279="nulová",J279,0)</f>
        <v>0</v>
      </c>
      <c r="BJ279" s="18" t="s">
        <v>81</v>
      </c>
      <c r="BK279" s="231">
        <f>ROUND(I279*H279,2)</f>
        <v>0</v>
      </c>
      <c r="BL279" s="18" t="s">
        <v>151</v>
      </c>
      <c r="BM279" s="230" t="s">
        <v>1078</v>
      </c>
    </row>
    <row r="280" spans="1:47" s="2" customFormat="1" ht="12">
      <c r="A280" s="39"/>
      <c r="B280" s="40"/>
      <c r="C280" s="41"/>
      <c r="D280" s="232" t="s">
        <v>153</v>
      </c>
      <c r="E280" s="41"/>
      <c r="F280" s="233" t="s">
        <v>1077</v>
      </c>
      <c r="G280" s="41"/>
      <c r="H280" s="41"/>
      <c r="I280" s="234"/>
      <c r="J280" s="41"/>
      <c r="K280" s="41"/>
      <c r="L280" s="45"/>
      <c r="M280" s="235"/>
      <c r="N280" s="236"/>
      <c r="O280" s="92"/>
      <c r="P280" s="92"/>
      <c r="Q280" s="92"/>
      <c r="R280" s="92"/>
      <c r="S280" s="92"/>
      <c r="T280" s="93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153</v>
      </c>
      <c r="AU280" s="18" t="s">
        <v>83</v>
      </c>
    </row>
    <row r="281" spans="1:65" s="2" customFormat="1" ht="16.5" customHeight="1">
      <c r="A281" s="39"/>
      <c r="B281" s="40"/>
      <c r="C281" s="219" t="s">
        <v>1079</v>
      </c>
      <c r="D281" s="219" t="s">
        <v>147</v>
      </c>
      <c r="E281" s="220" t="s">
        <v>1080</v>
      </c>
      <c r="F281" s="221" t="s">
        <v>1081</v>
      </c>
      <c r="G281" s="222" t="s">
        <v>882</v>
      </c>
      <c r="H281" s="223">
        <v>1</v>
      </c>
      <c r="I281" s="224"/>
      <c r="J281" s="225">
        <f>ROUND(I281*H281,2)</f>
        <v>0</v>
      </c>
      <c r="K281" s="221" t="s">
        <v>1</v>
      </c>
      <c r="L281" s="45"/>
      <c r="M281" s="226" t="s">
        <v>1</v>
      </c>
      <c r="N281" s="227" t="s">
        <v>38</v>
      </c>
      <c r="O281" s="92"/>
      <c r="P281" s="228">
        <f>O281*H281</f>
        <v>0</v>
      </c>
      <c r="Q281" s="228">
        <v>0</v>
      </c>
      <c r="R281" s="228">
        <f>Q281*H281</f>
        <v>0</v>
      </c>
      <c r="S281" s="228">
        <v>0</v>
      </c>
      <c r="T281" s="229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0" t="s">
        <v>151</v>
      </c>
      <c r="AT281" s="230" t="s">
        <v>147</v>
      </c>
      <c r="AU281" s="230" t="s">
        <v>83</v>
      </c>
      <c r="AY281" s="18" t="s">
        <v>144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8" t="s">
        <v>81</v>
      </c>
      <c r="BK281" s="231">
        <f>ROUND(I281*H281,2)</f>
        <v>0</v>
      </c>
      <c r="BL281" s="18" t="s">
        <v>151</v>
      </c>
      <c r="BM281" s="230" t="s">
        <v>1082</v>
      </c>
    </row>
    <row r="282" spans="1:47" s="2" customFormat="1" ht="12">
      <c r="A282" s="39"/>
      <c r="B282" s="40"/>
      <c r="C282" s="41"/>
      <c r="D282" s="232" t="s">
        <v>153</v>
      </c>
      <c r="E282" s="41"/>
      <c r="F282" s="233" t="s">
        <v>1081</v>
      </c>
      <c r="G282" s="41"/>
      <c r="H282" s="41"/>
      <c r="I282" s="234"/>
      <c r="J282" s="41"/>
      <c r="K282" s="41"/>
      <c r="L282" s="45"/>
      <c r="M282" s="235"/>
      <c r="N282" s="236"/>
      <c r="O282" s="92"/>
      <c r="P282" s="92"/>
      <c r="Q282" s="92"/>
      <c r="R282" s="92"/>
      <c r="S282" s="92"/>
      <c r="T282" s="93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153</v>
      </c>
      <c r="AU282" s="18" t="s">
        <v>83</v>
      </c>
    </row>
    <row r="283" spans="1:65" s="2" customFormat="1" ht="16.5" customHeight="1">
      <c r="A283" s="39"/>
      <c r="B283" s="40"/>
      <c r="C283" s="219" t="s">
        <v>1083</v>
      </c>
      <c r="D283" s="219" t="s">
        <v>147</v>
      </c>
      <c r="E283" s="220" t="s">
        <v>1084</v>
      </c>
      <c r="F283" s="221" t="s">
        <v>1085</v>
      </c>
      <c r="G283" s="222" t="s">
        <v>882</v>
      </c>
      <c r="H283" s="223">
        <v>1</v>
      </c>
      <c r="I283" s="224"/>
      <c r="J283" s="225">
        <f>ROUND(I283*H283,2)</f>
        <v>0</v>
      </c>
      <c r="K283" s="221" t="s">
        <v>1</v>
      </c>
      <c r="L283" s="45"/>
      <c r="M283" s="226" t="s">
        <v>1</v>
      </c>
      <c r="N283" s="227" t="s">
        <v>38</v>
      </c>
      <c r="O283" s="92"/>
      <c r="P283" s="228">
        <f>O283*H283</f>
        <v>0</v>
      </c>
      <c r="Q283" s="228">
        <v>0</v>
      </c>
      <c r="R283" s="228">
        <f>Q283*H283</f>
        <v>0</v>
      </c>
      <c r="S283" s="228">
        <v>0</v>
      </c>
      <c r="T283" s="229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0" t="s">
        <v>151</v>
      </c>
      <c r="AT283" s="230" t="s">
        <v>147</v>
      </c>
      <c r="AU283" s="230" t="s">
        <v>83</v>
      </c>
      <c r="AY283" s="18" t="s">
        <v>144</v>
      </c>
      <c r="BE283" s="231">
        <f>IF(N283="základní",J283,0)</f>
        <v>0</v>
      </c>
      <c r="BF283" s="231">
        <f>IF(N283="snížená",J283,0)</f>
        <v>0</v>
      </c>
      <c r="BG283" s="231">
        <f>IF(N283="zákl. přenesená",J283,0)</f>
        <v>0</v>
      </c>
      <c r="BH283" s="231">
        <f>IF(N283="sníž. přenesená",J283,0)</f>
        <v>0</v>
      </c>
      <c r="BI283" s="231">
        <f>IF(N283="nulová",J283,0)</f>
        <v>0</v>
      </c>
      <c r="BJ283" s="18" t="s">
        <v>81</v>
      </c>
      <c r="BK283" s="231">
        <f>ROUND(I283*H283,2)</f>
        <v>0</v>
      </c>
      <c r="BL283" s="18" t="s">
        <v>151</v>
      </c>
      <c r="BM283" s="230" t="s">
        <v>1086</v>
      </c>
    </row>
    <row r="284" spans="1:47" s="2" customFormat="1" ht="12">
      <c r="A284" s="39"/>
      <c r="B284" s="40"/>
      <c r="C284" s="41"/>
      <c r="D284" s="232" t="s">
        <v>153</v>
      </c>
      <c r="E284" s="41"/>
      <c r="F284" s="233" t="s">
        <v>1085</v>
      </c>
      <c r="G284" s="41"/>
      <c r="H284" s="41"/>
      <c r="I284" s="234"/>
      <c r="J284" s="41"/>
      <c r="K284" s="41"/>
      <c r="L284" s="45"/>
      <c r="M284" s="291"/>
      <c r="N284" s="292"/>
      <c r="O284" s="293"/>
      <c r="P284" s="293"/>
      <c r="Q284" s="293"/>
      <c r="R284" s="293"/>
      <c r="S284" s="293"/>
      <c r="T284" s="294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153</v>
      </c>
      <c r="AU284" s="18" t="s">
        <v>83</v>
      </c>
    </row>
    <row r="285" spans="1:31" s="2" customFormat="1" ht="6.95" customHeight="1">
      <c r="A285" s="39"/>
      <c r="B285" s="67"/>
      <c r="C285" s="68"/>
      <c r="D285" s="68"/>
      <c r="E285" s="68"/>
      <c r="F285" s="68"/>
      <c r="G285" s="68"/>
      <c r="H285" s="68"/>
      <c r="I285" s="68"/>
      <c r="J285" s="68"/>
      <c r="K285" s="68"/>
      <c r="L285" s="45"/>
      <c r="M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</row>
  </sheetData>
  <sheetProtection password="CC35" sheet="1" objects="1" scenarios="1" formatColumns="0" formatRows="0" autoFilter="0"/>
  <autoFilter ref="C120:K284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83</v>
      </c>
    </row>
    <row r="4" spans="2:46" s="1" customFormat="1" ht="24.95" customHeight="1">
      <c r="B4" s="21"/>
      <c r="D4" s="139" t="s">
        <v>108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CLVK - Nájemní jednotky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1087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29. 9. 2022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21</v>
      </c>
      <c r="F15" s="39"/>
      <c r="G15" s="39"/>
      <c r="H15" s="39"/>
      <c r="I15" s="141" t="s">
        <v>26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21</v>
      </c>
      <c r="F21" s="39"/>
      <c r="G21" s="39"/>
      <c r="H21" s="39"/>
      <c r="I21" s="141" t="s">
        <v>26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21</v>
      </c>
      <c r="F24" s="39"/>
      <c r="G24" s="39"/>
      <c r="H24" s="39"/>
      <c r="I24" s="141" t="s">
        <v>26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ROUND((SUM(BE122:BE184)),2)</f>
        <v>0</v>
      </c>
      <c r="G33" s="39"/>
      <c r="H33" s="39"/>
      <c r="I33" s="156">
        <v>0.21</v>
      </c>
      <c r="J33" s="155">
        <f>ROUND(((SUM(BE122:BE184))*I33),2)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ROUND((SUM(BF122:BF184)),2)</f>
        <v>0</v>
      </c>
      <c r="G34" s="39"/>
      <c r="H34" s="39"/>
      <c r="I34" s="156">
        <v>0.15</v>
      </c>
      <c r="J34" s="155">
        <f>ROUND(((SUM(BF122:BF184))*I34),2)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ROUND((SUM(BG122:BG184)),2)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ROUND((SUM(BH122:BH184)),2)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ROUND((SUM(BI122:BI184)),2)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CLVK - Nájemní jednotky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D.1.4.3 - ÚT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29. 9. 2022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112</v>
      </c>
      <c r="D94" s="177"/>
      <c r="E94" s="177"/>
      <c r="F94" s="177"/>
      <c r="G94" s="177"/>
      <c r="H94" s="177"/>
      <c r="I94" s="177"/>
      <c r="J94" s="178" t="s">
        <v>113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114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115</v>
      </c>
    </row>
    <row r="97" spans="1:31" s="9" customFormat="1" ht="24.95" customHeight="1">
      <c r="A97" s="9"/>
      <c r="B97" s="180"/>
      <c r="C97" s="181"/>
      <c r="D97" s="182" t="s">
        <v>1088</v>
      </c>
      <c r="E97" s="183"/>
      <c r="F97" s="183"/>
      <c r="G97" s="183"/>
      <c r="H97" s="183"/>
      <c r="I97" s="183"/>
      <c r="J97" s="184">
        <f>J123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1089</v>
      </c>
      <c r="E98" s="189"/>
      <c r="F98" s="189"/>
      <c r="G98" s="189"/>
      <c r="H98" s="189"/>
      <c r="I98" s="189"/>
      <c r="J98" s="190">
        <f>J124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1090</v>
      </c>
      <c r="E99" s="189"/>
      <c r="F99" s="189"/>
      <c r="G99" s="189"/>
      <c r="H99" s="189"/>
      <c r="I99" s="189"/>
      <c r="J99" s="190">
        <f>J135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1091</v>
      </c>
      <c r="E100" s="189"/>
      <c r="F100" s="189"/>
      <c r="G100" s="189"/>
      <c r="H100" s="189"/>
      <c r="I100" s="189"/>
      <c r="J100" s="190">
        <f>J144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1092</v>
      </c>
      <c r="E101" s="189"/>
      <c r="F101" s="189"/>
      <c r="G101" s="189"/>
      <c r="H101" s="189"/>
      <c r="I101" s="189"/>
      <c r="J101" s="190">
        <f>J153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1093</v>
      </c>
      <c r="E102" s="189"/>
      <c r="F102" s="189"/>
      <c r="G102" s="189"/>
      <c r="H102" s="189"/>
      <c r="I102" s="189"/>
      <c r="J102" s="190">
        <f>J182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129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75" t="str">
        <f>E7</f>
        <v>CLVK - Nájemní jednotky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109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D.1.4.3 - ÚT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 xml:space="preserve"> </v>
      </c>
      <c r="G116" s="41"/>
      <c r="H116" s="41"/>
      <c r="I116" s="33" t="s">
        <v>22</v>
      </c>
      <c r="J116" s="80" t="str">
        <f>IF(J12="","",J12)</f>
        <v>29. 9. 2022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24</v>
      </c>
      <c r="D118" s="41"/>
      <c r="E118" s="41"/>
      <c r="F118" s="28" t="str">
        <f>E15</f>
        <v xml:space="preserve"> </v>
      </c>
      <c r="G118" s="41"/>
      <c r="H118" s="41"/>
      <c r="I118" s="33" t="s">
        <v>29</v>
      </c>
      <c r="J118" s="37" t="str">
        <f>E21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27</v>
      </c>
      <c r="D119" s="41"/>
      <c r="E119" s="41"/>
      <c r="F119" s="28" t="str">
        <f>IF(E18="","",E18)</f>
        <v>Vyplň údaj</v>
      </c>
      <c r="G119" s="41"/>
      <c r="H119" s="41"/>
      <c r="I119" s="33" t="s">
        <v>31</v>
      </c>
      <c r="J119" s="37" t="str">
        <f>E24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92"/>
      <c r="B121" s="193"/>
      <c r="C121" s="194" t="s">
        <v>130</v>
      </c>
      <c r="D121" s="195" t="s">
        <v>58</v>
      </c>
      <c r="E121" s="195" t="s">
        <v>54</v>
      </c>
      <c r="F121" s="195" t="s">
        <v>55</v>
      </c>
      <c r="G121" s="195" t="s">
        <v>131</v>
      </c>
      <c r="H121" s="195" t="s">
        <v>132</v>
      </c>
      <c r="I121" s="195" t="s">
        <v>133</v>
      </c>
      <c r="J121" s="195" t="s">
        <v>113</v>
      </c>
      <c r="K121" s="196" t="s">
        <v>134</v>
      </c>
      <c r="L121" s="197"/>
      <c r="M121" s="101" t="s">
        <v>1</v>
      </c>
      <c r="N121" s="102" t="s">
        <v>37</v>
      </c>
      <c r="O121" s="102" t="s">
        <v>135</v>
      </c>
      <c r="P121" s="102" t="s">
        <v>136</v>
      </c>
      <c r="Q121" s="102" t="s">
        <v>137</v>
      </c>
      <c r="R121" s="102" t="s">
        <v>138</v>
      </c>
      <c r="S121" s="102" t="s">
        <v>139</v>
      </c>
      <c r="T121" s="103" t="s">
        <v>140</v>
      </c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</row>
    <row r="122" spans="1:63" s="2" customFormat="1" ht="22.8" customHeight="1">
      <c r="A122" s="39"/>
      <c r="B122" s="40"/>
      <c r="C122" s="108" t="s">
        <v>141</v>
      </c>
      <c r="D122" s="41"/>
      <c r="E122" s="41"/>
      <c r="F122" s="41"/>
      <c r="G122" s="41"/>
      <c r="H122" s="41"/>
      <c r="I122" s="41"/>
      <c r="J122" s="198">
        <f>BK122</f>
        <v>0</v>
      </c>
      <c r="K122" s="41"/>
      <c r="L122" s="45"/>
      <c r="M122" s="104"/>
      <c r="N122" s="199"/>
      <c r="O122" s="105"/>
      <c r="P122" s="200">
        <f>P123</f>
        <v>0</v>
      </c>
      <c r="Q122" s="105"/>
      <c r="R122" s="200">
        <f>R123</f>
        <v>0</v>
      </c>
      <c r="S122" s="105"/>
      <c r="T122" s="201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72</v>
      </c>
      <c r="AU122" s="18" t="s">
        <v>115</v>
      </c>
      <c r="BK122" s="202">
        <f>BK123</f>
        <v>0</v>
      </c>
    </row>
    <row r="123" spans="1:63" s="12" customFormat="1" ht="25.9" customHeight="1">
      <c r="A123" s="12"/>
      <c r="B123" s="203"/>
      <c r="C123" s="204"/>
      <c r="D123" s="205" t="s">
        <v>72</v>
      </c>
      <c r="E123" s="206" t="s">
        <v>81</v>
      </c>
      <c r="F123" s="206" t="s">
        <v>1094</v>
      </c>
      <c r="G123" s="204"/>
      <c r="H123" s="204"/>
      <c r="I123" s="207"/>
      <c r="J123" s="208">
        <f>BK123</f>
        <v>0</v>
      </c>
      <c r="K123" s="204"/>
      <c r="L123" s="209"/>
      <c r="M123" s="210"/>
      <c r="N123" s="211"/>
      <c r="O123" s="211"/>
      <c r="P123" s="212">
        <f>P124+P135+P144+P153+P182</f>
        <v>0</v>
      </c>
      <c r="Q123" s="211"/>
      <c r="R123" s="212">
        <f>R124+R135+R144+R153+R182</f>
        <v>0</v>
      </c>
      <c r="S123" s="211"/>
      <c r="T123" s="213">
        <f>T124+T135+T144+T153+T182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81</v>
      </c>
      <c r="AT123" s="215" t="s">
        <v>72</v>
      </c>
      <c r="AU123" s="215" t="s">
        <v>73</v>
      </c>
      <c r="AY123" s="214" t="s">
        <v>144</v>
      </c>
      <c r="BK123" s="216">
        <f>BK124+BK135+BK144+BK153+BK182</f>
        <v>0</v>
      </c>
    </row>
    <row r="124" spans="1:63" s="12" customFormat="1" ht="22.8" customHeight="1">
      <c r="A124" s="12"/>
      <c r="B124" s="203"/>
      <c r="C124" s="204"/>
      <c r="D124" s="205" t="s">
        <v>72</v>
      </c>
      <c r="E124" s="217" t="s">
        <v>1095</v>
      </c>
      <c r="F124" s="217" t="s">
        <v>1096</v>
      </c>
      <c r="G124" s="204"/>
      <c r="H124" s="204"/>
      <c r="I124" s="207"/>
      <c r="J124" s="218">
        <f>BK124</f>
        <v>0</v>
      </c>
      <c r="K124" s="204"/>
      <c r="L124" s="209"/>
      <c r="M124" s="210"/>
      <c r="N124" s="211"/>
      <c r="O124" s="211"/>
      <c r="P124" s="212">
        <f>SUM(P125:P134)</f>
        <v>0</v>
      </c>
      <c r="Q124" s="211"/>
      <c r="R124" s="212">
        <f>SUM(R125:R134)</f>
        <v>0</v>
      </c>
      <c r="S124" s="211"/>
      <c r="T124" s="213">
        <f>SUM(T125:T134)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81</v>
      </c>
      <c r="AT124" s="215" t="s">
        <v>72</v>
      </c>
      <c r="AU124" s="215" t="s">
        <v>81</v>
      </c>
      <c r="AY124" s="214" t="s">
        <v>144</v>
      </c>
      <c r="BK124" s="216">
        <f>SUM(BK125:BK134)</f>
        <v>0</v>
      </c>
    </row>
    <row r="125" spans="1:65" s="2" customFormat="1" ht="16.5" customHeight="1">
      <c r="A125" s="39"/>
      <c r="B125" s="40"/>
      <c r="C125" s="219" t="s">
        <v>81</v>
      </c>
      <c r="D125" s="219" t="s">
        <v>147</v>
      </c>
      <c r="E125" s="220" t="s">
        <v>1097</v>
      </c>
      <c r="F125" s="221" t="s">
        <v>1098</v>
      </c>
      <c r="G125" s="222" t="s">
        <v>889</v>
      </c>
      <c r="H125" s="223">
        <v>18</v>
      </c>
      <c r="I125" s="224"/>
      <c r="J125" s="225">
        <f>ROUND(I125*H125,2)</f>
        <v>0</v>
      </c>
      <c r="K125" s="221" t="s">
        <v>1</v>
      </c>
      <c r="L125" s="45"/>
      <c r="M125" s="226" t="s">
        <v>1</v>
      </c>
      <c r="N125" s="227" t="s">
        <v>38</v>
      </c>
      <c r="O125" s="92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0" t="s">
        <v>151</v>
      </c>
      <c r="AT125" s="230" t="s">
        <v>147</v>
      </c>
      <c r="AU125" s="230" t="s">
        <v>83</v>
      </c>
      <c r="AY125" s="18" t="s">
        <v>144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8" t="s">
        <v>81</v>
      </c>
      <c r="BK125" s="231">
        <f>ROUND(I125*H125,2)</f>
        <v>0</v>
      </c>
      <c r="BL125" s="18" t="s">
        <v>151</v>
      </c>
      <c r="BM125" s="230" t="s">
        <v>1099</v>
      </c>
    </row>
    <row r="126" spans="1:47" s="2" customFormat="1" ht="12">
      <c r="A126" s="39"/>
      <c r="B126" s="40"/>
      <c r="C126" s="41"/>
      <c r="D126" s="232" t="s">
        <v>153</v>
      </c>
      <c r="E126" s="41"/>
      <c r="F126" s="233" t="s">
        <v>1098</v>
      </c>
      <c r="G126" s="41"/>
      <c r="H126" s="41"/>
      <c r="I126" s="234"/>
      <c r="J126" s="41"/>
      <c r="K126" s="41"/>
      <c r="L126" s="45"/>
      <c r="M126" s="235"/>
      <c r="N126" s="236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153</v>
      </c>
      <c r="AU126" s="18" t="s">
        <v>83</v>
      </c>
    </row>
    <row r="127" spans="1:65" s="2" customFormat="1" ht="16.5" customHeight="1">
      <c r="A127" s="39"/>
      <c r="B127" s="40"/>
      <c r="C127" s="219" t="s">
        <v>83</v>
      </c>
      <c r="D127" s="219" t="s">
        <v>147</v>
      </c>
      <c r="E127" s="220" t="s">
        <v>1100</v>
      </c>
      <c r="F127" s="221" t="s">
        <v>1101</v>
      </c>
      <c r="G127" s="222" t="s">
        <v>889</v>
      </c>
      <c r="H127" s="223">
        <v>18</v>
      </c>
      <c r="I127" s="224"/>
      <c r="J127" s="225">
        <f>ROUND(I127*H127,2)</f>
        <v>0</v>
      </c>
      <c r="K127" s="221" t="s">
        <v>1</v>
      </c>
      <c r="L127" s="45"/>
      <c r="M127" s="226" t="s">
        <v>1</v>
      </c>
      <c r="N127" s="227" t="s">
        <v>38</v>
      </c>
      <c r="O127" s="92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151</v>
      </c>
      <c r="AT127" s="230" t="s">
        <v>147</v>
      </c>
      <c r="AU127" s="230" t="s">
        <v>83</v>
      </c>
      <c r="AY127" s="18" t="s">
        <v>144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81</v>
      </c>
      <c r="BK127" s="231">
        <f>ROUND(I127*H127,2)</f>
        <v>0</v>
      </c>
      <c r="BL127" s="18" t="s">
        <v>151</v>
      </c>
      <c r="BM127" s="230" t="s">
        <v>1102</v>
      </c>
    </row>
    <row r="128" spans="1:47" s="2" customFormat="1" ht="12">
      <c r="A128" s="39"/>
      <c r="B128" s="40"/>
      <c r="C128" s="41"/>
      <c r="D128" s="232" t="s">
        <v>153</v>
      </c>
      <c r="E128" s="41"/>
      <c r="F128" s="233" t="s">
        <v>1101</v>
      </c>
      <c r="G128" s="41"/>
      <c r="H128" s="41"/>
      <c r="I128" s="234"/>
      <c r="J128" s="41"/>
      <c r="K128" s="41"/>
      <c r="L128" s="45"/>
      <c r="M128" s="235"/>
      <c r="N128" s="236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153</v>
      </c>
      <c r="AU128" s="18" t="s">
        <v>83</v>
      </c>
    </row>
    <row r="129" spans="1:65" s="2" customFormat="1" ht="16.5" customHeight="1">
      <c r="A129" s="39"/>
      <c r="B129" s="40"/>
      <c r="C129" s="219" t="s">
        <v>145</v>
      </c>
      <c r="D129" s="219" t="s">
        <v>147</v>
      </c>
      <c r="E129" s="220" t="s">
        <v>1103</v>
      </c>
      <c r="F129" s="221" t="s">
        <v>1104</v>
      </c>
      <c r="G129" s="222" t="s">
        <v>889</v>
      </c>
      <c r="H129" s="223">
        <v>1</v>
      </c>
      <c r="I129" s="224"/>
      <c r="J129" s="225">
        <f>ROUND(I129*H129,2)</f>
        <v>0</v>
      </c>
      <c r="K129" s="221" t="s">
        <v>1</v>
      </c>
      <c r="L129" s="45"/>
      <c r="M129" s="226" t="s">
        <v>1</v>
      </c>
      <c r="N129" s="227" t="s">
        <v>38</v>
      </c>
      <c r="O129" s="92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151</v>
      </c>
      <c r="AT129" s="230" t="s">
        <v>147</v>
      </c>
      <c r="AU129" s="230" t="s">
        <v>83</v>
      </c>
      <c r="AY129" s="18" t="s">
        <v>144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81</v>
      </c>
      <c r="BK129" s="231">
        <f>ROUND(I129*H129,2)</f>
        <v>0</v>
      </c>
      <c r="BL129" s="18" t="s">
        <v>151</v>
      </c>
      <c r="BM129" s="230" t="s">
        <v>1105</v>
      </c>
    </row>
    <row r="130" spans="1:47" s="2" customFormat="1" ht="12">
      <c r="A130" s="39"/>
      <c r="B130" s="40"/>
      <c r="C130" s="41"/>
      <c r="D130" s="232" t="s">
        <v>153</v>
      </c>
      <c r="E130" s="41"/>
      <c r="F130" s="233" t="s">
        <v>1104</v>
      </c>
      <c r="G130" s="41"/>
      <c r="H130" s="41"/>
      <c r="I130" s="234"/>
      <c r="J130" s="41"/>
      <c r="K130" s="41"/>
      <c r="L130" s="45"/>
      <c r="M130" s="235"/>
      <c r="N130" s="236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153</v>
      </c>
      <c r="AU130" s="18" t="s">
        <v>83</v>
      </c>
    </row>
    <row r="131" spans="1:65" s="2" customFormat="1" ht="16.5" customHeight="1">
      <c r="A131" s="39"/>
      <c r="B131" s="40"/>
      <c r="C131" s="219" t="s">
        <v>151</v>
      </c>
      <c r="D131" s="219" t="s">
        <v>147</v>
      </c>
      <c r="E131" s="220" t="s">
        <v>1106</v>
      </c>
      <c r="F131" s="221" t="s">
        <v>1107</v>
      </c>
      <c r="G131" s="222" t="s">
        <v>889</v>
      </c>
      <c r="H131" s="223">
        <v>1</v>
      </c>
      <c r="I131" s="224"/>
      <c r="J131" s="225">
        <f>ROUND(I131*H131,2)</f>
        <v>0</v>
      </c>
      <c r="K131" s="221" t="s">
        <v>1</v>
      </c>
      <c r="L131" s="45"/>
      <c r="M131" s="226" t="s">
        <v>1</v>
      </c>
      <c r="N131" s="227" t="s">
        <v>38</v>
      </c>
      <c r="O131" s="9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151</v>
      </c>
      <c r="AT131" s="230" t="s">
        <v>147</v>
      </c>
      <c r="AU131" s="230" t="s">
        <v>83</v>
      </c>
      <c r="AY131" s="18" t="s">
        <v>144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81</v>
      </c>
      <c r="BK131" s="231">
        <f>ROUND(I131*H131,2)</f>
        <v>0</v>
      </c>
      <c r="BL131" s="18" t="s">
        <v>151</v>
      </c>
      <c r="BM131" s="230" t="s">
        <v>1108</v>
      </c>
    </row>
    <row r="132" spans="1:47" s="2" customFormat="1" ht="12">
      <c r="A132" s="39"/>
      <c r="B132" s="40"/>
      <c r="C132" s="41"/>
      <c r="D132" s="232" t="s">
        <v>153</v>
      </c>
      <c r="E132" s="41"/>
      <c r="F132" s="233" t="s">
        <v>1107</v>
      </c>
      <c r="G132" s="41"/>
      <c r="H132" s="41"/>
      <c r="I132" s="234"/>
      <c r="J132" s="41"/>
      <c r="K132" s="41"/>
      <c r="L132" s="45"/>
      <c r="M132" s="235"/>
      <c r="N132" s="236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153</v>
      </c>
      <c r="AU132" s="18" t="s">
        <v>83</v>
      </c>
    </row>
    <row r="133" spans="1:65" s="2" customFormat="1" ht="24.15" customHeight="1">
      <c r="A133" s="39"/>
      <c r="B133" s="40"/>
      <c r="C133" s="219" t="s">
        <v>298</v>
      </c>
      <c r="D133" s="219" t="s">
        <v>147</v>
      </c>
      <c r="E133" s="220" t="s">
        <v>1109</v>
      </c>
      <c r="F133" s="221" t="s">
        <v>1110</v>
      </c>
      <c r="G133" s="222" t="s">
        <v>889</v>
      </c>
      <c r="H133" s="223">
        <v>13</v>
      </c>
      <c r="I133" s="224"/>
      <c r="J133" s="225">
        <f>ROUND(I133*H133,2)</f>
        <v>0</v>
      </c>
      <c r="K133" s="221" t="s">
        <v>1</v>
      </c>
      <c r="L133" s="45"/>
      <c r="M133" s="226" t="s">
        <v>1</v>
      </c>
      <c r="N133" s="227" t="s">
        <v>38</v>
      </c>
      <c r="O133" s="92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151</v>
      </c>
      <c r="AT133" s="230" t="s">
        <v>147</v>
      </c>
      <c r="AU133" s="230" t="s">
        <v>83</v>
      </c>
      <c r="AY133" s="18" t="s">
        <v>144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81</v>
      </c>
      <c r="BK133" s="231">
        <f>ROUND(I133*H133,2)</f>
        <v>0</v>
      </c>
      <c r="BL133" s="18" t="s">
        <v>151</v>
      </c>
      <c r="BM133" s="230" t="s">
        <v>1111</v>
      </c>
    </row>
    <row r="134" spans="1:47" s="2" customFormat="1" ht="12">
      <c r="A134" s="39"/>
      <c r="B134" s="40"/>
      <c r="C134" s="41"/>
      <c r="D134" s="232" t="s">
        <v>153</v>
      </c>
      <c r="E134" s="41"/>
      <c r="F134" s="233" t="s">
        <v>1110</v>
      </c>
      <c r="G134" s="41"/>
      <c r="H134" s="41"/>
      <c r="I134" s="234"/>
      <c r="J134" s="41"/>
      <c r="K134" s="41"/>
      <c r="L134" s="45"/>
      <c r="M134" s="235"/>
      <c r="N134" s="236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153</v>
      </c>
      <c r="AU134" s="18" t="s">
        <v>83</v>
      </c>
    </row>
    <row r="135" spans="1:63" s="12" customFormat="1" ht="22.8" customHeight="1">
      <c r="A135" s="12"/>
      <c r="B135" s="203"/>
      <c r="C135" s="204"/>
      <c r="D135" s="205" t="s">
        <v>72</v>
      </c>
      <c r="E135" s="217" t="s">
        <v>1112</v>
      </c>
      <c r="F135" s="217" t="s">
        <v>1113</v>
      </c>
      <c r="G135" s="204"/>
      <c r="H135" s="204"/>
      <c r="I135" s="207"/>
      <c r="J135" s="218">
        <f>BK135</f>
        <v>0</v>
      </c>
      <c r="K135" s="204"/>
      <c r="L135" s="209"/>
      <c r="M135" s="210"/>
      <c r="N135" s="211"/>
      <c r="O135" s="211"/>
      <c r="P135" s="212">
        <f>SUM(P136:P143)</f>
        <v>0</v>
      </c>
      <c r="Q135" s="211"/>
      <c r="R135" s="212">
        <f>SUM(R136:R143)</f>
        <v>0</v>
      </c>
      <c r="S135" s="211"/>
      <c r="T135" s="213">
        <f>SUM(T136:T143)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4" t="s">
        <v>81</v>
      </c>
      <c r="AT135" s="215" t="s">
        <v>72</v>
      </c>
      <c r="AU135" s="215" t="s">
        <v>81</v>
      </c>
      <c r="AY135" s="214" t="s">
        <v>144</v>
      </c>
      <c r="BK135" s="216">
        <f>SUM(BK136:BK143)</f>
        <v>0</v>
      </c>
    </row>
    <row r="136" spans="1:65" s="2" customFormat="1" ht="24.15" customHeight="1">
      <c r="A136" s="39"/>
      <c r="B136" s="40"/>
      <c r="C136" s="219" t="s">
        <v>164</v>
      </c>
      <c r="D136" s="219" t="s">
        <v>147</v>
      </c>
      <c r="E136" s="220" t="s">
        <v>1114</v>
      </c>
      <c r="F136" s="221" t="s">
        <v>1115</v>
      </c>
      <c r="G136" s="222" t="s">
        <v>889</v>
      </c>
      <c r="H136" s="223">
        <v>51</v>
      </c>
      <c r="I136" s="224"/>
      <c r="J136" s="225">
        <f>ROUND(I136*H136,2)</f>
        <v>0</v>
      </c>
      <c r="K136" s="221" t="s">
        <v>1</v>
      </c>
      <c r="L136" s="45"/>
      <c r="M136" s="226" t="s">
        <v>1</v>
      </c>
      <c r="N136" s="227" t="s">
        <v>38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151</v>
      </c>
      <c r="AT136" s="230" t="s">
        <v>147</v>
      </c>
      <c r="AU136" s="230" t="s">
        <v>83</v>
      </c>
      <c r="AY136" s="18" t="s">
        <v>144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81</v>
      </c>
      <c r="BK136" s="231">
        <f>ROUND(I136*H136,2)</f>
        <v>0</v>
      </c>
      <c r="BL136" s="18" t="s">
        <v>151</v>
      </c>
      <c r="BM136" s="230" t="s">
        <v>1116</v>
      </c>
    </row>
    <row r="137" spans="1:47" s="2" customFormat="1" ht="12">
      <c r="A137" s="39"/>
      <c r="B137" s="40"/>
      <c r="C137" s="41"/>
      <c r="D137" s="232" t="s">
        <v>153</v>
      </c>
      <c r="E137" s="41"/>
      <c r="F137" s="233" t="s">
        <v>1115</v>
      </c>
      <c r="G137" s="41"/>
      <c r="H137" s="41"/>
      <c r="I137" s="234"/>
      <c r="J137" s="41"/>
      <c r="K137" s="41"/>
      <c r="L137" s="45"/>
      <c r="M137" s="235"/>
      <c r="N137" s="236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153</v>
      </c>
      <c r="AU137" s="18" t="s">
        <v>83</v>
      </c>
    </row>
    <row r="138" spans="1:65" s="2" customFormat="1" ht="16.5" customHeight="1">
      <c r="A138" s="39"/>
      <c r="B138" s="40"/>
      <c r="C138" s="219" t="s">
        <v>313</v>
      </c>
      <c r="D138" s="219" t="s">
        <v>147</v>
      </c>
      <c r="E138" s="220" t="s">
        <v>1117</v>
      </c>
      <c r="F138" s="221" t="s">
        <v>1118</v>
      </c>
      <c r="G138" s="222" t="s">
        <v>889</v>
      </c>
      <c r="H138" s="223">
        <v>2</v>
      </c>
      <c r="I138" s="224"/>
      <c r="J138" s="225">
        <f>ROUND(I138*H138,2)</f>
        <v>0</v>
      </c>
      <c r="K138" s="221" t="s">
        <v>1</v>
      </c>
      <c r="L138" s="45"/>
      <c r="M138" s="226" t="s">
        <v>1</v>
      </c>
      <c r="N138" s="227" t="s">
        <v>38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151</v>
      </c>
      <c r="AT138" s="230" t="s">
        <v>147</v>
      </c>
      <c r="AU138" s="230" t="s">
        <v>83</v>
      </c>
      <c r="AY138" s="18" t="s">
        <v>144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81</v>
      </c>
      <c r="BK138" s="231">
        <f>ROUND(I138*H138,2)</f>
        <v>0</v>
      </c>
      <c r="BL138" s="18" t="s">
        <v>151</v>
      </c>
      <c r="BM138" s="230" t="s">
        <v>1119</v>
      </c>
    </row>
    <row r="139" spans="1:47" s="2" customFormat="1" ht="12">
      <c r="A139" s="39"/>
      <c r="B139" s="40"/>
      <c r="C139" s="41"/>
      <c r="D139" s="232" t="s">
        <v>153</v>
      </c>
      <c r="E139" s="41"/>
      <c r="F139" s="233" t="s">
        <v>1118</v>
      </c>
      <c r="G139" s="41"/>
      <c r="H139" s="41"/>
      <c r="I139" s="234"/>
      <c r="J139" s="41"/>
      <c r="K139" s="41"/>
      <c r="L139" s="45"/>
      <c r="M139" s="235"/>
      <c r="N139" s="236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153</v>
      </c>
      <c r="AU139" s="18" t="s">
        <v>83</v>
      </c>
    </row>
    <row r="140" spans="1:65" s="2" customFormat="1" ht="16.5" customHeight="1">
      <c r="A140" s="39"/>
      <c r="B140" s="40"/>
      <c r="C140" s="219" t="s">
        <v>324</v>
      </c>
      <c r="D140" s="219" t="s">
        <v>147</v>
      </c>
      <c r="E140" s="220" t="s">
        <v>1120</v>
      </c>
      <c r="F140" s="221" t="s">
        <v>1118</v>
      </c>
      <c r="G140" s="222" t="s">
        <v>889</v>
      </c>
      <c r="H140" s="223">
        <v>2</v>
      </c>
      <c r="I140" s="224"/>
      <c r="J140" s="225">
        <f>ROUND(I140*H140,2)</f>
        <v>0</v>
      </c>
      <c r="K140" s="221" t="s">
        <v>1</v>
      </c>
      <c r="L140" s="45"/>
      <c r="M140" s="226" t="s">
        <v>1</v>
      </c>
      <c r="N140" s="227" t="s">
        <v>38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151</v>
      </c>
      <c r="AT140" s="230" t="s">
        <v>147</v>
      </c>
      <c r="AU140" s="230" t="s">
        <v>83</v>
      </c>
      <c r="AY140" s="18" t="s">
        <v>144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81</v>
      </c>
      <c r="BK140" s="231">
        <f>ROUND(I140*H140,2)</f>
        <v>0</v>
      </c>
      <c r="BL140" s="18" t="s">
        <v>151</v>
      </c>
      <c r="BM140" s="230" t="s">
        <v>1121</v>
      </c>
    </row>
    <row r="141" spans="1:47" s="2" customFormat="1" ht="12">
      <c r="A141" s="39"/>
      <c r="B141" s="40"/>
      <c r="C141" s="41"/>
      <c r="D141" s="232" t="s">
        <v>153</v>
      </c>
      <c r="E141" s="41"/>
      <c r="F141" s="233" t="s">
        <v>1118</v>
      </c>
      <c r="G141" s="41"/>
      <c r="H141" s="41"/>
      <c r="I141" s="234"/>
      <c r="J141" s="41"/>
      <c r="K141" s="41"/>
      <c r="L141" s="45"/>
      <c r="M141" s="235"/>
      <c r="N141" s="236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153</v>
      </c>
      <c r="AU141" s="18" t="s">
        <v>83</v>
      </c>
    </row>
    <row r="142" spans="1:65" s="2" customFormat="1" ht="55.5" customHeight="1">
      <c r="A142" s="39"/>
      <c r="B142" s="40"/>
      <c r="C142" s="219" t="s">
        <v>296</v>
      </c>
      <c r="D142" s="219" t="s">
        <v>147</v>
      </c>
      <c r="E142" s="220" t="s">
        <v>1122</v>
      </c>
      <c r="F142" s="221" t="s">
        <v>1123</v>
      </c>
      <c r="G142" s="222" t="s">
        <v>889</v>
      </c>
      <c r="H142" s="223">
        <v>18</v>
      </c>
      <c r="I142" s="224"/>
      <c r="J142" s="225">
        <f>ROUND(I142*H142,2)</f>
        <v>0</v>
      </c>
      <c r="K142" s="221" t="s">
        <v>1</v>
      </c>
      <c r="L142" s="45"/>
      <c r="M142" s="226" t="s">
        <v>1</v>
      </c>
      <c r="N142" s="227" t="s">
        <v>38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151</v>
      </c>
      <c r="AT142" s="230" t="s">
        <v>147</v>
      </c>
      <c r="AU142" s="230" t="s">
        <v>83</v>
      </c>
      <c r="AY142" s="18" t="s">
        <v>144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81</v>
      </c>
      <c r="BK142" s="231">
        <f>ROUND(I142*H142,2)</f>
        <v>0</v>
      </c>
      <c r="BL142" s="18" t="s">
        <v>151</v>
      </c>
      <c r="BM142" s="230" t="s">
        <v>1124</v>
      </c>
    </row>
    <row r="143" spans="1:47" s="2" customFormat="1" ht="12">
      <c r="A143" s="39"/>
      <c r="B143" s="40"/>
      <c r="C143" s="41"/>
      <c r="D143" s="232" t="s">
        <v>153</v>
      </c>
      <c r="E143" s="41"/>
      <c r="F143" s="233" t="s">
        <v>1123</v>
      </c>
      <c r="G143" s="41"/>
      <c r="H143" s="41"/>
      <c r="I143" s="234"/>
      <c r="J143" s="41"/>
      <c r="K143" s="41"/>
      <c r="L143" s="45"/>
      <c r="M143" s="235"/>
      <c r="N143" s="236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153</v>
      </c>
      <c r="AU143" s="18" t="s">
        <v>83</v>
      </c>
    </row>
    <row r="144" spans="1:63" s="12" customFormat="1" ht="22.8" customHeight="1">
      <c r="A144" s="12"/>
      <c r="B144" s="203"/>
      <c r="C144" s="204"/>
      <c r="D144" s="205" t="s">
        <v>72</v>
      </c>
      <c r="E144" s="217" t="s">
        <v>1125</v>
      </c>
      <c r="F144" s="217" t="s">
        <v>1126</v>
      </c>
      <c r="G144" s="204"/>
      <c r="H144" s="204"/>
      <c r="I144" s="207"/>
      <c r="J144" s="218">
        <f>BK144</f>
        <v>0</v>
      </c>
      <c r="K144" s="204"/>
      <c r="L144" s="209"/>
      <c r="M144" s="210"/>
      <c r="N144" s="211"/>
      <c r="O144" s="211"/>
      <c r="P144" s="212">
        <f>SUM(P145:P152)</f>
        <v>0</v>
      </c>
      <c r="Q144" s="211"/>
      <c r="R144" s="212">
        <f>SUM(R145:R152)</f>
        <v>0</v>
      </c>
      <c r="S144" s="211"/>
      <c r="T144" s="213">
        <f>SUM(T145:T152)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4" t="s">
        <v>81</v>
      </c>
      <c r="AT144" s="215" t="s">
        <v>72</v>
      </c>
      <c r="AU144" s="215" t="s">
        <v>81</v>
      </c>
      <c r="AY144" s="214" t="s">
        <v>144</v>
      </c>
      <c r="BK144" s="216">
        <f>SUM(BK145:BK152)</f>
        <v>0</v>
      </c>
    </row>
    <row r="145" spans="1:65" s="2" customFormat="1" ht="16.5" customHeight="1">
      <c r="A145" s="39"/>
      <c r="B145" s="40"/>
      <c r="C145" s="219" t="s">
        <v>338</v>
      </c>
      <c r="D145" s="219" t="s">
        <v>147</v>
      </c>
      <c r="E145" s="220" t="s">
        <v>1127</v>
      </c>
      <c r="F145" s="221" t="s">
        <v>1128</v>
      </c>
      <c r="G145" s="222" t="s">
        <v>677</v>
      </c>
      <c r="H145" s="223">
        <v>8</v>
      </c>
      <c r="I145" s="224"/>
      <c r="J145" s="225">
        <f>ROUND(I145*H145,2)</f>
        <v>0</v>
      </c>
      <c r="K145" s="221" t="s">
        <v>1</v>
      </c>
      <c r="L145" s="45"/>
      <c r="M145" s="226" t="s">
        <v>1</v>
      </c>
      <c r="N145" s="227" t="s">
        <v>38</v>
      </c>
      <c r="O145" s="92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151</v>
      </c>
      <c r="AT145" s="230" t="s">
        <v>147</v>
      </c>
      <c r="AU145" s="230" t="s">
        <v>83</v>
      </c>
      <c r="AY145" s="18" t="s">
        <v>144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81</v>
      </c>
      <c r="BK145" s="231">
        <f>ROUND(I145*H145,2)</f>
        <v>0</v>
      </c>
      <c r="BL145" s="18" t="s">
        <v>151</v>
      </c>
      <c r="BM145" s="230" t="s">
        <v>1129</v>
      </c>
    </row>
    <row r="146" spans="1:47" s="2" customFormat="1" ht="12">
      <c r="A146" s="39"/>
      <c r="B146" s="40"/>
      <c r="C146" s="41"/>
      <c r="D146" s="232" t="s">
        <v>153</v>
      </c>
      <c r="E146" s="41"/>
      <c r="F146" s="233" t="s">
        <v>1128</v>
      </c>
      <c r="G146" s="41"/>
      <c r="H146" s="41"/>
      <c r="I146" s="234"/>
      <c r="J146" s="41"/>
      <c r="K146" s="41"/>
      <c r="L146" s="45"/>
      <c r="M146" s="235"/>
      <c r="N146" s="236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153</v>
      </c>
      <c r="AU146" s="18" t="s">
        <v>83</v>
      </c>
    </row>
    <row r="147" spans="1:65" s="2" customFormat="1" ht="16.5" customHeight="1">
      <c r="A147" s="39"/>
      <c r="B147" s="40"/>
      <c r="C147" s="219" t="s">
        <v>344</v>
      </c>
      <c r="D147" s="219" t="s">
        <v>147</v>
      </c>
      <c r="E147" s="220" t="s">
        <v>1130</v>
      </c>
      <c r="F147" s="221" t="s">
        <v>1131</v>
      </c>
      <c r="G147" s="222" t="s">
        <v>677</v>
      </c>
      <c r="H147" s="223">
        <v>2</v>
      </c>
      <c r="I147" s="224"/>
      <c r="J147" s="225">
        <f>ROUND(I147*H147,2)</f>
        <v>0</v>
      </c>
      <c r="K147" s="221" t="s">
        <v>1</v>
      </c>
      <c r="L147" s="45"/>
      <c r="M147" s="226" t="s">
        <v>1</v>
      </c>
      <c r="N147" s="227" t="s">
        <v>38</v>
      </c>
      <c r="O147" s="92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151</v>
      </c>
      <c r="AT147" s="230" t="s">
        <v>147</v>
      </c>
      <c r="AU147" s="230" t="s">
        <v>83</v>
      </c>
      <c r="AY147" s="18" t="s">
        <v>144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81</v>
      </c>
      <c r="BK147" s="231">
        <f>ROUND(I147*H147,2)</f>
        <v>0</v>
      </c>
      <c r="BL147" s="18" t="s">
        <v>151</v>
      </c>
      <c r="BM147" s="230" t="s">
        <v>1132</v>
      </c>
    </row>
    <row r="148" spans="1:47" s="2" customFormat="1" ht="12">
      <c r="A148" s="39"/>
      <c r="B148" s="40"/>
      <c r="C148" s="41"/>
      <c r="D148" s="232" t="s">
        <v>153</v>
      </c>
      <c r="E148" s="41"/>
      <c r="F148" s="233" t="s">
        <v>1131</v>
      </c>
      <c r="G148" s="41"/>
      <c r="H148" s="41"/>
      <c r="I148" s="234"/>
      <c r="J148" s="41"/>
      <c r="K148" s="41"/>
      <c r="L148" s="45"/>
      <c r="M148" s="235"/>
      <c r="N148" s="236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153</v>
      </c>
      <c r="AU148" s="18" t="s">
        <v>83</v>
      </c>
    </row>
    <row r="149" spans="1:65" s="2" customFormat="1" ht="16.5" customHeight="1">
      <c r="A149" s="39"/>
      <c r="B149" s="40"/>
      <c r="C149" s="219" t="s">
        <v>350</v>
      </c>
      <c r="D149" s="219" t="s">
        <v>147</v>
      </c>
      <c r="E149" s="220" t="s">
        <v>1133</v>
      </c>
      <c r="F149" s="221" t="s">
        <v>1134</v>
      </c>
      <c r="G149" s="222" t="s">
        <v>677</v>
      </c>
      <c r="H149" s="223">
        <v>2</v>
      </c>
      <c r="I149" s="224"/>
      <c r="J149" s="225">
        <f>ROUND(I149*H149,2)</f>
        <v>0</v>
      </c>
      <c r="K149" s="221" t="s">
        <v>1</v>
      </c>
      <c r="L149" s="45"/>
      <c r="M149" s="226" t="s">
        <v>1</v>
      </c>
      <c r="N149" s="227" t="s">
        <v>38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151</v>
      </c>
      <c r="AT149" s="230" t="s">
        <v>147</v>
      </c>
      <c r="AU149" s="230" t="s">
        <v>83</v>
      </c>
      <c r="AY149" s="18" t="s">
        <v>144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81</v>
      </c>
      <c r="BK149" s="231">
        <f>ROUND(I149*H149,2)</f>
        <v>0</v>
      </c>
      <c r="BL149" s="18" t="s">
        <v>151</v>
      </c>
      <c r="BM149" s="230" t="s">
        <v>1135</v>
      </c>
    </row>
    <row r="150" spans="1:47" s="2" customFormat="1" ht="12">
      <c r="A150" s="39"/>
      <c r="B150" s="40"/>
      <c r="C150" s="41"/>
      <c r="D150" s="232" t="s">
        <v>153</v>
      </c>
      <c r="E150" s="41"/>
      <c r="F150" s="233" t="s">
        <v>1134</v>
      </c>
      <c r="G150" s="41"/>
      <c r="H150" s="41"/>
      <c r="I150" s="234"/>
      <c r="J150" s="41"/>
      <c r="K150" s="41"/>
      <c r="L150" s="45"/>
      <c r="M150" s="235"/>
      <c r="N150" s="236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153</v>
      </c>
      <c r="AU150" s="18" t="s">
        <v>83</v>
      </c>
    </row>
    <row r="151" spans="1:65" s="2" customFormat="1" ht="16.5" customHeight="1">
      <c r="A151" s="39"/>
      <c r="B151" s="40"/>
      <c r="C151" s="219" t="s">
        <v>356</v>
      </c>
      <c r="D151" s="219" t="s">
        <v>147</v>
      </c>
      <c r="E151" s="220" t="s">
        <v>1136</v>
      </c>
      <c r="F151" s="221" t="s">
        <v>1134</v>
      </c>
      <c r="G151" s="222" t="s">
        <v>677</v>
      </c>
      <c r="H151" s="223">
        <v>26</v>
      </c>
      <c r="I151" s="224"/>
      <c r="J151" s="225">
        <f>ROUND(I151*H151,2)</f>
        <v>0</v>
      </c>
      <c r="K151" s="221" t="s">
        <v>1</v>
      </c>
      <c r="L151" s="45"/>
      <c r="M151" s="226" t="s">
        <v>1</v>
      </c>
      <c r="N151" s="227" t="s">
        <v>38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151</v>
      </c>
      <c r="AT151" s="230" t="s">
        <v>147</v>
      </c>
      <c r="AU151" s="230" t="s">
        <v>83</v>
      </c>
      <c r="AY151" s="18" t="s">
        <v>144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81</v>
      </c>
      <c r="BK151" s="231">
        <f>ROUND(I151*H151,2)</f>
        <v>0</v>
      </c>
      <c r="BL151" s="18" t="s">
        <v>151</v>
      </c>
      <c r="BM151" s="230" t="s">
        <v>1137</v>
      </c>
    </row>
    <row r="152" spans="1:47" s="2" customFormat="1" ht="12">
      <c r="A152" s="39"/>
      <c r="B152" s="40"/>
      <c r="C152" s="41"/>
      <c r="D152" s="232" t="s">
        <v>153</v>
      </c>
      <c r="E152" s="41"/>
      <c r="F152" s="233" t="s">
        <v>1134</v>
      </c>
      <c r="G152" s="41"/>
      <c r="H152" s="41"/>
      <c r="I152" s="234"/>
      <c r="J152" s="41"/>
      <c r="K152" s="41"/>
      <c r="L152" s="45"/>
      <c r="M152" s="235"/>
      <c r="N152" s="236"/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153</v>
      </c>
      <c r="AU152" s="18" t="s">
        <v>83</v>
      </c>
    </row>
    <row r="153" spans="1:63" s="12" customFormat="1" ht="22.8" customHeight="1">
      <c r="A153" s="12"/>
      <c r="B153" s="203"/>
      <c r="C153" s="204"/>
      <c r="D153" s="205" t="s">
        <v>72</v>
      </c>
      <c r="E153" s="217" t="s">
        <v>1138</v>
      </c>
      <c r="F153" s="217" t="s">
        <v>1139</v>
      </c>
      <c r="G153" s="204"/>
      <c r="H153" s="204"/>
      <c r="I153" s="207"/>
      <c r="J153" s="218">
        <f>BK153</f>
        <v>0</v>
      </c>
      <c r="K153" s="204"/>
      <c r="L153" s="209"/>
      <c r="M153" s="210"/>
      <c r="N153" s="211"/>
      <c r="O153" s="211"/>
      <c r="P153" s="212">
        <f>SUM(P154:P181)</f>
        <v>0</v>
      </c>
      <c r="Q153" s="211"/>
      <c r="R153" s="212">
        <f>SUM(R154:R181)</f>
        <v>0</v>
      </c>
      <c r="S153" s="211"/>
      <c r="T153" s="213">
        <f>SUM(T154:T181)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4" t="s">
        <v>81</v>
      </c>
      <c r="AT153" s="215" t="s">
        <v>72</v>
      </c>
      <c r="AU153" s="215" t="s">
        <v>81</v>
      </c>
      <c r="AY153" s="214" t="s">
        <v>144</v>
      </c>
      <c r="BK153" s="216">
        <f>SUM(BK154:BK181)</f>
        <v>0</v>
      </c>
    </row>
    <row r="154" spans="1:65" s="2" customFormat="1" ht="21.75" customHeight="1">
      <c r="A154" s="39"/>
      <c r="B154" s="40"/>
      <c r="C154" s="219" t="s">
        <v>360</v>
      </c>
      <c r="D154" s="219" t="s">
        <v>147</v>
      </c>
      <c r="E154" s="220" t="s">
        <v>1140</v>
      </c>
      <c r="F154" s="221" t="s">
        <v>1141</v>
      </c>
      <c r="G154" s="222" t="s">
        <v>1142</v>
      </c>
      <c r="H154" s="223">
        <v>1</v>
      </c>
      <c r="I154" s="224"/>
      <c r="J154" s="225">
        <f>ROUND(I154*H154,2)</f>
        <v>0</v>
      </c>
      <c r="K154" s="221" t="s">
        <v>1</v>
      </c>
      <c r="L154" s="45"/>
      <c r="M154" s="226" t="s">
        <v>1</v>
      </c>
      <c r="N154" s="227" t="s">
        <v>38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151</v>
      </c>
      <c r="AT154" s="230" t="s">
        <v>147</v>
      </c>
      <c r="AU154" s="230" t="s">
        <v>83</v>
      </c>
      <c r="AY154" s="18" t="s">
        <v>144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81</v>
      </c>
      <c r="BK154" s="231">
        <f>ROUND(I154*H154,2)</f>
        <v>0</v>
      </c>
      <c r="BL154" s="18" t="s">
        <v>151</v>
      </c>
      <c r="BM154" s="230" t="s">
        <v>1143</v>
      </c>
    </row>
    <row r="155" spans="1:47" s="2" customFormat="1" ht="12">
      <c r="A155" s="39"/>
      <c r="B155" s="40"/>
      <c r="C155" s="41"/>
      <c r="D155" s="232" t="s">
        <v>153</v>
      </c>
      <c r="E155" s="41"/>
      <c r="F155" s="233" t="s">
        <v>1141</v>
      </c>
      <c r="G155" s="41"/>
      <c r="H155" s="41"/>
      <c r="I155" s="234"/>
      <c r="J155" s="41"/>
      <c r="K155" s="41"/>
      <c r="L155" s="45"/>
      <c r="M155" s="235"/>
      <c r="N155" s="236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153</v>
      </c>
      <c r="AU155" s="18" t="s">
        <v>83</v>
      </c>
    </row>
    <row r="156" spans="1:65" s="2" customFormat="1" ht="16.5" customHeight="1">
      <c r="A156" s="39"/>
      <c r="B156" s="40"/>
      <c r="C156" s="219" t="s">
        <v>8</v>
      </c>
      <c r="D156" s="219" t="s">
        <v>147</v>
      </c>
      <c r="E156" s="220" t="s">
        <v>1144</v>
      </c>
      <c r="F156" s="221" t="s">
        <v>1145</v>
      </c>
      <c r="G156" s="222" t="s">
        <v>1142</v>
      </c>
      <c r="H156" s="223">
        <v>1</v>
      </c>
      <c r="I156" s="224"/>
      <c r="J156" s="225">
        <f>ROUND(I156*H156,2)</f>
        <v>0</v>
      </c>
      <c r="K156" s="221" t="s">
        <v>1</v>
      </c>
      <c r="L156" s="45"/>
      <c r="M156" s="226" t="s">
        <v>1</v>
      </c>
      <c r="N156" s="227" t="s">
        <v>38</v>
      </c>
      <c r="O156" s="92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151</v>
      </c>
      <c r="AT156" s="230" t="s">
        <v>147</v>
      </c>
      <c r="AU156" s="230" t="s">
        <v>83</v>
      </c>
      <c r="AY156" s="18" t="s">
        <v>144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81</v>
      </c>
      <c r="BK156" s="231">
        <f>ROUND(I156*H156,2)</f>
        <v>0</v>
      </c>
      <c r="BL156" s="18" t="s">
        <v>151</v>
      </c>
      <c r="BM156" s="230" t="s">
        <v>1146</v>
      </c>
    </row>
    <row r="157" spans="1:47" s="2" customFormat="1" ht="12">
      <c r="A157" s="39"/>
      <c r="B157" s="40"/>
      <c r="C157" s="41"/>
      <c r="D157" s="232" t="s">
        <v>153</v>
      </c>
      <c r="E157" s="41"/>
      <c r="F157" s="233" t="s">
        <v>1145</v>
      </c>
      <c r="G157" s="41"/>
      <c r="H157" s="41"/>
      <c r="I157" s="234"/>
      <c r="J157" s="41"/>
      <c r="K157" s="41"/>
      <c r="L157" s="45"/>
      <c r="M157" s="235"/>
      <c r="N157" s="236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153</v>
      </c>
      <c r="AU157" s="18" t="s">
        <v>83</v>
      </c>
    </row>
    <row r="158" spans="1:65" s="2" customFormat="1" ht="24.15" customHeight="1">
      <c r="A158" s="39"/>
      <c r="B158" s="40"/>
      <c r="C158" s="219" t="s">
        <v>327</v>
      </c>
      <c r="D158" s="219" t="s">
        <v>147</v>
      </c>
      <c r="E158" s="220" t="s">
        <v>1147</v>
      </c>
      <c r="F158" s="221" t="s">
        <v>1031</v>
      </c>
      <c r="G158" s="222" t="s">
        <v>1142</v>
      </c>
      <c r="H158" s="223">
        <v>1</v>
      </c>
      <c r="I158" s="224"/>
      <c r="J158" s="225">
        <f>ROUND(I158*H158,2)</f>
        <v>0</v>
      </c>
      <c r="K158" s="221" t="s">
        <v>1</v>
      </c>
      <c r="L158" s="45"/>
      <c r="M158" s="226" t="s">
        <v>1</v>
      </c>
      <c r="N158" s="227" t="s">
        <v>38</v>
      </c>
      <c r="O158" s="92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151</v>
      </c>
      <c r="AT158" s="230" t="s">
        <v>147</v>
      </c>
      <c r="AU158" s="230" t="s">
        <v>83</v>
      </c>
      <c r="AY158" s="18" t="s">
        <v>144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81</v>
      </c>
      <c r="BK158" s="231">
        <f>ROUND(I158*H158,2)</f>
        <v>0</v>
      </c>
      <c r="BL158" s="18" t="s">
        <v>151</v>
      </c>
      <c r="BM158" s="230" t="s">
        <v>1148</v>
      </c>
    </row>
    <row r="159" spans="1:47" s="2" customFormat="1" ht="12">
      <c r="A159" s="39"/>
      <c r="B159" s="40"/>
      <c r="C159" s="41"/>
      <c r="D159" s="232" t="s">
        <v>153</v>
      </c>
      <c r="E159" s="41"/>
      <c r="F159" s="233" t="s">
        <v>1031</v>
      </c>
      <c r="G159" s="41"/>
      <c r="H159" s="41"/>
      <c r="I159" s="234"/>
      <c r="J159" s="41"/>
      <c r="K159" s="41"/>
      <c r="L159" s="45"/>
      <c r="M159" s="235"/>
      <c r="N159" s="236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153</v>
      </c>
      <c r="AU159" s="18" t="s">
        <v>83</v>
      </c>
    </row>
    <row r="160" spans="1:65" s="2" customFormat="1" ht="24.15" customHeight="1">
      <c r="A160" s="39"/>
      <c r="B160" s="40"/>
      <c r="C160" s="219" t="s">
        <v>382</v>
      </c>
      <c r="D160" s="219" t="s">
        <v>147</v>
      </c>
      <c r="E160" s="220" t="s">
        <v>1149</v>
      </c>
      <c r="F160" s="221" t="s">
        <v>1150</v>
      </c>
      <c r="G160" s="222" t="s">
        <v>1142</v>
      </c>
      <c r="H160" s="223">
        <v>1</v>
      </c>
      <c r="I160" s="224"/>
      <c r="J160" s="225">
        <f>ROUND(I160*H160,2)</f>
        <v>0</v>
      </c>
      <c r="K160" s="221" t="s">
        <v>1</v>
      </c>
      <c r="L160" s="45"/>
      <c r="M160" s="226" t="s">
        <v>1</v>
      </c>
      <c r="N160" s="227" t="s">
        <v>38</v>
      </c>
      <c r="O160" s="92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0" t="s">
        <v>151</v>
      </c>
      <c r="AT160" s="230" t="s">
        <v>147</v>
      </c>
      <c r="AU160" s="230" t="s">
        <v>83</v>
      </c>
      <c r="AY160" s="18" t="s">
        <v>144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8" t="s">
        <v>81</v>
      </c>
      <c r="BK160" s="231">
        <f>ROUND(I160*H160,2)</f>
        <v>0</v>
      </c>
      <c r="BL160" s="18" t="s">
        <v>151</v>
      </c>
      <c r="BM160" s="230" t="s">
        <v>1151</v>
      </c>
    </row>
    <row r="161" spans="1:47" s="2" customFormat="1" ht="12">
      <c r="A161" s="39"/>
      <c r="B161" s="40"/>
      <c r="C161" s="41"/>
      <c r="D161" s="232" t="s">
        <v>153</v>
      </c>
      <c r="E161" s="41"/>
      <c r="F161" s="233" t="s">
        <v>1150</v>
      </c>
      <c r="G161" s="41"/>
      <c r="H161" s="41"/>
      <c r="I161" s="234"/>
      <c r="J161" s="41"/>
      <c r="K161" s="41"/>
      <c r="L161" s="45"/>
      <c r="M161" s="235"/>
      <c r="N161" s="236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153</v>
      </c>
      <c r="AU161" s="18" t="s">
        <v>83</v>
      </c>
    </row>
    <row r="162" spans="1:65" s="2" customFormat="1" ht="16.5" customHeight="1">
      <c r="A162" s="39"/>
      <c r="B162" s="40"/>
      <c r="C162" s="219" t="s">
        <v>390</v>
      </c>
      <c r="D162" s="219" t="s">
        <v>147</v>
      </c>
      <c r="E162" s="220" t="s">
        <v>1152</v>
      </c>
      <c r="F162" s="221" t="s">
        <v>1153</v>
      </c>
      <c r="G162" s="222" t="s">
        <v>1142</v>
      </c>
      <c r="H162" s="223">
        <v>1</v>
      </c>
      <c r="I162" s="224"/>
      <c r="J162" s="225">
        <f>ROUND(I162*H162,2)</f>
        <v>0</v>
      </c>
      <c r="K162" s="221" t="s">
        <v>1</v>
      </c>
      <c r="L162" s="45"/>
      <c r="M162" s="226" t="s">
        <v>1</v>
      </c>
      <c r="N162" s="227" t="s">
        <v>38</v>
      </c>
      <c r="O162" s="92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151</v>
      </c>
      <c r="AT162" s="230" t="s">
        <v>147</v>
      </c>
      <c r="AU162" s="230" t="s">
        <v>83</v>
      </c>
      <c r="AY162" s="18" t="s">
        <v>144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81</v>
      </c>
      <c r="BK162" s="231">
        <f>ROUND(I162*H162,2)</f>
        <v>0</v>
      </c>
      <c r="BL162" s="18" t="s">
        <v>151</v>
      </c>
      <c r="BM162" s="230" t="s">
        <v>1154</v>
      </c>
    </row>
    <row r="163" spans="1:47" s="2" customFormat="1" ht="12">
      <c r="A163" s="39"/>
      <c r="B163" s="40"/>
      <c r="C163" s="41"/>
      <c r="D163" s="232" t="s">
        <v>153</v>
      </c>
      <c r="E163" s="41"/>
      <c r="F163" s="233" t="s">
        <v>1153</v>
      </c>
      <c r="G163" s="41"/>
      <c r="H163" s="41"/>
      <c r="I163" s="234"/>
      <c r="J163" s="41"/>
      <c r="K163" s="41"/>
      <c r="L163" s="45"/>
      <c r="M163" s="235"/>
      <c r="N163" s="236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153</v>
      </c>
      <c r="AU163" s="18" t="s">
        <v>83</v>
      </c>
    </row>
    <row r="164" spans="1:65" s="2" customFormat="1" ht="21.75" customHeight="1">
      <c r="A164" s="39"/>
      <c r="B164" s="40"/>
      <c r="C164" s="219" t="s">
        <v>394</v>
      </c>
      <c r="D164" s="219" t="s">
        <v>147</v>
      </c>
      <c r="E164" s="220" t="s">
        <v>1155</v>
      </c>
      <c r="F164" s="221" t="s">
        <v>1156</v>
      </c>
      <c r="G164" s="222" t="s">
        <v>1142</v>
      </c>
      <c r="H164" s="223">
        <v>1</v>
      </c>
      <c r="I164" s="224"/>
      <c r="J164" s="225">
        <f>ROUND(I164*H164,2)</f>
        <v>0</v>
      </c>
      <c r="K164" s="221" t="s">
        <v>1</v>
      </c>
      <c r="L164" s="45"/>
      <c r="M164" s="226" t="s">
        <v>1</v>
      </c>
      <c r="N164" s="227" t="s">
        <v>38</v>
      </c>
      <c r="O164" s="92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151</v>
      </c>
      <c r="AT164" s="230" t="s">
        <v>147</v>
      </c>
      <c r="AU164" s="230" t="s">
        <v>83</v>
      </c>
      <c r="AY164" s="18" t="s">
        <v>144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81</v>
      </c>
      <c r="BK164" s="231">
        <f>ROUND(I164*H164,2)</f>
        <v>0</v>
      </c>
      <c r="BL164" s="18" t="s">
        <v>151</v>
      </c>
      <c r="BM164" s="230" t="s">
        <v>1157</v>
      </c>
    </row>
    <row r="165" spans="1:47" s="2" customFormat="1" ht="12">
      <c r="A165" s="39"/>
      <c r="B165" s="40"/>
      <c r="C165" s="41"/>
      <c r="D165" s="232" t="s">
        <v>153</v>
      </c>
      <c r="E165" s="41"/>
      <c r="F165" s="233" t="s">
        <v>1156</v>
      </c>
      <c r="G165" s="41"/>
      <c r="H165" s="41"/>
      <c r="I165" s="234"/>
      <c r="J165" s="41"/>
      <c r="K165" s="41"/>
      <c r="L165" s="45"/>
      <c r="M165" s="235"/>
      <c r="N165" s="236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153</v>
      </c>
      <c r="AU165" s="18" t="s">
        <v>83</v>
      </c>
    </row>
    <row r="166" spans="1:65" s="2" customFormat="1" ht="16.5" customHeight="1">
      <c r="A166" s="39"/>
      <c r="B166" s="40"/>
      <c r="C166" s="219" t="s">
        <v>399</v>
      </c>
      <c r="D166" s="219" t="s">
        <v>147</v>
      </c>
      <c r="E166" s="220" t="s">
        <v>1158</v>
      </c>
      <c r="F166" s="221" t="s">
        <v>1159</v>
      </c>
      <c r="G166" s="222" t="s">
        <v>1142</v>
      </c>
      <c r="H166" s="223">
        <v>1</v>
      </c>
      <c r="I166" s="224"/>
      <c r="J166" s="225">
        <f>ROUND(I166*H166,2)</f>
        <v>0</v>
      </c>
      <c r="K166" s="221" t="s">
        <v>1</v>
      </c>
      <c r="L166" s="45"/>
      <c r="M166" s="226" t="s">
        <v>1</v>
      </c>
      <c r="N166" s="227" t="s">
        <v>38</v>
      </c>
      <c r="O166" s="92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151</v>
      </c>
      <c r="AT166" s="230" t="s">
        <v>147</v>
      </c>
      <c r="AU166" s="230" t="s">
        <v>83</v>
      </c>
      <c r="AY166" s="18" t="s">
        <v>144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81</v>
      </c>
      <c r="BK166" s="231">
        <f>ROUND(I166*H166,2)</f>
        <v>0</v>
      </c>
      <c r="BL166" s="18" t="s">
        <v>151</v>
      </c>
      <c r="BM166" s="230" t="s">
        <v>1160</v>
      </c>
    </row>
    <row r="167" spans="1:47" s="2" customFormat="1" ht="12">
      <c r="A167" s="39"/>
      <c r="B167" s="40"/>
      <c r="C167" s="41"/>
      <c r="D167" s="232" t="s">
        <v>153</v>
      </c>
      <c r="E167" s="41"/>
      <c r="F167" s="233" t="s">
        <v>1159</v>
      </c>
      <c r="G167" s="41"/>
      <c r="H167" s="41"/>
      <c r="I167" s="234"/>
      <c r="J167" s="41"/>
      <c r="K167" s="41"/>
      <c r="L167" s="45"/>
      <c r="M167" s="235"/>
      <c r="N167" s="236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153</v>
      </c>
      <c r="AU167" s="18" t="s">
        <v>83</v>
      </c>
    </row>
    <row r="168" spans="1:65" s="2" customFormat="1" ht="16.5" customHeight="1">
      <c r="A168" s="39"/>
      <c r="B168" s="40"/>
      <c r="C168" s="219" t="s">
        <v>7</v>
      </c>
      <c r="D168" s="219" t="s">
        <v>147</v>
      </c>
      <c r="E168" s="220" t="s">
        <v>1161</v>
      </c>
      <c r="F168" s="221" t="s">
        <v>1162</v>
      </c>
      <c r="G168" s="222" t="s">
        <v>1142</v>
      </c>
      <c r="H168" s="223">
        <v>1</v>
      </c>
      <c r="I168" s="224"/>
      <c r="J168" s="225">
        <f>ROUND(I168*H168,2)</f>
        <v>0</v>
      </c>
      <c r="K168" s="221" t="s">
        <v>1</v>
      </c>
      <c r="L168" s="45"/>
      <c r="M168" s="226" t="s">
        <v>1</v>
      </c>
      <c r="N168" s="227" t="s">
        <v>38</v>
      </c>
      <c r="O168" s="92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0" t="s">
        <v>151</v>
      </c>
      <c r="AT168" s="230" t="s">
        <v>147</v>
      </c>
      <c r="AU168" s="230" t="s">
        <v>83</v>
      </c>
      <c r="AY168" s="18" t="s">
        <v>144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8" t="s">
        <v>81</v>
      </c>
      <c r="BK168" s="231">
        <f>ROUND(I168*H168,2)</f>
        <v>0</v>
      </c>
      <c r="BL168" s="18" t="s">
        <v>151</v>
      </c>
      <c r="BM168" s="230" t="s">
        <v>1163</v>
      </c>
    </row>
    <row r="169" spans="1:47" s="2" customFormat="1" ht="12">
      <c r="A169" s="39"/>
      <c r="B169" s="40"/>
      <c r="C169" s="41"/>
      <c r="D169" s="232" t="s">
        <v>153</v>
      </c>
      <c r="E169" s="41"/>
      <c r="F169" s="233" t="s">
        <v>1162</v>
      </c>
      <c r="G169" s="41"/>
      <c r="H169" s="41"/>
      <c r="I169" s="234"/>
      <c r="J169" s="41"/>
      <c r="K169" s="41"/>
      <c r="L169" s="45"/>
      <c r="M169" s="235"/>
      <c r="N169" s="236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153</v>
      </c>
      <c r="AU169" s="18" t="s">
        <v>83</v>
      </c>
    </row>
    <row r="170" spans="1:65" s="2" customFormat="1" ht="16.5" customHeight="1">
      <c r="A170" s="39"/>
      <c r="B170" s="40"/>
      <c r="C170" s="219" t="s">
        <v>406</v>
      </c>
      <c r="D170" s="219" t="s">
        <v>147</v>
      </c>
      <c r="E170" s="220" t="s">
        <v>1164</v>
      </c>
      <c r="F170" s="221" t="s">
        <v>1165</v>
      </c>
      <c r="G170" s="222" t="s">
        <v>1142</v>
      </c>
      <c r="H170" s="223">
        <v>1</v>
      </c>
      <c r="I170" s="224"/>
      <c r="J170" s="225">
        <f>ROUND(I170*H170,2)</f>
        <v>0</v>
      </c>
      <c r="K170" s="221" t="s">
        <v>1</v>
      </c>
      <c r="L170" s="45"/>
      <c r="M170" s="226" t="s">
        <v>1</v>
      </c>
      <c r="N170" s="227" t="s">
        <v>38</v>
      </c>
      <c r="O170" s="92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151</v>
      </c>
      <c r="AT170" s="230" t="s">
        <v>147</v>
      </c>
      <c r="AU170" s="230" t="s">
        <v>83</v>
      </c>
      <c r="AY170" s="18" t="s">
        <v>144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81</v>
      </c>
      <c r="BK170" s="231">
        <f>ROUND(I170*H170,2)</f>
        <v>0</v>
      </c>
      <c r="BL170" s="18" t="s">
        <v>151</v>
      </c>
      <c r="BM170" s="230" t="s">
        <v>1166</v>
      </c>
    </row>
    <row r="171" spans="1:47" s="2" customFormat="1" ht="12">
      <c r="A171" s="39"/>
      <c r="B171" s="40"/>
      <c r="C171" s="41"/>
      <c r="D171" s="232" t="s">
        <v>153</v>
      </c>
      <c r="E171" s="41"/>
      <c r="F171" s="233" t="s">
        <v>1165</v>
      </c>
      <c r="G171" s="41"/>
      <c r="H171" s="41"/>
      <c r="I171" s="234"/>
      <c r="J171" s="41"/>
      <c r="K171" s="41"/>
      <c r="L171" s="45"/>
      <c r="M171" s="235"/>
      <c r="N171" s="236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153</v>
      </c>
      <c r="AU171" s="18" t="s">
        <v>83</v>
      </c>
    </row>
    <row r="172" spans="1:65" s="2" customFormat="1" ht="16.5" customHeight="1">
      <c r="A172" s="39"/>
      <c r="B172" s="40"/>
      <c r="C172" s="219" t="s">
        <v>410</v>
      </c>
      <c r="D172" s="219" t="s">
        <v>147</v>
      </c>
      <c r="E172" s="220" t="s">
        <v>1167</v>
      </c>
      <c r="F172" s="221" t="s">
        <v>1168</v>
      </c>
      <c r="G172" s="222" t="s">
        <v>1142</v>
      </c>
      <c r="H172" s="223">
        <v>1</v>
      </c>
      <c r="I172" s="224"/>
      <c r="J172" s="225">
        <f>ROUND(I172*H172,2)</f>
        <v>0</v>
      </c>
      <c r="K172" s="221" t="s">
        <v>1</v>
      </c>
      <c r="L172" s="45"/>
      <c r="M172" s="226" t="s">
        <v>1</v>
      </c>
      <c r="N172" s="227" t="s">
        <v>38</v>
      </c>
      <c r="O172" s="92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151</v>
      </c>
      <c r="AT172" s="230" t="s">
        <v>147</v>
      </c>
      <c r="AU172" s="230" t="s">
        <v>83</v>
      </c>
      <c r="AY172" s="18" t="s">
        <v>144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81</v>
      </c>
      <c r="BK172" s="231">
        <f>ROUND(I172*H172,2)</f>
        <v>0</v>
      </c>
      <c r="BL172" s="18" t="s">
        <v>151</v>
      </c>
      <c r="BM172" s="230" t="s">
        <v>1169</v>
      </c>
    </row>
    <row r="173" spans="1:47" s="2" customFormat="1" ht="12">
      <c r="A173" s="39"/>
      <c r="B173" s="40"/>
      <c r="C173" s="41"/>
      <c r="D173" s="232" t="s">
        <v>153</v>
      </c>
      <c r="E173" s="41"/>
      <c r="F173" s="233" t="s">
        <v>1168</v>
      </c>
      <c r="G173" s="41"/>
      <c r="H173" s="41"/>
      <c r="I173" s="234"/>
      <c r="J173" s="41"/>
      <c r="K173" s="41"/>
      <c r="L173" s="45"/>
      <c r="M173" s="235"/>
      <c r="N173" s="236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153</v>
      </c>
      <c r="AU173" s="18" t="s">
        <v>83</v>
      </c>
    </row>
    <row r="174" spans="1:65" s="2" customFormat="1" ht="16.5" customHeight="1">
      <c r="A174" s="39"/>
      <c r="B174" s="40"/>
      <c r="C174" s="219" t="s">
        <v>415</v>
      </c>
      <c r="D174" s="219" t="s">
        <v>147</v>
      </c>
      <c r="E174" s="220" t="s">
        <v>1170</v>
      </c>
      <c r="F174" s="221" t="s">
        <v>1171</v>
      </c>
      <c r="G174" s="222" t="s">
        <v>1142</v>
      </c>
      <c r="H174" s="223">
        <v>1</v>
      </c>
      <c r="I174" s="224"/>
      <c r="J174" s="225">
        <f>ROUND(I174*H174,2)</f>
        <v>0</v>
      </c>
      <c r="K174" s="221" t="s">
        <v>1</v>
      </c>
      <c r="L174" s="45"/>
      <c r="M174" s="226" t="s">
        <v>1</v>
      </c>
      <c r="N174" s="227" t="s">
        <v>38</v>
      </c>
      <c r="O174" s="92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151</v>
      </c>
      <c r="AT174" s="230" t="s">
        <v>147</v>
      </c>
      <c r="AU174" s="230" t="s">
        <v>83</v>
      </c>
      <c r="AY174" s="18" t="s">
        <v>144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81</v>
      </c>
      <c r="BK174" s="231">
        <f>ROUND(I174*H174,2)</f>
        <v>0</v>
      </c>
      <c r="BL174" s="18" t="s">
        <v>151</v>
      </c>
      <c r="BM174" s="230" t="s">
        <v>1172</v>
      </c>
    </row>
    <row r="175" spans="1:47" s="2" customFormat="1" ht="12">
      <c r="A175" s="39"/>
      <c r="B175" s="40"/>
      <c r="C175" s="41"/>
      <c r="D175" s="232" t="s">
        <v>153</v>
      </c>
      <c r="E175" s="41"/>
      <c r="F175" s="233" t="s">
        <v>1171</v>
      </c>
      <c r="G175" s="41"/>
      <c r="H175" s="41"/>
      <c r="I175" s="234"/>
      <c r="J175" s="41"/>
      <c r="K175" s="41"/>
      <c r="L175" s="45"/>
      <c r="M175" s="235"/>
      <c r="N175" s="236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153</v>
      </c>
      <c r="AU175" s="18" t="s">
        <v>83</v>
      </c>
    </row>
    <row r="176" spans="1:65" s="2" customFormat="1" ht="16.5" customHeight="1">
      <c r="A176" s="39"/>
      <c r="B176" s="40"/>
      <c r="C176" s="219" t="s">
        <v>420</v>
      </c>
      <c r="D176" s="219" t="s">
        <v>147</v>
      </c>
      <c r="E176" s="220" t="s">
        <v>1173</v>
      </c>
      <c r="F176" s="221" t="s">
        <v>1174</v>
      </c>
      <c r="G176" s="222" t="s">
        <v>1142</v>
      </c>
      <c r="H176" s="223">
        <v>1</v>
      </c>
      <c r="I176" s="224"/>
      <c r="J176" s="225">
        <f>ROUND(I176*H176,2)</f>
        <v>0</v>
      </c>
      <c r="K176" s="221" t="s">
        <v>1</v>
      </c>
      <c r="L176" s="45"/>
      <c r="M176" s="226" t="s">
        <v>1</v>
      </c>
      <c r="N176" s="227" t="s">
        <v>38</v>
      </c>
      <c r="O176" s="92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0" t="s">
        <v>151</v>
      </c>
      <c r="AT176" s="230" t="s">
        <v>147</v>
      </c>
      <c r="AU176" s="230" t="s">
        <v>83</v>
      </c>
      <c r="AY176" s="18" t="s">
        <v>144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8" t="s">
        <v>81</v>
      </c>
      <c r="BK176" s="231">
        <f>ROUND(I176*H176,2)</f>
        <v>0</v>
      </c>
      <c r="BL176" s="18" t="s">
        <v>151</v>
      </c>
      <c r="BM176" s="230" t="s">
        <v>1175</v>
      </c>
    </row>
    <row r="177" spans="1:47" s="2" customFormat="1" ht="12">
      <c r="A177" s="39"/>
      <c r="B177" s="40"/>
      <c r="C177" s="41"/>
      <c r="D177" s="232" t="s">
        <v>153</v>
      </c>
      <c r="E177" s="41"/>
      <c r="F177" s="233" t="s">
        <v>1174</v>
      </c>
      <c r="G177" s="41"/>
      <c r="H177" s="41"/>
      <c r="I177" s="234"/>
      <c r="J177" s="41"/>
      <c r="K177" s="41"/>
      <c r="L177" s="45"/>
      <c r="M177" s="235"/>
      <c r="N177" s="236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153</v>
      </c>
      <c r="AU177" s="18" t="s">
        <v>83</v>
      </c>
    </row>
    <row r="178" spans="1:65" s="2" customFormat="1" ht="16.5" customHeight="1">
      <c r="A178" s="39"/>
      <c r="B178" s="40"/>
      <c r="C178" s="219" t="s">
        <v>425</v>
      </c>
      <c r="D178" s="219" t="s">
        <v>147</v>
      </c>
      <c r="E178" s="220" t="s">
        <v>1176</v>
      </c>
      <c r="F178" s="221" t="s">
        <v>1085</v>
      </c>
      <c r="G178" s="222" t="s">
        <v>1142</v>
      </c>
      <c r="H178" s="223">
        <v>1</v>
      </c>
      <c r="I178" s="224"/>
      <c r="J178" s="225">
        <f>ROUND(I178*H178,2)</f>
        <v>0</v>
      </c>
      <c r="K178" s="221" t="s">
        <v>1</v>
      </c>
      <c r="L178" s="45"/>
      <c r="M178" s="226" t="s">
        <v>1</v>
      </c>
      <c r="N178" s="227" t="s">
        <v>38</v>
      </c>
      <c r="O178" s="92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0" t="s">
        <v>151</v>
      </c>
      <c r="AT178" s="230" t="s">
        <v>147</v>
      </c>
      <c r="AU178" s="230" t="s">
        <v>83</v>
      </c>
      <c r="AY178" s="18" t="s">
        <v>144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8" t="s">
        <v>81</v>
      </c>
      <c r="BK178" s="231">
        <f>ROUND(I178*H178,2)</f>
        <v>0</v>
      </c>
      <c r="BL178" s="18" t="s">
        <v>151</v>
      </c>
      <c r="BM178" s="230" t="s">
        <v>1177</v>
      </c>
    </row>
    <row r="179" spans="1:47" s="2" customFormat="1" ht="12">
      <c r="A179" s="39"/>
      <c r="B179" s="40"/>
      <c r="C179" s="41"/>
      <c r="D179" s="232" t="s">
        <v>153</v>
      </c>
      <c r="E179" s="41"/>
      <c r="F179" s="233" t="s">
        <v>1085</v>
      </c>
      <c r="G179" s="41"/>
      <c r="H179" s="41"/>
      <c r="I179" s="234"/>
      <c r="J179" s="41"/>
      <c r="K179" s="41"/>
      <c r="L179" s="45"/>
      <c r="M179" s="235"/>
      <c r="N179" s="236"/>
      <c r="O179" s="92"/>
      <c r="P179" s="92"/>
      <c r="Q179" s="92"/>
      <c r="R179" s="92"/>
      <c r="S179" s="92"/>
      <c r="T179" s="93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153</v>
      </c>
      <c r="AU179" s="18" t="s">
        <v>83</v>
      </c>
    </row>
    <row r="180" spans="1:65" s="2" customFormat="1" ht="16.5" customHeight="1">
      <c r="A180" s="39"/>
      <c r="B180" s="40"/>
      <c r="C180" s="219" t="s">
        <v>430</v>
      </c>
      <c r="D180" s="219" t="s">
        <v>147</v>
      </c>
      <c r="E180" s="220" t="s">
        <v>1178</v>
      </c>
      <c r="F180" s="221" t="s">
        <v>1179</v>
      </c>
      <c r="G180" s="222" t="s">
        <v>1142</v>
      </c>
      <c r="H180" s="223">
        <v>1</v>
      </c>
      <c r="I180" s="224"/>
      <c r="J180" s="225">
        <f>ROUND(I180*H180,2)</f>
        <v>0</v>
      </c>
      <c r="K180" s="221" t="s">
        <v>1</v>
      </c>
      <c r="L180" s="45"/>
      <c r="M180" s="226" t="s">
        <v>1</v>
      </c>
      <c r="N180" s="227" t="s">
        <v>38</v>
      </c>
      <c r="O180" s="92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151</v>
      </c>
      <c r="AT180" s="230" t="s">
        <v>147</v>
      </c>
      <c r="AU180" s="230" t="s">
        <v>83</v>
      </c>
      <c r="AY180" s="18" t="s">
        <v>144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81</v>
      </c>
      <c r="BK180" s="231">
        <f>ROUND(I180*H180,2)</f>
        <v>0</v>
      </c>
      <c r="BL180" s="18" t="s">
        <v>151</v>
      </c>
      <c r="BM180" s="230" t="s">
        <v>1180</v>
      </c>
    </row>
    <row r="181" spans="1:47" s="2" customFormat="1" ht="12">
      <c r="A181" s="39"/>
      <c r="B181" s="40"/>
      <c r="C181" s="41"/>
      <c r="D181" s="232" t="s">
        <v>153</v>
      </c>
      <c r="E181" s="41"/>
      <c r="F181" s="233" t="s">
        <v>1179</v>
      </c>
      <c r="G181" s="41"/>
      <c r="H181" s="41"/>
      <c r="I181" s="234"/>
      <c r="J181" s="41"/>
      <c r="K181" s="41"/>
      <c r="L181" s="45"/>
      <c r="M181" s="235"/>
      <c r="N181" s="236"/>
      <c r="O181" s="92"/>
      <c r="P181" s="92"/>
      <c r="Q181" s="92"/>
      <c r="R181" s="92"/>
      <c r="S181" s="92"/>
      <c r="T181" s="93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153</v>
      </c>
      <c r="AU181" s="18" t="s">
        <v>83</v>
      </c>
    </row>
    <row r="182" spans="1:63" s="12" customFormat="1" ht="22.8" customHeight="1">
      <c r="A182" s="12"/>
      <c r="B182" s="203"/>
      <c r="C182" s="204"/>
      <c r="D182" s="205" t="s">
        <v>72</v>
      </c>
      <c r="E182" s="217" t="s">
        <v>1181</v>
      </c>
      <c r="F182" s="217" t="s">
        <v>1066</v>
      </c>
      <c r="G182" s="204"/>
      <c r="H182" s="204"/>
      <c r="I182" s="207"/>
      <c r="J182" s="218">
        <f>BK182</f>
        <v>0</v>
      </c>
      <c r="K182" s="204"/>
      <c r="L182" s="209"/>
      <c r="M182" s="210"/>
      <c r="N182" s="211"/>
      <c r="O182" s="211"/>
      <c r="P182" s="212">
        <f>SUM(P183:P184)</f>
        <v>0</v>
      </c>
      <c r="Q182" s="211"/>
      <c r="R182" s="212">
        <f>SUM(R183:R184)</f>
        <v>0</v>
      </c>
      <c r="S182" s="211"/>
      <c r="T182" s="213">
        <f>SUM(T183:T184)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14" t="s">
        <v>81</v>
      </c>
      <c r="AT182" s="215" t="s">
        <v>72</v>
      </c>
      <c r="AU182" s="215" t="s">
        <v>81</v>
      </c>
      <c r="AY182" s="214" t="s">
        <v>144</v>
      </c>
      <c r="BK182" s="216">
        <f>SUM(BK183:BK184)</f>
        <v>0</v>
      </c>
    </row>
    <row r="183" spans="1:65" s="2" customFormat="1" ht="16.5" customHeight="1">
      <c r="A183" s="39"/>
      <c r="B183" s="40"/>
      <c r="C183" s="219" t="s">
        <v>435</v>
      </c>
      <c r="D183" s="219" t="s">
        <v>147</v>
      </c>
      <c r="E183" s="220" t="s">
        <v>1182</v>
      </c>
      <c r="F183" s="221" t="s">
        <v>1183</v>
      </c>
      <c r="G183" s="222" t="s">
        <v>1142</v>
      </c>
      <c r="H183" s="223">
        <v>1</v>
      </c>
      <c r="I183" s="224"/>
      <c r="J183" s="225">
        <f>ROUND(I183*H183,2)</f>
        <v>0</v>
      </c>
      <c r="K183" s="221" t="s">
        <v>1</v>
      </c>
      <c r="L183" s="45"/>
      <c r="M183" s="226" t="s">
        <v>1</v>
      </c>
      <c r="N183" s="227" t="s">
        <v>38</v>
      </c>
      <c r="O183" s="92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0" t="s">
        <v>151</v>
      </c>
      <c r="AT183" s="230" t="s">
        <v>147</v>
      </c>
      <c r="AU183" s="230" t="s">
        <v>83</v>
      </c>
      <c r="AY183" s="18" t="s">
        <v>144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8" t="s">
        <v>81</v>
      </c>
      <c r="BK183" s="231">
        <f>ROUND(I183*H183,2)</f>
        <v>0</v>
      </c>
      <c r="BL183" s="18" t="s">
        <v>151</v>
      </c>
      <c r="BM183" s="230" t="s">
        <v>1184</v>
      </c>
    </row>
    <row r="184" spans="1:47" s="2" customFormat="1" ht="12">
      <c r="A184" s="39"/>
      <c r="B184" s="40"/>
      <c r="C184" s="41"/>
      <c r="D184" s="232" t="s">
        <v>153</v>
      </c>
      <c r="E184" s="41"/>
      <c r="F184" s="233" t="s">
        <v>1183</v>
      </c>
      <c r="G184" s="41"/>
      <c r="H184" s="41"/>
      <c r="I184" s="234"/>
      <c r="J184" s="41"/>
      <c r="K184" s="41"/>
      <c r="L184" s="45"/>
      <c r="M184" s="291"/>
      <c r="N184" s="292"/>
      <c r="O184" s="293"/>
      <c r="P184" s="293"/>
      <c r="Q184" s="293"/>
      <c r="R184" s="293"/>
      <c r="S184" s="293"/>
      <c r="T184" s="294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153</v>
      </c>
      <c r="AU184" s="18" t="s">
        <v>83</v>
      </c>
    </row>
    <row r="185" spans="1:31" s="2" customFormat="1" ht="6.95" customHeight="1">
      <c r="A185" s="39"/>
      <c r="B185" s="67"/>
      <c r="C185" s="68"/>
      <c r="D185" s="68"/>
      <c r="E185" s="68"/>
      <c r="F185" s="68"/>
      <c r="G185" s="68"/>
      <c r="H185" s="68"/>
      <c r="I185" s="68"/>
      <c r="J185" s="68"/>
      <c r="K185" s="68"/>
      <c r="L185" s="45"/>
      <c r="M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</row>
  </sheetData>
  <sheetProtection password="CC35" sheet="1" objects="1" scenarios="1" formatColumns="0" formatRows="0" autoFilter="0"/>
  <autoFilter ref="C121:K184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83</v>
      </c>
    </row>
    <row r="4" spans="2:46" s="1" customFormat="1" ht="24.95" customHeight="1">
      <c r="B4" s="21"/>
      <c r="D4" s="139" t="s">
        <v>108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CLVK - Nájemní jednotky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1185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29. 9. 2022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21</v>
      </c>
      <c r="F15" s="39"/>
      <c r="G15" s="39"/>
      <c r="H15" s="39"/>
      <c r="I15" s="141" t="s">
        <v>26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21</v>
      </c>
      <c r="F21" s="39"/>
      <c r="G21" s="39"/>
      <c r="H21" s="39"/>
      <c r="I21" s="141" t="s">
        <v>26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21</v>
      </c>
      <c r="F24" s="39"/>
      <c r="G24" s="39"/>
      <c r="H24" s="39"/>
      <c r="I24" s="141" t="s">
        <v>26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ROUND(J130,2)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ROUND((SUM(BE130:BE204)),2)</f>
        <v>0</v>
      </c>
      <c r="G33" s="39"/>
      <c r="H33" s="39"/>
      <c r="I33" s="156">
        <v>0.21</v>
      </c>
      <c r="J33" s="155">
        <f>ROUND(((SUM(BE130:BE204))*I33),2)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ROUND((SUM(BF130:BF204)),2)</f>
        <v>0</v>
      </c>
      <c r="G34" s="39"/>
      <c r="H34" s="39"/>
      <c r="I34" s="156">
        <v>0.15</v>
      </c>
      <c r="J34" s="155">
        <f>ROUND(((SUM(BF130:BF204))*I34),2)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ROUND((SUM(BG130:BG204)),2)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ROUND((SUM(BH130:BH204)),2)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ROUND((SUM(BI130:BI204)),2)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CLVK - Nájemní jednotky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D.1.4.5 - MaR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29. 9. 2022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112</v>
      </c>
      <c r="D94" s="177"/>
      <c r="E94" s="177"/>
      <c r="F94" s="177"/>
      <c r="G94" s="177"/>
      <c r="H94" s="177"/>
      <c r="I94" s="177"/>
      <c r="J94" s="178" t="s">
        <v>113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114</v>
      </c>
      <c r="D96" s="41"/>
      <c r="E96" s="41"/>
      <c r="F96" s="41"/>
      <c r="G96" s="41"/>
      <c r="H96" s="41"/>
      <c r="I96" s="41"/>
      <c r="J96" s="111">
        <f>J130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115</v>
      </c>
    </row>
    <row r="97" spans="1:31" s="9" customFormat="1" ht="24.95" customHeight="1">
      <c r="A97" s="9"/>
      <c r="B97" s="180"/>
      <c r="C97" s="181"/>
      <c r="D97" s="182" t="s">
        <v>1186</v>
      </c>
      <c r="E97" s="183"/>
      <c r="F97" s="183"/>
      <c r="G97" s="183"/>
      <c r="H97" s="183"/>
      <c r="I97" s="183"/>
      <c r="J97" s="184">
        <f>J131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1187</v>
      </c>
      <c r="E98" s="189"/>
      <c r="F98" s="189"/>
      <c r="G98" s="189"/>
      <c r="H98" s="189"/>
      <c r="I98" s="189"/>
      <c r="J98" s="190">
        <f>J132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1188</v>
      </c>
      <c r="E99" s="189"/>
      <c r="F99" s="189"/>
      <c r="G99" s="189"/>
      <c r="H99" s="189"/>
      <c r="I99" s="189"/>
      <c r="J99" s="190">
        <f>J135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80"/>
      <c r="C100" s="181"/>
      <c r="D100" s="182" t="s">
        <v>1189</v>
      </c>
      <c r="E100" s="183"/>
      <c r="F100" s="183"/>
      <c r="G100" s="183"/>
      <c r="H100" s="183"/>
      <c r="I100" s="183"/>
      <c r="J100" s="184">
        <f>J142</f>
        <v>0</v>
      </c>
      <c r="K100" s="181"/>
      <c r="L100" s="18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86"/>
      <c r="C101" s="187"/>
      <c r="D101" s="188" t="s">
        <v>1190</v>
      </c>
      <c r="E101" s="189"/>
      <c r="F101" s="189"/>
      <c r="G101" s="189"/>
      <c r="H101" s="189"/>
      <c r="I101" s="189"/>
      <c r="J101" s="190">
        <f>J143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1191</v>
      </c>
      <c r="E102" s="189"/>
      <c r="F102" s="189"/>
      <c r="G102" s="189"/>
      <c r="H102" s="189"/>
      <c r="I102" s="189"/>
      <c r="J102" s="190">
        <f>J146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1192</v>
      </c>
      <c r="E103" s="189"/>
      <c r="F103" s="189"/>
      <c r="G103" s="189"/>
      <c r="H103" s="189"/>
      <c r="I103" s="189"/>
      <c r="J103" s="190">
        <f>J149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1193</v>
      </c>
      <c r="E104" s="189"/>
      <c r="F104" s="189"/>
      <c r="G104" s="189"/>
      <c r="H104" s="189"/>
      <c r="I104" s="189"/>
      <c r="J104" s="190">
        <f>J152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1194</v>
      </c>
      <c r="E105" s="189"/>
      <c r="F105" s="189"/>
      <c r="G105" s="189"/>
      <c r="H105" s="189"/>
      <c r="I105" s="189"/>
      <c r="J105" s="190">
        <f>J155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0"/>
      <c r="C106" s="181"/>
      <c r="D106" s="182" t="s">
        <v>1195</v>
      </c>
      <c r="E106" s="183"/>
      <c r="F106" s="183"/>
      <c r="G106" s="183"/>
      <c r="H106" s="183"/>
      <c r="I106" s="183"/>
      <c r="J106" s="184">
        <f>J160</f>
        <v>0</v>
      </c>
      <c r="K106" s="181"/>
      <c r="L106" s="18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6"/>
      <c r="C107" s="187"/>
      <c r="D107" s="188" t="s">
        <v>1196</v>
      </c>
      <c r="E107" s="189"/>
      <c r="F107" s="189"/>
      <c r="G107" s="189"/>
      <c r="H107" s="189"/>
      <c r="I107" s="189"/>
      <c r="J107" s="190">
        <f>J161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1197</v>
      </c>
      <c r="E108" s="189"/>
      <c r="F108" s="189"/>
      <c r="G108" s="189"/>
      <c r="H108" s="189"/>
      <c r="I108" s="189"/>
      <c r="J108" s="190">
        <f>J174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180"/>
      <c r="C109" s="181"/>
      <c r="D109" s="182" t="s">
        <v>1198</v>
      </c>
      <c r="E109" s="183"/>
      <c r="F109" s="183"/>
      <c r="G109" s="183"/>
      <c r="H109" s="183"/>
      <c r="I109" s="183"/>
      <c r="J109" s="184">
        <f>J191</f>
        <v>0</v>
      </c>
      <c r="K109" s="181"/>
      <c r="L109" s="185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10" customFormat="1" ht="19.9" customHeight="1">
      <c r="A110" s="10"/>
      <c r="B110" s="186"/>
      <c r="C110" s="187"/>
      <c r="D110" s="188" t="s">
        <v>1199</v>
      </c>
      <c r="E110" s="189"/>
      <c r="F110" s="189"/>
      <c r="G110" s="189"/>
      <c r="H110" s="189"/>
      <c r="I110" s="189"/>
      <c r="J110" s="190">
        <f>J192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67"/>
      <c r="C112" s="68"/>
      <c r="D112" s="68"/>
      <c r="E112" s="68"/>
      <c r="F112" s="68"/>
      <c r="G112" s="68"/>
      <c r="H112" s="68"/>
      <c r="I112" s="68"/>
      <c r="J112" s="68"/>
      <c r="K112" s="68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6" spans="1:31" s="2" customFormat="1" ht="6.95" customHeight="1">
      <c r="A116" s="39"/>
      <c r="B116" s="69"/>
      <c r="C116" s="70"/>
      <c r="D116" s="70"/>
      <c r="E116" s="70"/>
      <c r="F116" s="70"/>
      <c r="G116" s="70"/>
      <c r="H116" s="70"/>
      <c r="I116" s="70"/>
      <c r="J116" s="70"/>
      <c r="K116" s="70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4.95" customHeight="1">
      <c r="A117" s="39"/>
      <c r="B117" s="40"/>
      <c r="C117" s="24" t="s">
        <v>129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16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175" t="str">
        <f>E7</f>
        <v>CLVK - Nájemní jednotky</v>
      </c>
      <c r="F120" s="33"/>
      <c r="G120" s="33"/>
      <c r="H120" s="33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109</v>
      </c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6.5" customHeight="1">
      <c r="A122" s="39"/>
      <c r="B122" s="40"/>
      <c r="C122" s="41"/>
      <c r="D122" s="41"/>
      <c r="E122" s="77" t="str">
        <f>E9</f>
        <v>D.1.4.5 - MaR</v>
      </c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20</v>
      </c>
      <c r="D124" s="41"/>
      <c r="E124" s="41"/>
      <c r="F124" s="28" t="str">
        <f>F12</f>
        <v xml:space="preserve"> </v>
      </c>
      <c r="G124" s="41"/>
      <c r="H124" s="41"/>
      <c r="I124" s="33" t="s">
        <v>22</v>
      </c>
      <c r="J124" s="80" t="str">
        <f>IF(J12="","",J12)</f>
        <v>29. 9. 2022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5.15" customHeight="1">
      <c r="A126" s="39"/>
      <c r="B126" s="40"/>
      <c r="C126" s="33" t="s">
        <v>24</v>
      </c>
      <c r="D126" s="41"/>
      <c r="E126" s="41"/>
      <c r="F126" s="28" t="str">
        <f>E15</f>
        <v xml:space="preserve"> </v>
      </c>
      <c r="G126" s="41"/>
      <c r="H126" s="41"/>
      <c r="I126" s="33" t="s">
        <v>29</v>
      </c>
      <c r="J126" s="37" t="str">
        <f>E21</f>
        <v xml:space="preserve"> 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5.15" customHeight="1">
      <c r="A127" s="39"/>
      <c r="B127" s="40"/>
      <c r="C127" s="33" t="s">
        <v>27</v>
      </c>
      <c r="D127" s="41"/>
      <c r="E127" s="41"/>
      <c r="F127" s="28" t="str">
        <f>IF(E18="","",E18)</f>
        <v>Vyplň údaj</v>
      </c>
      <c r="G127" s="41"/>
      <c r="H127" s="41"/>
      <c r="I127" s="33" t="s">
        <v>31</v>
      </c>
      <c r="J127" s="37" t="str">
        <f>E24</f>
        <v xml:space="preserve"> 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0.3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11" customFormat="1" ht="29.25" customHeight="1">
      <c r="A129" s="192"/>
      <c r="B129" s="193"/>
      <c r="C129" s="194" t="s">
        <v>130</v>
      </c>
      <c r="D129" s="195" t="s">
        <v>58</v>
      </c>
      <c r="E129" s="195" t="s">
        <v>54</v>
      </c>
      <c r="F129" s="195" t="s">
        <v>55</v>
      </c>
      <c r="G129" s="195" t="s">
        <v>131</v>
      </c>
      <c r="H129" s="195" t="s">
        <v>132</v>
      </c>
      <c r="I129" s="195" t="s">
        <v>133</v>
      </c>
      <c r="J129" s="195" t="s">
        <v>113</v>
      </c>
      <c r="K129" s="196" t="s">
        <v>134</v>
      </c>
      <c r="L129" s="197"/>
      <c r="M129" s="101" t="s">
        <v>1</v>
      </c>
      <c r="N129" s="102" t="s">
        <v>37</v>
      </c>
      <c r="O129" s="102" t="s">
        <v>135</v>
      </c>
      <c r="P129" s="102" t="s">
        <v>136</v>
      </c>
      <c r="Q129" s="102" t="s">
        <v>137</v>
      </c>
      <c r="R129" s="102" t="s">
        <v>138</v>
      </c>
      <c r="S129" s="102" t="s">
        <v>139</v>
      </c>
      <c r="T129" s="103" t="s">
        <v>140</v>
      </c>
      <c r="U129" s="192"/>
      <c r="V129" s="192"/>
      <c r="W129" s="192"/>
      <c r="X129" s="192"/>
      <c r="Y129" s="192"/>
      <c r="Z129" s="192"/>
      <c r="AA129" s="192"/>
      <c r="AB129" s="192"/>
      <c r="AC129" s="192"/>
      <c r="AD129" s="192"/>
      <c r="AE129" s="192"/>
    </row>
    <row r="130" spans="1:63" s="2" customFormat="1" ht="22.8" customHeight="1">
      <c r="A130" s="39"/>
      <c r="B130" s="40"/>
      <c r="C130" s="108" t="s">
        <v>141</v>
      </c>
      <c r="D130" s="41"/>
      <c r="E130" s="41"/>
      <c r="F130" s="41"/>
      <c r="G130" s="41"/>
      <c r="H130" s="41"/>
      <c r="I130" s="41"/>
      <c r="J130" s="198">
        <f>BK130</f>
        <v>0</v>
      </c>
      <c r="K130" s="41"/>
      <c r="L130" s="45"/>
      <c r="M130" s="104"/>
      <c r="N130" s="199"/>
      <c r="O130" s="105"/>
      <c r="P130" s="200">
        <f>P131+P142+P160+P191</f>
        <v>0</v>
      </c>
      <c r="Q130" s="105"/>
      <c r="R130" s="200">
        <f>R131+R142+R160+R191</f>
        <v>0</v>
      </c>
      <c r="S130" s="105"/>
      <c r="T130" s="201">
        <f>T131+T142+T160+T191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72</v>
      </c>
      <c r="AU130" s="18" t="s">
        <v>115</v>
      </c>
      <c r="BK130" s="202">
        <f>BK131+BK142+BK160+BK191</f>
        <v>0</v>
      </c>
    </row>
    <row r="131" spans="1:63" s="12" customFormat="1" ht="25.9" customHeight="1">
      <c r="A131" s="12"/>
      <c r="B131" s="203"/>
      <c r="C131" s="204"/>
      <c r="D131" s="205" t="s">
        <v>72</v>
      </c>
      <c r="E131" s="206" t="s">
        <v>1200</v>
      </c>
      <c r="F131" s="206" t="s">
        <v>1201</v>
      </c>
      <c r="G131" s="204"/>
      <c r="H131" s="204"/>
      <c r="I131" s="207"/>
      <c r="J131" s="208">
        <f>BK131</f>
        <v>0</v>
      </c>
      <c r="K131" s="204"/>
      <c r="L131" s="209"/>
      <c r="M131" s="210"/>
      <c r="N131" s="211"/>
      <c r="O131" s="211"/>
      <c r="P131" s="212">
        <f>P132+P135</f>
        <v>0</v>
      </c>
      <c r="Q131" s="211"/>
      <c r="R131" s="212">
        <f>R132+R135</f>
        <v>0</v>
      </c>
      <c r="S131" s="211"/>
      <c r="T131" s="213">
        <f>T132+T135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4" t="s">
        <v>151</v>
      </c>
      <c r="AT131" s="215" t="s">
        <v>72</v>
      </c>
      <c r="AU131" s="215" t="s">
        <v>73</v>
      </c>
      <c r="AY131" s="214" t="s">
        <v>144</v>
      </c>
      <c r="BK131" s="216">
        <f>BK132+BK135</f>
        <v>0</v>
      </c>
    </row>
    <row r="132" spans="1:63" s="12" customFormat="1" ht="22.8" customHeight="1">
      <c r="A132" s="12"/>
      <c r="B132" s="203"/>
      <c r="C132" s="204"/>
      <c r="D132" s="205" t="s">
        <v>72</v>
      </c>
      <c r="E132" s="217" t="s">
        <v>1202</v>
      </c>
      <c r="F132" s="217" t="s">
        <v>1203</v>
      </c>
      <c r="G132" s="204"/>
      <c r="H132" s="204"/>
      <c r="I132" s="207"/>
      <c r="J132" s="218">
        <f>BK132</f>
        <v>0</v>
      </c>
      <c r="K132" s="204"/>
      <c r="L132" s="209"/>
      <c r="M132" s="210"/>
      <c r="N132" s="211"/>
      <c r="O132" s="211"/>
      <c r="P132" s="212">
        <f>SUM(P133:P134)</f>
        <v>0</v>
      </c>
      <c r="Q132" s="211"/>
      <c r="R132" s="212">
        <f>SUM(R133:R134)</f>
        <v>0</v>
      </c>
      <c r="S132" s="211"/>
      <c r="T132" s="213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4" t="s">
        <v>151</v>
      </c>
      <c r="AT132" s="215" t="s">
        <v>72</v>
      </c>
      <c r="AU132" s="215" t="s">
        <v>81</v>
      </c>
      <c r="AY132" s="214" t="s">
        <v>144</v>
      </c>
      <c r="BK132" s="216">
        <f>SUM(BK133:BK134)</f>
        <v>0</v>
      </c>
    </row>
    <row r="133" spans="1:65" s="2" customFormat="1" ht="16.5" customHeight="1">
      <c r="A133" s="39"/>
      <c r="B133" s="40"/>
      <c r="C133" s="219" t="s">
        <v>81</v>
      </c>
      <c r="D133" s="219" t="s">
        <v>147</v>
      </c>
      <c r="E133" s="220" t="s">
        <v>1204</v>
      </c>
      <c r="F133" s="221" t="s">
        <v>1205</v>
      </c>
      <c r="G133" s="222" t="s">
        <v>889</v>
      </c>
      <c r="H133" s="223">
        <v>1</v>
      </c>
      <c r="I133" s="224"/>
      <c r="J133" s="225">
        <f>ROUND(I133*H133,2)</f>
        <v>0</v>
      </c>
      <c r="K133" s="221" t="s">
        <v>1</v>
      </c>
      <c r="L133" s="45"/>
      <c r="M133" s="226" t="s">
        <v>1</v>
      </c>
      <c r="N133" s="227" t="s">
        <v>38</v>
      </c>
      <c r="O133" s="92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1206</v>
      </c>
      <c r="AT133" s="230" t="s">
        <v>147</v>
      </c>
      <c r="AU133" s="230" t="s">
        <v>83</v>
      </c>
      <c r="AY133" s="18" t="s">
        <v>144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81</v>
      </c>
      <c r="BK133" s="231">
        <f>ROUND(I133*H133,2)</f>
        <v>0</v>
      </c>
      <c r="BL133" s="18" t="s">
        <v>1206</v>
      </c>
      <c r="BM133" s="230" t="s">
        <v>1207</v>
      </c>
    </row>
    <row r="134" spans="1:47" s="2" customFormat="1" ht="12">
      <c r="A134" s="39"/>
      <c r="B134" s="40"/>
      <c r="C134" s="41"/>
      <c r="D134" s="232" t="s">
        <v>153</v>
      </c>
      <c r="E134" s="41"/>
      <c r="F134" s="233" t="s">
        <v>1205</v>
      </c>
      <c r="G134" s="41"/>
      <c r="H134" s="41"/>
      <c r="I134" s="234"/>
      <c r="J134" s="41"/>
      <c r="K134" s="41"/>
      <c r="L134" s="45"/>
      <c r="M134" s="235"/>
      <c r="N134" s="236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153</v>
      </c>
      <c r="AU134" s="18" t="s">
        <v>83</v>
      </c>
    </row>
    <row r="135" spans="1:63" s="12" customFormat="1" ht="22.8" customHeight="1">
      <c r="A135" s="12"/>
      <c r="B135" s="203"/>
      <c r="C135" s="204"/>
      <c r="D135" s="205" t="s">
        <v>72</v>
      </c>
      <c r="E135" s="217" t="s">
        <v>1208</v>
      </c>
      <c r="F135" s="217" t="s">
        <v>1209</v>
      </c>
      <c r="G135" s="204"/>
      <c r="H135" s="204"/>
      <c r="I135" s="207"/>
      <c r="J135" s="218">
        <f>BK135</f>
        <v>0</v>
      </c>
      <c r="K135" s="204"/>
      <c r="L135" s="209"/>
      <c r="M135" s="210"/>
      <c r="N135" s="211"/>
      <c r="O135" s="211"/>
      <c r="P135" s="212">
        <f>SUM(P136:P141)</f>
        <v>0</v>
      </c>
      <c r="Q135" s="211"/>
      <c r="R135" s="212">
        <f>SUM(R136:R141)</f>
        <v>0</v>
      </c>
      <c r="S135" s="211"/>
      <c r="T135" s="213">
        <f>SUM(T136:T141)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4" t="s">
        <v>151</v>
      </c>
      <c r="AT135" s="215" t="s">
        <v>72</v>
      </c>
      <c r="AU135" s="215" t="s">
        <v>81</v>
      </c>
      <c r="AY135" s="214" t="s">
        <v>144</v>
      </c>
      <c r="BK135" s="216">
        <f>SUM(BK136:BK141)</f>
        <v>0</v>
      </c>
    </row>
    <row r="136" spans="1:65" s="2" customFormat="1" ht="16.5" customHeight="1">
      <c r="A136" s="39"/>
      <c r="B136" s="40"/>
      <c r="C136" s="219" t="s">
        <v>83</v>
      </c>
      <c r="D136" s="219" t="s">
        <v>147</v>
      </c>
      <c r="E136" s="220" t="s">
        <v>1210</v>
      </c>
      <c r="F136" s="221" t="s">
        <v>1211</v>
      </c>
      <c r="G136" s="222" t="s">
        <v>889</v>
      </c>
      <c r="H136" s="223">
        <v>1</v>
      </c>
      <c r="I136" s="224"/>
      <c r="J136" s="225">
        <f>ROUND(I136*H136,2)</f>
        <v>0</v>
      </c>
      <c r="K136" s="221" t="s">
        <v>1</v>
      </c>
      <c r="L136" s="45"/>
      <c r="M136" s="226" t="s">
        <v>1</v>
      </c>
      <c r="N136" s="227" t="s">
        <v>38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1206</v>
      </c>
      <c r="AT136" s="230" t="s">
        <v>147</v>
      </c>
      <c r="AU136" s="230" t="s">
        <v>83</v>
      </c>
      <c r="AY136" s="18" t="s">
        <v>144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81</v>
      </c>
      <c r="BK136" s="231">
        <f>ROUND(I136*H136,2)</f>
        <v>0</v>
      </c>
      <c r="BL136" s="18" t="s">
        <v>1206</v>
      </c>
      <c r="BM136" s="230" t="s">
        <v>1212</v>
      </c>
    </row>
    <row r="137" spans="1:47" s="2" customFormat="1" ht="12">
      <c r="A137" s="39"/>
      <c r="B137" s="40"/>
      <c r="C137" s="41"/>
      <c r="D137" s="232" t="s">
        <v>153</v>
      </c>
      <c r="E137" s="41"/>
      <c r="F137" s="233" t="s">
        <v>1211</v>
      </c>
      <c r="G137" s="41"/>
      <c r="H137" s="41"/>
      <c r="I137" s="234"/>
      <c r="J137" s="41"/>
      <c r="K137" s="41"/>
      <c r="L137" s="45"/>
      <c r="M137" s="235"/>
      <c r="N137" s="236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153</v>
      </c>
      <c r="AU137" s="18" t="s">
        <v>83</v>
      </c>
    </row>
    <row r="138" spans="1:65" s="2" customFormat="1" ht="21.75" customHeight="1">
      <c r="A138" s="39"/>
      <c r="B138" s="40"/>
      <c r="C138" s="219" t="s">
        <v>145</v>
      </c>
      <c r="D138" s="219" t="s">
        <v>147</v>
      </c>
      <c r="E138" s="220" t="s">
        <v>1213</v>
      </c>
      <c r="F138" s="221" t="s">
        <v>1214</v>
      </c>
      <c r="G138" s="222" t="s">
        <v>889</v>
      </c>
      <c r="H138" s="223">
        <v>1</v>
      </c>
      <c r="I138" s="224"/>
      <c r="J138" s="225">
        <f>ROUND(I138*H138,2)</f>
        <v>0</v>
      </c>
      <c r="K138" s="221" t="s">
        <v>1</v>
      </c>
      <c r="L138" s="45"/>
      <c r="M138" s="226" t="s">
        <v>1</v>
      </c>
      <c r="N138" s="227" t="s">
        <v>38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1206</v>
      </c>
      <c r="AT138" s="230" t="s">
        <v>147</v>
      </c>
      <c r="AU138" s="230" t="s">
        <v>83</v>
      </c>
      <c r="AY138" s="18" t="s">
        <v>144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81</v>
      </c>
      <c r="BK138" s="231">
        <f>ROUND(I138*H138,2)</f>
        <v>0</v>
      </c>
      <c r="BL138" s="18" t="s">
        <v>1206</v>
      </c>
      <c r="BM138" s="230" t="s">
        <v>1215</v>
      </c>
    </row>
    <row r="139" spans="1:47" s="2" customFormat="1" ht="12">
      <c r="A139" s="39"/>
      <c r="B139" s="40"/>
      <c r="C139" s="41"/>
      <c r="D139" s="232" t="s">
        <v>153</v>
      </c>
      <c r="E139" s="41"/>
      <c r="F139" s="233" t="s">
        <v>1214</v>
      </c>
      <c r="G139" s="41"/>
      <c r="H139" s="41"/>
      <c r="I139" s="234"/>
      <c r="J139" s="41"/>
      <c r="K139" s="41"/>
      <c r="L139" s="45"/>
      <c r="M139" s="235"/>
      <c r="N139" s="236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153</v>
      </c>
      <c r="AU139" s="18" t="s">
        <v>83</v>
      </c>
    </row>
    <row r="140" spans="1:65" s="2" customFormat="1" ht="16.5" customHeight="1">
      <c r="A140" s="39"/>
      <c r="B140" s="40"/>
      <c r="C140" s="219" t="s">
        <v>151</v>
      </c>
      <c r="D140" s="219" t="s">
        <v>147</v>
      </c>
      <c r="E140" s="220" t="s">
        <v>1216</v>
      </c>
      <c r="F140" s="221" t="s">
        <v>1217</v>
      </c>
      <c r="G140" s="222" t="s">
        <v>889</v>
      </c>
      <c r="H140" s="223">
        <v>1</v>
      </c>
      <c r="I140" s="224"/>
      <c r="J140" s="225">
        <f>ROUND(I140*H140,2)</f>
        <v>0</v>
      </c>
      <c r="K140" s="221" t="s">
        <v>1</v>
      </c>
      <c r="L140" s="45"/>
      <c r="M140" s="226" t="s">
        <v>1</v>
      </c>
      <c r="N140" s="227" t="s">
        <v>38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1206</v>
      </c>
      <c r="AT140" s="230" t="s">
        <v>147</v>
      </c>
      <c r="AU140" s="230" t="s">
        <v>83</v>
      </c>
      <c r="AY140" s="18" t="s">
        <v>144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81</v>
      </c>
      <c r="BK140" s="231">
        <f>ROUND(I140*H140,2)</f>
        <v>0</v>
      </c>
      <c r="BL140" s="18" t="s">
        <v>1206</v>
      </c>
      <c r="BM140" s="230" t="s">
        <v>1218</v>
      </c>
    </row>
    <row r="141" spans="1:47" s="2" customFormat="1" ht="12">
      <c r="A141" s="39"/>
      <c r="B141" s="40"/>
      <c r="C141" s="41"/>
      <c r="D141" s="232" t="s">
        <v>153</v>
      </c>
      <c r="E141" s="41"/>
      <c r="F141" s="233" t="s">
        <v>1217</v>
      </c>
      <c r="G141" s="41"/>
      <c r="H141" s="41"/>
      <c r="I141" s="234"/>
      <c r="J141" s="41"/>
      <c r="K141" s="41"/>
      <c r="L141" s="45"/>
      <c r="M141" s="235"/>
      <c r="N141" s="236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153</v>
      </c>
      <c r="AU141" s="18" t="s">
        <v>83</v>
      </c>
    </row>
    <row r="142" spans="1:63" s="12" customFormat="1" ht="25.9" customHeight="1">
      <c r="A142" s="12"/>
      <c r="B142" s="203"/>
      <c r="C142" s="204"/>
      <c r="D142" s="205" t="s">
        <v>72</v>
      </c>
      <c r="E142" s="206" t="s">
        <v>1219</v>
      </c>
      <c r="F142" s="206" t="s">
        <v>1220</v>
      </c>
      <c r="G142" s="204"/>
      <c r="H142" s="204"/>
      <c r="I142" s="207"/>
      <c r="J142" s="208">
        <f>BK142</f>
        <v>0</v>
      </c>
      <c r="K142" s="204"/>
      <c r="L142" s="209"/>
      <c r="M142" s="210"/>
      <c r="N142" s="211"/>
      <c r="O142" s="211"/>
      <c r="P142" s="212">
        <f>P143+P146+P149+P152+P155</f>
        <v>0</v>
      </c>
      <c r="Q142" s="211"/>
      <c r="R142" s="212">
        <f>R143+R146+R149+R152+R155</f>
        <v>0</v>
      </c>
      <c r="S142" s="211"/>
      <c r="T142" s="213">
        <f>T143+T146+T149+T152+T155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4" t="s">
        <v>151</v>
      </c>
      <c r="AT142" s="215" t="s">
        <v>72</v>
      </c>
      <c r="AU142" s="215" t="s">
        <v>73</v>
      </c>
      <c r="AY142" s="214" t="s">
        <v>144</v>
      </c>
      <c r="BK142" s="216">
        <f>BK143+BK146+BK149+BK152+BK155</f>
        <v>0</v>
      </c>
    </row>
    <row r="143" spans="1:63" s="12" customFormat="1" ht="22.8" customHeight="1">
      <c r="A143" s="12"/>
      <c r="B143" s="203"/>
      <c r="C143" s="204"/>
      <c r="D143" s="205" t="s">
        <v>72</v>
      </c>
      <c r="E143" s="217" t="s">
        <v>1221</v>
      </c>
      <c r="F143" s="217" t="s">
        <v>1222</v>
      </c>
      <c r="G143" s="204"/>
      <c r="H143" s="204"/>
      <c r="I143" s="207"/>
      <c r="J143" s="218">
        <f>BK143</f>
        <v>0</v>
      </c>
      <c r="K143" s="204"/>
      <c r="L143" s="209"/>
      <c r="M143" s="210"/>
      <c r="N143" s="211"/>
      <c r="O143" s="211"/>
      <c r="P143" s="212">
        <f>SUM(P144:P145)</f>
        <v>0</v>
      </c>
      <c r="Q143" s="211"/>
      <c r="R143" s="212">
        <f>SUM(R144:R145)</f>
        <v>0</v>
      </c>
      <c r="S143" s="211"/>
      <c r="T143" s="213">
        <f>SUM(T144:T145)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4" t="s">
        <v>151</v>
      </c>
      <c r="AT143" s="215" t="s">
        <v>72</v>
      </c>
      <c r="AU143" s="215" t="s">
        <v>81</v>
      </c>
      <c r="AY143" s="214" t="s">
        <v>144</v>
      </c>
      <c r="BK143" s="216">
        <f>SUM(BK144:BK145)</f>
        <v>0</v>
      </c>
    </row>
    <row r="144" spans="1:65" s="2" customFormat="1" ht="16.5" customHeight="1">
      <c r="A144" s="39"/>
      <c r="B144" s="40"/>
      <c r="C144" s="219" t="s">
        <v>298</v>
      </c>
      <c r="D144" s="219" t="s">
        <v>147</v>
      </c>
      <c r="E144" s="220" t="s">
        <v>1223</v>
      </c>
      <c r="F144" s="221" t="s">
        <v>1205</v>
      </c>
      <c r="G144" s="222" t="s">
        <v>889</v>
      </c>
      <c r="H144" s="223">
        <v>1</v>
      </c>
      <c r="I144" s="224"/>
      <c r="J144" s="225">
        <f>ROUND(I144*H144,2)</f>
        <v>0</v>
      </c>
      <c r="K144" s="221" t="s">
        <v>1</v>
      </c>
      <c r="L144" s="45"/>
      <c r="M144" s="226" t="s">
        <v>1</v>
      </c>
      <c r="N144" s="227" t="s">
        <v>38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1206</v>
      </c>
      <c r="AT144" s="230" t="s">
        <v>147</v>
      </c>
      <c r="AU144" s="230" t="s">
        <v>83</v>
      </c>
      <c r="AY144" s="18" t="s">
        <v>144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81</v>
      </c>
      <c r="BK144" s="231">
        <f>ROUND(I144*H144,2)</f>
        <v>0</v>
      </c>
      <c r="BL144" s="18" t="s">
        <v>1206</v>
      </c>
      <c r="BM144" s="230" t="s">
        <v>1224</v>
      </c>
    </row>
    <row r="145" spans="1:47" s="2" customFormat="1" ht="12">
      <c r="A145" s="39"/>
      <c r="B145" s="40"/>
      <c r="C145" s="41"/>
      <c r="D145" s="232" t="s">
        <v>153</v>
      </c>
      <c r="E145" s="41"/>
      <c r="F145" s="233" t="s">
        <v>1205</v>
      </c>
      <c r="G145" s="41"/>
      <c r="H145" s="41"/>
      <c r="I145" s="234"/>
      <c r="J145" s="41"/>
      <c r="K145" s="41"/>
      <c r="L145" s="45"/>
      <c r="M145" s="235"/>
      <c r="N145" s="236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153</v>
      </c>
      <c r="AU145" s="18" t="s">
        <v>83</v>
      </c>
    </row>
    <row r="146" spans="1:63" s="12" customFormat="1" ht="22.8" customHeight="1">
      <c r="A146" s="12"/>
      <c r="B146" s="203"/>
      <c r="C146" s="204"/>
      <c r="D146" s="205" t="s">
        <v>72</v>
      </c>
      <c r="E146" s="217" t="s">
        <v>1225</v>
      </c>
      <c r="F146" s="217" t="s">
        <v>1226</v>
      </c>
      <c r="G146" s="204"/>
      <c r="H146" s="204"/>
      <c r="I146" s="207"/>
      <c r="J146" s="218">
        <f>BK146</f>
        <v>0</v>
      </c>
      <c r="K146" s="204"/>
      <c r="L146" s="209"/>
      <c r="M146" s="210"/>
      <c r="N146" s="211"/>
      <c r="O146" s="211"/>
      <c r="P146" s="212">
        <f>SUM(P147:P148)</f>
        <v>0</v>
      </c>
      <c r="Q146" s="211"/>
      <c r="R146" s="212">
        <f>SUM(R147:R148)</f>
        <v>0</v>
      </c>
      <c r="S146" s="211"/>
      <c r="T146" s="213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4" t="s">
        <v>151</v>
      </c>
      <c r="AT146" s="215" t="s">
        <v>72</v>
      </c>
      <c r="AU146" s="215" t="s">
        <v>81</v>
      </c>
      <c r="AY146" s="214" t="s">
        <v>144</v>
      </c>
      <c r="BK146" s="216">
        <f>SUM(BK147:BK148)</f>
        <v>0</v>
      </c>
    </row>
    <row r="147" spans="1:65" s="2" customFormat="1" ht="16.5" customHeight="1">
      <c r="A147" s="39"/>
      <c r="B147" s="40"/>
      <c r="C147" s="219" t="s">
        <v>164</v>
      </c>
      <c r="D147" s="219" t="s">
        <v>147</v>
      </c>
      <c r="E147" s="220" t="s">
        <v>1227</v>
      </c>
      <c r="F147" s="221" t="s">
        <v>1228</v>
      </c>
      <c r="G147" s="222" t="s">
        <v>1229</v>
      </c>
      <c r="H147" s="223">
        <v>1</v>
      </c>
      <c r="I147" s="224"/>
      <c r="J147" s="225">
        <f>ROUND(I147*H147,2)</f>
        <v>0</v>
      </c>
      <c r="K147" s="221" t="s">
        <v>1</v>
      </c>
      <c r="L147" s="45"/>
      <c r="M147" s="226" t="s">
        <v>1</v>
      </c>
      <c r="N147" s="227" t="s">
        <v>38</v>
      </c>
      <c r="O147" s="92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1206</v>
      </c>
      <c r="AT147" s="230" t="s">
        <v>147</v>
      </c>
      <c r="AU147" s="230" t="s">
        <v>83</v>
      </c>
      <c r="AY147" s="18" t="s">
        <v>144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81</v>
      </c>
      <c r="BK147" s="231">
        <f>ROUND(I147*H147,2)</f>
        <v>0</v>
      </c>
      <c r="BL147" s="18" t="s">
        <v>1206</v>
      </c>
      <c r="BM147" s="230" t="s">
        <v>1230</v>
      </c>
    </row>
    <row r="148" spans="1:47" s="2" customFormat="1" ht="12">
      <c r="A148" s="39"/>
      <c r="B148" s="40"/>
      <c r="C148" s="41"/>
      <c r="D148" s="232" t="s">
        <v>153</v>
      </c>
      <c r="E148" s="41"/>
      <c r="F148" s="233" t="s">
        <v>1231</v>
      </c>
      <c r="G148" s="41"/>
      <c r="H148" s="41"/>
      <c r="I148" s="234"/>
      <c r="J148" s="41"/>
      <c r="K148" s="41"/>
      <c r="L148" s="45"/>
      <c r="M148" s="235"/>
      <c r="N148" s="236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153</v>
      </c>
      <c r="AU148" s="18" t="s">
        <v>83</v>
      </c>
    </row>
    <row r="149" spans="1:63" s="12" customFormat="1" ht="22.8" customHeight="1">
      <c r="A149" s="12"/>
      <c r="B149" s="203"/>
      <c r="C149" s="204"/>
      <c r="D149" s="205" t="s">
        <v>72</v>
      </c>
      <c r="E149" s="217" t="s">
        <v>1232</v>
      </c>
      <c r="F149" s="217" t="s">
        <v>1233</v>
      </c>
      <c r="G149" s="204"/>
      <c r="H149" s="204"/>
      <c r="I149" s="207"/>
      <c r="J149" s="218">
        <f>BK149</f>
        <v>0</v>
      </c>
      <c r="K149" s="204"/>
      <c r="L149" s="209"/>
      <c r="M149" s="210"/>
      <c r="N149" s="211"/>
      <c r="O149" s="211"/>
      <c r="P149" s="212">
        <f>SUM(P150:P151)</f>
        <v>0</v>
      </c>
      <c r="Q149" s="211"/>
      <c r="R149" s="212">
        <f>SUM(R150:R151)</f>
        <v>0</v>
      </c>
      <c r="S149" s="211"/>
      <c r="T149" s="213">
        <f>SUM(T150:T151)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4" t="s">
        <v>151</v>
      </c>
      <c r="AT149" s="215" t="s">
        <v>72</v>
      </c>
      <c r="AU149" s="215" t="s">
        <v>81</v>
      </c>
      <c r="AY149" s="214" t="s">
        <v>144</v>
      </c>
      <c r="BK149" s="216">
        <f>SUM(BK150:BK151)</f>
        <v>0</v>
      </c>
    </row>
    <row r="150" spans="1:65" s="2" customFormat="1" ht="16.5" customHeight="1">
      <c r="A150" s="39"/>
      <c r="B150" s="40"/>
      <c r="C150" s="219" t="s">
        <v>313</v>
      </c>
      <c r="D150" s="219" t="s">
        <v>147</v>
      </c>
      <c r="E150" s="220" t="s">
        <v>1234</v>
      </c>
      <c r="F150" s="221" t="s">
        <v>1235</v>
      </c>
      <c r="G150" s="222" t="s">
        <v>889</v>
      </c>
      <c r="H150" s="223">
        <v>1</v>
      </c>
      <c r="I150" s="224"/>
      <c r="J150" s="225">
        <f>ROUND(I150*H150,2)</f>
        <v>0</v>
      </c>
      <c r="K150" s="221" t="s">
        <v>1</v>
      </c>
      <c r="L150" s="45"/>
      <c r="M150" s="226" t="s">
        <v>1</v>
      </c>
      <c r="N150" s="227" t="s">
        <v>38</v>
      </c>
      <c r="O150" s="92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1206</v>
      </c>
      <c r="AT150" s="230" t="s">
        <v>147</v>
      </c>
      <c r="AU150" s="230" t="s">
        <v>83</v>
      </c>
      <c r="AY150" s="18" t="s">
        <v>144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81</v>
      </c>
      <c r="BK150" s="231">
        <f>ROUND(I150*H150,2)</f>
        <v>0</v>
      </c>
      <c r="BL150" s="18" t="s">
        <v>1206</v>
      </c>
      <c r="BM150" s="230" t="s">
        <v>1236</v>
      </c>
    </row>
    <row r="151" spans="1:47" s="2" customFormat="1" ht="12">
      <c r="A151" s="39"/>
      <c r="B151" s="40"/>
      <c r="C151" s="41"/>
      <c r="D151" s="232" t="s">
        <v>153</v>
      </c>
      <c r="E151" s="41"/>
      <c r="F151" s="233" t="s">
        <v>1237</v>
      </c>
      <c r="G151" s="41"/>
      <c r="H151" s="41"/>
      <c r="I151" s="234"/>
      <c r="J151" s="41"/>
      <c r="K151" s="41"/>
      <c r="L151" s="45"/>
      <c r="M151" s="235"/>
      <c r="N151" s="236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153</v>
      </c>
      <c r="AU151" s="18" t="s">
        <v>83</v>
      </c>
    </row>
    <row r="152" spans="1:63" s="12" customFormat="1" ht="22.8" customHeight="1">
      <c r="A152" s="12"/>
      <c r="B152" s="203"/>
      <c r="C152" s="204"/>
      <c r="D152" s="205" t="s">
        <v>72</v>
      </c>
      <c r="E152" s="217" t="s">
        <v>1238</v>
      </c>
      <c r="F152" s="217" t="s">
        <v>1239</v>
      </c>
      <c r="G152" s="204"/>
      <c r="H152" s="204"/>
      <c r="I152" s="207"/>
      <c r="J152" s="218">
        <f>BK152</f>
        <v>0</v>
      </c>
      <c r="K152" s="204"/>
      <c r="L152" s="209"/>
      <c r="M152" s="210"/>
      <c r="N152" s="211"/>
      <c r="O152" s="211"/>
      <c r="P152" s="212">
        <f>SUM(P153:P154)</f>
        <v>0</v>
      </c>
      <c r="Q152" s="211"/>
      <c r="R152" s="212">
        <f>SUM(R153:R154)</f>
        <v>0</v>
      </c>
      <c r="S152" s="211"/>
      <c r="T152" s="213">
        <f>SUM(T153:T154)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4" t="s">
        <v>151</v>
      </c>
      <c r="AT152" s="215" t="s">
        <v>72</v>
      </c>
      <c r="AU152" s="215" t="s">
        <v>81</v>
      </c>
      <c r="AY152" s="214" t="s">
        <v>144</v>
      </c>
      <c r="BK152" s="216">
        <f>SUM(BK153:BK154)</f>
        <v>0</v>
      </c>
    </row>
    <row r="153" spans="1:65" s="2" customFormat="1" ht="16.5" customHeight="1">
      <c r="A153" s="39"/>
      <c r="B153" s="40"/>
      <c r="C153" s="219" t="s">
        <v>324</v>
      </c>
      <c r="D153" s="219" t="s">
        <v>147</v>
      </c>
      <c r="E153" s="220" t="s">
        <v>1240</v>
      </c>
      <c r="F153" s="221" t="s">
        <v>1241</v>
      </c>
      <c r="G153" s="222" t="s">
        <v>1</v>
      </c>
      <c r="H153" s="223">
        <v>1</v>
      </c>
      <c r="I153" s="224"/>
      <c r="J153" s="225">
        <f>ROUND(I153*H153,2)</f>
        <v>0</v>
      </c>
      <c r="K153" s="221" t="s">
        <v>1</v>
      </c>
      <c r="L153" s="45"/>
      <c r="M153" s="226" t="s">
        <v>1</v>
      </c>
      <c r="N153" s="227" t="s">
        <v>38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1206</v>
      </c>
      <c r="AT153" s="230" t="s">
        <v>147</v>
      </c>
      <c r="AU153" s="230" t="s">
        <v>83</v>
      </c>
      <c r="AY153" s="18" t="s">
        <v>144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81</v>
      </c>
      <c r="BK153" s="231">
        <f>ROUND(I153*H153,2)</f>
        <v>0</v>
      </c>
      <c r="BL153" s="18" t="s">
        <v>1206</v>
      </c>
      <c r="BM153" s="230" t="s">
        <v>1242</v>
      </c>
    </row>
    <row r="154" spans="1:47" s="2" customFormat="1" ht="12">
      <c r="A154" s="39"/>
      <c r="B154" s="40"/>
      <c r="C154" s="41"/>
      <c r="D154" s="232" t="s">
        <v>153</v>
      </c>
      <c r="E154" s="41"/>
      <c r="F154" s="233" t="s">
        <v>1243</v>
      </c>
      <c r="G154" s="41"/>
      <c r="H154" s="41"/>
      <c r="I154" s="234"/>
      <c r="J154" s="41"/>
      <c r="K154" s="41"/>
      <c r="L154" s="45"/>
      <c r="M154" s="235"/>
      <c r="N154" s="236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153</v>
      </c>
      <c r="AU154" s="18" t="s">
        <v>83</v>
      </c>
    </row>
    <row r="155" spans="1:63" s="12" customFormat="1" ht="22.8" customHeight="1">
      <c r="A155" s="12"/>
      <c r="B155" s="203"/>
      <c r="C155" s="204"/>
      <c r="D155" s="205" t="s">
        <v>72</v>
      </c>
      <c r="E155" s="217" t="s">
        <v>1244</v>
      </c>
      <c r="F155" s="217" t="s">
        <v>1245</v>
      </c>
      <c r="G155" s="204"/>
      <c r="H155" s="204"/>
      <c r="I155" s="207"/>
      <c r="J155" s="218">
        <f>BK155</f>
        <v>0</v>
      </c>
      <c r="K155" s="204"/>
      <c r="L155" s="209"/>
      <c r="M155" s="210"/>
      <c r="N155" s="211"/>
      <c r="O155" s="211"/>
      <c r="P155" s="212">
        <f>SUM(P156:P159)</f>
        <v>0</v>
      </c>
      <c r="Q155" s="211"/>
      <c r="R155" s="212">
        <f>SUM(R156:R159)</f>
        <v>0</v>
      </c>
      <c r="S155" s="211"/>
      <c r="T155" s="213">
        <f>SUM(T156:T159)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4" t="s">
        <v>151</v>
      </c>
      <c r="AT155" s="215" t="s">
        <v>72</v>
      </c>
      <c r="AU155" s="215" t="s">
        <v>81</v>
      </c>
      <c r="AY155" s="214" t="s">
        <v>144</v>
      </c>
      <c r="BK155" s="216">
        <f>SUM(BK156:BK159)</f>
        <v>0</v>
      </c>
    </row>
    <row r="156" spans="1:65" s="2" customFormat="1" ht="16.5" customHeight="1">
      <c r="A156" s="39"/>
      <c r="B156" s="40"/>
      <c r="C156" s="219" t="s">
        <v>296</v>
      </c>
      <c r="D156" s="219" t="s">
        <v>147</v>
      </c>
      <c r="E156" s="220" t="s">
        <v>1246</v>
      </c>
      <c r="F156" s="221" t="s">
        <v>1247</v>
      </c>
      <c r="G156" s="222" t="s">
        <v>889</v>
      </c>
      <c r="H156" s="223">
        <v>1</v>
      </c>
      <c r="I156" s="224"/>
      <c r="J156" s="225">
        <f>ROUND(I156*H156,2)</f>
        <v>0</v>
      </c>
      <c r="K156" s="221" t="s">
        <v>1</v>
      </c>
      <c r="L156" s="45"/>
      <c r="M156" s="226" t="s">
        <v>1</v>
      </c>
      <c r="N156" s="227" t="s">
        <v>38</v>
      </c>
      <c r="O156" s="92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1206</v>
      </c>
      <c r="AT156" s="230" t="s">
        <v>147</v>
      </c>
      <c r="AU156" s="230" t="s">
        <v>83</v>
      </c>
      <c r="AY156" s="18" t="s">
        <v>144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81</v>
      </c>
      <c r="BK156" s="231">
        <f>ROUND(I156*H156,2)</f>
        <v>0</v>
      </c>
      <c r="BL156" s="18" t="s">
        <v>1206</v>
      </c>
      <c r="BM156" s="230" t="s">
        <v>1248</v>
      </c>
    </row>
    <row r="157" spans="1:47" s="2" customFormat="1" ht="12">
      <c r="A157" s="39"/>
      <c r="B157" s="40"/>
      <c r="C157" s="41"/>
      <c r="D157" s="232" t="s">
        <v>153</v>
      </c>
      <c r="E157" s="41"/>
      <c r="F157" s="233" t="s">
        <v>1247</v>
      </c>
      <c r="G157" s="41"/>
      <c r="H157" s="41"/>
      <c r="I157" s="234"/>
      <c r="J157" s="41"/>
      <c r="K157" s="41"/>
      <c r="L157" s="45"/>
      <c r="M157" s="235"/>
      <c r="N157" s="236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153</v>
      </c>
      <c r="AU157" s="18" t="s">
        <v>83</v>
      </c>
    </row>
    <row r="158" spans="1:65" s="2" customFormat="1" ht="16.5" customHeight="1">
      <c r="A158" s="39"/>
      <c r="B158" s="40"/>
      <c r="C158" s="219" t="s">
        <v>338</v>
      </c>
      <c r="D158" s="219" t="s">
        <v>147</v>
      </c>
      <c r="E158" s="220" t="s">
        <v>1249</v>
      </c>
      <c r="F158" s="221" t="s">
        <v>1250</v>
      </c>
      <c r="G158" s="222" t="s">
        <v>889</v>
      </c>
      <c r="H158" s="223">
        <v>1</v>
      </c>
      <c r="I158" s="224"/>
      <c r="J158" s="225">
        <f>ROUND(I158*H158,2)</f>
        <v>0</v>
      </c>
      <c r="K158" s="221" t="s">
        <v>1</v>
      </c>
      <c r="L158" s="45"/>
      <c r="M158" s="226" t="s">
        <v>1</v>
      </c>
      <c r="N158" s="227" t="s">
        <v>38</v>
      </c>
      <c r="O158" s="92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1206</v>
      </c>
      <c r="AT158" s="230" t="s">
        <v>147</v>
      </c>
      <c r="AU158" s="230" t="s">
        <v>83</v>
      </c>
      <c r="AY158" s="18" t="s">
        <v>144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81</v>
      </c>
      <c r="BK158" s="231">
        <f>ROUND(I158*H158,2)</f>
        <v>0</v>
      </c>
      <c r="BL158" s="18" t="s">
        <v>1206</v>
      </c>
      <c r="BM158" s="230" t="s">
        <v>1251</v>
      </c>
    </row>
    <row r="159" spans="1:47" s="2" customFormat="1" ht="12">
      <c r="A159" s="39"/>
      <c r="B159" s="40"/>
      <c r="C159" s="41"/>
      <c r="D159" s="232" t="s">
        <v>153</v>
      </c>
      <c r="E159" s="41"/>
      <c r="F159" s="233" t="s">
        <v>1250</v>
      </c>
      <c r="G159" s="41"/>
      <c r="H159" s="41"/>
      <c r="I159" s="234"/>
      <c r="J159" s="41"/>
      <c r="K159" s="41"/>
      <c r="L159" s="45"/>
      <c r="M159" s="235"/>
      <c r="N159" s="236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153</v>
      </c>
      <c r="AU159" s="18" t="s">
        <v>83</v>
      </c>
    </row>
    <row r="160" spans="1:63" s="12" customFormat="1" ht="25.9" customHeight="1">
      <c r="A160" s="12"/>
      <c r="B160" s="203"/>
      <c r="C160" s="204"/>
      <c r="D160" s="205" t="s">
        <v>72</v>
      </c>
      <c r="E160" s="206" t="s">
        <v>1252</v>
      </c>
      <c r="F160" s="206" t="s">
        <v>1253</v>
      </c>
      <c r="G160" s="204"/>
      <c r="H160" s="204"/>
      <c r="I160" s="207"/>
      <c r="J160" s="208">
        <f>BK160</f>
        <v>0</v>
      </c>
      <c r="K160" s="204"/>
      <c r="L160" s="209"/>
      <c r="M160" s="210"/>
      <c r="N160" s="211"/>
      <c r="O160" s="211"/>
      <c r="P160" s="212">
        <f>P161+P174</f>
        <v>0</v>
      </c>
      <c r="Q160" s="211"/>
      <c r="R160" s="212">
        <f>R161+R174</f>
        <v>0</v>
      </c>
      <c r="S160" s="211"/>
      <c r="T160" s="213">
        <f>T161+T174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4" t="s">
        <v>151</v>
      </c>
      <c r="AT160" s="215" t="s">
        <v>72</v>
      </c>
      <c r="AU160" s="215" t="s">
        <v>73</v>
      </c>
      <c r="AY160" s="214" t="s">
        <v>144</v>
      </c>
      <c r="BK160" s="216">
        <f>BK161+BK174</f>
        <v>0</v>
      </c>
    </row>
    <row r="161" spans="1:63" s="12" customFormat="1" ht="22.8" customHeight="1">
      <c r="A161" s="12"/>
      <c r="B161" s="203"/>
      <c r="C161" s="204"/>
      <c r="D161" s="205" t="s">
        <v>72</v>
      </c>
      <c r="E161" s="217" t="s">
        <v>1254</v>
      </c>
      <c r="F161" s="217" t="s">
        <v>1255</v>
      </c>
      <c r="G161" s="204"/>
      <c r="H161" s="204"/>
      <c r="I161" s="207"/>
      <c r="J161" s="218">
        <f>BK161</f>
        <v>0</v>
      </c>
      <c r="K161" s="204"/>
      <c r="L161" s="209"/>
      <c r="M161" s="210"/>
      <c r="N161" s="211"/>
      <c r="O161" s="211"/>
      <c r="P161" s="212">
        <f>SUM(P162:P173)</f>
        <v>0</v>
      </c>
      <c r="Q161" s="211"/>
      <c r="R161" s="212">
        <f>SUM(R162:R173)</f>
        <v>0</v>
      </c>
      <c r="S161" s="211"/>
      <c r="T161" s="213">
        <f>SUM(T162:T173)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4" t="s">
        <v>151</v>
      </c>
      <c r="AT161" s="215" t="s">
        <v>72</v>
      </c>
      <c r="AU161" s="215" t="s">
        <v>81</v>
      </c>
      <c r="AY161" s="214" t="s">
        <v>144</v>
      </c>
      <c r="BK161" s="216">
        <f>SUM(BK162:BK173)</f>
        <v>0</v>
      </c>
    </row>
    <row r="162" spans="1:65" s="2" customFormat="1" ht="16.5" customHeight="1">
      <c r="A162" s="39"/>
      <c r="B162" s="40"/>
      <c r="C162" s="280" t="s">
        <v>344</v>
      </c>
      <c r="D162" s="280" t="s">
        <v>377</v>
      </c>
      <c r="E162" s="281" t="s">
        <v>1256</v>
      </c>
      <c r="F162" s="282" t="s">
        <v>1257</v>
      </c>
      <c r="G162" s="283" t="s">
        <v>889</v>
      </c>
      <c r="H162" s="284">
        <v>1</v>
      </c>
      <c r="I162" s="285"/>
      <c r="J162" s="286">
        <f>ROUND(I162*H162,2)</f>
        <v>0</v>
      </c>
      <c r="K162" s="282" t="s">
        <v>1</v>
      </c>
      <c r="L162" s="287"/>
      <c r="M162" s="288" t="s">
        <v>1</v>
      </c>
      <c r="N162" s="289" t="s">
        <v>38</v>
      </c>
      <c r="O162" s="92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1206</v>
      </c>
      <c r="AT162" s="230" t="s">
        <v>377</v>
      </c>
      <c r="AU162" s="230" t="s">
        <v>83</v>
      </c>
      <c r="AY162" s="18" t="s">
        <v>144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81</v>
      </c>
      <c r="BK162" s="231">
        <f>ROUND(I162*H162,2)</f>
        <v>0</v>
      </c>
      <c r="BL162" s="18" t="s">
        <v>1206</v>
      </c>
      <c r="BM162" s="230" t="s">
        <v>1258</v>
      </c>
    </row>
    <row r="163" spans="1:47" s="2" customFormat="1" ht="12">
      <c r="A163" s="39"/>
      <c r="B163" s="40"/>
      <c r="C163" s="41"/>
      <c r="D163" s="232" t="s">
        <v>153</v>
      </c>
      <c r="E163" s="41"/>
      <c r="F163" s="233" t="s">
        <v>1257</v>
      </c>
      <c r="G163" s="41"/>
      <c r="H163" s="41"/>
      <c r="I163" s="234"/>
      <c r="J163" s="41"/>
      <c r="K163" s="41"/>
      <c r="L163" s="45"/>
      <c r="M163" s="235"/>
      <c r="N163" s="236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153</v>
      </c>
      <c r="AU163" s="18" t="s">
        <v>83</v>
      </c>
    </row>
    <row r="164" spans="1:65" s="2" customFormat="1" ht="24.15" customHeight="1">
      <c r="A164" s="39"/>
      <c r="B164" s="40"/>
      <c r="C164" s="280" t="s">
        <v>350</v>
      </c>
      <c r="D164" s="280" t="s">
        <v>377</v>
      </c>
      <c r="E164" s="281" t="s">
        <v>1259</v>
      </c>
      <c r="F164" s="282" t="s">
        <v>1260</v>
      </c>
      <c r="G164" s="283" t="s">
        <v>889</v>
      </c>
      <c r="H164" s="284">
        <v>1</v>
      </c>
      <c r="I164" s="285"/>
      <c r="J164" s="286">
        <f>ROUND(I164*H164,2)</f>
        <v>0</v>
      </c>
      <c r="K164" s="282" t="s">
        <v>1</v>
      </c>
      <c r="L164" s="287"/>
      <c r="M164" s="288" t="s">
        <v>1</v>
      </c>
      <c r="N164" s="289" t="s">
        <v>38</v>
      </c>
      <c r="O164" s="92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1206</v>
      </c>
      <c r="AT164" s="230" t="s">
        <v>377</v>
      </c>
      <c r="AU164" s="230" t="s">
        <v>83</v>
      </c>
      <c r="AY164" s="18" t="s">
        <v>144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81</v>
      </c>
      <c r="BK164" s="231">
        <f>ROUND(I164*H164,2)</f>
        <v>0</v>
      </c>
      <c r="BL164" s="18" t="s">
        <v>1206</v>
      </c>
      <c r="BM164" s="230" t="s">
        <v>1261</v>
      </c>
    </row>
    <row r="165" spans="1:47" s="2" customFormat="1" ht="12">
      <c r="A165" s="39"/>
      <c r="B165" s="40"/>
      <c r="C165" s="41"/>
      <c r="D165" s="232" t="s">
        <v>153</v>
      </c>
      <c r="E165" s="41"/>
      <c r="F165" s="233" t="s">
        <v>1260</v>
      </c>
      <c r="G165" s="41"/>
      <c r="H165" s="41"/>
      <c r="I165" s="234"/>
      <c r="J165" s="41"/>
      <c r="K165" s="41"/>
      <c r="L165" s="45"/>
      <c r="M165" s="235"/>
      <c r="N165" s="236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153</v>
      </c>
      <c r="AU165" s="18" t="s">
        <v>83</v>
      </c>
    </row>
    <row r="166" spans="1:65" s="2" customFormat="1" ht="16.5" customHeight="1">
      <c r="A166" s="39"/>
      <c r="B166" s="40"/>
      <c r="C166" s="280" t="s">
        <v>356</v>
      </c>
      <c r="D166" s="280" t="s">
        <v>377</v>
      </c>
      <c r="E166" s="281" t="s">
        <v>1262</v>
      </c>
      <c r="F166" s="282" t="s">
        <v>1263</v>
      </c>
      <c r="G166" s="283" t="s">
        <v>773</v>
      </c>
      <c r="H166" s="284">
        <v>1</v>
      </c>
      <c r="I166" s="285"/>
      <c r="J166" s="286">
        <f>ROUND(I166*H166,2)</f>
        <v>0</v>
      </c>
      <c r="K166" s="282" t="s">
        <v>1</v>
      </c>
      <c r="L166" s="287"/>
      <c r="M166" s="288" t="s">
        <v>1</v>
      </c>
      <c r="N166" s="289" t="s">
        <v>38</v>
      </c>
      <c r="O166" s="92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1206</v>
      </c>
      <c r="AT166" s="230" t="s">
        <v>377</v>
      </c>
      <c r="AU166" s="230" t="s">
        <v>83</v>
      </c>
      <c r="AY166" s="18" t="s">
        <v>144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81</v>
      </c>
      <c r="BK166" s="231">
        <f>ROUND(I166*H166,2)</f>
        <v>0</v>
      </c>
      <c r="BL166" s="18" t="s">
        <v>1206</v>
      </c>
      <c r="BM166" s="230" t="s">
        <v>1264</v>
      </c>
    </row>
    <row r="167" spans="1:47" s="2" customFormat="1" ht="12">
      <c r="A167" s="39"/>
      <c r="B167" s="40"/>
      <c r="C167" s="41"/>
      <c r="D167" s="232" t="s">
        <v>153</v>
      </c>
      <c r="E167" s="41"/>
      <c r="F167" s="233" t="s">
        <v>1263</v>
      </c>
      <c r="G167" s="41"/>
      <c r="H167" s="41"/>
      <c r="I167" s="234"/>
      <c r="J167" s="41"/>
      <c r="K167" s="41"/>
      <c r="L167" s="45"/>
      <c r="M167" s="235"/>
      <c r="N167" s="236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153</v>
      </c>
      <c r="AU167" s="18" t="s">
        <v>83</v>
      </c>
    </row>
    <row r="168" spans="1:65" s="2" customFormat="1" ht="24.15" customHeight="1">
      <c r="A168" s="39"/>
      <c r="B168" s="40"/>
      <c r="C168" s="280" t="s">
        <v>360</v>
      </c>
      <c r="D168" s="280" t="s">
        <v>377</v>
      </c>
      <c r="E168" s="281" t="s">
        <v>1265</v>
      </c>
      <c r="F168" s="282" t="s">
        <v>1266</v>
      </c>
      <c r="G168" s="283" t="s">
        <v>889</v>
      </c>
      <c r="H168" s="284">
        <v>1</v>
      </c>
      <c r="I168" s="285"/>
      <c r="J168" s="286">
        <f>ROUND(I168*H168,2)</f>
        <v>0</v>
      </c>
      <c r="K168" s="282" t="s">
        <v>1</v>
      </c>
      <c r="L168" s="287"/>
      <c r="M168" s="288" t="s">
        <v>1</v>
      </c>
      <c r="N168" s="289" t="s">
        <v>38</v>
      </c>
      <c r="O168" s="92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0" t="s">
        <v>1206</v>
      </c>
      <c r="AT168" s="230" t="s">
        <v>377</v>
      </c>
      <c r="AU168" s="230" t="s">
        <v>83</v>
      </c>
      <c r="AY168" s="18" t="s">
        <v>144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8" t="s">
        <v>81</v>
      </c>
      <c r="BK168" s="231">
        <f>ROUND(I168*H168,2)</f>
        <v>0</v>
      </c>
      <c r="BL168" s="18" t="s">
        <v>1206</v>
      </c>
      <c r="BM168" s="230" t="s">
        <v>1267</v>
      </c>
    </row>
    <row r="169" spans="1:47" s="2" customFormat="1" ht="12">
      <c r="A169" s="39"/>
      <c r="B169" s="40"/>
      <c r="C169" s="41"/>
      <c r="D169" s="232" t="s">
        <v>153</v>
      </c>
      <c r="E169" s="41"/>
      <c r="F169" s="233" t="s">
        <v>1266</v>
      </c>
      <c r="G169" s="41"/>
      <c r="H169" s="41"/>
      <c r="I169" s="234"/>
      <c r="J169" s="41"/>
      <c r="K169" s="41"/>
      <c r="L169" s="45"/>
      <c r="M169" s="235"/>
      <c r="N169" s="236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153</v>
      </c>
      <c r="AU169" s="18" t="s">
        <v>83</v>
      </c>
    </row>
    <row r="170" spans="1:65" s="2" customFormat="1" ht="16.5" customHeight="1">
      <c r="A170" s="39"/>
      <c r="B170" s="40"/>
      <c r="C170" s="280" t="s">
        <v>8</v>
      </c>
      <c r="D170" s="280" t="s">
        <v>377</v>
      </c>
      <c r="E170" s="281" t="s">
        <v>1268</v>
      </c>
      <c r="F170" s="282" t="s">
        <v>1269</v>
      </c>
      <c r="G170" s="283" t="s">
        <v>889</v>
      </c>
      <c r="H170" s="284">
        <v>1</v>
      </c>
      <c r="I170" s="285"/>
      <c r="J170" s="286">
        <f>ROUND(I170*H170,2)</f>
        <v>0</v>
      </c>
      <c r="K170" s="282" t="s">
        <v>1</v>
      </c>
      <c r="L170" s="287"/>
      <c r="M170" s="288" t="s">
        <v>1</v>
      </c>
      <c r="N170" s="289" t="s">
        <v>38</v>
      </c>
      <c r="O170" s="92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1206</v>
      </c>
      <c r="AT170" s="230" t="s">
        <v>377</v>
      </c>
      <c r="AU170" s="230" t="s">
        <v>83</v>
      </c>
      <c r="AY170" s="18" t="s">
        <v>144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81</v>
      </c>
      <c r="BK170" s="231">
        <f>ROUND(I170*H170,2)</f>
        <v>0</v>
      </c>
      <c r="BL170" s="18" t="s">
        <v>1206</v>
      </c>
      <c r="BM170" s="230" t="s">
        <v>1270</v>
      </c>
    </row>
    <row r="171" spans="1:47" s="2" customFormat="1" ht="12">
      <c r="A171" s="39"/>
      <c r="B171" s="40"/>
      <c r="C171" s="41"/>
      <c r="D171" s="232" t="s">
        <v>153</v>
      </c>
      <c r="E171" s="41"/>
      <c r="F171" s="233" t="s">
        <v>1269</v>
      </c>
      <c r="G171" s="41"/>
      <c r="H171" s="41"/>
      <c r="I171" s="234"/>
      <c r="J171" s="41"/>
      <c r="K171" s="41"/>
      <c r="L171" s="45"/>
      <c r="M171" s="235"/>
      <c r="N171" s="236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153</v>
      </c>
      <c r="AU171" s="18" t="s">
        <v>83</v>
      </c>
    </row>
    <row r="172" spans="1:65" s="2" customFormat="1" ht="16.5" customHeight="1">
      <c r="A172" s="39"/>
      <c r="B172" s="40"/>
      <c r="C172" s="280" t="s">
        <v>327</v>
      </c>
      <c r="D172" s="280" t="s">
        <v>377</v>
      </c>
      <c r="E172" s="281" t="s">
        <v>1271</v>
      </c>
      <c r="F172" s="282" t="s">
        <v>1272</v>
      </c>
      <c r="G172" s="283" t="s">
        <v>889</v>
      </c>
      <c r="H172" s="284">
        <v>1</v>
      </c>
      <c r="I172" s="285"/>
      <c r="J172" s="286">
        <f>ROUND(I172*H172,2)</f>
        <v>0</v>
      </c>
      <c r="K172" s="282" t="s">
        <v>1</v>
      </c>
      <c r="L172" s="287"/>
      <c r="M172" s="288" t="s">
        <v>1</v>
      </c>
      <c r="N172" s="289" t="s">
        <v>38</v>
      </c>
      <c r="O172" s="92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1206</v>
      </c>
      <c r="AT172" s="230" t="s">
        <v>377</v>
      </c>
      <c r="AU172" s="230" t="s">
        <v>83</v>
      </c>
      <c r="AY172" s="18" t="s">
        <v>144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81</v>
      </c>
      <c r="BK172" s="231">
        <f>ROUND(I172*H172,2)</f>
        <v>0</v>
      </c>
      <c r="BL172" s="18" t="s">
        <v>1206</v>
      </c>
      <c r="BM172" s="230" t="s">
        <v>1273</v>
      </c>
    </row>
    <row r="173" spans="1:47" s="2" customFormat="1" ht="12">
      <c r="A173" s="39"/>
      <c r="B173" s="40"/>
      <c r="C173" s="41"/>
      <c r="D173" s="232" t="s">
        <v>153</v>
      </c>
      <c r="E173" s="41"/>
      <c r="F173" s="233" t="s">
        <v>1272</v>
      </c>
      <c r="G173" s="41"/>
      <c r="H173" s="41"/>
      <c r="I173" s="234"/>
      <c r="J173" s="41"/>
      <c r="K173" s="41"/>
      <c r="L173" s="45"/>
      <c r="M173" s="235"/>
      <c r="N173" s="236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153</v>
      </c>
      <c r="AU173" s="18" t="s">
        <v>83</v>
      </c>
    </row>
    <row r="174" spans="1:63" s="12" customFormat="1" ht="22.8" customHeight="1">
      <c r="A174" s="12"/>
      <c r="B174" s="203"/>
      <c r="C174" s="204"/>
      <c r="D174" s="205" t="s">
        <v>72</v>
      </c>
      <c r="E174" s="217" t="s">
        <v>1274</v>
      </c>
      <c r="F174" s="217" t="s">
        <v>1275</v>
      </c>
      <c r="G174" s="204"/>
      <c r="H174" s="204"/>
      <c r="I174" s="207"/>
      <c r="J174" s="218">
        <f>BK174</f>
        <v>0</v>
      </c>
      <c r="K174" s="204"/>
      <c r="L174" s="209"/>
      <c r="M174" s="210"/>
      <c r="N174" s="211"/>
      <c r="O174" s="211"/>
      <c r="P174" s="212">
        <f>SUM(P175:P190)</f>
        <v>0</v>
      </c>
      <c r="Q174" s="211"/>
      <c r="R174" s="212">
        <f>SUM(R175:R190)</f>
        <v>0</v>
      </c>
      <c r="S174" s="211"/>
      <c r="T174" s="213">
        <f>SUM(T175:T190)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4" t="s">
        <v>151</v>
      </c>
      <c r="AT174" s="215" t="s">
        <v>72</v>
      </c>
      <c r="AU174" s="215" t="s">
        <v>81</v>
      </c>
      <c r="AY174" s="214" t="s">
        <v>144</v>
      </c>
      <c r="BK174" s="216">
        <f>SUM(BK175:BK190)</f>
        <v>0</v>
      </c>
    </row>
    <row r="175" spans="1:65" s="2" customFormat="1" ht="16.5" customHeight="1">
      <c r="A175" s="39"/>
      <c r="B175" s="40"/>
      <c r="C175" s="219" t="s">
        <v>382</v>
      </c>
      <c r="D175" s="219" t="s">
        <v>147</v>
      </c>
      <c r="E175" s="220" t="s">
        <v>1276</v>
      </c>
      <c r="F175" s="221" t="s">
        <v>1277</v>
      </c>
      <c r="G175" s="222" t="s">
        <v>889</v>
      </c>
      <c r="H175" s="223">
        <v>1</v>
      </c>
      <c r="I175" s="224"/>
      <c r="J175" s="225">
        <f>ROUND(I175*H175,2)</f>
        <v>0</v>
      </c>
      <c r="K175" s="221" t="s">
        <v>1</v>
      </c>
      <c r="L175" s="45"/>
      <c r="M175" s="226" t="s">
        <v>1</v>
      </c>
      <c r="N175" s="227" t="s">
        <v>38</v>
      </c>
      <c r="O175" s="92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0" t="s">
        <v>1206</v>
      </c>
      <c r="AT175" s="230" t="s">
        <v>147</v>
      </c>
      <c r="AU175" s="230" t="s">
        <v>83</v>
      </c>
      <c r="AY175" s="18" t="s">
        <v>144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8" t="s">
        <v>81</v>
      </c>
      <c r="BK175" s="231">
        <f>ROUND(I175*H175,2)</f>
        <v>0</v>
      </c>
      <c r="BL175" s="18" t="s">
        <v>1206</v>
      </c>
      <c r="BM175" s="230" t="s">
        <v>1278</v>
      </c>
    </row>
    <row r="176" spans="1:47" s="2" customFormat="1" ht="12">
      <c r="A176" s="39"/>
      <c r="B176" s="40"/>
      <c r="C176" s="41"/>
      <c r="D176" s="232" t="s">
        <v>153</v>
      </c>
      <c r="E176" s="41"/>
      <c r="F176" s="233" t="s">
        <v>1277</v>
      </c>
      <c r="G176" s="41"/>
      <c r="H176" s="41"/>
      <c r="I176" s="234"/>
      <c r="J176" s="41"/>
      <c r="K176" s="41"/>
      <c r="L176" s="45"/>
      <c r="M176" s="235"/>
      <c r="N176" s="236"/>
      <c r="O176" s="92"/>
      <c r="P176" s="92"/>
      <c r="Q176" s="92"/>
      <c r="R176" s="92"/>
      <c r="S176" s="92"/>
      <c r="T176" s="93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153</v>
      </c>
      <c r="AU176" s="18" t="s">
        <v>83</v>
      </c>
    </row>
    <row r="177" spans="1:65" s="2" customFormat="1" ht="24.15" customHeight="1">
      <c r="A177" s="39"/>
      <c r="B177" s="40"/>
      <c r="C177" s="219" t="s">
        <v>390</v>
      </c>
      <c r="D177" s="219" t="s">
        <v>147</v>
      </c>
      <c r="E177" s="220" t="s">
        <v>1279</v>
      </c>
      <c r="F177" s="221" t="s">
        <v>1280</v>
      </c>
      <c r="G177" s="222" t="s">
        <v>889</v>
      </c>
      <c r="H177" s="223">
        <v>1</v>
      </c>
      <c r="I177" s="224"/>
      <c r="J177" s="225">
        <f>ROUND(I177*H177,2)</f>
        <v>0</v>
      </c>
      <c r="K177" s="221" t="s">
        <v>1</v>
      </c>
      <c r="L177" s="45"/>
      <c r="M177" s="226" t="s">
        <v>1</v>
      </c>
      <c r="N177" s="227" t="s">
        <v>38</v>
      </c>
      <c r="O177" s="92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0" t="s">
        <v>1206</v>
      </c>
      <c r="AT177" s="230" t="s">
        <v>147</v>
      </c>
      <c r="AU177" s="230" t="s">
        <v>83</v>
      </c>
      <c r="AY177" s="18" t="s">
        <v>144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8" t="s">
        <v>81</v>
      </c>
      <c r="BK177" s="231">
        <f>ROUND(I177*H177,2)</f>
        <v>0</v>
      </c>
      <c r="BL177" s="18" t="s">
        <v>1206</v>
      </c>
      <c r="BM177" s="230" t="s">
        <v>1281</v>
      </c>
    </row>
    <row r="178" spans="1:47" s="2" customFormat="1" ht="12">
      <c r="A178" s="39"/>
      <c r="B178" s="40"/>
      <c r="C178" s="41"/>
      <c r="D178" s="232" t="s">
        <v>153</v>
      </c>
      <c r="E178" s="41"/>
      <c r="F178" s="233" t="s">
        <v>1280</v>
      </c>
      <c r="G178" s="41"/>
      <c r="H178" s="41"/>
      <c r="I178" s="234"/>
      <c r="J178" s="41"/>
      <c r="K178" s="41"/>
      <c r="L178" s="45"/>
      <c r="M178" s="235"/>
      <c r="N178" s="236"/>
      <c r="O178" s="92"/>
      <c r="P178" s="92"/>
      <c r="Q178" s="92"/>
      <c r="R178" s="92"/>
      <c r="S178" s="92"/>
      <c r="T178" s="93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153</v>
      </c>
      <c r="AU178" s="18" t="s">
        <v>83</v>
      </c>
    </row>
    <row r="179" spans="1:65" s="2" customFormat="1" ht="16.5" customHeight="1">
      <c r="A179" s="39"/>
      <c r="B179" s="40"/>
      <c r="C179" s="219" t="s">
        <v>394</v>
      </c>
      <c r="D179" s="219" t="s">
        <v>147</v>
      </c>
      <c r="E179" s="220" t="s">
        <v>1282</v>
      </c>
      <c r="F179" s="221" t="s">
        <v>1283</v>
      </c>
      <c r="G179" s="222" t="s">
        <v>889</v>
      </c>
      <c r="H179" s="223">
        <v>1</v>
      </c>
      <c r="I179" s="224"/>
      <c r="J179" s="225">
        <f>ROUND(I179*H179,2)</f>
        <v>0</v>
      </c>
      <c r="K179" s="221" t="s">
        <v>1</v>
      </c>
      <c r="L179" s="45"/>
      <c r="M179" s="226" t="s">
        <v>1</v>
      </c>
      <c r="N179" s="227" t="s">
        <v>38</v>
      </c>
      <c r="O179" s="92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0" t="s">
        <v>1206</v>
      </c>
      <c r="AT179" s="230" t="s">
        <v>147</v>
      </c>
      <c r="AU179" s="230" t="s">
        <v>83</v>
      </c>
      <c r="AY179" s="18" t="s">
        <v>144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8" t="s">
        <v>81</v>
      </c>
      <c r="BK179" s="231">
        <f>ROUND(I179*H179,2)</f>
        <v>0</v>
      </c>
      <c r="BL179" s="18" t="s">
        <v>1206</v>
      </c>
      <c r="BM179" s="230" t="s">
        <v>1284</v>
      </c>
    </row>
    <row r="180" spans="1:47" s="2" customFormat="1" ht="12">
      <c r="A180" s="39"/>
      <c r="B180" s="40"/>
      <c r="C180" s="41"/>
      <c r="D180" s="232" t="s">
        <v>153</v>
      </c>
      <c r="E180" s="41"/>
      <c r="F180" s="233" t="s">
        <v>1283</v>
      </c>
      <c r="G180" s="41"/>
      <c r="H180" s="41"/>
      <c r="I180" s="234"/>
      <c r="J180" s="41"/>
      <c r="K180" s="41"/>
      <c r="L180" s="45"/>
      <c r="M180" s="235"/>
      <c r="N180" s="236"/>
      <c r="O180" s="92"/>
      <c r="P180" s="92"/>
      <c r="Q180" s="92"/>
      <c r="R180" s="92"/>
      <c r="S180" s="92"/>
      <c r="T180" s="93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153</v>
      </c>
      <c r="AU180" s="18" t="s">
        <v>83</v>
      </c>
    </row>
    <row r="181" spans="1:65" s="2" customFormat="1" ht="16.5" customHeight="1">
      <c r="A181" s="39"/>
      <c r="B181" s="40"/>
      <c r="C181" s="219" t="s">
        <v>399</v>
      </c>
      <c r="D181" s="219" t="s">
        <v>147</v>
      </c>
      <c r="E181" s="220" t="s">
        <v>1285</v>
      </c>
      <c r="F181" s="221" t="s">
        <v>1286</v>
      </c>
      <c r="G181" s="222" t="s">
        <v>889</v>
      </c>
      <c r="H181" s="223">
        <v>1</v>
      </c>
      <c r="I181" s="224"/>
      <c r="J181" s="225">
        <f>ROUND(I181*H181,2)</f>
        <v>0</v>
      </c>
      <c r="K181" s="221" t="s">
        <v>1</v>
      </c>
      <c r="L181" s="45"/>
      <c r="M181" s="226" t="s">
        <v>1</v>
      </c>
      <c r="N181" s="227" t="s">
        <v>38</v>
      </c>
      <c r="O181" s="92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0" t="s">
        <v>1206</v>
      </c>
      <c r="AT181" s="230" t="s">
        <v>147</v>
      </c>
      <c r="AU181" s="230" t="s">
        <v>83</v>
      </c>
      <c r="AY181" s="18" t="s">
        <v>144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8" t="s">
        <v>81</v>
      </c>
      <c r="BK181" s="231">
        <f>ROUND(I181*H181,2)</f>
        <v>0</v>
      </c>
      <c r="BL181" s="18" t="s">
        <v>1206</v>
      </c>
      <c r="BM181" s="230" t="s">
        <v>1287</v>
      </c>
    </row>
    <row r="182" spans="1:47" s="2" customFormat="1" ht="12">
      <c r="A182" s="39"/>
      <c r="B182" s="40"/>
      <c r="C182" s="41"/>
      <c r="D182" s="232" t="s">
        <v>153</v>
      </c>
      <c r="E182" s="41"/>
      <c r="F182" s="233" t="s">
        <v>1286</v>
      </c>
      <c r="G182" s="41"/>
      <c r="H182" s="41"/>
      <c r="I182" s="234"/>
      <c r="J182" s="41"/>
      <c r="K182" s="41"/>
      <c r="L182" s="45"/>
      <c r="M182" s="235"/>
      <c r="N182" s="236"/>
      <c r="O182" s="92"/>
      <c r="P182" s="92"/>
      <c r="Q182" s="92"/>
      <c r="R182" s="92"/>
      <c r="S182" s="92"/>
      <c r="T182" s="93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153</v>
      </c>
      <c r="AU182" s="18" t="s">
        <v>83</v>
      </c>
    </row>
    <row r="183" spans="1:65" s="2" customFormat="1" ht="24.15" customHeight="1">
      <c r="A183" s="39"/>
      <c r="B183" s="40"/>
      <c r="C183" s="219" t="s">
        <v>7</v>
      </c>
      <c r="D183" s="219" t="s">
        <v>147</v>
      </c>
      <c r="E183" s="220" t="s">
        <v>1288</v>
      </c>
      <c r="F183" s="221" t="s">
        <v>1289</v>
      </c>
      <c r="G183" s="222" t="s">
        <v>889</v>
      </c>
      <c r="H183" s="223">
        <v>1</v>
      </c>
      <c r="I183" s="224"/>
      <c r="J183" s="225">
        <f>ROUND(I183*H183,2)</f>
        <v>0</v>
      </c>
      <c r="K183" s="221" t="s">
        <v>1</v>
      </c>
      <c r="L183" s="45"/>
      <c r="M183" s="226" t="s">
        <v>1</v>
      </c>
      <c r="N183" s="227" t="s">
        <v>38</v>
      </c>
      <c r="O183" s="92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0" t="s">
        <v>1206</v>
      </c>
      <c r="AT183" s="230" t="s">
        <v>147</v>
      </c>
      <c r="AU183" s="230" t="s">
        <v>83</v>
      </c>
      <c r="AY183" s="18" t="s">
        <v>144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8" t="s">
        <v>81</v>
      </c>
      <c r="BK183" s="231">
        <f>ROUND(I183*H183,2)</f>
        <v>0</v>
      </c>
      <c r="BL183" s="18" t="s">
        <v>1206</v>
      </c>
      <c r="BM183" s="230" t="s">
        <v>1290</v>
      </c>
    </row>
    <row r="184" spans="1:47" s="2" customFormat="1" ht="12">
      <c r="A184" s="39"/>
      <c r="B184" s="40"/>
      <c r="C184" s="41"/>
      <c r="D184" s="232" t="s">
        <v>153</v>
      </c>
      <c r="E184" s="41"/>
      <c r="F184" s="233" t="s">
        <v>1289</v>
      </c>
      <c r="G184" s="41"/>
      <c r="H184" s="41"/>
      <c r="I184" s="234"/>
      <c r="J184" s="41"/>
      <c r="K184" s="41"/>
      <c r="L184" s="45"/>
      <c r="M184" s="235"/>
      <c r="N184" s="236"/>
      <c r="O184" s="92"/>
      <c r="P184" s="92"/>
      <c r="Q184" s="92"/>
      <c r="R184" s="92"/>
      <c r="S184" s="92"/>
      <c r="T184" s="93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153</v>
      </c>
      <c r="AU184" s="18" t="s">
        <v>83</v>
      </c>
    </row>
    <row r="185" spans="1:65" s="2" customFormat="1" ht="16.5" customHeight="1">
      <c r="A185" s="39"/>
      <c r="B185" s="40"/>
      <c r="C185" s="219" t="s">
        <v>406</v>
      </c>
      <c r="D185" s="219" t="s">
        <v>147</v>
      </c>
      <c r="E185" s="220" t="s">
        <v>1291</v>
      </c>
      <c r="F185" s="221" t="s">
        <v>1292</v>
      </c>
      <c r="G185" s="222" t="s">
        <v>889</v>
      </c>
      <c r="H185" s="223">
        <v>1</v>
      </c>
      <c r="I185" s="224"/>
      <c r="J185" s="225">
        <f>ROUND(I185*H185,2)</f>
        <v>0</v>
      </c>
      <c r="K185" s="221" t="s">
        <v>1</v>
      </c>
      <c r="L185" s="45"/>
      <c r="M185" s="226" t="s">
        <v>1</v>
      </c>
      <c r="N185" s="227" t="s">
        <v>38</v>
      </c>
      <c r="O185" s="92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0" t="s">
        <v>1206</v>
      </c>
      <c r="AT185" s="230" t="s">
        <v>147</v>
      </c>
      <c r="AU185" s="230" t="s">
        <v>83</v>
      </c>
      <c r="AY185" s="18" t="s">
        <v>144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8" t="s">
        <v>81</v>
      </c>
      <c r="BK185" s="231">
        <f>ROUND(I185*H185,2)</f>
        <v>0</v>
      </c>
      <c r="BL185" s="18" t="s">
        <v>1206</v>
      </c>
      <c r="BM185" s="230" t="s">
        <v>1293</v>
      </c>
    </row>
    <row r="186" spans="1:47" s="2" customFormat="1" ht="12">
      <c r="A186" s="39"/>
      <c r="B186" s="40"/>
      <c r="C186" s="41"/>
      <c r="D186" s="232" t="s">
        <v>153</v>
      </c>
      <c r="E186" s="41"/>
      <c r="F186" s="233" t="s">
        <v>1292</v>
      </c>
      <c r="G186" s="41"/>
      <c r="H186" s="41"/>
      <c r="I186" s="234"/>
      <c r="J186" s="41"/>
      <c r="K186" s="41"/>
      <c r="L186" s="45"/>
      <c r="M186" s="235"/>
      <c r="N186" s="236"/>
      <c r="O186" s="92"/>
      <c r="P186" s="92"/>
      <c r="Q186" s="92"/>
      <c r="R186" s="92"/>
      <c r="S186" s="92"/>
      <c r="T186" s="93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153</v>
      </c>
      <c r="AU186" s="18" t="s">
        <v>83</v>
      </c>
    </row>
    <row r="187" spans="1:65" s="2" customFormat="1" ht="21.75" customHeight="1">
      <c r="A187" s="39"/>
      <c r="B187" s="40"/>
      <c r="C187" s="219" t="s">
        <v>410</v>
      </c>
      <c r="D187" s="219" t="s">
        <v>147</v>
      </c>
      <c r="E187" s="220" t="s">
        <v>1294</v>
      </c>
      <c r="F187" s="221" t="s">
        <v>1295</v>
      </c>
      <c r="G187" s="222" t="s">
        <v>889</v>
      </c>
      <c r="H187" s="223">
        <v>1</v>
      </c>
      <c r="I187" s="224"/>
      <c r="J187" s="225">
        <f>ROUND(I187*H187,2)</f>
        <v>0</v>
      </c>
      <c r="K187" s="221" t="s">
        <v>1</v>
      </c>
      <c r="L187" s="45"/>
      <c r="M187" s="226" t="s">
        <v>1</v>
      </c>
      <c r="N187" s="227" t="s">
        <v>38</v>
      </c>
      <c r="O187" s="92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0" t="s">
        <v>1206</v>
      </c>
      <c r="AT187" s="230" t="s">
        <v>147</v>
      </c>
      <c r="AU187" s="230" t="s">
        <v>83</v>
      </c>
      <c r="AY187" s="18" t="s">
        <v>144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8" t="s">
        <v>81</v>
      </c>
      <c r="BK187" s="231">
        <f>ROUND(I187*H187,2)</f>
        <v>0</v>
      </c>
      <c r="BL187" s="18" t="s">
        <v>1206</v>
      </c>
      <c r="BM187" s="230" t="s">
        <v>1296</v>
      </c>
    </row>
    <row r="188" spans="1:47" s="2" customFormat="1" ht="12">
      <c r="A188" s="39"/>
      <c r="B188" s="40"/>
      <c r="C188" s="41"/>
      <c r="D188" s="232" t="s">
        <v>153</v>
      </c>
      <c r="E188" s="41"/>
      <c r="F188" s="233" t="s">
        <v>1295</v>
      </c>
      <c r="G188" s="41"/>
      <c r="H188" s="41"/>
      <c r="I188" s="234"/>
      <c r="J188" s="41"/>
      <c r="K188" s="41"/>
      <c r="L188" s="45"/>
      <c r="M188" s="235"/>
      <c r="N188" s="236"/>
      <c r="O188" s="92"/>
      <c r="P188" s="92"/>
      <c r="Q188" s="92"/>
      <c r="R188" s="92"/>
      <c r="S188" s="92"/>
      <c r="T188" s="93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153</v>
      </c>
      <c r="AU188" s="18" t="s">
        <v>83</v>
      </c>
    </row>
    <row r="189" spans="1:65" s="2" customFormat="1" ht="16.5" customHeight="1">
      <c r="A189" s="39"/>
      <c r="B189" s="40"/>
      <c r="C189" s="219" t="s">
        <v>415</v>
      </c>
      <c r="D189" s="219" t="s">
        <v>147</v>
      </c>
      <c r="E189" s="220" t="s">
        <v>1297</v>
      </c>
      <c r="F189" s="221" t="s">
        <v>1298</v>
      </c>
      <c r="G189" s="222" t="s">
        <v>1</v>
      </c>
      <c r="H189" s="223">
        <v>1</v>
      </c>
      <c r="I189" s="224"/>
      <c r="J189" s="225">
        <f>ROUND(I189*H189,2)</f>
        <v>0</v>
      </c>
      <c r="K189" s="221" t="s">
        <v>1</v>
      </c>
      <c r="L189" s="45"/>
      <c r="M189" s="226" t="s">
        <v>1</v>
      </c>
      <c r="N189" s="227" t="s">
        <v>38</v>
      </c>
      <c r="O189" s="92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0" t="s">
        <v>1206</v>
      </c>
      <c r="AT189" s="230" t="s">
        <v>147</v>
      </c>
      <c r="AU189" s="230" t="s">
        <v>83</v>
      </c>
      <c r="AY189" s="18" t="s">
        <v>144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8" t="s">
        <v>81</v>
      </c>
      <c r="BK189" s="231">
        <f>ROUND(I189*H189,2)</f>
        <v>0</v>
      </c>
      <c r="BL189" s="18" t="s">
        <v>1206</v>
      </c>
      <c r="BM189" s="230" t="s">
        <v>1299</v>
      </c>
    </row>
    <row r="190" spans="1:47" s="2" customFormat="1" ht="12">
      <c r="A190" s="39"/>
      <c r="B190" s="40"/>
      <c r="C190" s="41"/>
      <c r="D190" s="232" t="s">
        <v>153</v>
      </c>
      <c r="E190" s="41"/>
      <c r="F190" s="233" t="s">
        <v>1298</v>
      </c>
      <c r="G190" s="41"/>
      <c r="H190" s="41"/>
      <c r="I190" s="234"/>
      <c r="J190" s="41"/>
      <c r="K190" s="41"/>
      <c r="L190" s="45"/>
      <c r="M190" s="235"/>
      <c r="N190" s="236"/>
      <c r="O190" s="92"/>
      <c r="P190" s="92"/>
      <c r="Q190" s="92"/>
      <c r="R190" s="92"/>
      <c r="S190" s="92"/>
      <c r="T190" s="93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153</v>
      </c>
      <c r="AU190" s="18" t="s">
        <v>83</v>
      </c>
    </row>
    <row r="191" spans="1:63" s="12" customFormat="1" ht="25.9" customHeight="1">
      <c r="A191" s="12"/>
      <c r="B191" s="203"/>
      <c r="C191" s="204"/>
      <c r="D191" s="205" t="s">
        <v>72</v>
      </c>
      <c r="E191" s="206" t="s">
        <v>105</v>
      </c>
      <c r="F191" s="206" t="s">
        <v>105</v>
      </c>
      <c r="G191" s="204"/>
      <c r="H191" s="204"/>
      <c r="I191" s="207"/>
      <c r="J191" s="208">
        <f>BK191</f>
        <v>0</v>
      </c>
      <c r="K191" s="204"/>
      <c r="L191" s="209"/>
      <c r="M191" s="210"/>
      <c r="N191" s="211"/>
      <c r="O191" s="211"/>
      <c r="P191" s="212">
        <f>P192</f>
        <v>0</v>
      </c>
      <c r="Q191" s="211"/>
      <c r="R191" s="212">
        <f>R192</f>
        <v>0</v>
      </c>
      <c r="S191" s="211"/>
      <c r="T191" s="213">
        <f>T192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4" t="s">
        <v>298</v>
      </c>
      <c r="AT191" s="215" t="s">
        <v>72</v>
      </c>
      <c r="AU191" s="215" t="s">
        <v>73</v>
      </c>
      <c r="AY191" s="214" t="s">
        <v>144</v>
      </c>
      <c r="BK191" s="216">
        <f>BK192</f>
        <v>0</v>
      </c>
    </row>
    <row r="192" spans="1:63" s="12" customFormat="1" ht="22.8" customHeight="1">
      <c r="A192" s="12"/>
      <c r="B192" s="203"/>
      <c r="C192" s="204"/>
      <c r="D192" s="205" t="s">
        <v>72</v>
      </c>
      <c r="E192" s="217" t="s">
        <v>1300</v>
      </c>
      <c r="F192" s="217" t="s">
        <v>1301</v>
      </c>
      <c r="G192" s="204"/>
      <c r="H192" s="204"/>
      <c r="I192" s="207"/>
      <c r="J192" s="218">
        <f>BK192</f>
        <v>0</v>
      </c>
      <c r="K192" s="204"/>
      <c r="L192" s="209"/>
      <c r="M192" s="210"/>
      <c r="N192" s="211"/>
      <c r="O192" s="211"/>
      <c r="P192" s="212">
        <f>SUM(P193:P204)</f>
        <v>0</v>
      </c>
      <c r="Q192" s="211"/>
      <c r="R192" s="212">
        <f>SUM(R193:R204)</f>
        <v>0</v>
      </c>
      <c r="S192" s="211"/>
      <c r="T192" s="213">
        <f>SUM(T193:T204)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4" t="s">
        <v>298</v>
      </c>
      <c r="AT192" s="215" t="s">
        <v>72</v>
      </c>
      <c r="AU192" s="215" t="s">
        <v>81</v>
      </c>
      <c r="AY192" s="214" t="s">
        <v>144</v>
      </c>
      <c r="BK192" s="216">
        <f>SUM(BK193:BK204)</f>
        <v>0</v>
      </c>
    </row>
    <row r="193" spans="1:65" s="2" customFormat="1" ht="16.5" customHeight="1">
      <c r="A193" s="39"/>
      <c r="B193" s="40"/>
      <c r="C193" s="219" t="s">
        <v>420</v>
      </c>
      <c r="D193" s="219" t="s">
        <v>147</v>
      </c>
      <c r="E193" s="220" t="s">
        <v>1302</v>
      </c>
      <c r="F193" s="221" t="s">
        <v>1303</v>
      </c>
      <c r="G193" s="222" t="s">
        <v>889</v>
      </c>
      <c r="H193" s="223">
        <v>1</v>
      </c>
      <c r="I193" s="224"/>
      <c r="J193" s="225">
        <f>ROUND(I193*H193,2)</f>
        <v>0</v>
      </c>
      <c r="K193" s="221" t="s">
        <v>1</v>
      </c>
      <c r="L193" s="45"/>
      <c r="M193" s="226" t="s">
        <v>1</v>
      </c>
      <c r="N193" s="227" t="s">
        <v>38</v>
      </c>
      <c r="O193" s="92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0" t="s">
        <v>151</v>
      </c>
      <c r="AT193" s="230" t="s">
        <v>147</v>
      </c>
      <c r="AU193" s="230" t="s">
        <v>83</v>
      </c>
      <c r="AY193" s="18" t="s">
        <v>144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8" t="s">
        <v>81</v>
      </c>
      <c r="BK193" s="231">
        <f>ROUND(I193*H193,2)</f>
        <v>0</v>
      </c>
      <c r="BL193" s="18" t="s">
        <v>151</v>
      </c>
      <c r="BM193" s="230" t="s">
        <v>1304</v>
      </c>
    </row>
    <row r="194" spans="1:47" s="2" customFormat="1" ht="12">
      <c r="A194" s="39"/>
      <c r="B194" s="40"/>
      <c r="C194" s="41"/>
      <c r="D194" s="232" t="s">
        <v>153</v>
      </c>
      <c r="E194" s="41"/>
      <c r="F194" s="233" t="s">
        <v>1303</v>
      </c>
      <c r="G194" s="41"/>
      <c r="H194" s="41"/>
      <c r="I194" s="234"/>
      <c r="J194" s="41"/>
      <c r="K194" s="41"/>
      <c r="L194" s="45"/>
      <c r="M194" s="235"/>
      <c r="N194" s="236"/>
      <c r="O194" s="92"/>
      <c r="P194" s="92"/>
      <c r="Q194" s="92"/>
      <c r="R194" s="92"/>
      <c r="S194" s="92"/>
      <c r="T194" s="93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153</v>
      </c>
      <c r="AU194" s="18" t="s">
        <v>83</v>
      </c>
    </row>
    <row r="195" spans="1:65" s="2" customFormat="1" ht="16.5" customHeight="1">
      <c r="A195" s="39"/>
      <c r="B195" s="40"/>
      <c r="C195" s="219" t="s">
        <v>425</v>
      </c>
      <c r="D195" s="219" t="s">
        <v>147</v>
      </c>
      <c r="E195" s="220" t="s">
        <v>1305</v>
      </c>
      <c r="F195" s="221" t="s">
        <v>1306</v>
      </c>
      <c r="G195" s="222" t="s">
        <v>889</v>
      </c>
      <c r="H195" s="223">
        <v>1</v>
      </c>
      <c r="I195" s="224"/>
      <c r="J195" s="225">
        <f>ROUND(I195*H195,2)</f>
        <v>0</v>
      </c>
      <c r="K195" s="221" t="s">
        <v>1</v>
      </c>
      <c r="L195" s="45"/>
      <c r="M195" s="226" t="s">
        <v>1</v>
      </c>
      <c r="N195" s="227" t="s">
        <v>38</v>
      </c>
      <c r="O195" s="92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0" t="s">
        <v>151</v>
      </c>
      <c r="AT195" s="230" t="s">
        <v>147</v>
      </c>
      <c r="AU195" s="230" t="s">
        <v>83</v>
      </c>
      <c r="AY195" s="18" t="s">
        <v>144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8" t="s">
        <v>81</v>
      </c>
      <c r="BK195" s="231">
        <f>ROUND(I195*H195,2)</f>
        <v>0</v>
      </c>
      <c r="BL195" s="18" t="s">
        <v>151</v>
      </c>
      <c r="BM195" s="230" t="s">
        <v>1307</v>
      </c>
    </row>
    <row r="196" spans="1:47" s="2" customFormat="1" ht="12">
      <c r="A196" s="39"/>
      <c r="B196" s="40"/>
      <c r="C196" s="41"/>
      <c r="D196" s="232" t="s">
        <v>153</v>
      </c>
      <c r="E196" s="41"/>
      <c r="F196" s="233" t="s">
        <v>1306</v>
      </c>
      <c r="G196" s="41"/>
      <c r="H196" s="41"/>
      <c r="I196" s="234"/>
      <c r="J196" s="41"/>
      <c r="K196" s="41"/>
      <c r="L196" s="45"/>
      <c r="M196" s="235"/>
      <c r="N196" s="236"/>
      <c r="O196" s="92"/>
      <c r="P196" s="92"/>
      <c r="Q196" s="92"/>
      <c r="R196" s="92"/>
      <c r="S196" s="92"/>
      <c r="T196" s="93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153</v>
      </c>
      <c r="AU196" s="18" t="s">
        <v>83</v>
      </c>
    </row>
    <row r="197" spans="1:65" s="2" customFormat="1" ht="24.15" customHeight="1">
      <c r="A197" s="39"/>
      <c r="B197" s="40"/>
      <c r="C197" s="219" t="s">
        <v>430</v>
      </c>
      <c r="D197" s="219" t="s">
        <v>147</v>
      </c>
      <c r="E197" s="220" t="s">
        <v>1308</v>
      </c>
      <c r="F197" s="221" t="s">
        <v>1309</v>
      </c>
      <c r="G197" s="222" t="s">
        <v>889</v>
      </c>
      <c r="H197" s="223">
        <v>1</v>
      </c>
      <c r="I197" s="224"/>
      <c r="J197" s="225">
        <f>ROUND(I197*H197,2)</f>
        <v>0</v>
      </c>
      <c r="K197" s="221" t="s">
        <v>1</v>
      </c>
      <c r="L197" s="45"/>
      <c r="M197" s="226" t="s">
        <v>1</v>
      </c>
      <c r="N197" s="227" t="s">
        <v>38</v>
      </c>
      <c r="O197" s="92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151</v>
      </c>
      <c r="AT197" s="230" t="s">
        <v>147</v>
      </c>
      <c r="AU197" s="230" t="s">
        <v>83</v>
      </c>
      <c r="AY197" s="18" t="s">
        <v>144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81</v>
      </c>
      <c r="BK197" s="231">
        <f>ROUND(I197*H197,2)</f>
        <v>0</v>
      </c>
      <c r="BL197" s="18" t="s">
        <v>151</v>
      </c>
      <c r="BM197" s="230" t="s">
        <v>1310</v>
      </c>
    </row>
    <row r="198" spans="1:47" s="2" customFormat="1" ht="12">
      <c r="A198" s="39"/>
      <c r="B198" s="40"/>
      <c r="C198" s="41"/>
      <c r="D198" s="232" t="s">
        <v>153</v>
      </c>
      <c r="E198" s="41"/>
      <c r="F198" s="233" t="s">
        <v>1309</v>
      </c>
      <c r="G198" s="41"/>
      <c r="H198" s="41"/>
      <c r="I198" s="234"/>
      <c r="J198" s="41"/>
      <c r="K198" s="41"/>
      <c r="L198" s="45"/>
      <c r="M198" s="235"/>
      <c r="N198" s="236"/>
      <c r="O198" s="92"/>
      <c r="P198" s="92"/>
      <c r="Q198" s="92"/>
      <c r="R198" s="92"/>
      <c r="S198" s="92"/>
      <c r="T198" s="93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153</v>
      </c>
      <c r="AU198" s="18" t="s">
        <v>83</v>
      </c>
    </row>
    <row r="199" spans="1:65" s="2" customFormat="1" ht="37.8" customHeight="1">
      <c r="A199" s="39"/>
      <c r="B199" s="40"/>
      <c r="C199" s="219" t="s">
        <v>435</v>
      </c>
      <c r="D199" s="219" t="s">
        <v>147</v>
      </c>
      <c r="E199" s="220" t="s">
        <v>1311</v>
      </c>
      <c r="F199" s="221" t="s">
        <v>1312</v>
      </c>
      <c r="G199" s="222" t="s">
        <v>385</v>
      </c>
      <c r="H199" s="290"/>
      <c r="I199" s="224"/>
      <c r="J199" s="225">
        <f>ROUND(I199*H199,2)</f>
        <v>0</v>
      </c>
      <c r="K199" s="221" t="s">
        <v>1</v>
      </c>
      <c r="L199" s="45"/>
      <c r="M199" s="226" t="s">
        <v>1</v>
      </c>
      <c r="N199" s="227" t="s">
        <v>38</v>
      </c>
      <c r="O199" s="92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0" t="s">
        <v>151</v>
      </c>
      <c r="AT199" s="230" t="s">
        <v>147</v>
      </c>
      <c r="AU199" s="230" t="s">
        <v>83</v>
      </c>
      <c r="AY199" s="18" t="s">
        <v>144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8" t="s">
        <v>81</v>
      </c>
      <c r="BK199" s="231">
        <f>ROUND(I199*H199,2)</f>
        <v>0</v>
      </c>
      <c r="BL199" s="18" t="s">
        <v>151</v>
      </c>
      <c r="BM199" s="230" t="s">
        <v>1313</v>
      </c>
    </row>
    <row r="200" spans="1:47" s="2" customFormat="1" ht="12">
      <c r="A200" s="39"/>
      <c r="B200" s="40"/>
      <c r="C200" s="41"/>
      <c r="D200" s="232" t="s">
        <v>153</v>
      </c>
      <c r="E200" s="41"/>
      <c r="F200" s="233" t="s">
        <v>1312</v>
      </c>
      <c r="G200" s="41"/>
      <c r="H200" s="41"/>
      <c r="I200" s="234"/>
      <c r="J200" s="41"/>
      <c r="K200" s="41"/>
      <c r="L200" s="45"/>
      <c r="M200" s="235"/>
      <c r="N200" s="236"/>
      <c r="O200" s="92"/>
      <c r="P200" s="92"/>
      <c r="Q200" s="92"/>
      <c r="R200" s="92"/>
      <c r="S200" s="92"/>
      <c r="T200" s="93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153</v>
      </c>
      <c r="AU200" s="18" t="s">
        <v>83</v>
      </c>
    </row>
    <row r="201" spans="1:65" s="2" customFormat="1" ht="24.15" customHeight="1">
      <c r="A201" s="39"/>
      <c r="B201" s="40"/>
      <c r="C201" s="219" t="s">
        <v>440</v>
      </c>
      <c r="D201" s="219" t="s">
        <v>147</v>
      </c>
      <c r="E201" s="220" t="s">
        <v>1314</v>
      </c>
      <c r="F201" s="221" t="s">
        <v>1315</v>
      </c>
      <c r="G201" s="222" t="s">
        <v>889</v>
      </c>
      <c r="H201" s="223">
        <v>1</v>
      </c>
      <c r="I201" s="224"/>
      <c r="J201" s="225">
        <f>ROUND(I201*H201,2)</f>
        <v>0</v>
      </c>
      <c r="K201" s="221" t="s">
        <v>1</v>
      </c>
      <c r="L201" s="45"/>
      <c r="M201" s="226" t="s">
        <v>1</v>
      </c>
      <c r="N201" s="227" t="s">
        <v>38</v>
      </c>
      <c r="O201" s="92"/>
      <c r="P201" s="228">
        <f>O201*H201</f>
        <v>0</v>
      </c>
      <c r="Q201" s="228">
        <v>0</v>
      </c>
      <c r="R201" s="228">
        <f>Q201*H201</f>
        <v>0</v>
      </c>
      <c r="S201" s="228">
        <v>0</v>
      </c>
      <c r="T201" s="22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0" t="s">
        <v>151</v>
      </c>
      <c r="AT201" s="230" t="s">
        <v>147</v>
      </c>
      <c r="AU201" s="230" t="s">
        <v>83</v>
      </c>
      <c r="AY201" s="18" t="s">
        <v>144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8" t="s">
        <v>81</v>
      </c>
      <c r="BK201" s="231">
        <f>ROUND(I201*H201,2)</f>
        <v>0</v>
      </c>
      <c r="BL201" s="18" t="s">
        <v>151</v>
      </c>
      <c r="BM201" s="230" t="s">
        <v>1316</v>
      </c>
    </row>
    <row r="202" spans="1:47" s="2" customFormat="1" ht="12">
      <c r="A202" s="39"/>
      <c r="B202" s="40"/>
      <c r="C202" s="41"/>
      <c r="D202" s="232" t="s">
        <v>153</v>
      </c>
      <c r="E202" s="41"/>
      <c r="F202" s="233" t="s">
        <v>1315</v>
      </c>
      <c r="G202" s="41"/>
      <c r="H202" s="41"/>
      <c r="I202" s="234"/>
      <c r="J202" s="41"/>
      <c r="K202" s="41"/>
      <c r="L202" s="45"/>
      <c r="M202" s="235"/>
      <c r="N202" s="236"/>
      <c r="O202" s="92"/>
      <c r="P202" s="92"/>
      <c r="Q202" s="92"/>
      <c r="R202" s="92"/>
      <c r="S202" s="92"/>
      <c r="T202" s="93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153</v>
      </c>
      <c r="AU202" s="18" t="s">
        <v>83</v>
      </c>
    </row>
    <row r="203" spans="1:65" s="2" customFormat="1" ht="16.5" customHeight="1">
      <c r="A203" s="39"/>
      <c r="B203" s="40"/>
      <c r="C203" s="219" t="s">
        <v>444</v>
      </c>
      <c r="D203" s="219" t="s">
        <v>147</v>
      </c>
      <c r="E203" s="220" t="s">
        <v>1317</v>
      </c>
      <c r="F203" s="221" t="s">
        <v>1318</v>
      </c>
      <c r="G203" s="222" t="s">
        <v>889</v>
      </c>
      <c r="H203" s="223">
        <v>1</v>
      </c>
      <c r="I203" s="224"/>
      <c r="J203" s="225">
        <f>ROUND(I203*H203,2)</f>
        <v>0</v>
      </c>
      <c r="K203" s="221" t="s">
        <v>1</v>
      </c>
      <c r="L203" s="45"/>
      <c r="M203" s="226" t="s">
        <v>1</v>
      </c>
      <c r="N203" s="227" t="s">
        <v>38</v>
      </c>
      <c r="O203" s="92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0" t="s">
        <v>151</v>
      </c>
      <c r="AT203" s="230" t="s">
        <v>147</v>
      </c>
      <c r="AU203" s="230" t="s">
        <v>83</v>
      </c>
      <c r="AY203" s="18" t="s">
        <v>144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8" t="s">
        <v>81</v>
      </c>
      <c r="BK203" s="231">
        <f>ROUND(I203*H203,2)</f>
        <v>0</v>
      </c>
      <c r="BL203" s="18" t="s">
        <v>151</v>
      </c>
      <c r="BM203" s="230" t="s">
        <v>1319</v>
      </c>
    </row>
    <row r="204" spans="1:47" s="2" customFormat="1" ht="12">
      <c r="A204" s="39"/>
      <c r="B204" s="40"/>
      <c r="C204" s="41"/>
      <c r="D204" s="232" t="s">
        <v>153</v>
      </c>
      <c r="E204" s="41"/>
      <c r="F204" s="233" t="s">
        <v>1318</v>
      </c>
      <c r="G204" s="41"/>
      <c r="H204" s="41"/>
      <c r="I204" s="234"/>
      <c r="J204" s="41"/>
      <c r="K204" s="41"/>
      <c r="L204" s="45"/>
      <c r="M204" s="291"/>
      <c r="N204" s="292"/>
      <c r="O204" s="293"/>
      <c r="P204" s="293"/>
      <c r="Q204" s="293"/>
      <c r="R204" s="293"/>
      <c r="S204" s="293"/>
      <c r="T204" s="294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153</v>
      </c>
      <c r="AU204" s="18" t="s">
        <v>83</v>
      </c>
    </row>
    <row r="205" spans="1:31" s="2" customFormat="1" ht="6.95" customHeight="1">
      <c r="A205" s="39"/>
      <c r="B205" s="67"/>
      <c r="C205" s="68"/>
      <c r="D205" s="68"/>
      <c r="E205" s="68"/>
      <c r="F205" s="68"/>
      <c r="G205" s="68"/>
      <c r="H205" s="68"/>
      <c r="I205" s="68"/>
      <c r="J205" s="68"/>
      <c r="K205" s="68"/>
      <c r="L205" s="45"/>
      <c r="M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</row>
  </sheetData>
  <sheetProtection password="CC35" sheet="1" objects="1" scenarios="1" formatColumns="0" formatRows="0" autoFilter="0"/>
  <autoFilter ref="C129:K204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83</v>
      </c>
    </row>
    <row r="4" spans="2:46" s="1" customFormat="1" ht="24.95" customHeight="1">
      <c r="B4" s="21"/>
      <c r="D4" s="139" t="s">
        <v>108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CLVK - Nájemní jednotky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1320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29. 9. 2022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21</v>
      </c>
      <c r="F15" s="39"/>
      <c r="G15" s="39"/>
      <c r="H15" s="39"/>
      <c r="I15" s="141" t="s">
        <v>26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21</v>
      </c>
      <c r="F21" s="39"/>
      <c r="G21" s="39"/>
      <c r="H21" s="39"/>
      <c r="I21" s="141" t="s">
        <v>26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21</v>
      </c>
      <c r="F24" s="39"/>
      <c r="G24" s="39"/>
      <c r="H24" s="39"/>
      <c r="I24" s="141" t="s">
        <v>26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ROUND(J126,2)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ROUND((SUM(BE126:BE198)),2)</f>
        <v>0</v>
      </c>
      <c r="G33" s="39"/>
      <c r="H33" s="39"/>
      <c r="I33" s="156">
        <v>0.21</v>
      </c>
      <c r="J33" s="155">
        <f>ROUND(((SUM(BE126:BE198))*I33),2)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ROUND((SUM(BF126:BF198)),2)</f>
        <v>0</v>
      </c>
      <c r="G34" s="39"/>
      <c r="H34" s="39"/>
      <c r="I34" s="156">
        <v>0.15</v>
      </c>
      <c r="J34" s="155">
        <f>ROUND(((SUM(BF126:BF198))*I34),2)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ROUND((SUM(BG126:BG198)),2)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ROUND((SUM(BH126:BH198)),2)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ROUND((SUM(BI126:BI198)),2)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CLVK - Nájemní jednotky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D.1.4.6 - Elektroinstalac...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29. 9. 2022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112</v>
      </c>
      <c r="D94" s="177"/>
      <c r="E94" s="177"/>
      <c r="F94" s="177"/>
      <c r="G94" s="177"/>
      <c r="H94" s="177"/>
      <c r="I94" s="177"/>
      <c r="J94" s="178" t="s">
        <v>113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114</v>
      </c>
      <c r="D96" s="41"/>
      <c r="E96" s="41"/>
      <c r="F96" s="41"/>
      <c r="G96" s="41"/>
      <c r="H96" s="41"/>
      <c r="I96" s="41"/>
      <c r="J96" s="111">
        <f>J126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115</v>
      </c>
    </row>
    <row r="97" spans="1:31" s="9" customFormat="1" ht="24.95" customHeight="1">
      <c r="A97" s="9"/>
      <c r="B97" s="180"/>
      <c r="C97" s="181"/>
      <c r="D97" s="182" t="s">
        <v>116</v>
      </c>
      <c r="E97" s="183"/>
      <c r="F97" s="183"/>
      <c r="G97" s="183"/>
      <c r="H97" s="183"/>
      <c r="I97" s="183"/>
      <c r="J97" s="184">
        <f>J127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118</v>
      </c>
      <c r="E98" s="189"/>
      <c r="F98" s="189"/>
      <c r="G98" s="189"/>
      <c r="H98" s="189"/>
      <c r="I98" s="189"/>
      <c r="J98" s="190">
        <f>J128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119</v>
      </c>
      <c r="E99" s="189"/>
      <c r="F99" s="189"/>
      <c r="G99" s="189"/>
      <c r="H99" s="189"/>
      <c r="I99" s="189"/>
      <c r="J99" s="190">
        <f>J135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80"/>
      <c r="C100" s="181"/>
      <c r="D100" s="182" t="s">
        <v>121</v>
      </c>
      <c r="E100" s="183"/>
      <c r="F100" s="183"/>
      <c r="G100" s="183"/>
      <c r="H100" s="183"/>
      <c r="I100" s="183"/>
      <c r="J100" s="184">
        <f>J143</f>
        <v>0</v>
      </c>
      <c r="K100" s="181"/>
      <c r="L100" s="18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86"/>
      <c r="C101" s="187"/>
      <c r="D101" s="188" t="s">
        <v>1321</v>
      </c>
      <c r="E101" s="189"/>
      <c r="F101" s="189"/>
      <c r="G101" s="189"/>
      <c r="H101" s="189"/>
      <c r="I101" s="189"/>
      <c r="J101" s="190">
        <f>J144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4.85" customHeight="1">
      <c r="A102" s="10"/>
      <c r="B102" s="186"/>
      <c r="C102" s="187"/>
      <c r="D102" s="188" t="s">
        <v>1322</v>
      </c>
      <c r="E102" s="189"/>
      <c r="F102" s="189"/>
      <c r="G102" s="189"/>
      <c r="H102" s="189"/>
      <c r="I102" s="189"/>
      <c r="J102" s="190">
        <f>J145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>
      <c r="A103" s="10"/>
      <c r="B103" s="186"/>
      <c r="C103" s="187"/>
      <c r="D103" s="188" t="s">
        <v>1323</v>
      </c>
      <c r="E103" s="189"/>
      <c r="F103" s="189"/>
      <c r="G103" s="189"/>
      <c r="H103" s="189"/>
      <c r="I103" s="189"/>
      <c r="J103" s="190">
        <f>J158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>
      <c r="A104" s="10"/>
      <c r="B104" s="186"/>
      <c r="C104" s="187"/>
      <c r="D104" s="188" t="s">
        <v>1324</v>
      </c>
      <c r="E104" s="189"/>
      <c r="F104" s="189"/>
      <c r="G104" s="189"/>
      <c r="H104" s="189"/>
      <c r="I104" s="189"/>
      <c r="J104" s="190">
        <f>J165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4.85" customHeight="1">
      <c r="A105" s="10"/>
      <c r="B105" s="186"/>
      <c r="C105" s="187"/>
      <c r="D105" s="188" t="s">
        <v>1325</v>
      </c>
      <c r="E105" s="189"/>
      <c r="F105" s="189"/>
      <c r="G105" s="189"/>
      <c r="H105" s="189"/>
      <c r="I105" s="189"/>
      <c r="J105" s="190">
        <f>J178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4.85" customHeight="1">
      <c r="A106" s="10"/>
      <c r="B106" s="186"/>
      <c r="C106" s="187"/>
      <c r="D106" s="188" t="s">
        <v>1326</v>
      </c>
      <c r="E106" s="189"/>
      <c r="F106" s="189"/>
      <c r="G106" s="189"/>
      <c r="H106" s="189"/>
      <c r="I106" s="189"/>
      <c r="J106" s="190">
        <f>J183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12" spans="1:31" s="2" customFormat="1" ht="6.95" customHeight="1">
      <c r="A112" s="39"/>
      <c r="B112" s="69"/>
      <c r="C112" s="70"/>
      <c r="D112" s="70"/>
      <c r="E112" s="70"/>
      <c r="F112" s="70"/>
      <c r="G112" s="70"/>
      <c r="H112" s="70"/>
      <c r="I112" s="70"/>
      <c r="J112" s="70"/>
      <c r="K112" s="70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4.95" customHeight="1">
      <c r="A113" s="39"/>
      <c r="B113" s="40"/>
      <c r="C113" s="24" t="s">
        <v>129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16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175" t="str">
        <f>E7</f>
        <v>CLVK - Nájemní jednotky</v>
      </c>
      <c r="F116" s="33"/>
      <c r="G116" s="33"/>
      <c r="H116" s="33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109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77" t="str">
        <f>E9</f>
        <v>D.1.4.6 - Elektroinstalac...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20</v>
      </c>
      <c r="D120" s="41"/>
      <c r="E120" s="41"/>
      <c r="F120" s="28" t="str">
        <f>F12</f>
        <v xml:space="preserve"> </v>
      </c>
      <c r="G120" s="41"/>
      <c r="H120" s="41"/>
      <c r="I120" s="33" t="s">
        <v>22</v>
      </c>
      <c r="J120" s="80" t="str">
        <f>IF(J12="","",J12)</f>
        <v>29. 9. 2022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24</v>
      </c>
      <c r="D122" s="41"/>
      <c r="E122" s="41"/>
      <c r="F122" s="28" t="str">
        <f>E15</f>
        <v xml:space="preserve"> </v>
      </c>
      <c r="G122" s="41"/>
      <c r="H122" s="41"/>
      <c r="I122" s="33" t="s">
        <v>29</v>
      </c>
      <c r="J122" s="37" t="str">
        <f>E21</f>
        <v xml:space="preserve"> 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27</v>
      </c>
      <c r="D123" s="41"/>
      <c r="E123" s="41"/>
      <c r="F123" s="28" t="str">
        <f>IF(E18="","",E18)</f>
        <v>Vyplň údaj</v>
      </c>
      <c r="G123" s="41"/>
      <c r="H123" s="41"/>
      <c r="I123" s="33" t="s">
        <v>31</v>
      </c>
      <c r="J123" s="37" t="str">
        <f>E24</f>
        <v xml:space="preserve"> 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192"/>
      <c r="B125" s="193"/>
      <c r="C125" s="194" t="s">
        <v>130</v>
      </c>
      <c r="D125" s="195" t="s">
        <v>58</v>
      </c>
      <c r="E125" s="195" t="s">
        <v>54</v>
      </c>
      <c r="F125" s="195" t="s">
        <v>55</v>
      </c>
      <c r="G125" s="195" t="s">
        <v>131</v>
      </c>
      <c r="H125" s="195" t="s">
        <v>132</v>
      </c>
      <c r="I125" s="195" t="s">
        <v>133</v>
      </c>
      <c r="J125" s="195" t="s">
        <v>113</v>
      </c>
      <c r="K125" s="196" t="s">
        <v>134</v>
      </c>
      <c r="L125" s="197"/>
      <c r="M125" s="101" t="s">
        <v>1</v>
      </c>
      <c r="N125" s="102" t="s">
        <v>37</v>
      </c>
      <c r="O125" s="102" t="s">
        <v>135</v>
      </c>
      <c r="P125" s="102" t="s">
        <v>136</v>
      </c>
      <c r="Q125" s="102" t="s">
        <v>137</v>
      </c>
      <c r="R125" s="102" t="s">
        <v>138</v>
      </c>
      <c r="S125" s="102" t="s">
        <v>139</v>
      </c>
      <c r="T125" s="103" t="s">
        <v>140</v>
      </c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</row>
    <row r="126" spans="1:63" s="2" customFormat="1" ht="22.8" customHeight="1">
      <c r="A126" s="39"/>
      <c r="B126" s="40"/>
      <c r="C126" s="108" t="s">
        <v>141</v>
      </c>
      <c r="D126" s="41"/>
      <c r="E126" s="41"/>
      <c r="F126" s="41"/>
      <c r="G126" s="41"/>
      <c r="H126" s="41"/>
      <c r="I126" s="41"/>
      <c r="J126" s="198">
        <f>BK126</f>
        <v>0</v>
      </c>
      <c r="K126" s="41"/>
      <c r="L126" s="45"/>
      <c r="M126" s="104"/>
      <c r="N126" s="199"/>
      <c r="O126" s="105"/>
      <c r="P126" s="200">
        <f>P127+P143</f>
        <v>0</v>
      </c>
      <c r="Q126" s="105"/>
      <c r="R126" s="200">
        <f>R127+R143</f>
        <v>8.08015</v>
      </c>
      <c r="S126" s="105"/>
      <c r="T126" s="201">
        <f>T127+T143</f>
        <v>9.31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72</v>
      </c>
      <c r="AU126" s="18" t="s">
        <v>115</v>
      </c>
      <c r="BK126" s="202">
        <f>BK127+BK143</f>
        <v>0</v>
      </c>
    </row>
    <row r="127" spans="1:63" s="12" customFormat="1" ht="25.9" customHeight="1">
      <c r="A127" s="12"/>
      <c r="B127" s="203"/>
      <c r="C127" s="204"/>
      <c r="D127" s="205" t="s">
        <v>72</v>
      </c>
      <c r="E127" s="206" t="s">
        <v>142</v>
      </c>
      <c r="F127" s="206" t="s">
        <v>143</v>
      </c>
      <c r="G127" s="204"/>
      <c r="H127" s="204"/>
      <c r="I127" s="207"/>
      <c r="J127" s="208">
        <f>BK127</f>
        <v>0</v>
      </c>
      <c r="K127" s="204"/>
      <c r="L127" s="209"/>
      <c r="M127" s="210"/>
      <c r="N127" s="211"/>
      <c r="O127" s="211"/>
      <c r="P127" s="212">
        <f>P128+P135</f>
        <v>0</v>
      </c>
      <c r="Q127" s="211"/>
      <c r="R127" s="212">
        <f>R128+R135</f>
        <v>7.24675</v>
      </c>
      <c r="S127" s="211"/>
      <c r="T127" s="213">
        <f>T128+T135</f>
        <v>9.31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81</v>
      </c>
      <c r="AT127" s="215" t="s">
        <v>72</v>
      </c>
      <c r="AU127" s="215" t="s">
        <v>73</v>
      </c>
      <c r="AY127" s="214" t="s">
        <v>144</v>
      </c>
      <c r="BK127" s="216">
        <f>BK128+BK135</f>
        <v>0</v>
      </c>
    </row>
    <row r="128" spans="1:63" s="12" customFormat="1" ht="22.8" customHeight="1">
      <c r="A128" s="12"/>
      <c r="B128" s="203"/>
      <c r="C128" s="204"/>
      <c r="D128" s="205" t="s">
        <v>72</v>
      </c>
      <c r="E128" s="217" t="s">
        <v>164</v>
      </c>
      <c r="F128" s="217" t="s">
        <v>165</v>
      </c>
      <c r="G128" s="204"/>
      <c r="H128" s="204"/>
      <c r="I128" s="207"/>
      <c r="J128" s="218">
        <f>BK128</f>
        <v>0</v>
      </c>
      <c r="K128" s="204"/>
      <c r="L128" s="209"/>
      <c r="M128" s="210"/>
      <c r="N128" s="211"/>
      <c r="O128" s="211"/>
      <c r="P128" s="212">
        <f>SUM(P129:P134)</f>
        <v>0</v>
      </c>
      <c r="Q128" s="211"/>
      <c r="R128" s="212">
        <f>SUM(R129:R134)</f>
        <v>7.1389499999999995</v>
      </c>
      <c r="S128" s="211"/>
      <c r="T128" s="213">
        <f>SUM(T129:T134)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4" t="s">
        <v>81</v>
      </c>
      <c r="AT128" s="215" t="s">
        <v>72</v>
      </c>
      <c r="AU128" s="215" t="s">
        <v>81</v>
      </c>
      <c r="AY128" s="214" t="s">
        <v>144</v>
      </c>
      <c r="BK128" s="216">
        <f>SUM(BK129:BK134)</f>
        <v>0</v>
      </c>
    </row>
    <row r="129" spans="1:65" s="2" customFormat="1" ht="21.75" customHeight="1">
      <c r="A129" s="39"/>
      <c r="B129" s="40"/>
      <c r="C129" s="219" t="s">
        <v>81</v>
      </c>
      <c r="D129" s="219" t="s">
        <v>147</v>
      </c>
      <c r="E129" s="220" t="s">
        <v>1327</v>
      </c>
      <c r="F129" s="221" t="s">
        <v>1328</v>
      </c>
      <c r="G129" s="222" t="s">
        <v>157</v>
      </c>
      <c r="H129" s="223">
        <v>60.9</v>
      </c>
      <c r="I129" s="224"/>
      <c r="J129" s="225">
        <f>ROUND(I129*H129,2)</f>
        <v>0</v>
      </c>
      <c r="K129" s="221" t="s">
        <v>1</v>
      </c>
      <c r="L129" s="45"/>
      <c r="M129" s="226" t="s">
        <v>1</v>
      </c>
      <c r="N129" s="227" t="s">
        <v>38</v>
      </c>
      <c r="O129" s="92"/>
      <c r="P129" s="228">
        <f>O129*H129</f>
        <v>0</v>
      </c>
      <c r="Q129" s="228">
        <v>0.056</v>
      </c>
      <c r="R129" s="228">
        <f>Q129*H129</f>
        <v>3.4104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151</v>
      </c>
      <c r="AT129" s="230" t="s">
        <v>147</v>
      </c>
      <c r="AU129" s="230" t="s">
        <v>83</v>
      </c>
      <c r="AY129" s="18" t="s">
        <v>144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81</v>
      </c>
      <c r="BK129" s="231">
        <f>ROUND(I129*H129,2)</f>
        <v>0</v>
      </c>
      <c r="BL129" s="18" t="s">
        <v>151</v>
      </c>
      <c r="BM129" s="230" t="s">
        <v>1329</v>
      </c>
    </row>
    <row r="130" spans="1:47" s="2" customFormat="1" ht="12">
      <c r="A130" s="39"/>
      <c r="B130" s="40"/>
      <c r="C130" s="41"/>
      <c r="D130" s="232" t="s">
        <v>153</v>
      </c>
      <c r="E130" s="41"/>
      <c r="F130" s="233" t="s">
        <v>1330</v>
      </c>
      <c r="G130" s="41"/>
      <c r="H130" s="41"/>
      <c r="I130" s="234"/>
      <c r="J130" s="41"/>
      <c r="K130" s="41"/>
      <c r="L130" s="45"/>
      <c r="M130" s="235"/>
      <c r="N130" s="236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153</v>
      </c>
      <c r="AU130" s="18" t="s">
        <v>83</v>
      </c>
    </row>
    <row r="131" spans="1:51" s="13" customFormat="1" ht="12">
      <c r="A131" s="13"/>
      <c r="B131" s="237"/>
      <c r="C131" s="238"/>
      <c r="D131" s="232" t="s">
        <v>160</v>
      </c>
      <c r="E131" s="239" t="s">
        <v>1</v>
      </c>
      <c r="F131" s="240" t="s">
        <v>1331</v>
      </c>
      <c r="G131" s="238"/>
      <c r="H131" s="241">
        <v>60.9</v>
      </c>
      <c r="I131" s="242"/>
      <c r="J131" s="238"/>
      <c r="K131" s="238"/>
      <c r="L131" s="243"/>
      <c r="M131" s="244"/>
      <c r="N131" s="245"/>
      <c r="O131" s="245"/>
      <c r="P131" s="245"/>
      <c r="Q131" s="245"/>
      <c r="R131" s="245"/>
      <c r="S131" s="245"/>
      <c r="T131" s="24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7" t="s">
        <v>160</v>
      </c>
      <c r="AU131" s="247" t="s">
        <v>83</v>
      </c>
      <c r="AV131" s="13" t="s">
        <v>83</v>
      </c>
      <c r="AW131" s="13" t="s">
        <v>30</v>
      </c>
      <c r="AX131" s="13" t="s">
        <v>81</v>
      </c>
      <c r="AY131" s="247" t="s">
        <v>144</v>
      </c>
    </row>
    <row r="132" spans="1:65" s="2" customFormat="1" ht="24.15" customHeight="1">
      <c r="A132" s="39"/>
      <c r="B132" s="40"/>
      <c r="C132" s="219" t="s">
        <v>83</v>
      </c>
      <c r="D132" s="219" t="s">
        <v>147</v>
      </c>
      <c r="E132" s="220" t="s">
        <v>1332</v>
      </c>
      <c r="F132" s="221" t="s">
        <v>1333</v>
      </c>
      <c r="G132" s="222" t="s">
        <v>157</v>
      </c>
      <c r="H132" s="223">
        <v>52.5</v>
      </c>
      <c r="I132" s="224"/>
      <c r="J132" s="225">
        <f>ROUND(I132*H132,2)</f>
        <v>0</v>
      </c>
      <c r="K132" s="221" t="s">
        <v>1</v>
      </c>
      <c r="L132" s="45"/>
      <c r="M132" s="226" t="s">
        <v>1</v>
      </c>
      <c r="N132" s="227" t="s">
        <v>38</v>
      </c>
      <c r="O132" s="92"/>
      <c r="P132" s="228">
        <f>O132*H132</f>
        <v>0</v>
      </c>
      <c r="Q132" s="228">
        <v>0.07102</v>
      </c>
      <c r="R132" s="228">
        <f>Q132*H132</f>
        <v>3.72855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151</v>
      </c>
      <c r="AT132" s="230" t="s">
        <v>147</v>
      </c>
      <c r="AU132" s="230" t="s">
        <v>83</v>
      </c>
      <c r="AY132" s="18" t="s">
        <v>144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81</v>
      </c>
      <c r="BK132" s="231">
        <f>ROUND(I132*H132,2)</f>
        <v>0</v>
      </c>
      <c r="BL132" s="18" t="s">
        <v>151</v>
      </c>
      <c r="BM132" s="230" t="s">
        <v>1334</v>
      </c>
    </row>
    <row r="133" spans="1:47" s="2" customFormat="1" ht="12">
      <c r="A133" s="39"/>
      <c r="B133" s="40"/>
      <c r="C133" s="41"/>
      <c r="D133" s="232" t="s">
        <v>153</v>
      </c>
      <c r="E133" s="41"/>
      <c r="F133" s="233" t="s">
        <v>1335</v>
      </c>
      <c r="G133" s="41"/>
      <c r="H133" s="41"/>
      <c r="I133" s="234"/>
      <c r="J133" s="41"/>
      <c r="K133" s="41"/>
      <c r="L133" s="45"/>
      <c r="M133" s="235"/>
      <c r="N133" s="236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153</v>
      </c>
      <c r="AU133" s="18" t="s">
        <v>83</v>
      </c>
    </row>
    <row r="134" spans="1:51" s="13" customFormat="1" ht="12">
      <c r="A134" s="13"/>
      <c r="B134" s="237"/>
      <c r="C134" s="238"/>
      <c r="D134" s="232" t="s">
        <v>160</v>
      </c>
      <c r="E134" s="239" t="s">
        <v>1</v>
      </c>
      <c r="F134" s="240" t="s">
        <v>1336</v>
      </c>
      <c r="G134" s="238"/>
      <c r="H134" s="241">
        <v>52.5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7" t="s">
        <v>160</v>
      </c>
      <c r="AU134" s="247" t="s">
        <v>83</v>
      </c>
      <c r="AV134" s="13" t="s">
        <v>83</v>
      </c>
      <c r="AW134" s="13" t="s">
        <v>30</v>
      </c>
      <c r="AX134" s="13" t="s">
        <v>81</v>
      </c>
      <c r="AY134" s="247" t="s">
        <v>144</v>
      </c>
    </row>
    <row r="135" spans="1:63" s="12" customFormat="1" ht="22.8" customHeight="1">
      <c r="A135" s="12"/>
      <c r="B135" s="203"/>
      <c r="C135" s="204"/>
      <c r="D135" s="205" t="s">
        <v>72</v>
      </c>
      <c r="E135" s="217" t="s">
        <v>296</v>
      </c>
      <c r="F135" s="217" t="s">
        <v>297</v>
      </c>
      <c r="G135" s="204"/>
      <c r="H135" s="204"/>
      <c r="I135" s="207"/>
      <c r="J135" s="218">
        <f>BK135</f>
        <v>0</v>
      </c>
      <c r="K135" s="204"/>
      <c r="L135" s="209"/>
      <c r="M135" s="210"/>
      <c r="N135" s="211"/>
      <c r="O135" s="211"/>
      <c r="P135" s="212">
        <f>SUM(P136:P142)</f>
        <v>0</v>
      </c>
      <c r="Q135" s="211"/>
      <c r="R135" s="212">
        <f>SUM(R136:R142)</f>
        <v>0.1078</v>
      </c>
      <c r="S135" s="211"/>
      <c r="T135" s="213">
        <f>SUM(T136:T142)</f>
        <v>9.31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4" t="s">
        <v>81</v>
      </c>
      <c r="AT135" s="215" t="s">
        <v>72</v>
      </c>
      <c r="AU135" s="215" t="s">
        <v>81</v>
      </c>
      <c r="AY135" s="214" t="s">
        <v>144</v>
      </c>
      <c r="BK135" s="216">
        <f>SUM(BK136:BK142)</f>
        <v>0</v>
      </c>
    </row>
    <row r="136" spans="1:65" s="2" customFormat="1" ht="24.15" customHeight="1">
      <c r="A136" s="39"/>
      <c r="B136" s="40"/>
      <c r="C136" s="219" t="s">
        <v>145</v>
      </c>
      <c r="D136" s="219" t="s">
        <v>147</v>
      </c>
      <c r="E136" s="220" t="s">
        <v>1337</v>
      </c>
      <c r="F136" s="221" t="s">
        <v>1338</v>
      </c>
      <c r="G136" s="222" t="s">
        <v>1339</v>
      </c>
      <c r="H136" s="223">
        <v>2030</v>
      </c>
      <c r="I136" s="224"/>
      <c r="J136" s="225">
        <f>ROUND(I136*H136,2)</f>
        <v>0</v>
      </c>
      <c r="K136" s="221" t="s">
        <v>1</v>
      </c>
      <c r="L136" s="45"/>
      <c r="M136" s="226" t="s">
        <v>1</v>
      </c>
      <c r="N136" s="227" t="s">
        <v>38</v>
      </c>
      <c r="O136" s="92"/>
      <c r="P136" s="228">
        <f>O136*H136</f>
        <v>0</v>
      </c>
      <c r="Q136" s="228">
        <v>1E-05</v>
      </c>
      <c r="R136" s="228">
        <f>Q136*H136</f>
        <v>0.020300000000000002</v>
      </c>
      <c r="S136" s="228">
        <v>0.002</v>
      </c>
      <c r="T136" s="229">
        <f>S136*H136</f>
        <v>4.0600000000000005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151</v>
      </c>
      <c r="AT136" s="230" t="s">
        <v>147</v>
      </c>
      <c r="AU136" s="230" t="s">
        <v>83</v>
      </c>
      <c r="AY136" s="18" t="s">
        <v>144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81</v>
      </c>
      <c r="BK136" s="231">
        <f>ROUND(I136*H136,2)</f>
        <v>0</v>
      </c>
      <c r="BL136" s="18" t="s">
        <v>151</v>
      </c>
      <c r="BM136" s="230" t="s">
        <v>1340</v>
      </c>
    </row>
    <row r="137" spans="1:47" s="2" customFormat="1" ht="12">
      <c r="A137" s="39"/>
      <c r="B137" s="40"/>
      <c r="C137" s="41"/>
      <c r="D137" s="232" t="s">
        <v>153</v>
      </c>
      <c r="E137" s="41"/>
      <c r="F137" s="233" t="s">
        <v>1341</v>
      </c>
      <c r="G137" s="41"/>
      <c r="H137" s="41"/>
      <c r="I137" s="234"/>
      <c r="J137" s="41"/>
      <c r="K137" s="41"/>
      <c r="L137" s="45"/>
      <c r="M137" s="235"/>
      <c r="N137" s="236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153</v>
      </c>
      <c r="AU137" s="18" t="s">
        <v>83</v>
      </c>
    </row>
    <row r="138" spans="1:51" s="13" customFormat="1" ht="12">
      <c r="A138" s="13"/>
      <c r="B138" s="237"/>
      <c r="C138" s="238"/>
      <c r="D138" s="232" t="s">
        <v>160</v>
      </c>
      <c r="E138" s="239" t="s">
        <v>1</v>
      </c>
      <c r="F138" s="240" t="s">
        <v>1342</v>
      </c>
      <c r="G138" s="238"/>
      <c r="H138" s="241">
        <v>2900</v>
      </c>
      <c r="I138" s="242"/>
      <c r="J138" s="238"/>
      <c r="K138" s="238"/>
      <c r="L138" s="243"/>
      <c r="M138" s="244"/>
      <c r="N138" s="245"/>
      <c r="O138" s="245"/>
      <c r="P138" s="245"/>
      <c r="Q138" s="245"/>
      <c r="R138" s="245"/>
      <c r="S138" s="245"/>
      <c r="T138" s="24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7" t="s">
        <v>160</v>
      </c>
      <c r="AU138" s="247" t="s">
        <v>83</v>
      </c>
      <c r="AV138" s="13" t="s">
        <v>83</v>
      </c>
      <c r="AW138" s="13" t="s">
        <v>30</v>
      </c>
      <c r="AX138" s="13" t="s">
        <v>73</v>
      </c>
      <c r="AY138" s="247" t="s">
        <v>144</v>
      </c>
    </row>
    <row r="139" spans="1:51" s="13" customFormat="1" ht="12">
      <c r="A139" s="13"/>
      <c r="B139" s="237"/>
      <c r="C139" s="238"/>
      <c r="D139" s="232" t="s">
        <v>160</v>
      </c>
      <c r="E139" s="239" t="s">
        <v>1</v>
      </c>
      <c r="F139" s="240" t="s">
        <v>1343</v>
      </c>
      <c r="G139" s="238"/>
      <c r="H139" s="241">
        <v>2030</v>
      </c>
      <c r="I139" s="242"/>
      <c r="J139" s="238"/>
      <c r="K139" s="238"/>
      <c r="L139" s="243"/>
      <c r="M139" s="244"/>
      <c r="N139" s="245"/>
      <c r="O139" s="245"/>
      <c r="P139" s="245"/>
      <c r="Q139" s="245"/>
      <c r="R139" s="245"/>
      <c r="S139" s="245"/>
      <c r="T139" s="24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7" t="s">
        <v>160</v>
      </c>
      <c r="AU139" s="247" t="s">
        <v>83</v>
      </c>
      <c r="AV139" s="13" t="s">
        <v>83</v>
      </c>
      <c r="AW139" s="13" t="s">
        <v>30</v>
      </c>
      <c r="AX139" s="13" t="s">
        <v>81</v>
      </c>
      <c r="AY139" s="247" t="s">
        <v>144</v>
      </c>
    </row>
    <row r="140" spans="1:65" s="2" customFormat="1" ht="21.75" customHeight="1">
      <c r="A140" s="39"/>
      <c r="B140" s="40"/>
      <c r="C140" s="219" t="s">
        <v>151</v>
      </c>
      <c r="D140" s="219" t="s">
        <v>147</v>
      </c>
      <c r="E140" s="220" t="s">
        <v>1344</v>
      </c>
      <c r="F140" s="221" t="s">
        <v>1345</v>
      </c>
      <c r="G140" s="222" t="s">
        <v>1339</v>
      </c>
      <c r="H140" s="223">
        <v>1750</v>
      </c>
      <c r="I140" s="224"/>
      <c r="J140" s="225">
        <f>ROUND(I140*H140,2)</f>
        <v>0</v>
      </c>
      <c r="K140" s="221" t="s">
        <v>1</v>
      </c>
      <c r="L140" s="45"/>
      <c r="M140" s="226" t="s">
        <v>1</v>
      </c>
      <c r="N140" s="227" t="s">
        <v>38</v>
      </c>
      <c r="O140" s="92"/>
      <c r="P140" s="228">
        <f>O140*H140</f>
        <v>0</v>
      </c>
      <c r="Q140" s="228">
        <v>5E-05</v>
      </c>
      <c r="R140" s="228">
        <f>Q140*H140</f>
        <v>0.08750000000000001</v>
      </c>
      <c r="S140" s="228">
        <v>0.003</v>
      </c>
      <c r="T140" s="229">
        <f>S140*H140</f>
        <v>5.25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151</v>
      </c>
      <c r="AT140" s="230" t="s">
        <v>147</v>
      </c>
      <c r="AU140" s="230" t="s">
        <v>83</v>
      </c>
      <c r="AY140" s="18" t="s">
        <v>144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81</v>
      </c>
      <c r="BK140" s="231">
        <f>ROUND(I140*H140,2)</f>
        <v>0</v>
      </c>
      <c r="BL140" s="18" t="s">
        <v>151</v>
      </c>
      <c r="BM140" s="230" t="s">
        <v>1346</v>
      </c>
    </row>
    <row r="141" spans="1:47" s="2" customFormat="1" ht="12">
      <c r="A141" s="39"/>
      <c r="B141" s="40"/>
      <c r="C141" s="41"/>
      <c r="D141" s="232" t="s">
        <v>153</v>
      </c>
      <c r="E141" s="41"/>
      <c r="F141" s="233" t="s">
        <v>1347</v>
      </c>
      <c r="G141" s="41"/>
      <c r="H141" s="41"/>
      <c r="I141" s="234"/>
      <c r="J141" s="41"/>
      <c r="K141" s="41"/>
      <c r="L141" s="45"/>
      <c r="M141" s="235"/>
      <c r="N141" s="236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153</v>
      </c>
      <c r="AU141" s="18" t="s">
        <v>83</v>
      </c>
    </row>
    <row r="142" spans="1:51" s="13" customFormat="1" ht="12">
      <c r="A142" s="13"/>
      <c r="B142" s="237"/>
      <c r="C142" s="238"/>
      <c r="D142" s="232" t="s">
        <v>160</v>
      </c>
      <c r="E142" s="239" t="s">
        <v>1</v>
      </c>
      <c r="F142" s="240" t="s">
        <v>1348</v>
      </c>
      <c r="G142" s="238"/>
      <c r="H142" s="241">
        <v>1750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7" t="s">
        <v>160</v>
      </c>
      <c r="AU142" s="247" t="s">
        <v>83</v>
      </c>
      <c r="AV142" s="13" t="s">
        <v>83</v>
      </c>
      <c r="AW142" s="13" t="s">
        <v>30</v>
      </c>
      <c r="AX142" s="13" t="s">
        <v>81</v>
      </c>
      <c r="AY142" s="247" t="s">
        <v>144</v>
      </c>
    </row>
    <row r="143" spans="1:63" s="12" customFormat="1" ht="25.9" customHeight="1">
      <c r="A143" s="12"/>
      <c r="B143" s="203"/>
      <c r="C143" s="204"/>
      <c r="D143" s="205" t="s">
        <v>72</v>
      </c>
      <c r="E143" s="206" t="s">
        <v>320</v>
      </c>
      <c r="F143" s="206" t="s">
        <v>321</v>
      </c>
      <c r="G143" s="204"/>
      <c r="H143" s="204"/>
      <c r="I143" s="207"/>
      <c r="J143" s="208">
        <f>BK143</f>
        <v>0</v>
      </c>
      <c r="K143" s="204"/>
      <c r="L143" s="209"/>
      <c r="M143" s="210"/>
      <c r="N143" s="211"/>
      <c r="O143" s="211"/>
      <c r="P143" s="212">
        <f>P144</f>
        <v>0</v>
      </c>
      <c r="Q143" s="211"/>
      <c r="R143" s="212">
        <f>R144</f>
        <v>0.8334</v>
      </c>
      <c r="S143" s="211"/>
      <c r="T143" s="213">
        <f>T144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4" t="s">
        <v>83</v>
      </c>
      <c r="AT143" s="215" t="s">
        <v>72</v>
      </c>
      <c r="AU143" s="215" t="s">
        <v>73</v>
      </c>
      <c r="AY143" s="214" t="s">
        <v>144</v>
      </c>
      <c r="BK143" s="216">
        <f>BK144</f>
        <v>0</v>
      </c>
    </row>
    <row r="144" spans="1:63" s="12" customFormat="1" ht="22.8" customHeight="1">
      <c r="A144" s="12"/>
      <c r="B144" s="203"/>
      <c r="C144" s="204"/>
      <c r="D144" s="205" t="s">
        <v>72</v>
      </c>
      <c r="E144" s="217" t="s">
        <v>1349</v>
      </c>
      <c r="F144" s="217" t="s">
        <v>1350</v>
      </c>
      <c r="G144" s="204"/>
      <c r="H144" s="204"/>
      <c r="I144" s="207"/>
      <c r="J144" s="218">
        <f>BK144</f>
        <v>0</v>
      </c>
      <c r="K144" s="204"/>
      <c r="L144" s="209"/>
      <c r="M144" s="210"/>
      <c r="N144" s="211"/>
      <c r="O144" s="211"/>
      <c r="P144" s="212">
        <f>P145+P158+P165+P178+P183</f>
        <v>0</v>
      </c>
      <c r="Q144" s="211"/>
      <c r="R144" s="212">
        <f>R145+R158+R165+R178+R183</f>
        <v>0.8334</v>
      </c>
      <c r="S144" s="211"/>
      <c r="T144" s="213">
        <f>T145+T158+T165+T178+T183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4" t="s">
        <v>83</v>
      </c>
      <c r="AT144" s="215" t="s">
        <v>72</v>
      </c>
      <c r="AU144" s="215" t="s">
        <v>81</v>
      </c>
      <c r="AY144" s="214" t="s">
        <v>144</v>
      </c>
      <c r="BK144" s="216">
        <f>BK145+BK158+BK165+BK178+BK183</f>
        <v>0</v>
      </c>
    </row>
    <row r="145" spans="1:63" s="12" customFormat="1" ht="20.85" customHeight="1">
      <c r="A145" s="12"/>
      <c r="B145" s="203"/>
      <c r="C145" s="204"/>
      <c r="D145" s="205" t="s">
        <v>72</v>
      </c>
      <c r="E145" s="217" t="s">
        <v>876</v>
      </c>
      <c r="F145" s="217" t="s">
        <v>1351</v>
      </c>
      <c r="G145" s="204"/>
      <c r="H145" s="204"/>
      <c r="I145" s="207"/>
      <c r="J145" s="218">
        <f>BK145</f>
        <v>0</v>
      </c>
      <c r="K145" s="204"/>
      <c r="L145" s="209"/>
      <c r="M145" s="210"/>
      <c r="N145" s="211"/>
      <c r="O145" s="211"/>
      <c r="P145" s="212">
        <f>SUM(P146:P157)</f>
        <v>0</v>
      </c>
      <c r="Q145" s="211"/>
      <c r="R145" s="212">
        <f>SUM(R146:R157)</f>
        <v>0.8170000000000001</v>
      </c>
      <c r="S145" s="211"/>
      <c r="T145" s="213">
        <f>SUM(T146:T157)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4" t="s">
        <v>81</v>
      </c>
      <c r="AT145" s="215" t="s">
        <v>72</v>
      </c>
      <c r="AU145" s="215" t="s">
        <v>83</v>
      </c>
      <c r="AY145" s="214" t="s">
        <v>144</v>
      </c>
      <c r="BK145" s="216">
        <f>SUM(BK146:BK157)</f>
        <v>0</v>
      </c>
    </row>
    <row r="146" spans="1:65" s="2" customFormat="1" ht="24.15" customHeight="1">
      <c r="A146" s="39"/>
      <c r="B146" s="40"/>
      <c r="C146" s="219" t="s">
        <v>298</v>
      </c>
      <c r="D146" s="219" t="s">
        <v>147</v>
      </c>
      <c r="E146" s="220" t="s">
        <v>1352</v>
      </c>
      <c r="F146" s="221" t="s">
        <v>1353</v>
      </c>
      <c r="G146" s="222" t="s">
        <v>1339</v>
      </c>
      <c r="H146" s="223">
        <v>1800</v>
      </c>
      <c r="I146" s="224"/>
      <c r="J146" s="225">
        <f>ROUND(I146*H146,2)</f>
        <v>0</v>
      </c>
      <c r="K146" s="221" t="s">
        <v>1</v>
      </c>
      <c r="L146" s="45"/>
      <c r="M146" s="226" t="s">
        <v>1</v>
      </c>
      <c r="N146" s="227" t="s">
        <v>38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327</v>
      </c>
      <c r="AT146" s="230" t="s">
        <v>147</v>
      </c>
      <c r="AU146" s="230" t="s">
        <v>145</v>
      </c>
      <c r="AY146" s="18" t="s">
        <v>144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81</v>
      </c>
      <c r="BK146" s="231">
        <f>ROUND(I146*H146,2)</f>
        <v>0</v>
      </c>
      <c r="BL146" s="18" t="s">
        <v>327</v>
      </c>
      <c r="BM146" s="230" t="s">
        <v>1354</v>
      </c>
    </row>
    <row r="147" spans="1:47" s="2" customFormat="1" ht="12">
      <c r="A147" s="39"/>
      <c r="B147" s="40"/>
      <c r="C147" s="41"/>
      <c r="D147" s="232" t="s">
        <v>153</v>
      </c>
      <c r="E147" s="41"/>
      <c r="F147" s="233" t="s">
        <v>1355</v>
      </c>
      <c r="G147" s="41"/>
      <c r="H147" s="41"/>
      <c r="I147" s="234"/>
      <c r="J147" s="41"/>
      <c r="K147" s="41"/>
      <c r="L147" s="45"/>
      <c r="M147" s="235"/>
      <c r="N147" s="236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153</v>
      </c>
      <c r="AU147" s="18" t="s">
        <v>145</v>
      </c>
    </row>
    <row r="148" spans="1:65" s="2" customFormat="1" ht="24.15" customHeight="1">
      <c r="A148" s="39"/>
      <c r="B148" s="40"/>
      <c r="C148" s="280" t="s">
        <v>164</v>
      </c>
      <c r="D148" s="280" t="s">
        <v>377</v>
      </c>
      <c r="E148" s="281" t="s">
        <v>1356</v>
      </c>
      <c r="F148" s="282" t="s">
        <v>1357</v>
      </c>
      <c r="G148" s="283" t="s">
        <v>1339</v>
      </c>
      <c r="H148" s="284">
        <v>1800</v>
      </c>
      <c r="I148" s="285"/>
      <c r="J148" s="286">
        <f>ROUND(I148*H148,2)</f>
        <v>0</v>
      </c>
      <c r="K148" s="282" t="s">
        <v>1</v>
      </c>
      <c r="L148" s="287"/>
      <c r="M148" s="288" t="s">
        <v>1</v>
      </c>
      <c r="N148" s="289" t="s">
        <v>38</v>
      </c>
      <c r="O148" s="92"/>
      <c r="P148" s="228">
        <f>O148*H148</f>
        <v>0</v>
      </c>
      <c r="Q148" s="228">
        <v>0.00012</v>
      </c>
      <c r="R148" s="228">
        <f>Q148*H148</f>
        <v>0.216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324</v>
      </c>
      <c r="AT148" s="230" t="s">
        <v>377</v>
      </c>
      <c r="AU148" s="230" t="s">
        <v>145</v>
      </c>
      <c r="AY148" s="18" t="s">
        <v>144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81</v>
      </c>
      <c r="BK148" s="231">
        <f>ROUND(I148*H148,2)</f>
        <v>0</v>
      </c>
      <c r="BL148" s="18" t="s">
        <v>151</v>
      </c>
      <c r="BM148" s="230" t="s">
        <v>1358</v>
      </c>
    </row>
    <row r="149" spans="1:47" s="2" customFormat="1" ht="12">
      <c r="A149" s="39"/>
      <c r="B149" s="40"/>
      <c r="C149" s="41"/>
      <c r="D149" s="232" t="s">
        <v>153</v>
      </c>
      <c r="E149" s="41"/>
      <c r="F149" s="233" t="s">
        <v>1357</v>
      </c>
      <c r="G149" s="41"/>
      <c r="H149" s="41"/>
      <c r="I149" s="234"/>
      <c r="J149" s="41"/>
      <c r="K149" s="41"/>
      <c r="L149" s="45"/>
      <c r="M149" s="235"/>
      <c r="N149" s="236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153</v>
      </c>
      <c r="AU149" s="18" t="s">
        <v>145</v>
      </c>
    </row>
    <row r="150" spans="1:65" s="2" customFormat="1" ht="33" customHeight="1">
      <c r="A150" s="39"/>
      <c r="B150" s="40"/>
      <c r="C150" s="219" t="s">
        <v>313</v>
      </c>
      <c r="D150" s="219" t="s">
        <v>147</v>
      </c>
      <c r="E150" s="220" t="s">
        <v>1359</v>
      </c>
      <c r="F150" s="221" t="s">
        <v>1360</v>
      </c>
      <c r="G150" s="222" t="s">
        <v>1339</v>
      </c>
      <c r="H150" s="223">
        <v>2500</v>
      </c>
      <c r="I150" s="224"/>
      <c r="J150" s="225">
        <f>ROUND(I150*H150,2)</f>
        <v>0</v>
      </c>
      <c r="K150" s="221" t="s">
        <v>1</v>
      </c>
      <c r="L150" s="45"/>
      <c r="M150" s="226" t="s">
        <v>1</v>
      </c>
      <c r="N150" s="227" t="s">
        <v>38</v>
      </c>
      <c r="O150" s="92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327</v>
      </c>
      <c r="AT150" s="230" t="s">
        <v>147</v>
      </c>
      <c r="AU150" s="230" t="s">
        <v>145</v>
      </c>
      <c r="AY150" s="18" t="s">
        <v>144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81</v>
      </c>
      <c r="BK150" s="231">
        <f>ROUND(I150*H150,2)</f>
        <v>0</v>
      </c>
      <c r="BL150" s="18" t="s">
        <v>327</v>
      </c>
      <c r="BM150" s="230" t="s">
        <v>1361</v>
      </c>
    </row>
    <row r="151" spans="1:47" s="2" customFormat="1" ht="12">
      <c r="A151" s="39"/>
      <c r="B151" s="40"/>
      <c r="C151" s="41"/>
      <c r="D151" s="232" t="s">
        <v>153</v>
      </c>
      <c r="E151" s="41"/>
      <c r="F151" s="233" t="s">
        <v>1362</v>
      </c>
      <c r="G151" s="41"/>
      <c r="H151" s="41"/>
      <c r="I151" s="234"/>
      <c r="J151" s="41"/>
      <c r="K151" s="41"/>
      <c r="L151" s="45"/>
      <c r="M151" s="235"/>
      <c r="N151" s="236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153</v>
      </c>
      <c r="AU151" s="18" t="s">
        <v>145</v>
      </c>
    </row>
    <row r="152" spans="1:65" s="2" customFormat="1" ht="24.15" customHeight="1">
      <c r="A152" s="39"/>
      <c r="B152" s="40"/>
      <c r="C152" s="280" t="s">
        <v>324</v>
      </c>
      <c r="D152" s="280" t="s">
        <v>377</v>
      </c>
      <c r="E152" s="281" t="s">
        <v>1363</v>
      </c>
      <c r="F152" s="282" t="s">
        <v>1364</v>
      </c>
      <c r="G152" s="283" t="s">
        <v>1339</v>
      </c>
      <c r="H152" s="284">
        <v>2500</v>
      </c>
      <c r="I152" s="285"/>
      <c r="J152" s="286">
        <f>ROUND(I152*H152,2)</f>
        <v>0</v>
      </c>
      <c r="K152" s="282" t="s">
        <v>1</v>
      </c>
      <c r="L152" s="287"/>
      <c r="M152" s="288" t="s">
        <v>1</v>
      </c>
      <c r="N152" s="289" t="s">
        <v>38</v>
      </c>
      <c r="O152" s="92"/>
      <c r="P152" s="228">
        <f>O152*H152</f>
        <v>0</v>
      </c>
      <c r="Q152" s="228">
        <v>0.00017</v>
      </c>
      <c r="R152" s="228">
        <f>Q152*H152</f>
        <v>0.42500000000000004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324</v>
      </c>
      <c r="AT152" s="230" t="s">
        <v>377</v>
      </c>
      <c r="AU152" s="230" t="s">
        <v>145</v>
      </c>
      <c r="AY152" s="18" t="s">
        <v>144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81</v>
      </c>
      <c r="BK152" s="231">
        <f>ROUND(I152*H152,2)</f>
        <v>0</v>
      </c>
      <c r="BL152" s="18" t="s">
        <v>151</v>
      </c>
      <c r="BM152" s="230" t="s">
        <v>1365</v>
      </c>
    </row>
    <row r="153" spans="1:47" s="2" customFormat="1" ht="12">
      <c r="A153" s="39"/>
      <c r="B153" s="40"/>
      <c r="C153" s="41"/>
      <c r="D153" s="232" t="s">
        <v>153</v>
      </c>
      <c r="E153" s="41"/>
      <c r="F153" s="233" t="s">
        <v>1364</v>
      </c>
      <c r="G153" s="41"/>
      <c r="H153" s="41"/>
      <c r="I153" s="234"/>
      <c r="J153" s="41"/>
      <c r="K153" s="41"/>
      <c r="L153" s="45"/>
      <c r="M153" s="235"/>
      <c r="N153" s="236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153</v>
      </c>
      <c r="AU153" s="18" t="s">
        <v>145</v>
      </c>
    </row>
    <row r="154" spans="1:65" s="2" customFormat="1" ht="33" customHeight="1">
      <c r="A154" s="39"/>
      <c r="B154" s="40"/>
      <c r="C154" s="219" t="s">
        <v>296</v>
      </c>
      <c r="D154" s="219" t="s">
        <v>147</v>
      </c>
      <c r="E154" s="220" t="s">
        <v>1366</v>
      </c>
      <c r="F154" s="221" t="s">
        <v>1367</v>
      </c>
      <c r="G154" s="222" t="s">
        <v>1339</v>
      </c>
      <c r="H154" s="223">
        <v>1100</v>
      </c>
      <c r="I154" s="224"/>
      <c r="J154" s="225">
        <f>ROUND(I154*H154,2)</f>
        <v>0</v>
      </c>
      <c r="K154" s="221" t="s">
        <v>1</v>
      </c>
      <c r="L154" s="45"/>
      <c r="M154" s="226" t="s">
        <v>1</v>
      </c>
      <c r="N154" s="227" t="s">
        <v>38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327</v>
      </c>
      <c r="AT154" s="230" t="s">
        <v>147</v>
      </c>
      <c r="AU154" s="230" t="s">
        <v>145</v>
      </c>
      <c r="AY154" s="18" t="s">
        <v>144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81</v>
      </c>
      <c r="BK154" s="231">
        <f>ROUND(I154*H154,2)</f>
        <v>0</v>
      </c>
      <c r="BL154" s="18" t="s">
        <v>327</v>
      </c>
      <c r="BM154" s="230" t="s">
        <v>1368</v>
      </c>
    </row>
    <row r="155" spans="1:47" s="2" customFormat="1" ht="12">
      <c r="A155" s="39"/>
      <c r="B155" s="40"/>
      <c r="C155" s="41"/>
      <c r="D155" s="232" t="s">
        <v>153</v>
      </c>
      <c r="E155" s="41"/>
      <c r="F155" s="233" t="s">
        <v>1369</v>
      </c>
      <c r="G155" s="41"/>
      <c r="H155" s="41"/>
      <c r="I155" s="234"/>
      <c r="J155" s="41"/>
      <c r="K155" s="41"/>
      <c r="L155" s="45"/>
      <c r="M155" s="235"/>
      <c r="N155" s="236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153</v>
      </c>
      <c r="AU155" s="18" t="s">
        <v>145</v>
      </c>
    </row>
    <row r="156" spans="1:65" s="2" customFormat="1" ht="24.15" customHeight="1">
      <c r="A156" s="39"/>
      <c r="B156" s="40"/>
      <c r="C156" s="280" t="s">
        <v>338</v>
      </c>
      <c r="D156" s="280" t="s">
        <v>377</v>
      </c>
      <c r="E156" s="281" t="s">
        <v>1370</v>
      </c>
      <c r="F156" s="282" t="s">
        <v>1371</v>
      </c>
      <c r="G156" s="283" t="s">
        <v>1339</v>
      </c>
      <c r="H156" s="284">
        <v>1100</v>
      </c>
      <c r="I156" s="285"/>
      <c r="J156" s="286">
        <f>ROUND(I156*H156,2)</f>
        <v>0</v>
      </c>
      <c r="K156" s="282" t="s">
        <v>1</v>
      </c>
      <c r="L156" s="287"/>
      <c r="M156" s="288" t="s">
        <v>1</v>
      </c>
      <c r="N156" s="289" t="s">
        <v>38</v>
      </c>
      <c r="O156" s="92"/>
      <c r="P156" s="228">
        <f>O156*H156</f>
        <v>0</v>
      </c>
      <c r="Q156" s="228">
        <v>0.00016</v>
      </c>
      <c r="R156" s="228">
        <f>Q156*H156</f>
        <v>0.17600000000000002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324</v>
      </c>
      <c r="AT156" s="230" t="s">
        <v>377</v>
      </c>
      <c r="AU156" s="230" t="s">
        <v>145</v>
      </c>
      <c r="AY156" s="18" t="s">
        <v>144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81</v>
      </c>
      <c r="BK156" s="231">
        <f>ROUND(I156*H156,2)</f>
        <v>0</v>
      </c>
      <c r="BL156" s="18" t="s">
        <v>151</v>
      </c>
      <c r="BM156" s="230" t="s">
        <v>1372</v>
      </c>
    </row>
    <row r="157" spans="1:47" s="2" customFormat="1" ht="12">
      <c r="A157" s="39"/>
      <c r="B157" s="40"/>
      <c r="C157" s="41"/>
      <c r="D157" s="232" t="s">
        <v>153</v>
      </c>
      <c r="E157" s="41"/>
      <c r="F157" s="233" t="s">
        <v>1371</v>
      </c>
      <c r="G157" s="41"/>
      <c r="H157" s="41"/>
      <c r="I157" s="234"/>
      <c r="J157" s="41"/>
      <c r="K157" s="41"/>
      <c r="L157" s="45"/>
      <c r="M157" s="235"/>
      <c r="N157" s="236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153</v>
      </c>
      <c r="AU157" s="18" t="s">
        <v>145</v>
      </c>
    </row>
    <row r="158" spans="1:63" s="12" customFormat="1" ht="20.85" customHeight="1">
      <c r="A158" s="12"/>
      <c r="B158" s="203"/>
      <c r="C158" s="204"/>
      <c r="D158" s="205" t="s">
        <v>72</v>
      </c>
      <c r="E158" s="217" t="s">
        <v>878</v>
      </c>
      <c r="F158" s="217" t="s">
        <v>1373</v>
      </c>
      <c r="G158" s="204"/>
      <c r="H158" s="204"/>
      <c r="I158" s="207"/>
      <c r="J158" s="218">
        <f>BK158</f>
        <v>0</v>
      </c>
      <c r="K158" s="204"/>
      <c r="L158" s="209"/>
      <c r="M158" s="210"/>
      <c r="N158" s="211"/>
      <c r="O158" s="211"/>
      <c r="P158" s="212">
        <f>SUM(P159:P164)</f>
        <v>0</v>
      </c>
      <c r="Q158" s="211"/>
      <c r="R158" s="212">
        <f>SUM(R159:R164)</f>
        <v>0</v>
      </c>
      <c r="S158" s="211"/>
      <c r="T158" s="213">
        <f>SUM(T159:T164)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4" t="s">
        <v>81</v>
      </c>
      <c r="AT158" s="215" t="s">
        <v>72</v>
      </c>
      <c r="AU158" s="215" t="s">
        <v>83</v>
      </c>
      <c r="AY158" s="214" t="s">
        <v>144</v>
      </c>
      <c r="BK158" s="216">
        <f>SUM(BK159:BK164)</f>
        <v>0</v>
      </c>
    </row>
    <row r="159" spans="1:65" s="2" customFormat="1" ht="16.5" customHeight="1">
      <c r="A159" s="39"/>
      <c r="B159" s="40"/>
      <c r="C159" s="280" t="s">
        <v>344</v>
      </c>
      <c r="D159" s="280" t="s">
        <v>377</v>
      </c>
      <c r="E159" s="281" t="s">
        <v>1374</v>
      </c>
      <c r="F159" s="282" t="s">
        <v>1375</v>
      </c>
      <c r="G159" s="283" t="s">
        <v>889</v>
      </c>
      <c r="H159" s="284">
        <v>14</v>
      </c>
      <c r="I159" s="285"/>
      <c r="J159" s="286">
        <f>ROUND(I159*H159,2)</f>
        <v>0</v>
      </c>
      <c r="K159" s="282" t="s">
        <v>1</v>
      </c>
      <c r="L159" s="287"/>
      <c r="M159" s="288" t="s">
        <v>1</v>
      </c>
      <c r="N159" s="289" t="s">
        <v>38</v>
      </c>
      <c r="O159" s="92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324</v>
      </c>
      <c r="AT159" s="230" t="s">
        <v>377</v>
      </c>
      <c r="AU159" s="230" t="s">
        <v>145</v>
      </c>
      <c r="AY159" s="18" t="s">
        <v>144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81</v>
      </c>
      <c r="BK159" s="231">
        <f>ROUND(I159*H159,2)</f>
        <v>0</v>
      </c>
      <c r="BL159" s="18" t="s">
        <v>151</v>
      </c>
      <c r="BM159" s="230" t="s">
        <v>1376</v>
      </c>
    </row>
    <row r="160" spans="1:47" s="2" customFormat="1" ht="12">
      <c r="A160" s="39"/>
      <c r="B160" s="40"/>
      <c r="C160" s="41"/>
      <c r="D160" s="232" t="s">
        <v>153</v>
      </c>
      <c r="E160" s="41"/>
      <c r="F160" s="233" t="s">
        <v>1377</v>
      </c>
      <c r="G160" s="41"/>
      <c r="H160" s="41"/>
      <c r="I160" s="234"/>
      <c r="J160" s="41"/>
      <c r="K160" s="41"/>
      <c r="L160" s="45"/>
      <c r="M160" s="235"/>
      <c r="N160" s="236"/>
      <c r="O160" s="92"/>
      <c r="P160" s="92"/>
      <c r="Q160" s="92"/>
      <c r="R160" s="92"/>
      <c r="S160" s="92"/>
      <c r="T160" s="9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153</v>
      </c>
      <c r="AU160" s="18" t="s">
        <v>145</v>
      </c>
    </row>
    <row r="161" spans="1:65" s="2" customFormat="1" ht="16.5" customHeight="1">
      <c r="A161" s="39"/>
      <c r="B161" s="40"/>
      <c r="C161" s="280" t="s">
        <v>350</v>
      </c>
      <c r="D161" s="280" t="s">
        <v>377</v>
      </c>
      <c r="E161" s="281" t="s">
        <v>1378</v>
      </c>
      <c r="F161" s="282" t="s">
        <v>1379</v>
      </c>
      <c r="G161" s="283" t="s">
        <v>889</v>
      </c>
      <c r="H161" s="284">
        <v>2</v>
      </c>
      <c r="I161" s="285"/>
      <c r="J161" s="286">
        <f>ROUND(I161*H161,2)</f>
        <v>0</v>
      </c>
      <c r="K161" s="282" t="s">
        <v>1</v>
      </c>
      <c r="L161" s="287"/>
      <c r="M161" s="288" t="s">
        <v>1</v>
      </c>
      <c r="N161" s="289" t="s">
        <v>38</v>
      </c>
      <c r="O161" s="92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324</v>
      </c>
      <c r="AT161" s="230" t="s">
        <v>377</v>
      </c>
      <c r="AU161" s="230" t="s">
        <v>145</v>
      </c>
      <c r="AY161" s="18" t="s">
        <v>144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81</v>
      </c>
      <c r="BK161" s="231">
        <f>ROUND(I161*H161,2)</f>
        <v>0</v>
      </c>
      <c r="BL161" s="18" t="s">
        <v>151</v>
      </c>
      <c r="BM161" s="230" t="s">
        <v>1380</v>
      </c>
    </row>
    <row r="162" spans="1:47" s="2" customFormat="1" ht="12">
      <c r="A162" s="39"/>
      <c r="B162" s="40"/>
      <c r="C162" s="41"/>
      <c r="D162" s="232" t="s">
        <v>153</v>
      </c>
      <c r="E162" s="41"/>
      <c r="F162" s="233" t="s">
        <v>1381</v>
      </c>
      <c r="G162" s="41"/>
      <c r="H162" s="41"/>
      <c r="I162" s="234"/>
      <c r="J162" s="41"/>
      <c r="K162" s="41"/>
      <c r="L162" s="45"/>
      <c r="M162" s="235"/>
      <c r="N162" s="236"/>
      <c r="O162" s="92"/>
      <c r="P162" s="92"/>
      <c r="Q162" s="92"/>
      <c r="R162" s="92"/>
      <c r="S162" s="92"/>
      <c r="T162" s="93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153</v>
      </c>
      <c r="AU162" s="18" t="s">
        <v>145</v>
      </c>
    </row>
    <row r="163" spans="1:65" s="2" customFormat="1" ht="16.5" customHeight="1">
      <c r="A163" s="39"/>
      <c r="B163" s="40"/>
      <c r="C163" s="219" t="s">
        <v>356</v>
      </c>
      <c r="D163" s="219" t="s">
        <v>147</v>
      </c>
      <c r="E163" s="220" t="s">
        <v>1382</v>
      </c>
      <c r="F163" s="221" t="s">
        <v>1383</v>
      </c>
      <c r="G163" s="222" t="s">
        <v>1384</v>
      </c>
      <c r="H163" s="223">
        <v>100</v>
      </c>
      <c r="I163" s="224"/>
      <c r="J163" s="225">
        <f>ROUND(I163*H163,2)</f>
        <v>0</v>
      </c>
      <c r="K163" s="221" t="s">
        <v>1</v>
      </c>
      <c r="L163" s="45"/>
      <c r="M163" s="226" t="s">
        <v>1</v>
      </c>
      <c r="N163" s="227" t="s">
        <v>38</v>
      </c>
      <c r="O163" s="92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151</v>
      </c>
      <c r="AT163" s="230" t="s">
        <v>147</v>
      </c>
      <c r="AU163" s="230" t="s">
        <v>145</v>
      </c>
      <c r="AY163" s="18" t="s">
        <v>144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81</v>
      </c>
      <c r="BK163" s="231">
        <f>ROUND(I163*H163,2)</f>
        <v>0</v>
      </c>
      <c r="BL163" s="18" t="s">
        <v>151</v>
      </c>
      <c r="BM163" s="230" t="s">
        <v>1385</v>
      </c>
    </row>
    <row r="164" spans="1:47" s="2" customFormat="1" ht="12">
      <c r="A164" s="39"/>
      <c r="B164" s="40"/>
      <c r="C164" s="41"/>
      <c r="D164" s="232" t="s">
        <v>153</v>
      </c>
      <c r="E164" s="41"/>
      <c r="F164" s="233" t="s">
        <v>1383</v>
      </c>
      <c r="G164" s="41"/>
      <c r="H164" s="41"/>
      <c r="I164" s="234"/>
      <c r="J164" s="41"/>
      <c r="K164" s="41"/>
      <c r="L164" s="45"/>
      <c r="M164" s="235"/>
      <c r="N164" s="236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153</v>
      </c>
      <c r="AU164" s="18" t="s">
        <v>145</v>
      </c>
    </row>
    <row r="165" spans="1:63" s="12" customFormat="1" ht="20.85" customHeight="1">
      <c r="A165" s="12"/>
      <c r="B165" s="203"/>
      <c r="C165" s="204"/>
      <c r="D165" s="205" t="s">
        <v>72</v>
      </c>
      <c r="E165" s="217" t="s">
        <v>974</v>
      </c>
      <c r="F165" s="217" t="s">
        <v>1386</v>
      </c>
      <c r="G165" s="204"/>
      <c r="H165" s="204"/>
      <c r="I165" s="207"/>
      <c r="J165" s="218">
        <f>BK165</f>
        <v>0</v>
      </c>
      <c r="K165" s="204"/>
      <c r="L165" s="209"/>
      <c r="M165" s="210"/>
      <c r="N165" s="211"/>
      <c r="O165" s="211"/>
      <c r="P165" s="212">
        <f>SUM(P166:P177)</f>
        <v>0</v>
      </c>
      <c r="Q165" s="211"/>
      <c r="R165" s="212">
        <f>SUM(R166:R177)</f>
        <v>0</v>
      </c>
      <c r="S165" s="211"/>
      <c r="T165" s="213">
        <f>SUM(T166:T177)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4" t="s">
        <v>81</v>
      </c>
      <c r="AT165" s="215" t="s">
        <v>72</v>
      </c>
      <c r="AU165" s="215" t="s">
        <v>83</v>
      </c>
      <c r="AY165" s="214" t="s">
        <v>144</v>
      </c>
      <c r="BK165" s="216">
        <f>SUM(BK166:BK177)</f>
        <v>0</v>
      </c>
    </row>
    <row r="166" spans="1:65" s="2" customFormat="1" ht="24.15" customHeight="1">
      <c r="A166" s="39"/>
      <c r="B166" s="40"/>
      <c r="C166" s="219" t="s">
        <v>360</v>
      </c>
      <c r="D166" s="219" t="s">
        <v>147</v>
      </c>
      <c r="E166" s="220" t="s">
        <v>1387</v>
      </c>
      <c r="F166" s="221" t="s">
        <v>1388</v>
      </c>
      <c r="G166" s="222" t="s">
        <v>150</v>
      </c>
      <c r="H166" s="223">
        <v>20</v>
      </c>
      <c r="I166" s="224"/>
      <c r="J166" s="225">
        <f>ROUND(I166*H166,2)</f>
        <v>0</v>
      </c>
      <c r="K166" s="221" t="s">
        <v>1</v>
      </c>
      <c r="L166" s="45"/>
      <c r="M166" s="226" t="s">
        <v>1</v>
      </c>
      <c r="N166" s="227" t="s">
        <v>38</v>
      </c>
      <c r="O166" s="92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327</v>
      </c>
      <c r="AT166" s="230" t="s">
        <v>147</v>
      </c>
      <c r="AU166" s="230" t="s">
        <v>145</v>
      </c>
      <c r="AY166" s="18" t="s">
        <v>144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81</v>
      </c>
      <c r="BK166" s="231">
        <f>ROUND(I166*H166,2)</f>
        <v>0</v>
      </c>
      <c r="BL166" s="18" t="s">
        <v>327</v>
      </c>
      <c r="BM166" s="230" t="s">
        <v>1389</v>
      </c>
    </row>
    <row r="167" spans="1:47" s="2" customFormat="1" ht="12">
      <c r="A167" s="39"/>
      <c r="B167" s="40"/>
      <c r="C167" s="41"/>
      <c r="D167" s="232" t="s">
        <v>153</v>
      </c>
      <c r="E167" s="41"/>
      <c r="F167" s="233" t="s">
        <v>1390</v>
      </c>
      <c r="G167" s="41"/>
      <c r="H167" s="41"/>
      <c r="I167" s="234"/>
      <c r="J167" s="41"/>
      <c r="K167" s="41"/>
      <c r="L167" s="45"/>
      <c r="M167" s="235"/>
      <c r="N167" s="236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153</v>
      </c>
      <c r="AU167" s="18" t="s">
        <v>145</v>
      </c>
    </row>
    <row r="168" spans="1:65" s="2" customFormat="1" ht="16.5" customHeight="1">
      <c r="A168" s="39"/>
      <c r="B168" s="40"/>
      <c r="C168" s="280" t="s">
        <v>8</v>
      </c>
      <c r="D168" s="280" t="s">
        <v>377</v>
      </c>
      <c r="E168" s="281" t="s">
        <v>1391</v>
      </c>
      <c r="F168" s="282" t="s">
        <v>1392</v>
      </c>
      <c r="G168" s="283" t="s">
        <v>889</v>
      </c>
      <c r="H168" s="284">
        <v>20</v>
      </c>
      <c r="I168" s="285"/>
      <c r="J168" s="286">
        <f>ROUND(I168*H168,2)</f>
        <v>0</v>
      </c>
      <c r="K168" s="282" t="s">
        <v>1</v>
      </c>
      <c r="L168" s="287"/>
      <c r="M168" s="288" t="s">
        <v>1</v>
      </c>
      <c r="N168" s="289" t="s">
        <v>38</v>
      </c>
      <c r="O168" s="92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0" t="s">
        <v>324</v>
      </c>
      <c r="AT168" s="230" t="s">
        <v>377</v>
      </c>
      <c r="AU168" s="230" t="s">
        <v>145</v>
      </c>
      <c r="AY168" s="18" t="s">
        <v>144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8" t="s">
        <v>81</v>
      </c>
      <c r="BK168" s="231">
        <f>ROUND(I168*H168,2)</f>
        <v>0</v>
      </c>
      <c r="BL168" s="18" t="s">
        <v>151</v>
      </c>
      <c r="BM168" s="230" t="s">
        <v>1393</v>
      </c>
    </row>
    <row r="169" spans="1:47" s="2" customFormat="1" ht="12">
      <c r="A169" s="39"/>
      <c r="B169" s="40"/>
      <c r="C169" s="41"/>
      <c r="D169" s="232" t="s">
        <v>153</v>
      </c>
      <c r="E169" s="41"/>
      <c r="F169" s="233" t="s">
        <v>1392</v>
      </c>
      <c r="G169" s="41"/>
      <c r="H169" s="41"/>
      <c r="I169" s="234"/>
      <c r="J169" s="41"/>
      <c r="K169" s="41"/>
      <c r="L169" s="45"/>
      <c r="M169" s="235"/>
      <c r="N169" s="236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153</v>
      </c>
      <c r="AU169" s="18" t="s">
        <v>145</v>
      </c>
    </row>
    <row r="170" spans="1:65" s="2" customFormat="1" ht="37.8" customHeight="1">
      <c r="A170" s="39"/>
      <c r="B170" s="40"/>
      <c r="C170" s="219" t="s">
        <v>327</v>
      </c>
      <c r="D170" s="219" t="s">
        <v>147</v>
      </c>
      <c r="E170" s="220" t="s">
        <v>1394</v>
      </c>
      <c r="F170" s="221" t="s">
        <v>1395</v>
      </c>
      <c r="G170" s="222" t="s">
        <v>150</v>
      </c>
      <c r="H170" s="223">
        <v>65</v>
      </c>
      <c r="I170" s="224"/>
      <c r="J170" s="225">
        <f>ROUND(I170*H170,2)</f>
        <v>0</v>
      </c>
      <c r="K170" s="221" t="s">
        <v>1</v>
      </c>
      <c r="L170" s="45"/>
      <c r="M170" s="226" t="s">
        <v>1</v>
      </c>
      <c r="N170" s="227" t="s">
        <v>38</v>
      </c>
      <c r="O170" s="92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327</v>
      </c>
      <c r="AT170" s="230" t="s">
        <v>147</v>
      </c>
      <c r="AU170" s="230" t="s">
        <v>145</v>
      </c>
      <c r="AY170" s="18" t="s">
        <v>144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81</v>
      </c>
      <c r="BK170" s="231">
        <f>ROUND(I170*H170,2)</f>
        <v>0</v>
      </c>
      <c r="BL170" s="18" t="s">
        <v>327</v>
      </c>
      <c r="BM170" s="230" t="s">
        <v>1396</v>
      </c>
    </row>
    <row r="171" spans="1:47" s="2" customFormat="1" ht="12">
      <c r="A171" s="39"/>
      <c r="B171" s="40"/>
      <c r="C171" s="41"/>
      <c r="D171" s="232" t="s">
        <v>153</v>
      </c>
      <c r="E171" s="41"/>
      <c r="F171" s="233" t="s">
        <v>1397</v>
      </c>
      <c r="G171" s="41"/>
      <c r="H171" s="41"/>
      <c r="I171" s="234"/>
      <c r="J171" s="41"/>
      <c r="K171" s="41"/>
      <c r="L171" s="45"/>
      <c r="M171" s="235"/>
      <c r="N171" s="236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153</v>
      </c>
      <c r="AU171" s="18" t="s">
        <v>145</v>
      </c>
    </row>
    <row r="172" spans="1:65" s="2" customFormat="1" ht="21.75" customHeight="1">
      <c r="A172" s="39"/>
      <c r="B172" s="40"/>
      <c r="C172" s="280" t="s">
        <v>382</v>
      </c>
      <c r="D172" s="280" t="s">
        <v>377</v>
      </c>
      <c r="E172" s="281" t="s">
        <v>1398</v>
      </c>
      <c r="F172" s="282" t="s">
        <v>1399</v>
      </c>
      <c r="G172" s="283" t="s">
        <v>889</v>
      </c>
      <c r="H172" s="284">
        <v>65</v>
      </c>
      <c r="I172" s="285"/>
      <c r="J172" s="286">
        <f>ROUND(I172*H172,2)</f>
        <v>0</v>
      </c>
      <c r="K172" s="282" t="s">
        <v>1</v>
      </c>
      <c r="L172" s="287"/>
      <c r="M172" s="288" t="s">
        <v>1</v>
      </c>
      <c r="N172" s="289" t="s">
        <v>38</v>
      </c>
      <c r="O172" s="92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324</v>
      </c>
      <c r="AT172" s="230" t="s">
        <v>377</v>
      </c>
      <c r="AU172" s="230" t="s">
        <v>145</v>
      </c>
      <c r="AY172" s="18" t="s">
        <v>144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81</v>
      </c>
      <c r="BK172" s="231">
        <f>ROUND(I172*H172,2)</f>
        <v>0</v>
      </c>
      <c r="BL172" s="18" t="s">
        <v>151</v>
      </c>
      <c r="BM172" s="230" t="s">
        <v>1400</v>
      </c>
    </row>
    <row r="173" spans="1:47" s="2" customFormat="1" ht="12">
      <c r="A173" s="39"/>
      <c r="B173" s="40"/>
      <c r="C173" s="41"/>
      <c r="D173" s="232" t="s">
        <v>153</v>
      </c>
      <c r="E173" s="41"/>
      <c r="F173" s="233" t="s">
        <v>1399</v>
      </c>
      <c r="G173" s="41"/>
      <c r="H173" s="41"/>
      <c r="I173" s="234"/>
      <c r="J173" s="41"/>
      <c r="K173" s="41"/>
      <c r="L173" s="45"/>
      <c r="M173" s="235"/>
      <c r="N173" s="236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153</v>
      </c>
      <c r="AU173" s="18" t="s">
        <v>145</v>
      </c>
    </row>
    <row r="174" spans="1:65" s="2" customFormat="1" ht="24.15" customHeight="1">
      <c r="A174" s="39"/>
      <c r="B174" s="40"/>
      <c r="C174" s="219" t="s">
        <v>390</v>
      </c>
      <c r="D174" s="219" t="s">
        <v>147</v>
      </c>
      <c r="E174" s="220" t="s">
        <v>1401</v>
      </c>
      <c r="F174" s="221" t="s">
        <v>1402</v>
      </c>
      <c r="G174" s="222" t="s">
        <v>150</v>
      </c>
      <c r="H174" s="223">
        <v>327</v>
      </c>
      <c r="I174" s="224"/>
      <c r="J174" s="225">
        <f>ROUND(I174*H174,2)</f>
        <v>0</v>
      </c>
      <c r="K174" s="221" t="s">
        <v>1</v>
      </c>
      <c r="L174" s="45"/>
      <c r="M174" s="226" t="s">
        <v>1</v>
      </c>
      <c r="N174" s="227" t="s">
        <v>38</v>
      </c>
      <c r="O174" s="92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327</v>
      </c>
      <c r="AT174" s="230" t="s">
        <v>147</v>
      </c>
      <c r="AU174" s="230" t="s">
        <v>145</v>
      </c>
      <c r="AY174" s="18" t="s">
        <v>144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81</v>
      </c>
      <c r="BK174" s="231">
        <f>ROUND(I174*H174,2)</f>
        <v>0</v>
      </c>
      <c r="BL174" s="18" t="s">
        <v>327</v>
      </c>
      <c r="BM174" s="230" t="s">
        <v>1403</v>
      </c>
    </row>
    <row r="175" spans="1:47" s="2" customFormat="1" ht="12">
      <c r="A175" s="39"/>
      <c r="B175" s="40"/>
      <c r="C175" s="41"/>
      <c r="D175" s="232" t="s">
        <v>153</v>
      </c>
      <c r="E175" s="41"/>
      <c r="F175" s="233" t="s">
        <v>1404</v>
      </c>
      <c r="G175" s="41"/>
      <c r="H175" s="41"/>
      <c r="I175" s="234"/>
      <c r="J175" s="41"/>
      <c r="K175" s="41"/>
      <c r="L175" s="45"/>
      <c r="M175" s="235"/>
      <c r="N175" s="236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153</v>
      </c>
      <c r="AU175" s="18" t="s">
        <v>145</v>
      </c>
    </row>
    <row r="176" spans="1:65" s="2" customFormat="1" ht="16.5" customHeight="1">
      <c r="A176" s="39"/>
      <c r="B176" s="40"/>
      <c r="C176" s="280" t="s">
        <v>394</v>
      </c>
      <c r="D176" s="280" t="s">
        <v>377</v>
      </c>
      <c r="E176" s="281" t="s">
        <v>1405</v>
      </c>
      <c r="F176" s="282" t="s">
        <v>1406</v>
      </c>
      <c r="G176" s="283" t="s">
        <v>889</v>
      </c>
      <c r="H176" s="284">
        <v>327</v>
      </c>
      <c r="I176" s="285"/>
      <c r="J176" s="286">
        <f>ROUND(I176*H176,2)</f>
        <v>0</v>
      </c>
      <c r="K176" s="282" t="s">
        <v>1</v>
      </c>
      <c r="L176" s="287"/>
      <c r="M176" s="288" t="s">
        <v>1</v>
      </c>
      <c r="N176" s="289" t="s">
        <v>38</v>
      </c>
      <c r="O176" s="92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0" t="s">
        <v>324</v>
      </c>
      <c r="AT176" s="230" t="s">
        <v>377</v>
      </c>
      <c r="AU176" s="230" t="s">
        <v>145</v>
      </c>
      <c r="AY176" s="18" t="s">
        <v>144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8" t="s">
        <v>81</v>
      </c>
      <c r="BK176" s="231">
        <f>ROUND(I176*H176,2)</f>
        <v>0</v>
      </c>
      <c r="BL176" s="18" t="s">
        <v>151</v>
      </c>
      <c r="BM176" s="230" t="s">
        <v>1407</v>
      </c>
    </row>
    <row r="177" spans="1:47" s="2" customFormat="1" ht="12">
      <c r="A177" s="39"/>
      <c r="B177" s="40"/>
      <c r="C177" s="41"/>
      <c r="D177" s="232" t="s">
        <v>153</v>
      </c>
      <c r="E177" s="41"/>
      <c r="F177" s="233" t="s">
        <v>1406</v>
      </c>
      <c r="G177" s="41"/>
      <c r="H177" s="41"/>
      <c r="I177" s="234"/>
      <c r="J177" s="41"/>
      <c r="K177" s="41"/>
      <c r="L177" s="45"/>
      <c r="M177" s="235"/>
      <c r="N177" s="236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153</v>
      </c>
      <c r="AU177" s="18" t="s">
        <v>145</v>
      </c>
    </row>
    <row r="178" spans="1:63" s="12" customFormat="1" ht="20.85" customHeight="1">
      <c r="A178" s="12"/>
      <c r="B178" s="203"/>
      <c r="C178" s="204"/>
      <c r="D178" s="205" t="s">
        <v>72</v>
      </c>
      <c r="E178" s="217" t="s">
        <v>1028</v>
      </c>
      <c r="F178" s="217" t="s">
        <v>1408</v>
      </c>
      <c r="G178" s="204"/>
      <c r="H178" s="204"/>
      <c r="I178" s="207"/>
      <c r="J178" s="218">
        <f>BK178</f>
        <v>0</v>
      </c>
      <c r="K178" s="204"/>
      <c r="L178" s="209"/>
      <c r="M178" s="210"/>
      <c r="N178" s="211"/>
      <c r="O178" s="211"/>
      <c r="P178" s="212">
        <f>SUM(P179:P182)</f>
        <v>0</v>
      </c>
      <c r="Q178" s="211"/>
      <c r="R178" s="212">
        <f>SUM(R179:R182)</f>
        <v>0.0164</v>
      </c>
      <c r="S178" s="211"/>
      <c r="T178" s="213">
        <f>SUM(T179:T182)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4" t="s">
        <v>81</v>
      </c>
      <c r="AT178" s="215" t="s">
        <v>72</v>
      </c>
      <c r="AU178" s="215" t="s">
        <v>83</v>
      </c>
      <c r="AY178" s="214" t="s">
        <v>144</v>
      </c>
      <c r="BK178" s="216">
        <f>SUM(BK179:BK182)</f>
        <v>0</v>
      </c>
    </row>
    <row r="179" spans="1:65" s="2" customFormat="1" ht="16.5" customHeight="1">
      <c r="A179" s="39"/>
      <c r="B179" s="40"/>
      <c r="C179" s="219" t="s">
        <v>399</v>
      </c>
      <c r="D179" s="219" t="s">
        <v>147</v>
      </c>
      <c r="E179" s="220" t="s">
        <v>1409</v>
      </c>
      <c r="F179" s="221" t="s">
        <v>1410</v>
      </c>
      <c r="G179" s="222" t="s">
        <v>150</v>
      </c>
      <c r="H179" s="223">
        <v>410</v>
      </c>
      <c r="I179" s="224"/>
      <c r="J179" s="225">
        <f>ROUND(I179*H179,2)</f>
        <v>0</v>
      </c>
      <c r="K179" s="221" t="s">
        <v>1</v>
      </c>
      <c r="L179" s="45"/>
      <c r="M179" s="226" t="s">
        <v>1</v>
      </c>
      <c r="N179" s="227" t="s">
        <v>38</v>
      </c>
      <c r="O179" s="92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0" t="s">
        <v>327</v>
      </c>
      <c r="AT179" s="230" t="s">
        <v>147</v>
      </c>
      <c r="AU179" s="230" t="s">
        <v>145</v>
      </c>
      <c r="AY179" s="18" t="s">
        <v>144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8" t="s">
        <v>81</v>
      </c>
      <c r="BK179" s="231">
        <f>ROUND(I179*H179,2)</f>
        <v>0</v>
      </c>
      <c r="BL179" s="18" t="s">
        <v>327</v>
      </c>
      <c r="BM179" s="230" t="s">
        <v>1411</v>
      </c>
    </row>
    <row r="180" spans="1:47" s="2" customFormat="1" ht="12">
      <c r="A180" s="39"/>
      <c r="B180" s="40"/>
      <c r="C180" s="41"/>
      <c r="D180" s="232" t="s">
        <v>153</v>
      </c>
      <c r="E180" s="41"/>
      <c r="F180" s="233" t="s">
        <v>1412</v>
      </c>
      <c r="G180" s="41"/>
      <c r="H180" s="41"/>
      <c r="I180" s="234"/>
      <c r="J180" s="41"/>
      <c r="K180" s="41"/>
      <c r="L180" s="45"/>
      <c r="M180" s="235"/>
      <c r="N180" s="236"/>
      <c r="O180" s="92"/>
      <c r="P180" s="92"/>
      <c r="Q180" s="92"/>
      <c r="R180" s="92"/>
      <c r="S180" s="92"/>
      <c r="T180" s="93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153</v>
      </c>
      <c r="AU180" s="18" t="s">
        <v>145</v>
      </c>
    </row>
    <row r="181" spans="1:65" s="2" customFormat="1" ht="21.75" customHeight="1">
      <c r="A181" s="39"/>
      <c r="B181" s="40"/>
      <c r="C181" s="280" t="s">
        <v>7</v>
      </c>
      <c r="D181" s="280" t="s">
        <v>377</v>
      </c>
      <c r="E181" s="281" t="s">
        <v>1413</v>
      </c>
      <c r="F181" s="282" t="s">
        <v>1414</v>
      </c>
      <c r="G181" s="283" t="s">
        <v>150</v>
      </c>
      <c r="H181" s="284">
        <v>410</v>
      </c>
      <c r="I181" s="285"/>
      <c r="J181" s="286">
        <f>ROUND(I181*H181,2)</f>
        <v>0</v>
      </c>
      <c r="K181" s="282" t="s">
        <v>1</v>
      </c>
      <c r="L181" s="287"/>
      <c r="M181" s="288" t="s">
        <v>1</v>
      </c>
      <c r="N181" s="289" t="s">
        <v>38</v>
      </c>
      <c r="O181" s="92"/>
      <c r="P181" s="228">
        <f>O181*H181</f>
        <v>0</v>
      </c>
      <c r="Q181" s="228">
        <v>4E-05</v>
      </c>
      <c r="R181" s="228">
        <f>Q181*H181</f>
        <v>0.0164</v>
      </c>
      <c r="S181" s="228">
        <v>0</v>
      </c>
      <c r="T181" s="22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0" t="s">
        <v>324</v>
      </c>
      <c r="AT181" s="230" t="s">
        <v>377</v>
      </c>
      <c r="AU181" s="230" t="s">
        <v>145</v>
      </c>
      <c r="AY181" s="18" t="s">
        <v>144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8" t="s">
        <v>81</v>
      </c>
      <c r="BK181" s="231">
        <f>ROUND(I181*H181,2)</f>
        <v>0</v>
      </c>
      <c r="BL181" s="18" t="s">
        <v>151</v>
      </c>
      <c r="BM181" s="230" t="s">
        <v>1415</v>
      </c>
    </row>
    <row r="182" spans="1:47" s="2" customFormat="1" ht="12">
      <c r="A182" s="39"/>
      <c r="B182" s="40"/>
      <c r="C182" s="41"/>
      <c r="D182" s="232" t="s">
        <v>153</v>
      </c>
      <c r="E182" s="41"/>
      <c r="F182" s="233" t="s">
        <v>1414</v>
      </c>
      <c r="G182" s="41"/>
      <c r="H182" s="41"/>
      <c r="I182" s="234"/>
      <c r="J182" s="41"/>
      <c r="K182" s="41"/>
      <c r="L182" s="45"/>
      <c r="M182" s="235"/>
      <c r="N182" s="236"/>
      <c r="O182" s="92"/>
      <c r="P182" s="92"/>
      <c r="Q182" s="92"/>
      <c r="R182" s="92"/>
      <c r="S182" s="92"/>
      <c r="T182" s="93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153</v>
      </c>
      <c r="AU182" s="18" t="s">
        <v>145</v>
      </c>
    </row>
    <row r="183" spans="1:63" s="12" customFormat="1" ht="20.85" customHeight="1">
      <c r="A183" s="12"/>
      <c r="B183" s="203"/>
      <c r="C183" s="204"/>
      <c r="D183" s="205" t="s">
        <v>72</v>
      </c>
      <c r="E183" s="217" t="s">
        <v>1416</v>
      </c>
      <c r="F183" s="217" t="s">
        <v>1417</v>
      </c>
      <c r="G183" s="204"/>
      <c r="H183" s="204"/>
      <c r="I183" s="207"/>
      <c r="J183" s="218">
        <f>BK183</f>
        <v>0</v>
      </c>
      <c r="K183" s="204"/>
      <c r="L183" s="209"/>
      <c r="M183" s="210"/>
      <c r="N183" s="211"/>
      <c r="O183" s="211"/>
      <c r="P183" s="212">
        <f>SUM(P184:P198)</f>
        <v>0</v>
      </c>
      <c r="Q183" s="211"/>
      <c r="R183" s="212">
        <f>SUM(R184:R198)</f>
        <v>0</v>
      </c>
      <c r="S183" s="211"/>
      <c r="T183" s="213">
        <f>SUM(T184:T198)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14" t="s">
        <v>81</v>
      </c>
      <c r="AT183" s="215" t="s">
        <v>72</v>
      </c>
      <c r="AU183" s="215" t="s">
        <v>83</v>
      </c>
      <c r="AY183" s="214" t="s">
        <v>144</v>
      </c>
      <c r="BK183" s="216">
        <f>SUM(BK184:BK198)</f>
        <v>0</v>
      </c>
    </row>
    <row r="184" spans="1:65" s="2" customFormat="1" ht="33" customHeight="1">
      <c r="A184" s="39"/>
      <c r="B184" s="40"/>
      <c r="C184" s="219" t="s">
        <v>406</v>
      </c>
      <c r="D184" s="219" t="s">
        <v>147</v>
      </c>
      <c r="E184" s="220" t="s">
        <v>1418</v>
      </c>
      <c r="F184" s="221" t="s">
        <v>1419</v>
      </c>
      <c r="G184" s="222" t="s">
        <v>150</v>
      </c>
      <c r="H184" s="223">
        <v>119</v>
      </c>
      <c r="I184" s="224"/>
      <c r="J184" s="225">
        <f>ROUND(I184*H184,2)</f>
        <v>0</v>
      </c>
      <c r="K184" s="221" t="s">
        <v>1</v>
      </c>
      <c r="L184" s="45"/>
      <c r="M184" s="226" t="s">
        <v>1</v>
      </c>
      <c r="N184" s="227" t="s">
        <v>38</v>
      </c>
      <c r="O184" s="92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0" t="s">
        <v>327</v>
      </c>
      <c r="AT184" s="230" t="s">
        <v>147</v>
      </c>
      <c r="AU184" s="230" t="s">
        <v>145</v>
      </c>
      <c r="AY184" s="18" t="s">
        <v>144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81</v>
      </c>
      <c r="BK184" s="231">
        <f>ROUND(I184*H184,2)</f>
        <v>0</v>
      </c>
      <c r="BL184" s="18" t="s">
        <v>327</v>
      </c>
      <c r="BM184" s="230" t="s">
        <v>1420</v>
      </c>
    </row>
    <row r="185" spans="1:47" s="2" customFormat="1" ht="12">
      <c r="A185" s="39"/>
      <c r="B185" s="40"/>
      <c r="C185" s="41"/>
      <c r="D185" s="232" t="s">
        <v>153</v>
      </c>
      <c r="E185" s="41"/>
      <c r="F185" s="233" t="s">
        <v>1421</v>
      </c>
      <c r="G185" s="41"/>
      <c r="H185" s="41"/>
      <c r="I185" s="234"/>
      <c r="J185" s="41"/>
      <c r="K185" s="41"/>
      <c r="L185" s="45"/>
      <c r="M185" s="235"/>
      <c r="N185" s="236"/>
      <c r="O185" s="92"/>
      <c r="P185" s="92"/>
      <c r="Q185" s="92"/>
      <c r="R185" s="92"/>
      <c r="S185" s="92"/>
      <c r="T185" s="93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153</v>
      </c>
      <c r="AU185" s="18" t="s">
        <v>145</v>
      </c>
    </row>
    <row r="186" spans="1:51" s="13" customFormat="1" ht="12">
      <c r="A186" s="13"/>
      <c r="B186" s="237"/>
      <c r="C186" s="238"/>
      <c r="D186" s="232" t="s">
        <v>160</v>
      </c>
      <c r="E186" s="239" t="s">
        <v>1</v>
      </c>
      <c r="F186" s="240" t="s">
        <v>456</v>
      </c>
      <c r="G186" s="238"/>
      <c r="H186" s="241">
        <v>33</v>
      </c>
      <c r="I186" s="242"/>
      <c r="J186" s="238"/>
      <c r="K186" s="238"/>
      <c r="L186" s="243"/>
      <c r="M186" s="244"/>
      <c r="N186" s="245"/>
      <c r="O186" s="245"/>
      <c r="P186" s="245"/>
      <c r="Q186" s="245"/>
      <c r="R186" s="245"/>
      <c r="S186" s="245"/>
      <c r="T186" s="24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7" t="s">
        <v>160</v>
      </c>
      <c r="AU186" s="247" t="s">
        <v>145</v>
      </c>
      <c r="AV186" s="13" t="s">
        <v>83</v>
      </c>
      <c r="AW186" s="13" t="s">
        <v>30</v>
      </c>
      <c r="AX186" s="13" t="s">
        <v>73</v>
      </c>
      <c r="AY186" s="247" t="s">
        <v>144</v>
      </c>
    </row>
    <row r="187" spans="1:51" s="13" customFormat="1" ht="12">
      <c r="A187" s="13"/>
      <c r="B187" s="237"/>
      <c r="C187" s="238"/>
      <c r="D187" s="232" t="s">
        <v>160</v>
      </c>
      <c r="E187" s="239" t="s">
        <v>1</v>
      </c>
      <c r="F187" s="240" t="s">
        <v>394</v>
      </c>
      <c r="G187" s="238"/>
      <c r="H187" s="241">
        <v>19</v>
      </c>
      <c r="I187" s="242"/>
      <c r="J187" s="238"/>
      <c r="K187" s="238"/>
      <c r="L187" s="243"/>
      <c r="M187" s="244"/>
      <c r="N187" s="245"/>
      <c r="O187" s="245"/>
      <c r="P187" s="245"/>
      <c r="Q187" s="245"/>
      <c r="R187" s="245"/>
      <c r="S187" s="245"/>
      <c r="T187" s="24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7" t="s">
        <v>160</v>
      </c>
      <c r="AU187" s="247" t="s">
        <v>145</v>
      </c>
      <c r="AV187" s="13" t="s">
        <v>83</v>
      </c>
      <c r="AW187" s="13" t="s">
        <v>30</v>
      </c>
      <c r="AX187" s="13" t="s">
        <v>73</v>
      </c>
      <c r="AY187" s="247" t="s">
        <v>144</v>
      </c>
    </row>
    <row r="188" spans="1:51" s="13" customFormat="1" ht="12">
      <c r="A188" s="13"/>
      <c r="B188" s="237"/>
      <c r="C188" s="238"/>
      <c r="D188" s="232" t="s">
        <v>160</v>
      </c>
      <c r="E188" s="239" t="s">
        <v>1</v>
      </c>
      <c r="F188" s="240" t="s">
        <v>472</v>
      </c>
      <c r="G188" s="238"/>
      <c r="H188" s="241">
        <v>37</v>
      </c>
      <c r="I188" s="242"/>
      <c r="J188" s="238"/>
      <c r="K188" s="238"/>
      <c r="L188" s="243"/>
      <c r="M188" s="244"/>
      <c r="N188" s="245"/>
      <c r="O188" s="245"/>
      <c r="P188" s="245"/>
      <c r="Q188" s="245"/>
      <c r="R188" s="245"/>
      <c r="S188" s="245"/>
      <c r="T188" s="24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7" t="s">
        <v>160</v>
      </c>
      <c r="AU188" s="247" t="s">
        <v>145</v>
      </c>
      <c r="AV188" s="13" t="s">
        <v>83</v>
      </c>
      <c r="AW188" s="13" t="s">
        <v>30</v>
      </c>
      <c r="AX188" s="13" t="s">
        <v>73</v>
      </c>
      <c r="AY188" s="247" t="s">
        <v>144</v>
      </c>
    </row>
    <row r="189" spans="1:51" s="13" customFormat="1" ht="12">
      <c r="A189" s="13"/>
      <c r="B189" s="237"/>
      <c r="C189" s="238"/>
      <c r="D189" s="232" t="s">
        <v>160</v>
      </c>
      <c r="E189" s="239" t="s">
        <v>1</v>
      </c>
      <c r="F189" s="240" t="s">
        <v>444</v>
      </c>
      <c r="G189" s="238"/>
      <c r="H189" s="241">
        <v>30</v>
      </c>
      <c r="I189" s="242"/>
      <c r="J189" s="238"/>
      <c r="K189" s="238"/>
      <c r="L189" s="243"/>
      <c r="M189" s="244"/>
      <c r="N189" s="245"/>
      <c r="O189" s="245"/>
      <c r="P189" s="245"/>
      <c r="Q189" s="245"/>
      <c r="R189" s="245"/>
      <c r="S189" s="245"/>
      <c r="T189" s="24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7" t="s">
        <v>160</v>
      </c>
      <c r="AU189" s="247" t="s">
        <v>145</v>
      </c>
      <c r="AV189" s="13" t="s">
        <v>83</v>
      </c>
      <c r="AW189" s="13" t="s">
        <v>30</v>
      </c>
      <c r="AX189" s="13" t="s">
        <v>73</v>
      </c>
      <c r="AY189" s="247" t="s">
        <v>144</v>
      </c>
    </row>
    <row r="190" spans="1:51" s="14" customFormat="1" ht="12">
      <c r="A190" s="14"/>
      <c r="B190" s="248"/>
      <c r="C190" s="249"/>
      <c r="D190" s="232" t="s">
        <v>160</v>
      </c>
      <c r="E190" s="250" t="s">
        <v>1</v>
      </c>
      <c r="F190" s="251" t="s">
        <v>163</v>
      </c>
      <c r="G190" s="249"/>
      <c r="H190" s="252">
        <v>119</v>
      </c>
      <c r="I190" s="253"/>
      <c r="J190" s="249"/>
      <c r="K190" s="249"/>
      <c r="L190" s="254"/>
      <c r="M190" s="255"/>
      <c r="N190" s="256"/>
      <c r="O190" s="256"/>
      <c r="P190" s="256"/>
      <c r="Q190" s="256"/>
      <c r="R190" s="256"/>
      <c r="S190" s="256"/>
      <c r="T190" s="257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8" t="s">
        <v>160</v>
      </c>
      <c r="AU190" s="258" t="s">
        <v>145</v>
      </c>
      <c r="AV190" s="14" t="s">
        <v>151</v>
      </c>
      <c r="AW190" s="14" t="s">
        <v>30</v>
      </c>
      <c r="AX190" s="14" t="s">
        <v>81</v>
      </c>
      <c r="AY190" s="258" t="s">
        <v>144</v>
      </c>
    </row>
    <row r="191" spans="1:65" s="2" customFormat="1" ht="24.15" customHeight="1">
      <c r="A191" s="39"/>
      <c r="B191" s="40"/>
      <c r="C191" s="280" t="s">
        <v>410</v>
      </c>
      <c r="D191" s="280" t="s">
        <v>377</v>
      </c>
      <c r="E191" s="281" t="s">
        <v>1422</v>
      </c>
      <c r="F191" s="282" t="s">
        <v>1423</v>
      </c>
      <c r="G191" s="283" t="s">
        <v>889</v>
      </c>
      <c r="H191" s="284">
        <v>33</v>
      </c>
      <c r="I191" s="285"/>
      <c r="J191" s="286">
        <f>ROUND(I191*H191,2)</f>
        <v>0</v>
      </c>
      <c r="K191" s="282" t="s">
        <v>1</v>
      </c>
      <c r="L191" s="287"/>
      <c r="M191" s="288" t="s">
        <v>1</v>
      </c>
      <c r="N191" s="289" t="s">
        <v>38</v>
      </c>
      <c r="O191" s="92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0" t="s">
        <v>324</v>
      </c>
      <c r="AT191" s="230" t="s">
        <v>377</v>
      </c>
      <c r="AU191" s="230" t="s">
        <v>145</v>
      </c>
      <c r="AY191" s="18" t="s">
        <v>144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8" t="s">
        <v>81</v>
      </c>
      <c r="BK191" s="231">
        <f>ROUND(I191*H191,2)</f>
        <v>0</v>
      </c>
      <c r="BL191" s="18" t="s">
        <v>151</v>
      </c>
      <c r="BM191" s="230" t="s">
        <v>1424</v>
      </c>
    </row>
    <row r="192" spans="1:47" s="2" customFormat="1" ht="12">
      <c r="A192" s="39"/>
      <c r="B192" s="40"/>
      <c r="C192" s="41"/>
      <c r="D192" s="232" t="s">
        <v>153</v>
      </c>
      <c r="E192" s="41"/>
      <c r="F192" s="233" t="s">
        <v>1423</v>
      </c>
      <c r="G192" s="41"/>
      <c r="H192" s="41"/>
      <c r="I192" s="234"/>
      <c r="J192" s="41"/>
      <c r="K192" s="41"/>
      <c r="L192" s="45"/>
      <c r="M192" s="235"/>
      <c r="N192" s="236"/>
      <c r="O192" s="92"/>
      <c r="P192" s="92"/>
      <c r="Q192" s="92"/>
      <c r="R192" s="92"/>
      <c r="S192" s="92"/>
      <c r="T192" s="93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153</v>
      </c>
      <c r="AU192" s="18" t="s">
        <v>145</v>
      </c>
    </row>
    <row r="193" spans="1:65" s="2" customFormat="1" ht="24.15" customHeight="1">
      <c r="A193" s="39"/>
      <c r="B193" s="40"/>
      <c r="C193" s="280" t="s">
        <v>415</v>
      </c>
      <c r="D193" s="280" t="s">
        <v>377</v>
      </c>
      <c r="E193" s="281" t="s">
        <v>1425</v>
      </c>
      <c r="F193" s="282" t="s">
        <v>1426</v>
      </c>
      <c r="G193" s="283" t="s">
        <v>889</v>
      </c>
      <c r="H193" s="284">
        <v>19</v>
      </c>
      <c r="I193" s="285"/>
      <c r="J193" s="286">
        <f>ROUND(I193*H193,2)</f>
        <v>0</v>
      </c>
      <c r="K193" s="282" t="s">
        <v>1</v>
      </c>
      <c r="L193" s="287"/>
      <c r="M193" s="288" t="s">
        <v>1</v>
      </c>
      <c r="N193" s="289" t="s">
        <v>38</v>
      </c>
      <c r="O193" s="92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0" t="s">
        <v>324</v>
      </c>
      <c r="AT193" s="230" t="s">
        <v>377</v>
      </c>
      <c r="AU193" s="230" t="s">
        <v>145</v>
      </c>
      <c r="AY193" s="18" t="s">
        <v>144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8" t="s">
        <v>81</v>
      </c>
      <c r="BK193" s="231">
        <f>ROUND(I193*H193,2)</f>
        <v>0</v>
      </c>
      <c r="BL193" s="18" t="s">
        <v>151</v>
      </c>
      <c r="BM193" s="230" t="s">
        <v>1427</v>
      </c>
    </row>
    <row r="194" spans="1:47" s="2" customFormat="1" ht="12">
      <c r="A194" s="39"/>
      <c r="B194" s="40"/>
      <c r="C194" s="41"/>
      <c r="D194" s="232" t="s">
        <v>153</v>
      </c>
      <c r="E194" s="41"/>
      <c r="F194" s="233" t="s">
        <v>1426</v>
      </c>
      <c r="G194" s="41"/>
      <c r="H194" s="41"/>
      <c r="I194" s="234"/>
      <c r="J194" s="41"/>
      <c r="K194" s="41"/>
      <c r="L194" s="45"/>
      <c r="M194" s="235"/>
      <c r="N194" s="236"/>
      <c r="O194" s="92"/>
      <c r="P194" s="92"/>
      <c r="Q194" s="92"/>
      <c r="R194" s="92"/>
      <c r="S194" s="92"/>
      <c r="T194" s="93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153</v>
      </c>
      <c r="AU194" s="18" t="s">
        <v>145</v>
      </c>
    </row>
    <row r="195" spans="1:65" s="2" customFormat="1" ht="24.15" customHeight="1">
      <c r="A195" s="39"/>
      <c r="B195" s="40"/>
      <c r="C195" s="280" t="s">
        <v>420</v>
      </c>
      <c r="D195" s="280" t="s">
        <v>377</v>
      </c>
      <c r="E195" s="281" t="s">
        <v>1428</v>
      </c>
      <c r="F195" s="282" t="s">
        <v>1429</v>
      </c>
      <c r="G195" s="283" t="s">
        <v>889</v>
      </c>
      <c r="H195" s="284">
        <v>0</v>
      </c>
      <c r="I195" s="285"/>
      <c r="J195" s="286">
        <f>ROUND(I195*H195,2)</f>
        <v>0</v>
      </c>
      <c r="K195" s="282" t="s">
        <v>1</v>
      </c>
      <c r="L195" s="287"/>
      <c r="M195" s="288" t="s">
        <v>1</v>
      </c>
      <c r="N195" s="289" t="s">
        <v>38</v>
      </c>
      <c r="O195" s="92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0" t="s">
        <v>324</v>
      </c>
      <c r="AT195" s="230" t="s">
        <v>377</v>
      </c>
      <c r="AU195" s="230" t="s">
        <v>145</v>
      </c>
      <c r="AY195" s="18" t="s">
        <v>144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8" t="s">
        <v>81</v>
      </c>
      <c r="BK195" s="231">
        <f>ROUND(I195*H195,2)</f>
        <v>0</v>
      </c>
      <c r="BL195" s="18" t="s">
        <v>151</v>
      </c>
      <c r="BM195" s="230" t="s">
        <v>1430</v>
      </c>
    </row>
    <row r="196" spans="1:47" s="2" customFormat="1" ht="12">
      <c r="A196" s="39"/>
      <c r="B196" s="40"/>
      <c r="C196" s="41"/>
      <c r="D196" s="232" t="s">
        <v>153</v>
      </c>
      <c r="E196" s="41"/>
      <c r="F196" s="233" t="s">
        <v>1429</v>
      </c>
      <c r="G196" s="41"/>
      <c r="H196" s="41"/>
      <c r="I196" s="234"/>
      <c r="J196" s="41"/>
      <c r="K196" s="41"/>
      <c r="L196" s="45"/>
      <c r="M196" s="235"/>
      <c r="N196" s="236"/>
      <c r="O196" s="92"/>
      <c r="P196" s="92"/>
      <c r="Q196" s="92"/>
      <c r="R196" s="92"/>
      <c r="S196" s="92"/>
      <c r="T196" s="93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153</v>
      </c>
      <c r="AU196" s="18" t="s">
        <v>145</v>
      </c>
    </row>
    <row r="197" spans="1:65" s="2" customFormat="1" ht="24.15" customHeight="1">
      <c r="A197" s="39"/>
      <c r="B197" s="40"/>
      <c r="C197" s="280" t="s">
        <v>425</v>
      </c>
      <c r="D197" s="280" t="s">
        <v>377</v>
      </c>
      <c r="E197" s="281" t="s">
        <v>1431</v>
      </c>
      <c r="F197" s="282" t="s">
        <v>1432</v>
      </c>
      <c r="G197" s="283" t="s">
        <v>889</v>
      </c>
      <c r="H197" s="284">
        <v>30</v>
      </c>
      <c r="I197" s="285"/>
      <c r="J197" s="286">
        <f>ROUND(I197*H197,2)</f>
        <v>0</v>
      </c>
      <c r="K197" s="282" t="s">
        <v>1</v>
      </c>
      <c r="L197" s="287"/>
      <c r="M197" s="288" t="s">
        <v>1</v>
      </c>
      <c r="N197" s="289" t="s">
        <v>38</v>
      </c>
      <c r="O197" s="92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324</v>
      </c>
      <c r="AT197" s="230" t="s">
        <v>377</v>
      </c>
      <c r="AU197" s="230" t="s">
        <v>145</v>
      </c>
      <c r="AY197" s="18" t="s">
        <v>144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81</v>
      </c>
      <c r="BK197" s="231">
        <f>ROUND(I197*H197,2)</f>
        <v>0</v>
      </c>
      <c r="BL197" s="18" t="s">
        <v>151</v>
      </c>
      <c r="BM197" s="230" t="s">
        <v>1433</v>
      </c>
    </row>
    <row r="198" spans="1:47" s="2" customFormat="1" ht="12">
      <c r="A198" s="39"/>
      <c r="B198" s="40"/>
      <c r="C198" s="41"/>
      <c r="D198" s="232" t="s">
        <v>153</v>
      </c>
      <c r="E198" s="41"/>
      <c r="F198" s="233" t="s">
        <v>1432</v>
      </c>
      <c r="G198" s="41"/>
      <c r="H198" s="41"/>
      <c r="I198" s="234"/>
      <c r="J198" s="41"/>
      <c r="K198" s="41"/>
      <c r="L198" s="45"/>
      <c r="M198" s="291"/>
      <c r="N198" s="292"/>
      <c r="O198" s="293"/>
      <c r="P198" s="293"/>
      <c r="Q198" s="293"/>
      <c r="R198" s="293"/>
      <c r="S198" s="293"/>
      <c r="T198" s="294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153</v>
      </c>
      <c r="AU198" s="18" t="s">
        <v>145</v>
      </c>
    </row>
    <row r="199" spans="1:31" s="2" customFormat="1" ht="6.95" customHeight="1">
      <c r="A199" s="39"/>
      <c r="B199" s="67"/>
      <c r="C199" s="68"/>
      <c r="D199" s="68"/>
      <c r="E199" s="68"/>
      <c r="F199" s="68"/>
      <c r="G199" s="68"/>
      <c r="H199" s="68"/>
      <c r="I199" s="68"/>
      <c r="J199" s="68"/>
      <c r="K199" s="68"/>
      <c r="L199" s="45"/>
      <c r="M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</row>
  </sheetData>
  <sheetProtection password="CC35" sheet="1" objects="1" scenarios="1" formatColumns="0" formatRows="0" autoFilter="0"/>
  <autoFilter ref="C125:K198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83</v>
      </c>
    </row>
    <row r="4" spans="2:46" s="1" customFormat="1" ht="24.95" customHeight="1">
      <c r="B4" s="21"/>
      <c r="D4" s="139" t="s">
        <v>108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CLVK - Nájemní jednotky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1434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29. 9. 2022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21</v>
      </c>
      <c r="F15" s="39"/>
      <c r="G15" s="39"/>
      <c r="H15" s="39"/>
      <c r="I15" s="141" t="s">
        <v>26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21</v>
      </c>
      <c r="F21" s="39"/>
      <c r="G21" s="39"/>
      <c r="H21" s="39"/>
      <c r="I21" s="141" t="s">
        <v>26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21</v>
      </c>
      <c r="F24" s="39"/>
      <c r="G24" s="39"/>
      <c r="H24" s="39"/>
      <c r="I24" s="141" t="s">
        <v>26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ROUND(J124,2)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ROUND((SUM(BE124:BE172)),2)</f>
        <v>0</v>
      </c>
      <c r="G33" s="39"/>
      <c r="H33" s="39"/>
      <c r="I33" s="156">
        <v>0.21</v>
      </c>
      <c r="J33" s="155">
        <f>ROUND(((SUM(BE124:BE172))*I33),2)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ROUND((SUM(BF124:BF172)),2)</f>
        <v>0</v>
      </c>
      <c r="G34" s="39"/>
      <c r="H34" s="39"/>
      <c r="I34" s="156">
        <v>0.15</v>
      </c>
      <c r="J34" s="155">
        <f>ROUND(((SUM(BF124:BF172))*I34),2)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ROUND((SUM(BG124:BG172)),2)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ROUND((SUM(BH124:BH172)),2)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ROUND((SUM(BI124:BI172)),2)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CLVK - Nájemní jednotky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D.1.4.8 - ESL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29. 9. 2022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112</v>
      </c>
      <c r="D94" s="177"/>
      <c r="E94" s="177"/>
      <c r="F94" s="177"/>
      <c r="G94" s="177"/>
      <c r="H94" s="177"/>
      <c r="I94" s="177"/>
      <c r="J94" s="178" t="s">
        <v>113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114</v>
      </c>
      <c r="D96" s="41"/>
      <c r="E96" s="41"/>
      <c r="F96" s="41"/>
      <c r="G96" s="41"/>
      <c r="H96" s="41"/>
      <c r="I96" s="41"/>
      <c r="J96" s="111">
        <f>J124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115</v>
      </c>
    </row>
    <row r="97" spans="1:31" s="9" customFormat="1" ht="24.95" customHeight="1">
      <c r="A97" s="9"/>
      <c r="B97" s="180"/>
      <c r="C97" s="181"/>
      <c r="D97" s="182" t="s">
        <v>1435</v>
      </c>
      <c r="E97" s="183"/>
      <c r="F97" s="183"/>
      <c r="G97" s="183"/>
      <c r="H97" s="183"/>
      <c r="I97" s="183"/>
      <c r="J97" s="184">
        <f>J125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0"/>
      <c r="C98" s="181"/>
      <c r="D98" s="182" t="s">
        <v>1436</v>
      </c>
      <c r="E98" s="183"/>
      <c r="F98" s="183"/>
      <c r="G98" s="183"/>
      <c r="H98" s="183"/>
      <c r="I98" s="183"/>
      <c r="J98" s="184">
        <f>J132</f>
        <v>0</v>
      </c>
      <c r="K98" s="181"/>
      <c r="L98" s="18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0"/>
      <c r="C99" s="181"/>
      <c r="D99" s="182" t="s">
        <v>1437</v>
      </c>
      <c r="E99" s="183"/>
      <c r="F99" s="183"/>
      <c r="G99" s="183"/>
      <c r="H99" s="183"/>
      <c r="I99" s="183"/>
      <c r="J99" s="184">
        <f>J135</f>
        <v>0</v>
      </c>
      <c r="K99" s="181"/>
      <c r="L99" s="18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0"/>
      <c r="C100" s="181"/>
      <c r="D100" s="182" t="s">
        <v>1438</v>
      </c>
      <c r="E100" s="183"/>
      <c r="F100" s="183"/>
      <c r="G100" s="183"/>
      <c r="H100" s="183"/>
      <c r="I100" s="183"/>
      <c r="J100" s="184">
        <f>J144</f>
        <v>0</v>
      </c>
      <c r="K100" s="181"/>
      <c r="L100" s="18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0"/>
      <c r="C101" s="181"/>
      <c r="D101" s="182" t="s">
        <v>1439</v>
      </c>
      <c r="E101" s="183"/>
      <c r="F101" s="183"/>
      <c r="G101" s="183"/>
      <c r="H101" s="183"/>
      <c r="I101" s="183"/>
      <c r="J101" s="184">
        <f>J147</f>
        <v>0</v>
      </c>
      <c r="K101" s="181"/>
      <c r="L101" s="18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0"/>
      <c r="C102" s="181"/>
      <c r="D102" s="182" t="s">
        <v>116</v>
      </c>
      <c r="E102" s="183"/>
      <c r="F102" s="183"/>
      <c r="G102" s="183"/>
      <c r="H102" s="183"/>
      <c r="I102" s="183"/>
      <c r="J102" s="184">
        <f>J158</f>
        <v>0</v>
      </c>
      <c r="K102" s="181"/>
      <c r="L102" s="18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6"/>
      <c r="C103" s="187"/>
      <c r="D103" s="188" t="s">
        <v>118</v>
      </c>
      <c r="E103" s="189"/>
      <c r="F103" s="189"/>
      <c r="G103" s="189"/>
      <c r="H103" s="189"/>
      <c r="I103" s="189"/>
      <c r="J103" s="190">
        <f>J159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119</v>
      </c>
      <c r="E104" s="189"/>
      <c r="F104" s="189"/>
      <c r="G104" s="189"/>
      <c r="H104" s="189"/>
      <c r="I104" s="189"/>
      <c r="J104" s="190">
        <f>J166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129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175" t="str">
        <f>E7</f>
        <v>CLVK - Nájemní jednotky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109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E9</f>
        <v>D.1.4.8 - ESL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20</v>
      </c>
      <c r="D118" s="41"/>
      <c r="E118" s="41"/>
      <c r="F118" s="28" t="str">
        <f>F12</f>
        <v xml:space="preserve"> </v>
      </c>
      <c r="G118" s="41"/>
      <c r="H118" s="41"/>
      <c r="I118" s="33" t="s">
        <v>22</v>
      </c>
      <c r="J118" s="80" t="str">
        <f>IF(J12="","",J12)</f>
        <v>29. 9. 2022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24</v>
      </c>
      <c r="D120" s="41"/>
      <c r="E120" s="41"/>
      <c r="F120" s="28" t="str">
        <f>E15</f>
        <v xml:space="preserve"> </v>
      </c>
      <c r="G120" s="41"/>
      <c r="H120" s="41"/>
      <c r="I120" s="33" t="s">
        <v>29</v>
      </c>
      <c r="J120" s="37" t="str">
        <f>E21</f>
        <v xml:space="preserve"> 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27</v>
      </c>
      <c r="D121" s="41"/>
      <c r="E121" s="41"/>
      <c r="F121" s="28" t="str">
        <f>IF(E18="","",E18)</f>
        <v>Vyplň údaj</v>
      </c>
      <c r="G121" s="41"/>
      <c r="H121" s="41"/>
      <c r="I121" s="33" t="s">
        <v>31</v>
      </c>
      <c r="J121" s="37" t="str">
        <f>E24</f>
        <v xml:space="preserve"> 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192"/>
      <c r="B123" s="193"/>
      <c r="C123" s="194" t="s">
        <v>130</v>
      </c>
      <c r="D123" s="195" t="s">
        <v>58</v>
      </c>
      <c r="E123" s="195" t="s">
        <v>54</v>
      </c>
      <c r="F123" s="195" t="s">
        <v>55</v>
      </c>
      <c r="G123" s="195" t="s">
        <v>131</v>
      </c>
      <c r="H123" s="195" t="s">
        <v>132</v>
      </c>
      <c r="I123" s="195" t="s">
        <v>133</v>
      </c>
      <c r="J123" s="195" t="s">
        <v>113</v>
      </c>
      <c r="K123" s="196" t="s">
        <v>134</v>
      </c>
      <c r="L123" s="197"/>
      <c r="M123" s="101" t="s">
        <v>1</v>
      </c>
      <c r="N123" s="102" t="s">
        <v>37</v>
      </c>
      <c r="O123" s="102" t="s">
        <v>135</v>
      </c>
      <c r="P123" s="102" t="s">
        <v>136</v>
      </c>
      <c r="Q123" s="102" t="s">
        <v>137</v>
      </c>
      <c r="R123" s="102" t="s">
        <v>138</v>
      </c>
      <c r="S123" s="102" t="s">
        <v>139</v>
      </c>
      <c r="T123" s="103" t="s">
        <v>140</v>
      </c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</row>
    <row r="124" spans="1:63" s="2" customFormat="1" ht="22.8" customHeight="1">
      <c r="A124" s="39"/>
      <c r="B124" s="40"/>
      <c r="C124" s="108" t="s">
        <v>141</v>
      </c>
      <c r="D124" s="41"/>
      <c r="E124" s="41"/>
      <c r="F124" s="41"/>
      <c r="G124" s="41"/>
      <c r="H124" s="41"/>
      <c r="I124" s="41"/>
      <c r="J124" s="198">
        <f>BK124</f>
        <v>0</v>
      </c>
      <c r="K124" s="41"/>
      <c r="L124" s="45"/>
      <c r="M124" s="104"/>
      <c r="N124" s="199"/>
      <c r="O124" s="105"/>
      <c r="P124" s="200">
        <f>P125+P132+P135+P144+P147+P158</f>
        <v>0</v>
      </c>
      <c r="Q124" s="105"/>
      <c r="R124" s="200">
        <f>R125+R132+R135+R144+R147+R158</f>
        <v>5.0859</v>
      </c>
      <c r="S124" s="105"/>
      <c r="T124" s="201">
        <f>T125+T132+T135+T144+T147+T158</f>
        <v>7.5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72</v>
      </c>
      <c r="AU124" s="18" t="s">
        <v>115</v>
      </c>
      <c r="BK124" s="202">
        <f>BK125+BK132+BK135+BK144+BK147+BK158</f>
        <v>0</v>
      </c>
    </row>
    <row r="125" spans="1:63" s="12" customFormat="1" ht="25.9" customHeight="1">
      <c r="A125" s="12"/>
      <c r="B125" s="203"/>
      <c r="C125" s="204"/>
      <c r="D125" s="205" t="s">
        <v>72</v>
      </c>
      <c r="E125" s="206" t="s">
        <v>876</v>
      </c>
      <c r="F125" s="206" t="s">
        <v>1440</v>
      </c>
      <c r="G125" s="204"/>
      <c r="H125" s="204"/>
      <c r="I125" s="207"/>
      <c r="J125" s="208">
        <f>BK125</f>
        <v>0</v>
      </c>
      <c r="K125" s="204"/>
      <c r="L125" s="209"/>
      <c r="M125" s="210"/>
      <c r="N125" s="211"/>
      <c r="O125" s="211"/>
      <c r="P125" s="212">
        <f>SUM(P126:P131)</f>
        <v>0</v>
      </c>
      <c r="Q125" s="211"/>
      <c r="R125" s="212">
        <f>SUM(R126:R131)</f>
        <v>0</v>
      </c>
      <c r="S125" s="211"/>
      <c r="T125" s="213">
        <f>SUM(T126:T131)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81</v>
      </c>
      <c r="AT125" s="215" t="s">
        <v>72</v>
      </c>
      <c r="AU125" s="215" t="s">
        <v>73</v>
      </c>
      <c r="AY125" s="214" t="s">
        <v>144</v>
      </c>
      <c r="BK125" s="216">
        <f>SUM(BK126:BK131)</f>
        <v>0</v>
      </c>
    </row>
    <row r="126" spans="1:65" s="2" customFormat="1" ht="16.5" customHeight="1">
      <c r="A126" s="39"/>
      <c r="B126" s="40"/>
      <c r="C126" s="219" t="s">
        <v>81</v>
      </c>
      <c r="D126" s="219" t="s">
        <v>147</v>
      </c>
      <c r="E126" s="220" t="s">
        <v>1441</v>
      </c>
      <c r="F126" s="221" t="s">
        <v>1442</v>
      </c>
      <c r="G126" s="222" t="s">
        <v>1339</v>
      </c>
      <c r="H126" s="223">
        <v>200</v>
      </c>
      <c r="I126" s="224"/>
      <c r="J126" s="225">
        <f>ROUND(I126*H126,2)</f>
        <v>0</v>
      </c>
      <c r="K126" s="221" t="s">
        <v>1</v>
      </c>
      <c r="L126" s="45"/>
      <c r="M126" s="226" t="s">
        <v>1</v>
      </c>
      <c r="N126" s="227" t="s">
        <v>38</v>
      </c>
      <c r="O126" s="92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0" t="s">
        <v>151</v>
      </c>
      <c r="AT126" s="230" t="s">
        <v>147</v>
      </c>
      <c r="AU126" s="230" t="s">
        <v>81</v>
      </c>
      <c r="AY126" s="18" t="s">
        <v>144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8" t="s">
        <v>81</v>
      </c>
      <c r="BK126" s="231">
        <f>ROUND(I126*H126,2)</f>
        <v>0</v>
      </c>
      <c r="BL126" s="18" t="s">
        <v>151</v>
      </c>
      <c r="BM126" s="230" t="s">
        <v>1443</v>
      </c>
    </row>
    <row r="127" spans="1:47" s="2" customFormat="1" ht="12">
      <c r="A127" s="39"/>
      <c r="B127" s="40"/>
      <c r="C127" s="41"/>
      <c r="D127" s="232" t="s">
        <v>153</v>
      </c>
      <c r="E127" s="41"/>
      <c r="F127" s="233" t="s">
        <v>1442</v>
      </c>
      <c r="G127" s="41"/>
      <c r="H127" s="41"/>
      <c r="I127" s="234"/>
      <c r="J127" s="41"/>
      <c r="K127" s="41"/>
      <c r="L127" s="45"/>
      <c r="M127" s="235"/>
      <c r="N127" s="236"/>
      <c r="O127" s="92"/>
      <c r="P127" s="92"/>
      <c r="Q127" s="92"/>
      <c r="R127" s="92"/>
      <c r="S127" s="92"/>
      <c r="T127" s="93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153</v>
      </c>
      <c r="AU127" s="18" t="s">
        <v>81</v>
      </c>
    </row>
    <row r="128" spans="1:65" s="2" customFormat="1" ht="16.5" customHeight="1">
      <c r="A128" s="39"/>
      <c r="B128" s="40"/>
      <c r="C128" s="219" t="s">
        <v>83</v>
      </c>
      <c r="D128" s="219" t="s">
        <v>147</v>
      </c>
      <c r="E128" s="220" t="s">
        <v>1444</v>
      </c>
      <c r="F128" s="221" t="s">
        <v>1445</v>
      </c>
      <c r="G128" s="222" t="s">
        <v>889</v>
      </c>
      <c r="H128" s="223">
        <v>60</v>
      </c>
      <c r="I128" s="224"/>
      <c r="J128" s="225">
        <f>ROUND(I128*H128,2)</f>
        <v>0</v>
      </c>
      <c r="K128" s="221" t="s">
        <v>1</v>
      </c>
      <c r="L128" s="45"/>
      <c r="M128" s="226" t="s">
        <v>1</v>
      </c>
      <c r="N128" s="227" t="s">
        <v>38</v>
      </c>
      <c r="O128" s="92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151</v>
      </c>
      <c r="AT128" s="230" t="s">
        <v>147</v>
      </c>
      <c r="AU128" s="230" t="s">
        <v>81</v>
      </c>
      <c r="AY128" s="18" t="s">
        <v>144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81</v>
      </c>
      <c r="BK128" s="231">
        <f>ROUND(I128*H128,2)</f>
        <v>0</v>
      </c>
      <c r="BL128" s="18" t="s">
        <v>151</v>
      </c>
      <c r="BM128" s="230" t="s">
        <v>1446</v>
      </c>
    </row>
    <row r="129" spans="1:47" s="2" customFormat="1" ht="12">
      <c r="A129" s="39"/>
      <c r="B129" s="40"/>
      <c r="C129" s="41"/>
      <c r="D129" s="232" t="s">
        <v>153</v>
      </c>
      <c r="E129" s="41"/>
      <c r="F129" s="233" t="s">
        <v>1445</v>
      </c>
      <c r="G129" s="41"/>
      <c r="H129" s="41"/>
      <c r="I129" s="234"/>
      <c r="J129" s="41"/>
      <c r="K129" s="41"/>
      <c r="L129" s="45"/>
      <c r="M129" s="235"/>
      <c r="N129" s="236"/>
      <c r="O129" s="92"/>
      <c r="P129" s="92"/>
      <c r="Q129" s="92"/>
      <c r="R129" s="92"/>
      <c r="S129" s="92"/>
      <c r="T129" s="93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153</v>
      </c>
      <c r="AU129" s="18" t="s">
        <v>81</v>
      </c>
    </row>
    <row r="130" spans="1:65" s="2" customFormat="1" ht="16.5" customHeight="1">
      <c r="A130" s="39"/>
      <c r="B130" s="40"/>
      <c r="C130" s="219" t="s">
        <v>145</v>
      </c>
      <c r="D130" s="219" t="s">
        <v>147</v>
      </c>
      <c r="E130" s="220" t="s">
        <v>1447</v>
      </c>
      <c r="F130" s="221" t="s">
        <v>1448</v>
      </c>
      <c r="G130" s="222" t="s">
        <v>889</v>
      </c>
      <c r="H130" s="223">
        <v>40</v>
      </c>
      <c r="I130" s="224"/>
      <c r="J130" s="225">
        <f>ROUND(I130*H130,2)</f>
        <v>0</v>
      </c>
      <c r="K130" s="221" t="s">
        <v>1</v>
      </c>
      <c r="L130" s="45"/>
      <c r="M130" s="226" t="s">
        <v>1</v>
      </c>
      <c r="N130" s="227" t="s">
        <v>38</v>
      </c>
      <c r="O130" s="92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151</v>
      </c>
      <c r="AT130" s="230" t="s">
        <v>147</v>
      </c>
      <c r="AU130" s="230" t="s">
        <v>81</v>
      </c>
      <c r="AY130" s="18" t="s">
        <v>144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81</v>
      </c>
      <c r="BK130" s="231">
        <f>ROUND(I130*H130,2)</f>
        <v>0</v>
      </c>
      <c r="BL130" s="18" t="s">
        <v>151</v>
      </c>
      <c r="BM130" s="230" t="s">
        <v>1449</v>
      </c>
    </row>
    <row r="131" spans="1:47" s="2" customFormat="1" ht="12">
      <c r="A131" s="39"/>
      <c r="B131" s="40"/>
      <c r="C131" s="41"/>
      <c r="D131" s="232" t="s">
        <v>153</v>
      </c>
      <c r="E131" s="41"/>
      <c r="F131" s="233" t="s">
        <v>1448</v>
      </c>
      <c r="G131" s="41"/>
      <c r="H131" s="41"/>
      <c r="I131" s="234"/>
      <c r="J131" s="41"/>
      <c r="K131" s="41"/>
      <c r="L131" s="45"/>
      <c r="M131" s="235"/>
      <c r="N131" s="236"/>
      <c r="O131" s="92"/>
      <c r="P131" s="92"/>
      <c r="Q131" s="92"/>
      <c r="R131" s="92"/>
      <c r="S131" s="92"/>
      <c r="T131" s="93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153</v>
      </c>
      <c r="AU131" s="18" t="s">
        <v>81</v>
      </c>
    </row>
    <row r="132" spans="1:63" s="12" customFormat="1" ht="25.9" customHeight="1">
      <c r="A132" s="12"/>
      <c r="B132" s="203"/>
      <c r="C132" s="204"/>
      <c r="D132" s="205" t="s">
        <v>72</v>
      </c>
      <c r="E132" s="206" t="s">
        <v>878</v>
      </c>
      <c r="F132" s="206" t="s">
        <v>1351</v>
      </c>
      <c r="G132" s="204"/>
      <c r="H132" s="204"/>
      <c r="I132" s="207"/>
      <c r="J132" s="208">
        <f>BK132</f>
        <v>0</v>
      </c>
      <c r="K132" s="204"/>
      <c r="L132" s="209"/>
      <c r="M132" s="210"/>
      <c r="N132" s="211"/>
      <c r="O132" s="211"/>
      <c r="P132" s="212">
        <f>SUM(P133:P134)</f>
        <v>0</v>
      </c>
      <c r="Q132" s="211"/>
      <c r="R132" s="212">
        <f>SUM(R133:R134)</f>
        <v>0</v>
      </c>
      <c r="S132" s="211"/>
      <c r="T132" s="213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4" t="s">
        <v>81</v>
      </c>
      <c r="AT132" s="215" t="s">
        <v>72</v>
      </c>
      <c r="AU132" s="215" t="s">
        <v>73</v>
      </c>
      <c r="AY132" s="214" t="s">
        <v>144</v>
      </c>
      <c r="BK132" s="216">
        <f>SUM(BK133:BK134)</f>
        <v>0</v>
      </c>
    </row>
    <row r="133" spans="1:65" s="2" customFormat="1" ht="16.5" customHeight="1">
      <c r="A133" s="39"/>
      <c r="B133" s="40"/>
      <c r="C133" s="219" t="s">
        <v>151</v>
      </c>
      <c r="D133" s="219" t="s">
        <v>147</v>
      </c>
      <c r="E133" s="220" t="s">
        <v>1450</v>
      </c>
      <c r="F133" s="221" t="s">
        <v>1451</v>
      </c>
      <c r="G133" s="222" t="s">
        <v>1339</v>
      </c>
      <c r="H133" s="223">
        <v>6000</v>
      </c>
      <c r="I133" s="224"/>
      <c r="J133" s="225">
        <f>ROUND(I133*H133,2)</f>
        <v>0</v>
      </c>
      <c r="K133" s="221" t="s">
        <v>1</v>
      </c>
      <c r="L133" s="45"/>
      <c r="M133" s="226" t="s">
        <v>1</v>
      </c>
      <c r="N133" s="227" t="s">
        <v>38</v>
      </c>
      <c r="O133" s="92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151</v>
      </c>
      <c r="AT133" s="230" t="s">
        <v>147</v>
      </c>
      <c r="AU133" s="230" t="s">
        <v>81</v>
      </c>
      <c r="AY133" s="18" t="s">
        <v>144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81</v>
      </c>
      <c r="BK133" s="231">
        <f>ROUND(I133*H133,2)</f>
        <v>0</v>
      </c>
      <c r="BL133" s="18" t="s">
        <v>151</v>
      </c>
      <c r="BM133" s="230" t="s">
        <v>1452</v>
      </c>
    </row>
    <row r="134" spans="1:47" s="2" customFormat="1" ht="12">
      <c r="A134" s="39"/>
      <c r="B134" s="40"/>
      <c r="C134" s="41"/>
      <c r="D134" s="232" t="s">
        <v>153</v>
      </c>
      <c r="E134" s="41"/>
      <c r="F134" s="233" t="s">
        <v>1451</v>
      </c>
      <c r="G134" s="41"/>
      <c r="H134" s="41"/>
      <c r="I134" s="234"/>
      <c r="J134" s="41"/>
      <c r="K134" s="41"/>
      <c r="L134" s="45"/>
      <c r="M134" s="235"/>
      <c r="N134" s="236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153</v>
      </c>
      <c r="AU134" s="18" t="s">
        <v>81</v>
      </c>
    </row>
    <row r="135" spans="1:63" s="12" customFormat="1" ht="25.9" customHeight="1">
      <c r="A135" s="12"/>
      <c r="B135" s="203"/>
      <c r="C135" s="204"/>
      <c r="D135" s="205" t="s">
        <v>72</v>
      </c>
      <c r="E135" s="206" t="s">
        <v>974</v>
      </c>
      <c r="F135" s="206" t="s">
        <v>1453</v>
      </c>
      <c r="G135" s="204"/>
      <c r="H135" s="204"/>
      <c r="I135" s="207"/>
      <c r="J135" s="208">
        <f>BK135</f>
        <v>0</v>
      </c>
      <c r="K135" s="204"/>
      <c r="L135" s="209"/>
      <c r="M135" s="210"/>
      <c r="N135" s="211"/>
      <c r="O135" s="211"/>
      <c r="P135" s="212">
        <f>SUM(P136:P143)</f>
        <v>0</v>
      </c>
      <c r="Q135" s="211"/>
      <c r="R135" s="212">
        <f>SUM(R136:R143)</f>
        <v>0</v>
      </c>
      <c r="S135" s="211"/>
      <c r="T135" s="213">
        <f>SUM(T136:T143)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4" t="s">
        <v>81</v>
      </c>
      <c r="AT135" s="215" t="s">
        <v>72</v>
      </c>
      <c r="AU135" s="215" t="s">
        <v>73</v>
      </c>
      <c r="AY135" s="214" t="s">
        <v>144</v>
      </c>
      <c r="BK135" s="216">
        <f>SUM(BK136:BK143)</f>
        <v>0</v>
      </c>
    </row>
    <row r="136" spans="1:65" s="2" customFormat="1" ht="16.5" customHeight="1">
      <c r="A136" s="39"/>
      <c r="B136" s="40"/>
      <c r="C136" s="219" t="s">
        <v>298</v>
      </c>
      <c r="D136" s="219" t="s">
        <v>147</v>
      </c>
      <c r="E136" s="220" t="s">
        <v>1454</v>
      </c>
      <c r="F136" s="221" t="s">
        <v>1455</v>
      </c>
      <c r="G136" s="222" t="s">
        <v>889</v>
      </c>
      <c r="H136" s="223">
        <v>101</v>
      </c>
      <c r="I136" s="224"/>
      <c r="J136" s="225">
        <f>ROUND(I136*H136,2)</f>
        <v>0</v>
      </c>
      <c r="K136" s="221" t="s">
        <v>1</v>
      </c>
      <c r="L136" s="45"/>
      <c r="M136" s="226" t="s">
        <v>1</v>
      </c>
      <c r="N136" s="227" t="s">
        <v>38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151</v>
      </c>
      <c r="AT136" s="230" t="s">
        <v>147</v>
      </c>
      <c r="AU136" s="230" t="s">
        <v>81</v>
      </c>
      <c r="AY136" s="18" t="s">
        <v>144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81</v>
      </c>
      <c r="BK136" s="231">
        <f>ROUND(I136*H136,2)</f>
        <v>0</v>
      </c>
      <c r="BL136" s="18" t="s">
        <v>151</v>
      </c>
      <c r="BM136" s="230" t="s">
        <v>1456</v>
      </c>
    </row>
    <row r="137" spans="1:47" s="2" customFormat="1" ht="12">
      <c r="A137" s="39"/>
      <c r="B137" s="40"/>
      <c r="C137" s="41"/>
      <c r="D137" s="232" t="s">
        <v>153</v>
      </c>
      <c r="E137" s="41"/>
      <c r="F137" s="233" t="s">
        <v>1455</v>
      </c>
      <c r="G137" s="41"/>
      <c r="H137" s="41"/>
      <c r="I137" s="234"/>
      <c r="J137" s="41"/>
      <c r="K137" s="41"/>
      <c r="L137" s="45"/>
      <c r="M137" s="235"/>
      <c r="N137" s="236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153</v>
      </c>
      <c r="AU137" s="18" t="s">
        <v>81</v>
      </c>
    </row>
    <row r="138" spans="1:65" s="2" customFormat="1" ht="33" customHeight="1">
      <c r="A138" s="39"/>
      <c r="B138" s="40"/>
      <c r="C138" s="219" t="s">
        <v>164</v>
      </c>
      <c r="D138" s="219" t="s">
        <v>147</v>
      </c>
      <c r="E138" s="220" t="s">
        <v>1457</v>
      </c>
      <c r="F138" s="221" t="s">
        <v>1458</v>
      </c>
      <c r="G138" s="222" t="s">
        <v>889</v>
      </c>
      <c r="H138" s="223">
        <v>27</v>
      </c>
      <c r="I138" s="224"/>
      <c r="J138" s="225">
        <f>ROUND(I138*H138,2)</f>
        <v>0</v>
      </c>
      <c r="K138" s="221" t="s">
        <v>1</v>
      </c>
      <c r="L138" s="45"/>
      <c r="M138" s="226" t="s">
        <v>1</v>
      </c>
      <c r="N138" s="227" t="s">
        <v>38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151</v>
      </c>
      <c r="AT138" s="230" t="s">
        <v>147</v>
      </c>
      <c r="AU138" s="230" t="s">
        <v>81</v>
      </c>
      <c r="AY138" s="18" t="s">
        <v>144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81</v>
      </c>
      <c r="BK138" s="231">
        <f>ROUND(I138*H138,2)</f>
        <v>0</v>
      </c>
      <c r="BL138" s="18" t="s">
        <v>151</v>
      </c>
      <c r="BM138" s="230" t="s">
        <v>1459</v>
      </c>
    </row>
    <row r="139" spans="1:47" s="2" customFormat="1" ht="12">
      <c r="A139" s="39"/>
      <c r="B139" s="40"/>
      <c r="C139" s="41"/>
      <c r="D139" s="232" t="s">
        <v>153</v>
      </c>
      <c r="E139" s="41"/>
      <c r="F139" s="233" t="s">
        <v>1458</v>
      </c>
      <c r="G139" s="41"/>
      <c r="H139" s="41"/>
      <c r="I139" s="234"/>
      <c r="J139" s="41"/>
      <c r="K139" s="41"/>
      <c r="L139" s="45"/>
      <c r="M139" s="235"/>
      <c r="N139" s="236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153</v>
      </c>
      <c r="AU139" s="18" t="s">
        <v>81</v>
      </c>
    </row>
    <row r="140" spans="1:65" s="2" customFormat="1" ht="33" customHeight="1">
      <c r="A140" s="39"/>
      <c r="B140" s="40"/>
      <c r="C140" s="219" t="s">
        <v>313</v>
      </c>
      <c r="D140" s="219" t="s">
        <v>147</v>
      </c>
      <c r="E140" s="220" t="s">
        <v>1460</v>
      </c>
      <c r="F140" s="221" t="s">
        <v>1461</v>
      </c>
      <c r="G140" s="222" t="s">
        <v>889</v>
      </c>
      <c r="H140" s="223">
        <v>32</v>
      </c>
      <c r="I140" s="224"/>
      <c r="J140" s="225">
        <f>ROUND(I140*H140,2)</f>
        <v>0</v>
      </c>
      <c r="K140" s="221" t="s">
        <v>1</v>
      </c>
      <c r="L140" s="45"/>
      <c r="M140" s="226" t="s">
        <v>1</v>
      </c>
      <c r="N140" s="227" t="s">
        <v>38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151</v>
      </c>
      <c r="AT140" s="230" t="s">
        <v>147</v>
      </c>
      <c r="AU140" s="230" t="s">
        <v>81</v>
      </c>
      <c r="AY140" s="18" t="s">
        <v>144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81</v>
      </c>
      <c r="BK140" s="231">
        <f>ROUND(I140*H140,2)</f>
        <v>0</v>
      </c>
      <c r="BL140" s="18" t="s">
        <v>151</v>
      </c>
      <c r="BM140" s="230" t="s">
        <v>1462</v>
      </c>
    </row>
    <row r="141" spans="1:47" s="2" customFormat="1" ht="12">
      <c r="A141" s="39"/>
      <c r="B141" s="40"/>
      <c r="C141" s="41"/>
      <c r="D141" s="232" t="s">
        <v>153</v>
      </c>
      <c r="E141" s="41"/>
      <c r="F141" s="233" t="s">
        <v>1461</v>
      </c>
      <c r="G141" s="41"/>
      <c r="H141" s="41"/>
      <c r="I141" s="234"/>
      <c r="J141" s="41"/>
      <c r="K141" s="41"/>
      <c r="L141" s="45"/>
      <c r="M141" s="235"/>
      <c r="N141" s="236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153</v>
      </c>
      <c r="AU141" s="18" t="s">
        <v>81</v>
      </c>
    </row>
    <row r="142" spans="1:65" s="2" customFormat="1" ht="16.5" customHeight="1">
      <c r="A142" s="39"/>
      <c r="B142" s="40"/>
      <c r="C142" s="219" t="s">
        <v>324</v>
      </c>
      <c r="D142" s="219" t="s">
        <v>147</v>
      </c>
      <c r="E142" s="220" t="s">
        <v>1463</v>
      </c>
      <c r="F142" s="221" t="s">
        <v>1464</v>
      </c>
      <c r="G142" s="222" t="s">
        <v>889</v>
      </c>
      <c r="H142" s="223">
        <v>91</v>
      </c>
      <c r="I142" s="224"/>
      <c r="J142" s="225">
        <f>ROUND(I142*H142,2)</f>
        <v>0</v>
      </c>
      <c r="K142" s="221" t="s">
        <v>1</v>
      </c>
      <c r="L142" s="45"/>
      <c r="M142" s="226" t="s">
        <v>1</v>
      </c>
      <c r="N142" s="227" t="s">
        <v>38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151</v>
      </c>
      <c r="AT142" s="230" t="s">
        <v>147</v>
      </c>
      <c r="AU142" s="230" t="s">
        <v>81</v>
      </c>
      <c r="AY142" s="18" t="s">
        <v>144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81</v>
      </c>
      <c r="BK142" s="231">
        <f>ROUND(I142*H142,2)</f>
        <v>0</v>
      </c>
      <c r="BL142" s="18" t="s">
        <v>151</v>
      </c>
      <c r="BM142" s="230" t="s">
        <v>1465</v>
      </c>
    </row>
    <row r="143" spans="1:47" s="2" customFormat="1" ht="12">
      <c r="A143" s="39"/>
      <c r="B143" s="40"/>
      <c r="C143" s="41"/>
      <c r="D143" s="232" t="s">
        <v>153</v>
      </c>
      <c r="E143" s="41"/>
      <c r="F143" s="233" t="s">
        <v>1464</v>
      </c>
      <c r="G143" s="41"/>
      <c r="H143" s="41"/>
      <c r="I143" s="234"/>
      <c r="J143" s="41"/>
      <c r="K143" s="41"/>
      <c r="L143" s="45"/>
      <c r="M143" s="235"/>
      <c r="N143" s="236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153</v>
      </c>
      <c r="AU143" s="18" t="s">
        <v>81</v>
      </c>
    </row>
    <row r="144" spans="1:63" s="12" customFormat="1" ht="25.9" customHeight="1">
      <c r="A144" s="12"/>
      <c r="B144" s="203"/>
      <c r="C144" s="204"/>
      <c r="D144" s="205" t="s">
        <v>72</v>
      </c>
      <c r="E144" s="206" t="s">
        <v>1028</v>
      </c>
      <c r="F144" s="206" t="s">
        <v>1466</v>
      </c>
      <c r="G144" s="204"/>
      <c r="H144" s="204"/>
      <c r="I144" s="207"/>
      <c r="J144" s="208">
        <f>BK144</f>
        <v>0</v>
      </c>
      <c r="K144" s="204"/>
      <c r="L144" s="209"/>
      <c r="M144" s="210"/>
      <c r="N144" s="211"/>
      <c r="O144" s="211"/>
      <c r="P144" s="212">
        <f>SUM(P145:P146)</f>
        <v>0</v>
      </c>
      <c r="Q144" s="211"/>
      <c r="R144" s="212">
        <f>SUM(R145:R146)</f>
        <v>0</v>
      </c>
      <c r="S144" s="211"/>
      <c r="T144" s="213">
        <f>SUM(T145:T146)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4" t="s">
        <v>81</v>
      </c>
      <c r="AT144" s="215" t="s">
        <v>72</v>
      </c>
      <c r="AU144" s="215" t="s">
        <v>73</v>
      </c>
      <c r="AY144" s="214" t="s">
        <v>144</v>
      </c>
      <c r="BK144" s="216">
        <f>SUM(BK145:BK146)</f>
        <v>0</v>
      </c>
    </row>
    <row r="145" spans="1:65" s="2" customFormat="1" ht="24.15" customHeight="1">
      <c r="A145" s="39"/>
      <c r="B145" s="40"/>
      <c r="C145" s="219" t="s">
        <v>296</v>
      </c>
      <c r="D145" s="219" t="s">
        <v>147</v>
      </c>
      <c r="E145" s="220" t="s">
        <v>1467</v>
      </c>
      <c r="F145" s="221" t="s">
        <v>1468</v>
      </c>
      <c r="G145" s="222" t="s">
        <v>889</v>
      </c>
      <c r="H145" s="223">
        <v>14</v>
      </c>
      <c r="I145" s="224"/>
      <c r="J145" s="225">
        <f>ROUND(I145*H145,2)</f>
        <v>0</v>
      </c>
      <c r="K145" s="221" t="s">
        <v>1</v>
      </c>
      <c r="L145" s="45"/>
      <c r="M145" s="226" t="s">
        <v>1</v>
      </c>
      <c r="N145" s="227" t="s">
        <v>38</v>
      </c>
      <c r="O145" s="92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151</v>
      </c>
      <c r="AT145" s="230" t="s">
        <v>147</v>
      </c>
      <c r="AU145" s="230" t="s">
        <v>81</v>
      </c>
      <c r="AY145" s="18" t="s">
        <v>144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81</v>
      </c>
      <c r="BK145" s="231">
        <f>ROUND(I145*H145,2)</f>
        <v>0</v>
      </c>
      <c r="BL145" s="18" t="s">
        <v>151</v>
      </c>
      <c r="BM145" s="230" t="s">
        <v>1469</v>
      </c>
    </row>
    <row r="146" spans="1:47" s="2" customFormat="1" ht="12">
      <c r="A146" s="39"/>
      <c r="B146" s="40"/>
      <c r="C146" s="41"/>
      <c r="D146" s="232" t="s">
        <v>153</v>
      </c>
      <c r="E146" s="41"/>
      <c r="F146" s="233" t="s">
        <v>1468</v>
      </c>
      <c r="G146" s="41"/>
      <c r="H146" s="41"/>
      <c r="I146" s="234"/>
      <c r="J146" s="41"/>
      <c r="K146" s="41"/>
      <c r="L146" s="45"/>
      <c r="M146" s="235"/>
      <c r="N146" s="236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153</v>
      </c>
      <c r="AU146" s="18" t="s">
        <v>81</v>
      </c>
    </row>
    <row r="147" spans="1:63" s="12" customFormat="1" ht="25.9" customHeight="1">
      <c r="A147" s="12"/>
      <c r="B147" s="203"/>
      <c r="C147" s="204"/>
      <c r="D147" s="205" t="s">
        <v>72</v>
      </c>
      <c r="E147" s="206" t="s">
        <v>1065</v>
      </c>
      <c r="F147" s="206" t="s">
        <v>628</v>
      </c>
      <c r="G147" s="204"/>
      <c r="H147" s="204"/>
      <c r="I147" s="207"/>
      <c r="J147" s="208">
        <f>BK147</f>
        <v>0</v>
      </c>
      <c r="K147" s="204"/>
      <c r="L147" s="209"/>
      <c r="M147" s="210"/>
      <c r="N147" s="211"/>
      <c r="O147" s="211"/>
      <c r="P147" s="212">
        <f>SUM(P148:P157)</f>
        <v>0</v>
      </c>
      <c r="Q147" s="211"/>
      <c r="R147" s="212">
        <f>SUM(R148:R157)</f>
        <v>0</v>
      </c>
      <c r="S147" s="211"/>
      <c r="T147" s="213">
        <f>SUM(T148:T157)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4" t="s">
        <v>81</v>
      </c>
      <c r="AT147" s="215" t="s">
        <v>72</v>
      </c>
      <c r="AU147" s="215" t="s">
        <v>73</v>
      </c>
      <c r="AY147" s="214" t="s">
        <v>144</v>
      </c>
      <c r="BK147" s="216">
        <f>SUM(BK148:BK157)</f>
        <v>0</v>
      </c>
    </row>
    <row r="148" spans="1:65" s="2" customFormat="1" ht="24.15" customHeight="1">
      <c r="A148" s="39"/>
      <c r="B148" s="40"/>
      <c r="C148" s="219" t="s">
        <v>338</v>
      </c>
      <c r="D148" s="219" t="s">
        <v>147</v>
      </c>
      <c r="E148" s="220" t="s">
        <v>1470</v>
      </c>
      <c r="F148" s="221" t="s">
        <v>1471</v>
      </c>
      <c r="G148" s="222" t="s">
        <v>889</v>
      </c>
      <c r="H148" s="223">
        <v>91</v>
      </c>
      <c r="I148" s="224"/>
      <c r="J148" s="225">
        <f>ROUND(I148*H148,2)</f>
        <v>0</v>
      </c>
      <c r="K148" s="221" t="s">
        <v>1</v>
      </c>
      <c r="L148" s="45"/>
      <c r="M148" s="226" t="s">
        <v>1</v>
      </c>
      <c r="N148" s="227" t="s">
        <v>38</v>
      </c>
      <c r="O148" s="92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151</v>
      </c>
      <c r="AT148" s="230" t="s">
        <v>147</v>
      </c>
      <c r="AU148" s="230" t="s">
        <v>81</v>
      </c>
      <c r="AY148" s="18" t="s">
        <v>144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81</v>
      </c>
      <c r="BK148" s="231">
        <f>ROUND(I148*H148,2)</f>
        <v>0</v>
      </c>
      <c r="BL148" s="18" t="s">
        <v>151</v>
      </c>
      <c r="BM148" s="230" t="s">
        <v>1472</v>
      </c>
    </row>
    <row r="149" spans="1:47" s="2" customFormat="1" ht="12">
      <c r="A149" s="39"/>
      <c r="B149" s="40"/>
      <c r="C149" s="41"/>
      <c r="D149" s="232" t="s">
        <v>153</v>
      </c>
      <c r="E149" s="41"/>
      <c r="F149" s="233" t="s">
        <v>1471</v>
      </c>
      <c r="G149" s="41"/>
      <c r="H149" s="41"/>
      <c r="I149" s="234"/>
      <c r="J149" s="41"/>
      <c r="K149" s="41"/>
      <c r="L149" s="45"/>
      <c r="M149" s="235"/>
      <c r="N149" s="236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153</v>
      </c>
      <c r="AU149" s="18" t="s">
        <v>81</v>
      </c>
    </row>
    <row r="150" spans="1:65" s="2" customFormat="1" ht="16.5" customHeight="1">
      <c r="A150" s="39"/>
      <c r="B150" s="40"/>
      <c r="C150" s="219" t="s">
        <v>344</v>
      </c>
      <c r="D150" s="219" t="s">
        <v>147</v>
      </c>
      <c r="E150" s="220" t="s">
        <v>1473</v>
      </c>
      <c r="F150" s="221" t="s">
        <v>1474</v>
      </c>
      <c r="G150" s="222" t="s">
        <v>1384</v>
      </c>
      <c r="H150" s="223">
        <v>8</v>
      </c>
      <c r="I150" s="224"/>
      <c r="J150" s="225">
        <f>ROUND(I150*H150,2)</f>
        <v>0</v>
      </c>
      <c r="K150" s="221" t="s">
        <v>1</v>
      </c>
      <c r="L150" s="45"/>
      <c r="M150" s="226" t="s">
        <v>1</v>
      </c>
      <c r="N150" s="227" t="s">
        <v>38</v>
      </c>
      <c r="O150" s="92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151</v>
      </c>
      <c r="AT150" s="230" t="s">
        <v>147</v>
      </c>
      <c r="AU150" s="230" t="s">
        <v>81</v>
      </c>
      <c r="AY150" s="18" t="s">
        <v>144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81</v>
      </c>
      <c r="BK150" s="231">
        <f>ROUND(I150*H150,2)</f>
        <v>0</v>
      </c>
      <c r="BL150" s="18" t="s">
        <v>151</v>
      </c>
      <c r="BM150" s="230" t="s">
        <v>1475</v>
      </c>
    </row>
    <row r="151" spans="1:47" s="2" customFormat="1" ht="12">
      <c r="A151" s="39"/>
      <c r="B151" s="40"/>
      <c r="C151" s="41"/>
      <c r="D151" s="232" t="s">
        <v>153</v>
      </c>
      <c r="E151" s="41"/>
      <c r="F151" s="233" t="s">
        <v>1474</v>
      </c>
      <c r="G151" s="41"/>
      <c r="H151" s="41"/>
      <c r="I151" s="234"/>
      <c r="J151" s="41"/>
      <c r="K151" s="41"/>
      <c r="L151" s="45"/>
      <c r="M151" s="235"/>
      <c r="N151" s="236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153</v>
      </c>
      <c r="AU151" s="18" t="s">
        <v>81</v>
      </c>
    </row>
    <row r="152" spans="1:65" s="2" customFormat="1" ht="16.5" customHeight="1">
      <c r="A152" s="39"/>
      <c r="B152" s="40"/>
      <c r="C152" s="219" t="s">
        <v>350</v>
      </c>
      <c r="D152" s="219" t="s">
        <v>147</v>
      </c>
      <c r="E152" s="220" t="s">
        <v>1476</v>
      </c>
      <c r="F152" s="221" t="s">
        <v>1477</v>
      </c>
      <c r="G152" s="222" t="s">
        <v>1384</v>
      </c>
      <c r="H152" s="223">
        <v>8</v>
      </c>
      <c r="I152" s="224"/>
      <c r="J152" s="225">
        <f>ROUND(I152*H152,2)</f>
        <v>0</v>
      </c>
      <c r="K152" s="221" t="s">
        <v>1</v>
      </c>
      <c r="L152" s="45"/>
      <c r="M152" s="226" t="s">
        <v>1</v>
      </c>
      <c r="N152" s="227" t="s">
        <v>38</v>
      </c>
      <c r="O152" s="9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151</v>
      </c>
      <c r="AT152" s="230" t="s">
        <v>147</v>
      </c>
      <c r="AU152" s="230" t="s">
        <v>81</v>
      </c>
      <c r="AY152" s="18" t="s">
        <v>144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81</v>
      </c>
      <c r="BK152" s="231">
        <f>ROUND(I152*H152,2)</f>
        <v>0</v>
      </c>
      <c r="BL152" s="18" t="s">
        <v>151</v>
      </c>
      <c r="BM152" s="230" t="s">
        <v>1478</v>
      </c>
    </row>
    <row r="153" spans="1:47" s="2" customFormat="1" ht="12">
      <c r="A153" s="39"/>
      <c r="B153" s="40"/>
      <c r="C153" s="41"/>
      <c r="D153" s="232" t="s">
        <v>153</v>
      </c>
      <c r="E153" s="41"/>
      <c r="F153" s="233" t="s">
        <v>1477</v>
      </c>
      <c r="G153" s="41"/>
      <c r="H153" s="41"/>
      <c r="I153" s="234"/>
      <c r="J153" s="41"/>
      <c r="K153" s="41"/>
      <c r="L153" s="45"/>
      <c r="M153" s="235"/>
      <c r="N153" s="236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153</v>
      </c>
      <c r="AU153" s="18" t="s">
        <v>81</v>
      </c>
    </row>
    <row r="154" spans="1:65" s="2" customFormat="1" ht="37.8" customHeight="1">
      <c r="A154" s="39"/>
      <c r="B154" s="40"/>
      <c r="C154" s="219" t="s">
        <v>356</v>
      </c>
      <c r="D154" s="219" t="s">
        <v>147</v>
      </c>
      <c r="E154" s="220" t="s">
        <v>1479</v>
      </c>
      <c r="F154" s="221" t="s">
        <v>1480</v>
      </c>
      <c r="G154" s="222" t="s">
        <v>385</v>
      </c>
      <c r="H154" s="290"/>
      <c r="I154" s="224"/>
      <c r="J154" s="225">
        <f>ROUND(I154*H154,2)</f>
        <v>0</v>
      </c>
      <c r="K154" s="221" t="s">
        <v>1</v>
      </c>
      <c r="L154" s="45"/>
      <c r="M154" s="226" t="s">
        <v>1</v>
      </c>
      <c r="N154" s="227" t="s">
        <v>38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151</v>
      </c>
      <c r="AT154" s="230" t="s">
        <v>147</v>
      </c>
      <c r="AU154" s="230" t="s">
        <v>81</v>
      </c>
      <c r="AY154" s="18" t="s">
        <v>144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81</v>
      </c>
      <c r="BK154" s="231">
        <f>ROUND(I154*H154,2)</f>
        <v>0</v>
      </c>
      <c r="BL154" s="18" t="s">
        <v>151</v>
      </c>
      <c r="BM154" s="230" t="s">
        <v>1481</v>
      </c>
    </row>
    <row r="155" spans="1:47" s="2" customFormat="1" ht="12">
      <c r="A155" s="39"/>
      <c r="B155" s="40"/>
      <c r="C155" s="41"/>
      <c r="D155" s="232" t="s">
        <v>153</v>
      </c>
      <c r="E155" s="41"/>
      <c r="F155" s="233" t="s">
        <v>1480</v>
      </c>
      <c r="G155" s="41"/>
      <c r="H155" s="41"/>
      <c r="I155" s="234"/>
      <c r="J155" s="41"/>
      <c r="K155" s="41"/>
      <c r="L155" s="45"/>
      <c r="M155" s="235"/>
      <c r="N155" s="236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153</v>
      </c>
      <c r="AU155" s="18" t="s">
        <v>81</v>
      </c>
    </row>
    <row r="156" spans="1:65" s="2" customFormat="1" ht="21.75" customHeight="1">
      <c r="A156" s="39"/>
      <c r="B156" s="40"/>
      <c r="C156" s="219" t="s">
        <v>360</v>
      </c>
      <c r="D156" s="219" t="s">
        <v>147</v>
      </c>
      <c r="E156" s="220" t="s">
        <v>1482</v>
      </c>
      <c r="F156" s="221" t="s">
        <v>1483</v>
      </c>
      <c r="G156" s="222" t="s">
        <v>385</v>
      </c>
      <c r="H156" s="290"/>
      <c r="I156" s="224"/>
      <c r="J156" s="225">
        <f>ROUND(I156*H156,2)</f>
        <v>0</v>
      </c>
      <c r="K156" s="221" t="s">
        <v>1</v>
      </c>
      <c r="L156" s="45"/>
      <c r="M156" s="226" t="s">
        <v>1</v>
      </c>
      <c r="N156" s="227" t="s">
        <v>38</v>
      </c>
      <c r="O156" s="92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151</v>
      </c>
      <c r="AT156" s="230" t="s">
        <v>147</v>
      </c>
      <c r="AU156" s="230" t="s">
        <v>81</v>
      </c>
      <c r="AY156" s="18" t="s">
        <v>144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81</v>
      </c>
      <c r="BK156" s="231">
        <f>ROUND(I156*H156,2)</f>
        <v>0</v>
      </c>
      <c r="BL156" s="18" t="s">
        <v>151</v>
      </c>
      <c r="BM156" s="230" t="s">
        <v>1484</v>
      </c>
    </row>
    <row r="157" spans="1:47" s="2" customFormat="1" ht="12">
      <c r="A157" s="39"/>
      <c r="B157" s="40"/>
      <c r="C157" s="41"/>
      <c r="D157" s="232" t="s">
        <v>153</v>
      </c>
      <c r="E157" s="41"/>
      <c r="F157" s="233" t="s">
        <v>1483</v>
      </c>
      <c r="G157" s="41"/>
      <c r="H157" s="41"/>
      <c r="I157" s="234"/>
      <c r="J157" s="41"/>
      <c r="K157" s="41"/>
      <c r="L157" s="45"/>
      <c r="M157" s="235"/>
      <c r="N157" s="236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153</v>
      </c>
      <c r="AU157" s="18" t="s">
        <v>81</v>
      </c>
    </row>
    <row r="158" spans="1:63" s="12" customFormat="1" ht="25.9" customHeight="1">
      <c r="A158" s="12"/>
      <c r="B158" s="203"/>
      <c r="C158" s="204"/>
      <c r="D158" s="205" t="s">
        <v>72</v>
      </c>
      <c r="E158" s="206" t="s">
        <v>142</v>
      </c>
      <c r="F158" s="206" t="s">
        <v>143</v>
      </c>
      <c r="G158" s="204"/>
      <c r="H158" s="204"/>
      <c r="I158" s="207"/>
      <c r="J158" s="208">
        <f>BK158</f>
        <v>0</v>
      </c>
      <c r="K158" s="204"/>
      <c r="L158" s="209"/>
      <c r="M158" s="210"/>
      <c r="N158" s="211"/>
      <c r="O158" s="211"/>
      <c r="P158" s="212">
        <f>P159+P166</f>
        <v>0</v>
      </c>
      <c r="Q158" s="211"/>
      <c r="R158" s="212">
        <f>R159+R166</f>
        <v>5.0859</v>
      </c>
      <c r="S158" s="211"/>
      <c r="T158" s="213">
        <f>T159+T166</f>
        <v>7.5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4" t="s">
        <v>81</v>
      </c>
      <c r="AT158" s="215" t="s">
        <v>72</v>
      </c>
      <c r="AU158" s="215" t="s">
        <v>73</v>
      </c>
      <c r="AY158" s="214" t="s">
        <v>144</v>
      </c>
      <c r="BK158" s="216">
        <f>BK159+BK166</f>
        <v>0</v>
      </c>
    </row>
    <row r="159" spans="1:63" s="12" customFormat="1" ht="22.8" customHeight="1">
      <c r="A159" s="12"/>
      <c r="B159" s="203"/>
      <c r="C159" s="204"/>
      <c r="D159" s="205" t="s">
        <v>72</v>
      </c>
      <c r="E159" s="217" t="s">
        <v>164</v>
      </c>
      <c r="F159" s="217" t="s">
        <v>165</v>
      </c>
      <c r="G159" s="204"/>
      <c r="H159" s="204"/>
      <c r="I159" s="207"/>
      <c r="J159" s="218">
        <f>BK159</f>
        <v>0</v>
      </c>
      <c r="K159" s="204"/>
      <c r="L159" s="209"/>
      <c r="M159" s="210"/>
      <c r="N159" s="211"/>
      <c r="O159" s="211"/>
      <c r="P159" s="212">
        <f>SUM(P160:P165)</f>
        <v>0</v>
      </c>
      <c r="Q159" s="211"/>
      <c r="R159" s="212">
        <f>SUM(R160:R165)</f>
        <v>4.9959</v>
      </c>
      <c r="S159" s="211"/>
      <c r="T159" s="213">
        <f>SUM(T160:T165)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4" t="s">
        <v>81</v>
      </c>
      <c r="AT159" s="215" t="s">
        <v>72</v>
      </c>
      <c r="AU159" s="215" t="s">
        <v>81</v>
      </c>
      <c r="AY159" s="214" t="s">
        <v>144</v>
      </c>
      <c r="BK159" s="216">
        <f>SUM(BK160:BK165)</f>
        <v>0</v>
      </c>
    </row>
    <row r="160" spans="1:65" s="2" customFormat="1" ht="21.75" customHeight="1">
      <c r="A160" s="39"/>
      <c r="B160" s="40"/>
      <c r="C160" s="219" t="s">
        <v>8</v>
      </c>
      <c r="D160" s="219" t="s">
        <v>147</v>
      </c>
      <c r="E160" s="220" t="s">
        <v>1327</v>
      </c>
      <c r="F160" s="221" t="s">
        <v>1328</v>
      </c>
      <c r="G160" s="222" t="s">
        <v>157</v>
      </c>
      <c r="H160" s="223">
        <v>45</v>
      </c>
      <c r="I160" s="224"/>
      <c r="J160" s="225">
        <f>ROUND(I160*H160,2)</f>
        <v>0</v>
      </c>
      <c r="K160" s="221" t="s">
        <v>1</v>
      </c>
      <c r="L160" s="45"/>
      <c r="M160" s="226" t="s">
        <v>1</v>
      </c>
      <c r="N160" s="227" t="s">
        <v>38</v>
      </c>
      <c r="O160" s="92"/>
      <c r="P160" s="228">
        <f>O160*H160</f>
        <v>0</v>
      </c>
      <c r="Q160" s="228">
        <v>0.04</v>
      </c>
      <c r="R160" s="228">
        <f>Q160*H160</f>
        <v>1.8</v>
      </c>
      <c r="S160" s="228">
        <v>0</v>
      </c>
      <c r="T160" s="22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0" t="s">
        <v>151</v>
      </c>
      <c r="AT160" s="230" t="s">
        <v>147</v>
      </c>
      <c r="AU160" s="230" t="s">
        <v>83</v>
      </c>
      <c r="AY160" s="18" t="s">
        <v>144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8" t="s">
        <v>81</v>
      </c>
      <c r="BK160" s="231">
        <f>ROUND(I160*H160,2)</f>
        <v>0</v>
      </c>
      <c r="BL160" s="18" t="s">
        <v>151</v>
      </c>
      <c r="BM160" s="230" t="s">
        <v>1485</v>
      </c>
    </row>
    <row r="161" spans="1:47" s="2" customFormat="1" ht="12">
      <c r="A161" s="39"/>
      <c r="B161" s="40"/>
      <c r="C161" s="41"/>
      <c r="D161" s="232" t="s">
        <v>153</v>
      </c>
      <c r="E161" s="41"/>
      <c r="F161" s="233" t="s">
        <v>1330</v>
      </c>
      <c r="G161" s="41"/>
      <c r="H161" s="41"/>
      <c r="I161" s="234"/>
      <c r="J161" s="41"/>
      <c r="K161" s="41"/>
      <c r="L161" s="45"/>
      <c r="M161" s="235"/>
      <c r="N161" s="236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153</v>
      </c>
      <c r="AU161" s="18" t="s">
        <v>83</v>
      </c>
    </row>
    <row r="162" spans="1:51" s="13" customFormat="1" ht="12">
      <c r="A162" s="13"/>
      <c r="B162" s="237"/>
      <c r="C162" s="238"/>
      <c r="D162" s="232" t="s">
        <v>160</v>
      </c>
      <c r="E162" s="239" t="s">
        <v>1</v>
      </c>
      <c r="F162" s="240" t="s">
        <v>1486</v>
      </c>
      <c r="G162" s="238"/>
      <c r="H162" s="241">
        <v>45</v>
      </c>
      <c r="I162" s="242"/>
      <c r="J162" s="238"/>
      <c r="K162" s="238"/>
      <c r="L162" s="243"/>
      <c r="M162" s="244"/>
      <c r="N162" s="245"/>
      <c r="O162" s="245"/>
      <c r="P162" s="245"/>
      <c r="Q162" s="245"/>
      <c r="R162" s="245"/>
      <c r="S162" s="245"/>
      <c r="T162" s="24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7" t="s">
        <v>160</v>
      </c>
      <c r="AU162" s="247" t="s">
        <v>83</v>
      </c>
      <c r="AV162" s="13" t="s">
        <v>83</v>
      </c>
      <c r="AW162" s="13" t="s">
        <v>30</v>
      </c>
      <c r="AX162" s="13" t="s">
        <v>81</v>
      </c>
      <c r="AY162" s="247" t="s">
        <v>144</v>
      </c>
    </row>
    <row r="163" spans="1:65" s="2" customFormat="1" ht="24.15" customHeight="1">
      <c r="A163" s="39"/>
      <c r="B163" s="40"/>
      <c r="C163" s="219" t="s">
        <v>327</v>
      </c>
      <c r="D163" s="219" t="s">
        <v>147</v>
      </c>
      <c r="E163" s="220" t="s">
        <v>1332</v>
      </c>
      <c r="F163" s="221" t="s">
        <v>1333</v>
      </c>
      <c r="G163" s="222" t="s">
        <v>157</v>
      </c>
      <c r="H163" s="223">
        <v>45</v>
      </c>
      <c r="I163" s="224"/>
      <c r="J163" s="225">
        <f>ROUND(I163*H163,2)</f>
        <v>0</v>
      </c>
      <c r="K163" s="221" t="s">
        <v>1</v>
      </c>
      <c r="L163" s="45"/>
      <c r="M163" s="226" t="s">
        <v>1</v>
      </c>
      <c r="N163" s="227" t="s">
        <v>38</v>
      </c>
      <c r="O163" s="92"/>
      <c r="P163" s="228">
        <f>O163*H163</f>
        <v>0</v>
      </c>
      <c r="Q163" s="228">
        <v>0.07102</v>
      </c>
      <c r="R163" s="228">
        <f>Q163*H163</f>
        <v>3.1959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151</v>
      </c>
      <c r="AT163" s="230" t="s">
        <v>147</v>
      </c>
      <c r="AU163" s="230" t="s">
        <v>83</v>
      </c>
      <c r="AY163" s="18" t="s">
        <v>144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81</v>
      </c>
      <c r="BK163" s="231">
        <f>ROUND(I163*H163,2)</f>
        <v>0</v>
      </c>
      <c r="BL163" s="18" t="s">
        <v>151</v>
      </c>
      <c r="BM163" s="230" t="s">
        <v>1487</v>
      </c>
    </row>
    <row r="164" spans="1:47" s="2" customFormat="1" ht="12">
      <c r="A164" s="39"/>
      <c r="B164" s="40"/>
      <c r="C164" s="41"/>
      <c r="D164" s="232" t="s">
        <v>153</v>
      </c>
      <c r="E164" s="41"/>
      <c r="F164" s="233" t="s">
        <v>1335</v>
      </c>
      <c r="G164" s="41"/>
      <c r="H164" s="41"/>
      <c r="I164" s="234"/>
      <c r="J164" s="41"/>
      <c r="K164" s="41"/>
      <c r="L164" s="45"/>
      <c r="M164" s="235"/>
      <c r="N164" s="236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153</v>
      </c>
      <c r="AU164" s="18" t="s">
        <v>83</v>
      </c>
    </row>
    <row r="165" spans="1:51" s="13" customFormat="1" ht="12">
      <c r="A165" s="13"/>
      <c r="B165" s="237"/>
      <c r="C165" s="238"/>
      <c r="D165" s="232" t="s">
        <v>160</v>
      </c>
      <c r="E165" s="239" t="s">
        <v>1</v>
      </c>
      <c r="F165" s="240" t="s">
        <v>1486</v>
      </c>
      <c r="G165" s="238"/>
      <c r="H165" s="241">
        <v>45</v>
      </c>
      <c r="I165" s="242"/>
      <c r="J165" s="238"/>
      <c r="K165" s="238"/>
      <c r="L165" s="243"/>
      <c r="M165" s="244"/>
      <c r="N165" s="245"/>
      <c r="O165" s="245"/>
      <c r="P165" s="245"/>
      <c r="Q165" s="245"/>
      <c r="R165" s="245"/>
      <c r="S165" s="245"/>
      <c r="T165" s="24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7" t="s">
        <v>160</v>
      </c>
      <c r="AU165" s="247" t="s">
        <v>83</v>
      </c>
      <c r="AV165" s="13" t="s">
        <v>83</v>
      </c>
      <c r="AW165" s="13" t="s">
        <v>30</v>
      </c>
      <c r="AX165" s="13" t="s">
        <v>81</v>
      </c>
      <c r="AY165" s="247" t="s">
        <v>144</v>
      </c>
    </row>
    <row r="166" spans="1:63" s="12" customFormat="1" ht="22.8" customHeight="1">
      <c r="A166" s="12"/>
      <c r="B166" s="203"/>
      <c r="C166" s="204"/>
      <c r="D166" s="205" t="s">
        <v>72</v>
      </c>
      <c r="E166" s="217" t="s">
        <v>296</v>
      </c>
      <c r="F166" s="217" t="s">
        <v>297</v>
      </c>
      <c r="G166" s="204"/>
      <c r="H166" s="204"/>
      <c r="I166" s="207"/>
      <c r="J166" s="218">
        <f>BK166</f>
        <v>0</v>
      </c>
      <c r="K166" s="204"/>
      <c r="L166" s="209"/>
      <c r="M166" s="210"/>
      <c r="N166" s="211"/>
      <c r="O166" s="211"/>
      <c r="P166" s="212">
        <f>SUM(P167:P172)</f>
        <v>0</v>
      </c>
      <c r="Q166" s="211"/>
      <c r="R166" s="212">
        <f>SUM(R167:R172)</f>
        <v>0.09</v>
      </c>
      <c r="S166" s="211"/>
      <c r="T166" s="213">
        <f>SUM(T167:T172)</f>
        <v>7.5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4" t="s">
        <v>81</v>
      </c>
      <c r="AT166" s="215" t="s">
        <v>72</v>
      </c>
      <c r="AU166" s="215" t="s">
        <v>81</v>
      </c>
      <c r="AY166" s="214" t="s">
        <v>144</v>
      </c>
      <c r="BK166" s="216">
        <f>SUM(BK167:BK172)</f>
        <v>0</v>
      </c>
    </row>
    <row r="167" spans="1:65" s="2" customFormat="1" ht="24.15" customHeight="1">
      <c r="A167" s="39"/>
      <c r="B167" s="40"/>
      <c r="C167" s="219" t="s">
        <v>382</v>
      </c>
      <c r="D167" s="219" t="s">
        <v>147</v>
      </c>
      <c r="E167" s="220" t="s">
        <v>1337</v>
      </c>
      <c r="F167" s="221" t="s">
        <v>1338</v>
      </c>
      <c r="G167" s="222" t="s">
        <v>1339</v>
      </c>
      <c r="H167" s="223">
        <v>1500</v>
      </c>
      <c r="I167" s="224"/>
      <c r="J167" s="225">
        <f>ROUND(I167*H167,2)</f>
        <v>0</v>
      </c>
      <c r="K167" s="221" t="s">
        <v>1</v>
      </c>
      <c r="L167" s="45"/>
      <c r="M167" s="226" t="s">
        <v>1</v>
      </c>
      <c r="N167" s="227" t="s">
        <v>38</v>
      </c>
      <c r="O167" s="92"/>
      <c r="P167" s="228">
        <f>O167*H167</f>
        <v>0</v>
      </c>
      <c r="Q167" s="228">
        <v>1E-05</v>
      </c>
      <c r="R167" s="228">
        <f>Q167*H167</f>
        <v>0.015000000000000001</v>
      </c>
      <c r="S167" s="228">
        <v>0.002</v>
      </c>
      <c r="T167" s="229">
        <f>S167*H167</f>
        <v>3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151</v>
      </c>
      <c r="AT167" s="230" t="s">
        <v>147</v>
      </c>
      <c r="AU167" s="230" t="s">
        <v>83</v>
      </c>
      <c r="AY167" s="18" t="s">
        <v>144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81</v>
      </c>
      <c r="BK167" s="231">
        <f>ROUND(I167*H167,2)</f>
        <v>0</v>
      </c>
      <c r="BL167" s="18" t="s">
        <v>151</v>
      </c>
      <c r="BM167" s="230" t="s">
        <v>1488</v>
      </c>
    </row>
    <row r="168" spans="1:47" s="2" customFormat="1" ht="12">
      <c r="A168" s="39"/>
      <c r="B168" s="40"/>
      <c r="C168" s="41"/>
      <c r="D168" s="232" t="s">
        <v>153</v>
      </c>
      <c r="E168" s="41"/>
      <c r="F168" s="233" t="s">
        <v>1489</v>
      </c>
      <c r="G168" s="41"/>
      <c r="H168" s="41"/>
      <c r="I168" s="234"/>
      <c r="J168" s="41"/>
      <c r="K168" s="41"/>
      <c r="L168" s="45"/>
      <c r="M168" s="235"/>
      <c r="N168" s="236"/>
      <c r="O168" s="92"/>
      <c r="P168" s="92"/>
      <c r="Q168" s="92"/>
      <c r="R168" s="92"/>
      <c r="S168" s="92"/>
      <c r="T168" s="9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153</v>
      </c>
      <c r="AU168" s="18" t="s">
        <v>83</v>
      </c>
    </row>
    <row r="169" spans="1:51" s="13" customFormat="1" ht="12">
      <c r="A169" s="13"/>
      <c r="B169" s="237"/>
      <c r="C169" s="238"/>
      <c r="D169" s="232" t="s">
        <v>160</v>
      </c>
      <c r="E169" s="239" t="s">
        <v>1</v>
      </c>
      <c r="F169" s="240" t="s">
        <v>1490</v>
      </c>
      <c r="G169" s="238"/>
      <c r="H169" s="241">
        <v>1500</v>
      </c>
      <c r="I169" s="242"/>
      <c r="J169" s="238"/>
      <c r="K169" s="238"/>
      <c r="L169" s="243"/>
      <c r="M169" s="244"/>
      <c r="N169" s="245"/>
      <c r="O169" s="245"/>
      <c r="P169" s="245"/>
      <c r="Q169" s="245"/>
      <c r="R169" s="245"/>
      <c r="S169" s="245"/>
      <c r="T169" s="24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7" t="s">
        <v>160</v>
      </c>
      <c r="AU169" s="247" t="s">
        <v>83</v>
      </c>
      <c r="AV169" s="13" t="s">
        <v>83</v>
      </c>
      <c r="AW169" s="13" t="s">
        <v>30</v>
      </c>
      <c r="AX169" s="13" t="s">
        <v>81</v>
      </c>
      <c r="AY169" s="247" t="s">
        <v>144</v>
      </c>
    </row>
    <row r="170" spans="1:65" s="2" customFormat="1" ht="21.75" customHeight="1">
      <c r="A170" s="39"/>
      <c r="B170" s="40"/>
      <c r="C170" s="219" t="s">
        <v>390</v>
      </c>
      <c r="D170" s="219" t="s">
        <v>147</v>
      </c>
      <c r="E170" s="220" t="s">
        <v>1344</v>
      </c>
      <c r="F170" s="221" t="s">
        <v>1345</v>
      </c>
      <c r="G170" s="222" t="s">
        <v>1339</v>
      </c>
      <c r="H170" s="223">
        <v>1500</v>
      </c>
      <c r="I170" s="224"/>
      <c r="J170" s="225">
        <f>ROUND(I170*H170,2)</f>
        <v>0</v>
      </c>
      <c r="K170" s="221" t="s">
        <v>1</v>
      </c>
      <c r="L170" s="45"/>
      <c r="M170" s="226" t="s">
        <v>1</v>
      </c>
      <c r="N170" s="227" t="s">
        <v>38</v>
      </c>
      <c r="O170" s="92"/>
      <c r="P170" s="228">
        <f>O170*H170</f>
        <v>0</v>
      </c>
      <c r="Q170" s="228">
        <v>5E-05</v>
      </c>
      <c r="R170" s="228">
        <f>Q170*H170</f>
        <v>0.075</v>
      </c>
      <c r="S170" s="228">
        <v>0.003</v>
      </c>
      <c r="T170" s="229">
        <f>S170*H170</f>
        <v>4.5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151</v>
      </c>
      <c r="AT170" s="230" t="s">
        <v>147</v>
      </c>
      <c r="AU170" s="230" t="s">
        <v>83</v>
      </c>
      <c r="AY170" s="18" t="s">
        <v>144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81</v>
      </c>
      <c r="BK170" s="231">
        <f>ROUND(I170*H170,2)</f>
        <v>0</v>
      </c>
      <c r="BL170" s="18" t="s">
        <v>151</v>
      </c>
      <c r="BM170" s="230" t="s">
        <v>1491</v>
      </c>
    </row>
    <row r="171" spans="1:47" s="2" customFormat="1" ht="12">
      <c r="A171" s="39"/>
      <c r="B171" s="40"/>
      <c r="C171" s="41"/>
      <c r="D171" s="232" t="s">
        <v>153</v>
      </c>
      <c r="E171" s="41"/>
      <c r="F171" s="233" t="s">
        <v>1492</v>
      </c>
      <c r="G171" s="41"/>
      <c r="H171" s="41"/>
      <c r="I171" s="234"/>
      <c r="J171" s="41"/>
      <c r="K171" s="41"/>
      <c r="L171" s="45"/>
      <c r="M171" s="235"/>
      <c r="N171" s="236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153</v>
      </c>
      <c r="AU171" s="18" t="s">
        <v>83</v>
      </c>
    </row>
    <row r="172" spans="1:51" s="13" customFormat="1" ht="12">
      <c r="A172" s="13"/>
      <c r="B172" s="237"/>
      <c r="C172" s="238"/>
      <c r="D172" s="232" t="s">
        <v>160</v>
      </c>
      <c r="E172" s="239" t="s">
        <v>1</v>
      </c>
      <c r="F172" s="240" t="s">
        <v>1490</v>
      </c>
      <c r="G172" s="238"/>
      <c r="H172" s="241">
        <v>1500</v>
      </c>
      <c r="I172" s="242"/>
      <c r="J172" s="238"/>
      <c r="K172" s="238"/>
      <c r="L172" s="243"/>
      <c r="M172" s="296"/>
      <c r="N172" s="297"/>
      <c r="O172" s="297"/>
      <c r="P172" s="297"/>
      <c r="Q172" s="297"/>
      <c r="R172" s="297"/>
      <c r="S172" s="297"/>
      <c r="T172" s="29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7" t="s">
        <v>160</v>
      </c>
      <c r="AU172" s="247" t="s">
        <v>83</v>
      </c>
      <c r="AV172" s="13" t="s">
        <v>83</v>
      </c>
      <c r="AW172" s="13" t="s">
        <v>30</v>
      </c>
      <c r="AX172" s="13" t="s">
        <v>81</v>
      </c>
      <c r="AY172" s="247" t="s">
        <v>144</v>
      </c>
    </row>
    <row r="173" spans="1:31" s="2" customFormat="1" ht="6.95" customHeight="1">
      <c r="A173" s="39"/>
      <c r="B173" s="67"/>
      <c r="C173" s="68"/>
      <c r="D173" s="68"/>
      <c r="E173" s="68"/>
      <c r="F173" s="68"/>
      <c r="G173" s="68"/>
      <c r="H173" s="68"/>
      <c r="I173" s="68"/>
      <c r="J173" s="68"/>
      <c r="K173" s="68"/>
      <c r="L173" s="45"/>
      <c r="M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</row>
  </sheetData>
  <sheetProtection password="CC35" sheet="1" objects="1" scenarios="1" formatColumns="0" formatRows="0" autoFilter="0"/>
  <autoFilter ref="C123:K172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104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83</v>
      </c>
    </row>
    <row r="4" spans="2:46" s="1" customFormat="1" ht="24.95" customHeight="1">
      <c r="B4" s="21"/>
      <c r="D4" s="139" t="s">
        <v>108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CLVK - Nájemní jednotky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109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1493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29. 9. 2022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21</v>
      </c>
      <c r="F15" s="39"/>
      <c r="G15" s="39"/>
      <c r="H15" s="39"/>
      <c r="I15" s="141" t="s">
        <v>26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21</v>
      </c>
      <c r="F21" s="39"/>
      <c r="G21" s="39"/>
      <c r="H21" s="39"/>
      <c r="I21" s="141" t="s">
        <v>26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21</v>
      </c>
      <c r="F24" s="39"/>
      <c r="G24" s="39"/>
      <c r="H24" s="39"/>
      <c r="I24" s="141" t="s">
        <v>26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ROUND((SUM(BE121:BE144)),2)</f>
        <v>0</v>
      </c>
      <c r="G33" s="39"/>
      <c r="H33" s="39"/>
      <c r="I33" s="156">
        <v>0.21</v>
      </c>
      <c r="J33" s="155">
        <f>ROUND(((SUM(BE121:BE144))*I33),2)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ROUND((SUM(BF121:BF144)),2)</f>
        <v>0</v>
      </c>
      <c r="G34" s="39"/>
      <c r="H34" s="39"/>
      <c r="I34" s="156">
        <v>0.15</v>
      </c>
      <c r="J34" s="155">
        <f>ROUND(((SUM(BF121:BF144))*I34),2)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ROUND((SUM(BG121:BG144)),2)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ROUND((SUM(BH121:BH144)),2)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ROUND((SUM(BI121:BI144)),2)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CLVK - Nájemní jednotky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109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D.1.4.9 - EPS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29. 9. 2022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112</v>
      </c>
      <c r="D94" s="177"/>
      <c r="E94" s="177"/>
      <c r="F94" s="177"/>
      <c r="G94" s="177"/>
      <c r="H94" s="177"/>
      <c r="I94" s="177"/>
      <c r="J94" s="178" t="s">
        <v>113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114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115</v>
      </c>
    </row>
    <row r="97" spans="1:31" s="9" customFormat="1" ht="24.95" customHeight="1">
      <c r="A97" s="9"/>
      <c r="B97" s="180"/>
      <c r="C97" s="181"/>
      <c r="D97" s="182" t="s">
        <v>1494</v>
      </c>
      <c r="E97" s="183"/>
      <c r="F97" s="183"/>
      <c r="G97" s="183"/>
      <c r="H97" s="183"/>
      <c r="I97" s="183"/>
      <c r="J97" s="184">
        <f>J122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1495</v>
      </c>
      <c r="E98" s="189"/>
      <c r="F98" s="189"/>
      <c r="G98" s="189"/>
      <c r="H98" s="189"/>
      <c r="I98" s="189"/>
      <c r="J98" s="190">
        <f>J123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1496</v>
      </c>
      <c r="E99" s="189"/>
      <c r="F99" s="189"/>
      <c r="G99" s="189"/>
      <c r="H99" s="189"/>
      <c r="I99" s="189"/>
      <c r="J99" s="190">
        <f>J126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1497</v>
      </c>
      <c r="E100" s="189"/>
      <c r="F100" s="189"/>
      <c r="G100" s="189"/>
      <c r="H100" s="189"/>
      <c r="I100" s="189"/>
      <c r="J100" s="190">
        <f>J129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1498</v>
      </c>
      <c r="E101" s="189"/>
      <c r="F101" s="189"/>
      <c r="G101" s="189"/>
      <c r="H101" s="189"/>
      <c r="I101" s="189"/>
      <c r="J101" s="190">
        <f>J134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129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75" t="str">
        <f>E7</f>
        <v>CLVK - Nájemní jednotky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109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D.1.4.9 - EPS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 xml:space="preserve"> </v>
      </c>
      <c r="G115" s="41"/>
      <c r="H115" s="41"/>
      <c r="I115" s="33" t="s">
        <v>22</v>
      </c>
      <c r="J115" s="80" t="str">
        <f>IF(J12="","",J12)</f>
        <v>29. 9. 2022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24</v>
      </c>
      <c r="D117" s="41"/>
      <c r="E117" s="41"/>
      <c r="F117" s="28" t="str">
        <f>E15</f>
        <v xml:space="preserve"> </v>
      </c>
      <c r="G117" s="41"/>
      <c r="H117" s="41"/>
      <c r="I117" s="33" t="s">
        <v>29</v>
      </c>
      <c r="J117" s="37" t="str">
        <f>E21</f>
        <v xml:space="preserve"> 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27</v>
      </c>
      <c r="D118" s="41"/>
      <c r="E118" s="41"/>
      <c r="F118" s="28" t="str">
        <f>IF(E18="","",E18)</f>
        <v>Vyplň údaj</v>
      </c>
      <c r="G118" s="41"/>
      <c r="H118" s="41"/>
      <c r="I118" s="33" t="s">
        <v>31</v>
      </c>
      <c r="J118" s="37" t="str">
        <f>E24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192"/>
      <c r="B120" s="193"/>
      <c r="C120" s="194" t="s">
        <v>130</v>
      </c>
      <c r="D120" s="195" t="s">
        <v>58</v>
      </c>
      <c r="E120" s="195" t="s">
        <v>54</v>
      </c>
      <c r="F120" s="195" t="s">
        <v>55</v>
      </c>
      <c r="G120" s="195" t="s">
        <v>131</v>
      </c>
      <c r="H120" s="195" t="s">
        <v>132</v>
      </c>
      <c r="I120" s="195" t="s">
        <v>133</v>
      </c>
      <c r="J120" s="195" t="s">
        <v>113</v>
      </c>
      <c r="K120" s="196" t="s">
        <v>134</v>
      </c>
      <c r="L120" s="197"/>
      <c r="M120" s="101" t="s">
        <v>1</v>
      </c>
      <c r="N120" s="102" t="s">
        <v>37</v>
      </c>
      <c r="O120" s="102" t="s">
        <v>135</v>
      </c>
      <c r="P120" s="102" t="s">
        <v>136</v>
      </c>
      <c r="Q120" s="102" t="s">
        <v>137</v>
      </c>
      <c r="R120" s="102" t="s">
        <v>138</v>
      </c>
      <c r="S120" s="102" t="s">
        <v>139</v>
      </c>
      <c r="T120" s="103" t="s">
        <v>140</v>
      </c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</row>
    <row r="121" spans="1:63" s="2" customFormat="1" ht="22.8" customHeight="1">
      <c r="A121" s="39"/>
      <c r="B121" s="40"/>
      <c r="C121" s="108" t="s">
        <v>141</v>
      </c>
      <c r="D121" s="41"/>
      <c r="E121" s="41"/>
      <c r="F121" s="41"/>
      <c r="G121" s="41"/>
      <c r="H121" s="41"/>
      <c r="I121" s="41"/>
      <c r="J121" s="198">
        <f>BK121</f>
        <v>0</v>
      </c>
      <c r="K121" s="41"/>
      <c r="L121" s="45"/>
      <c r="M121" s="104"/>
      <c r="N121" s="199"/>
      <c r="O121" s="105"/>
      <c r="P121" s="200">
        <f>P122</f>
        <v>0</v>
      </c>
      <c r="Q121" s="105"/>
      <c r="R121" s="200">
        <f>R122</f>
        <v>0</v>
      </c>
      <c r="S121" s="105"/>
      <c r="T121" s="201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72</v>
      </c>
      <c r="AU121" s="18" t="s">
        <v>115</v>
      </c>
      <c r="BK121" s="202">
        <f>BK122</f>
        <v>0</v>
      </c>
    </row>
    <row r="122" spans="1:63" s="12" customFormat="1" ht="25.9" customHeight="1">
      <c r="A122" s="12"/>
      <c r="B122" s="203"/>
      <c r="C122" s="204"/>
      <c r="D122" s="205" t="s">
        <v>72</v>
      </c>
      <c r="E122" s="206" t="s">
        <v>876</v>
      </c>
      <c r="F122" s="206" t="s">
        <v>1499</v>
      </c>
      <c r="G122" s="204"/>
      <c r="H122" s="204"/>
      <c r="I122" s="207"/>
      <c r="J122" s="208">
        <f>BK122</f>
        <v>0</v>
      </c>
      <c r="K122" s="204"/>
      <c r="L122" s="209"/>
      <c r="M122" s="210"/>
      <c r="N122" s="211"/>
      <c r="O122" s="211"/>
      <c r="P122" s="212">
        <f>P123+P126+P129+P134</f>
        <v>0</v>
      </c>
      <c r="Q122" s="211"/>
      <c r="R122" s="212">
        <f>R123+R126+R129+R134</f>
        <v>0</v>
      </c>
      <c r="S122" s="211"/>
      <c r="T122" s="213">
        <f>T123+T126+T129+T134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81</v>
      </c>
      <c r="AT122" s="215" t="s">
        <v>72</v>
      </c>
      <c r="AU122" s="215" t="s">
        <v>73</v>
      </c>
      <c r="AY122" s="214" t="s">
        <v>144</v>
      </c>
      <c r="BK122" s="216">
        <f>BK123+BK126+BK129+BK134</f>
        <v>0</v>
      </c>
    </row>
    <row r="123" spans="1:63" s="12" customFormat="1" ht="22.8" customHeight="1">
      <c r="A123" s="12"/>
      <c r="B123" s="203"/>
      <c r="C123" s="204"/>
      <c r="D123" s="205" t="s">
        <v>72</v>
      </c>
      <c r="E123" s="217" t="s">
        <v>878</v>
      </c>
      <c r="F123" s="217" t="s">
        <v>1440</v>
      </c>
      <c r="G123" s="204"/>
      <c r="H123" s="204"/>
      <c r="I123" s="207"/>
      <c r="J123" s="218">
        <f>BK123</f>
        <v>0</v>
      </c>
      <c r="K123" s="204"/>
      <c r="L123" s="209"/>
      <c r="M123" s="210"/>
      <c r="N123" s="211"/>
      <c r="O123" s="211"/>
      <c r="P123" s="212">
        <f>SUM(P124:P125)</f>
        <v>0</v>
      </c>
      <c r="Q123" s="211"/>
      <c r="R123" s="212">
        <f>SUM(R124:R125)</f>
        <v>0</v>
      </c>
      <c r="S123" s="211"/>
      <c r="T123" s="213">
        <f>SUM(T124:T125)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81</v>
      </c>
      <c r="AT123" s="215" t="s">
        <v>72</v>
      </c>
      <c r="AU123" s="215" t="s">
        <v>81</v>
      </c>
      <c r="AY123" s="214" t="s">
        <v>144</v>
      </c>
      <c r="BK123" s="216">
        <f>SUM(BK124:BK125)</f>
        <v>0</v>
      </c>
    </row>
    <row r="124" spans="1:65" s="2" customFormat="1" ht="21.75" customHeight="1">
      <c r="A124" s="39"/>
      <c r="B124" s="40"/>
      <c r="C124" s="219" t="s">
        <v>81</v>
      </c>
      <c r="D124" s="219" t="s">
        <v>147</v>
      </c>
      <c r="E124" s="220" t="s">
        <v>1500</v>
      </c>
      <c r="F124" s="221" t="s">
        <v>1501</v>
      </c>
      <c r="G124" s="222" t="s">
        <v>1339</v>
      </c>
      <c r="H124" s="223">
        <v>20</v>
      </c>
      <c r="I124" s="224"/>
      <c r="J124" s="225">
        <f>ROUND(I124*H124,2)</f>
        <v>0</v>
      </c>
      <c r="K124" s="221" t="s">
        <v>1</v>
      </c>
      <c r="L124" s="45"/>
      <c r="M124" s="226" t="s">
        <v>1</v>
      </c>
      <c r="N124" s="227" t="s">
        <v>38</v>
      </c>
      <c r="O124" s="92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0" t="s">
        <v>151</v>
      </c>
      <c r="AT124" s="230" t="s">
        <v>147</v>
      </c>
      <c r="AU124" s="230" t="s">
        <v>83</v>
      </c>
      <c r="AY124" s="18" t="s">
        <v>144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8" t="s">
        <v>81</v>
      </c>
      <c r="BK124" s="231">
        <f>ROUND(I124*H124,2)</f>
        <v>0</v>
      </c>
      <c r="BL124" s="18" t="s">
        <v>151</v>
      </c>
      <c r="BM124" s="230" t="s">
        <v>1502</v>
      </c>
    </row>
    <row r="125" spans="1:47" s="2" customFormat="1" ht="12">
      <c r="A125" s="39"/>
      <c r="B125" s="40"/>
      <c r="C125" s="41"/>
      <c r="D125" s="232" t="s">
        <v>153</v>
      </c>
      <c r="E125" s="41"/>
      <c r="F125" s="233" t="s">
        <v>1503</v>
      </c>
      <c r="G125" s="41"/>
      <c r="H125" s="41"/>
      <c r="I125" s="234"/>
      <c r="J125" s="41"/>
      <c r="K125" s="41"/>
      <c r="L125" s="45"/>
      <c r="M125" s="235"/>
      <c r="N125" s="236"/>
      <c r="O125" s="92"/>
      <c r="P125" s="92"/>
      <c r="Q125" s="92"/>
      <c r="R125" s="92"/>
      <c r="S125" s="92"/>
      <c r="T125" s="93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153</v>
      </c>
      <c r="AU125" s="18" t="s">
        <v>83</v>
      </c>
    </row>
    <row r="126" spans="1:63" s="12" customFormat="1" ht="22.8" customHeight="1">
      <c r="A126" s="12"/>
      <c r="B126" s="203"/>
      <c r="C126" s="204"/>
      <c r="D126" s="205" t="s">
        <v>72</v>
      </c>
      <c r="E126" s="217" t="s">
        <v>974</v>
      </c>
      <c r="F126" s="217" t="s">
        <v>1351</v>
      </c>
      <c r="G126" s="204"/>
      <c r="H126" s="204"/>
      <c r="I126" s="207"/>
      <c r="J126" s="218">
        <f>BK126</f>
        <v>0</v>
      </c>
      <c r="K126" s="204"/>
      <c r="L126" s="209"/>
      <c r="M126" s="210"/>
      <c r="N126" s="211"/>
      <c r="O126" s="211"/>
      <c r="P126" s="212">
        <f>SUM(P127:P128)</f>
        <v>0</v>
      </c>
      <c r="Q126" s="211"/>
      <c r="R126" s="212">
        <f>SUM(R127:R128)</f>
        <v>0</v>
      </c>
      <c r="S126" s="211"/>
      <c r="T126" s="213">
        <f>SUM(T127:T128)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81</v>
      </c>
      <c r="AT126" s="215" t="s">
        <v>72</v>
      </c>
      <c r="AU126" s="215" t="s">
        <v>81</v>
      </c>
      <c r="AY126" s="214" t="s">
        <v>144</v>
      </c>
      <c r="BK126" s="216">
        <f>SUM(BK127:BK128)</f>
        <v>0</v>
      </c>
    </row>
    <row r="127" spans="1:65" s="2" customFormat="1" ht="24.15" customHeight="1">
      <c r="A127" s="39"/>
      <c r="B127" s="40"/>
      <c r="C127" s="219" t="s">
        <v>83</v>
      </c>
      <c r="D127" s="219" t="s">
        <v>147</v>
      </c>
      <c r="E127" s="220" t="s">
        <v>941</v>
      </c>
      <c r="F127" s="221" t="s">
        <v>1504</v>
      </c>
      <c r="G127" s="222" t="s">
        <v>1339</v>
      </c>
      <c r="H127" s="223">
        <v>40</v>
      </c>
      <c r="I127" s="224"/>
      <c r="J127" s="225">
        <f>ROUND(I127*H127,2)</f>
        <v>0</v>
      </c>
      <c r="K127" s="221" t="s">
        <v>1</v>
      </c>
      <c r="L127" s="45"/>
      <c r="M127" s="226" t="s">
        <v>1</v>
      </c>
      <c r="N127" s="227" t="s">
        <v>38</v>
      </c>
      <c r="O127" s="92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151</v>
      </c>
      <c r="AT127" s="230" t="s">
        <v>147</v>
      </c>
      <c r="AU127" s="230" t="s">
        <v>83</v>
      </c>
      <c r="AY127" s="18" t="s">
        <v>144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81</v>
      </c>
      <c r="BK127" s="231">
        <f>ROUND(I127*H127,2)</f>
        <v>0</v>
      </c>
      <c r="BL127" s="18" t="s">
        <v>151</v>
      </c>
      <c r="BM127" s="230" t="s">
        <v>1505</v>
      </c>
    </row>
    <row r="128" spans="1:47" s="2" customFormat="1" ht="12">
      <c r="A128" s="39"/>
      <c r="B128" s="40"/>
      <c r="C128" s="41"/>
      <c r="D128" s="232" t="s">
        <v>153</v>
      </c>
      <c r="E128" s="41"/>
      <c r="F128" s="233" t="s">
        <v>1506</v>
      </c>
      <c r="G128" s="41"/>
      <c r="H128" s="41"/>
      <c r="I128" s="234"/>
      <c r="J128" s="41"/>
      <c r="K128" s="41"/>
      <c r="L128" s="45"/>
      <c r="M128" s="235"/>
      <c r="N128" s="236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153</v>
      </c>
      <c r="AU128" s="18" t="s">
        <v>83</v>
      </c>
    </row>
    <row r="129" spans="1:63" s="12" customFormat="1" ht="22.8" customHeight="1">
      <c r="A129" s="12"/>
      <c r="B129" s="203"/>
      <c r="C129" s="204"/>
      <c r="D129" s="205" t="s">
        <v>72</v>
      </c>
      <c r="E129" s="217" t="s">
        <v>1028</v>
      </c>
      <c r="F129" s="217" t="s">
        <v>1507</v>
      </c>
      <c r="G129" s="204"/>
      <c r="H129" s="204"/>
      <c r="I129" s="207"/>
      <c r="J129" s="218">
        <f>BK129</f>
        <v>0</v>
      </c>
      <c r="K129" s="204"/>
      <c r="L129" s="209"/>
      <c r="M129" s="210"/>
      <c r="N129" s="211"/>
      <c r="O129" s="211"/>
      <c r="P129" s="212">
        <f>SUM(P130:P133)</f>
        <v>0</v>
      </c>
      <c r="Q129" s="211"/>
      <c r="R129" s="212">
        <f>SUM(R130:R133)</f>
        <v>0</v>
      </c>
      <c r="S129" s="211"/>
      <c r="T129" s="213">
        <f>SUM(T130:T133)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4" t="s">
        <v>81</v>
      </c>
      <c r="AT129" s="215" t="s">
        <v>72</v>
      </c>
      <c r="AU129" s="215" t="s">
        <v>81</v>
      </c>
      <c r="AY129" s="214" t="s">
        <v>144</v>
      </c>
      <c r="BK129" s="216">
        <f>SUM(BK130:BK133)</f>
        <v>0</v>
      </c>
    </row>
    <row r="130" spans="1:65" s="2" customFormat="1" ht="16.5" customHeight="1">
      <c r="A130" s="39"/>
      <c r="B130" s="40"/>
      <c r="C130" s="219" t="s">
        <v>145</v>
      </c>
      <c r="D130" s="219" t="s">
        <v>147</v>
      </c>
      <c r="E130" s="220" t="s">
        <v>1051</v>
      </c>
      <c r="F130" s="221" t="s">
        <v>1508</v>
      </c>
      <c r="G130" s="222" t="s">
        <v>150</v>
      </c>
      <c r="H130" s="223">
        <v>2</v>
      </c>
      <c r="I130" s="224"/>
      <c r="J130" s="225">
        <f>ROUND(I130*H130,2)</f>
        <v>0</v>
      </c>
      <c r="K130" s="221" t="s">
        <v>1</v>
      </c>
      <c r="L130" s="45"/>
      <c r="M130" s="226" t="s">
        <v>1</v>
      </c>
      <c r="N130" s="227" t="s">
        <v>38</v>
      </c>
      <c r="O130" s="92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151</v>
      </c>
      <c r="AT130" s="230" t="s">
        <v>147</v>
      </c>
      <c r="AU130" s="230" t="s">
        <v>83</v>
      </c>
      <c r="AY130" s="18" t="s">
        <v>144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81</v>
      </c>
      <c r="BK130" s="231">
        <f>ROUND(I130*H130,2)</f>
        <v>0</v>
      </c>
      <c r="BL130" s="18" t="s">
        <v>151</v>
      </c>
      <c r="BM130" s="230" t="s">
        <v>1509</v>
      </c>
    </row>
    <row r="131" spans="1:47" s="2" customFormat="1" ht="12">
      <c r="A131" s="39"/>
      <c r="B131" s="40"/>
      <c r="C131" s="41"/>
      <c r="D131" s="232" t="s">
        <v>153</v>
      </c>
      <c r="E131" s="41"/>
      <c r="F131" s="233" t="s">
        <v>1508</v>
      </c>
      <c r="G131" s="41"/>
      <c r="H131" s="41"/>
      <c r="I131" s="234"/>
      <c r="J131" s="41"/>
      <c r="K131" s="41"/>
      <c r="L131" s="45"/>
      <c r="M131" s="235"/>
      <c r="N131" s="236"/>
      <c r="O131" s="92"/>
      <c r="P131" s="92"/>
      <c r="Q131" s="92"/>
      <c r="R131" s="92"/>
      <c r="S131" s="92"/>
      <c r="T131" s="93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153</v>
      </c>
      <c r="AU131" s="18" t="s">
        <v>83</v>
      </c>
    </row>
    <row r="132" spans="1:65" s="2" customFormat="1" ht="16.5" customHeight="1">
      <c r="A132" s="39"/>
      <c r="B132" s="40"/>
      <c r="C132" s="219" t="s">
        <v>151</v>
      </c>
      <c r="D132" s="219" t="s">
        <v>147</v>
      </c>
      <c r="E132" s="220" t="s">
        <v>1058</v>
      </c>
      <c r="F132" s="221" t="s">
        <v>1510</v>
      </c>
      <c r="G132" s="222" t="s">
        <v>150</v>
      </c>
      <c r="H132" s="223">
        <v>2</v>
      </c>
      <c r="I132" s="224"/>
      <c r="J132" s="225">
        <f>ROUND(I132*H132,2)</f>
        <v>0</v>
      </c>
      <c r="K132" s="221" t="s">
        <v>1</v>
      </c>
      <c r="L132" s="45"/>
      <c r="M132" s="226" t="s">
        <v>1</v>
      </c>
      <c r="N132" s="227" t="s">
        <v>38</v>
      </c>
      <c r="O132" s="92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151</v>
      </c>
      <c r="AT132" s="230" t="s">
        <v>147</v>
      </c>
      <c r="AU132" s="230" t="s">
        <v>83</v>
      </c>
      <c r="AY132" s="18" t="s">
        <v>144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81</v>
      </c>
      <c r="BK132" s="231">
        <f>ROUND(I132*H132,2)</f>
        <v>0</v>
      </c>
      <c r="BL132" s="18" t="s">
        <v>151</v>
      </c>
      <c r="BM132" s="230" t="s">
        <v>1511</v>
      </c>
    </row>
    <row r="133" spans="1:47" s="2" customFormat="1" ht="12">
      <c r="A133" s="39"/>
      <c r="B133" s="40"/>
      <c r="C133" s="41"/>
      <c r="D133" s="232" t="s">
        <v>153</v>
      </c>
      <c r="E133" s="41"/>
      <c r="F133" s="233" t="s">
        <v>1510</v>
      </c>
      <c r="G133" s="41"/>
      <c r="H133" s="41"/>
      <c r="I133" s="234"/>
      <c r="J133" s="41"/>
      <c r="K133" s="41"/>
      <c r="L133" s="45"/>
      <c r="M133" s="235"/>
      <c r="N133" s="236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153</v>
      </c>
      <c r="AU133" s="18" t="s">
        <v>83</v>
      </c>
    </row>
    <row r="134" spans="1:63" s="12" customFormat="1" ht="22.8" customHeight="1">
      <c r="A134" s="12"/>
      <c r="B134" s="203"/>
      <c r="C134" s="204"/>
      <c r="D134" s="205" t="s">
        <v>72</v>
      </c>
      <c r="E134" s="217" t="s">
        <v>1416</v>
      </c>
      <c r="F134" s="217" t="s">
        <v>628</v>
      </c>
      <c r="G134" s="204"/>
      <c r="H134" s="204"/>
      <c r="I134" s="207"/>
      <c r="J134" s="218">
        <f>BK134</f>
        <v>0</v>
      </c>
      <c r="K134" s="204"/>
      <c r="L134" s="209"/>
      <c r="M134" s="210"/>
      <c r="N134" s="211"/>
      <c r="O134" s="211"/>
      <c r="P134" s="212">
        <f>SUM(P135:P144)</f>
        <v>0</v>
      </c>
      <c r="Q134" s="211"/>
      <c r="R134" s="212">
        <f>SUM(R135:R144)</f>
        <v>0</v>
      </c>
      <c r="S134" s="211"/>
      <c r="T134" s="213">
        <f>SUM(T135:T144)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4" t="s">
        <v>81</v>
      </c>
      <c r="AT134" s="215" t="s">
        <v>72</v>
      </c>
      <c r="AU134" s="215" t="s">
        <v>81</v>
      </c>
      <c r="AY134" s="214" t="s">
        <v>144</v>
      </c>
      <c r="BK134" s="216">
        <f>SUM(BK135:BK144)</f>
        <v>0</v>
      </c>
    </row>
    <row r="135" spans="1:65" s="2" customFormat="1" ht="16.5" customHeight="1">
      <c r="A135" s="39"/>
      <c r="B135" s="40"/>
      <c r="C135" s="219" t="s">
        <v>298</v>
      </c>
      <c r="D135" s="219" t="s">
        <v>147</v>
      </c>
      <c r="E135" s="220" t="s">
        <v>1512</v>
      </c>
      <c r="F135" s="221" t="s">
        <v>1513</v>
      </c>
      <c r="G135" s="222" t="s">
        <v>1384</v>
      </c>
      <c r="H135" s="223">
        <v>10</v>
      </c>
      <c r="I135" s="224"/>
      <c r="J135" s="225">
        <f>ROUND(I135*H135,2)</f>
        <v>0</v>
      </c>
      <c r="K135" s="221" t="s">
        <v>1</v>
      </c>
      <c r="L135" s="45"/>
      <c r="M135" s="226" t="s">
        <v>1</v>
      </c>
      <c r="N135" s="227" t="s">
        <v>38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151</v>
      </c>
      <c r="AT135" s="230" t="s">
        <v>147</v>
      </c>
      <c r="AU135" s="230" t="s">
        <v>83</v>
      </c>
      <c r="AY135" s="18" t="s">
        <v>144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81</v>
      </c>
      <c r="BK135" s="231">
        <f>ROUND(I135*H135,2)</f>
        <v>0</v>
      </c>
      <c r="BL135" s="18" t="s">
        <v>151</v>
      </c>
      <c r="BM135" s="230" t="s">
        <v>1514</v>
      </c>
    </row>
    <row r="136" spans="1:47" s="2" customFormat="1" ht="12">
      <c r="A136" s="39"/>
      <c r="B136" s="40"/>
      <c r="C136" s="41"/>
      <c r="D136" s="232" t="s">
        <v>153</v>
      </c>
      <c r="E136" s="41"/>
      <c r="F136" s="233" t="s">
        <v>781</v>
      </c>
      <c r="G136" s="41"/>
      <c r="H136" s="41"/>
      <c r="I136" s="234"/>
      <c r="J136" s="41"/>
      <c r="K136" s="41"/>
      <c r="L136" s="45"/>
      <c r="M136" s="235"/>
      <c r="N136" s="236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153</v>
      </c>
      <c r="AU136" s="18" t="s">
        <v>83</v>
      </c>
    </row>
    <row r="137" spans="1:65" s="2" customFormat="1" ht="16.5" customHeight="1">
      <c r="A137" s="39"/>
      <c r="B137" s="40"/>
      <c r="C137" s="219" t="s">
        <v>164</v>
      </c>
      <c r="D137" s="219" t="s">
        <v>147</v>
      </c>
      <c r="E137" s="220" t="s">
        <v>1515</v>
      </c>
      <c r="F137" s="221" t="s">
        <v>1516</v>
      </c>
      <c r="G137" s="222" t="s">
        <v>1384</v>
      </c>
      <c r="H137" s="223">
        <v>4</v>
      </c>
      <c r="I137" s="224"/>
      <c r="J137" s="225">
        <f>ROUND(I137*H137,2)</f>
        <v>0</v>
      </c>
      <c r="K137" s="221" t="s">
        <v>1</v>
      </c>
      <c r="L137" s="45"/>
      <c r="M137" s="226" t="s">
        <v>1</v>
      </c>
      <c r="N137" s="227" t="s">
        <v>38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151</v>
      </c>
      <c r="AT137" s="230" t="s">
        <v>147</v>
      </c>
      <c r="AU137" s="230" t="s">
        <v>83</v>
      </c>
      <c r="AY137" s="18" t="s">
        <v>144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81</v>
      </c>
      <c r="BK137" s="231">
        <f>ROUND(I137*H137,2)</f>
        <v>0</v>
      </c>
      <c r="BL137" s="18" t="s">
        <v>151</v>
      </c>
      <c r="BM137" s="230" t="s">
        <v>1517</v>
      </c>
    </row>
    <row r="138" spans="1:47" s="2" customFormat="1" ht="12">
      <c r="A138" s="39"/>
      <c r="B138" s="40"/>
      <c r="C138" s="41"/>
      <c r="D138" s="232" t="s">
        <v>153</v>
      </c>
      <c r="E138" s="41"/>
      <c r="F138" s="233" t="s">
        <v>1516</v>
      </c>
      <c r="G138" s="41"/>
      <c r="H138" s="41"/>
      <c r="I138" s="234"/>
      <c r="J138" s="41"/>
      <c r="K138" s="41"/>
      <c r="L138" s="45"/>
      <c r="M138" s="235"/>
      <c r="N138" s="236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153</v>
      </c>
      <c r="AU138" s="18" t="s">
        <v>83</v>
      </c>
    </row>
    <row r="139" spans="1:65" s="2" customFormat="1" ht="16.5" customHeight="1">
      <c r="A139" s="39"/>
      <c r="B139" s="40"/>
      <c r="C139" s="219" t="s">
        <v>313</v>
      </c>
      <c r="D139" s="219" t="s">
        <v>147</v>
      </c>
      <c r="E139" s="220" t="s">
        <v>1518</v>
      </c>
      <c r="F139" s="221" t="s">
        <v>1519</v>
      </c>
      <c r="G139" s="222" t="s">
        <v>1384</v>
      </c>
      <c r="H139" s="223">
        <v>4</v>
      </c>
      <c r="I139" s="224"/>
      <c r="J139" s="225">
        <f>ROUND(I139*H139,2)</f>
        <v>0</v>
      </c>
      <c r="K139" s="221" t="s">
        <v>1</v>
      </c>
      <c r="L139" s="45"/>
      <c r="M139" s="226" t="s">
        <v>1</v>
      </c>
      <c r="N139" s="227" t="s">
        <v>38</v>
      </c>
      <c r="O139" s="92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151</v>
      </c>
      <c r="AT139" s="230" t="s">
        <v>147</v>
      </c>
      <c r="AU139" s="230" t="s">
        <v>83</v>
      </c>
      <c r="AY139" s="18" t="s">
        <v>144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81</v>
      </c>
      <c r="BK139" s="231">
        <f>ROUND(I139*H139,2)</f>
        <v>0</v>
      </c>
      <c r="BL139" s="18" t="s">
        <v>151</v>
      </c>
      <c r="BM139" s="230" t="s">
        <v>1520</v>
      </c>
    </row>
    <row r="140" spans="1:47" s="2" customFormat="1" ht="12">
      <c r="A140" s="39"/>
      <c r="B140" s="40"/>
      <c r="C140" s="41"/>
      <c r="D140" s="232" t="s">
        <v>153</v>
      </c>
      <c r="E140" s="41"/>
      <c r="F140" s="233" t="s">
        <v>1519</v>
      </c>
      <c r="G140" s="41"/>
      <c r="H140" s="41"/>
      <c r="I140" s="234"/>
      <c r="J140" s="41"/>
      <c r="K140" s="41"/>
      <c r="L140" s="45"/>
      <c r="M140" s="235"/>
      <c r="N140" s="236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153</v>
      </c>
      <c r="AU140" s="18" t="s">
        <v>83</v>
      </c>
    </row>
    <row r="141" spans="1:65" s="2" customFormat="1" ht="33" customHeight="1">
      <c r="A141" s="39"/>
      <c r="B141" s="40"/>
      <c r="C141" s="219" t="s">
        <v>324</v>
      </c>
      <c r="D141" s="219" t="s">
        <v>147</v>
      </c>
      <c r="E141" s="220" t="s">
        <v>1521</v>
      </c>
      <c r="F141" s="221" t="s">
        <v>1522</v>
      </c>
      <c r="G141" s="222" t="s">
        <v>385</v>
      </c>
      <c r="H141" s="290"/>
      <c r="I141" s="224"/>
      <c r="J141" s="225">
        <f>ROUND(I141*H141,2)</f>
        <v>0</v>
      </c>
      <c r="K141" s="221" t="s">
        <v>1</v>
      </c>
      <c r="L141" s="45"/>
      <c r="M141" s="226" t="s">
        <v>1</v>
      </c>
      <c r="N141" s="227" t="s">
        <v>38</v>
      </c>
      <c r="O141" s="92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151</v>
      </c>
      <c r="AT141" s="230" t="s">
        <v>147</v>
      </c>
      <c r="AU141" s="230" t="s">
        <v>83</v>
      </c>
      <c r="AY141" s="18" t="s">
        <v>144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81</v>
      </c>
      <c r="BK141" s="231">
        <f>ROUND(I141*H141,2)</f>
        <v>0</v>
      </c>
      <c r="BL141" s="18" t="s">
        <v>151</v>
      </c>
      <c r="BM141" s="230" t="s">
        <v>1523</v>
      </c>
    </row>
    <row r="142" spans="1:47" s="2" customFormat="1" ht="12">
      <c r="A142" s="39"/>
      <c r="B142" s="40"/>
      <c r="C142" s="41"/>
      <c r="D142" s="232" t="s">
        <v>153</v>
      </c>
      <c r="E142" s="41"/>
      <c r="F142" s="233" t="s">
        <v>1522</v>
      </c>
      <c r="G142" s="41"/>
      <c r="H142" s="41"/>
      <c r="I142" s="234"/>
      <c r="J142" s="41"/>
      <c r="K142" s="41"/>
      <c r="L142" s="45"/>
      <c r="M142" s="235"/>
      <c r="N142" s="236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153</v>
      </c>
      <c r="AU142" s="18" t="s">
        <v>83</v>
      </c>
    </row>
    <row r="143" spans="1:65" s="2" customFormat="1" ht="21.75" customHeight="1">
      <c r="A143" s="39"/>
      <c r="B143" s="40"/>
      <c r="C143" s="219" t="s">
        <v>296</v>
      </c>
      <c r="D143" s="219" t="s">
        <v>147</v>
      </c>
      <c r="E143" s="220" t="s">
        <v>1524</v>
      </c>
      <c r="F143" s="221" t="s">
        <v>1483</v>
      </c>
      <c r="G143" s="222" t="s">
        <v>385</v>
      </c>
      <c r="H143" s="290"/>
      <c r="I143" s="224"/>
      <c r="J143" s="225">
        <f>ROUND(I143*H143,2)</f>
        <v>0</v>
      </c>
      <c r="K143" s="221" t="s">
        <v>1</v>
      </c>
      <c r="L143" s="45"/>
      <c r="M143" s="226" t="s">
        <v>1</v>
      </c>
      <c r="N143" s="227" t="s">
        <v>38</v>
      </c>
      <c r="O143" s="92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151</v>
      </c>
      <c r="AT143" s="230" t="s">
        <v>147</v>
      </c>
      <c r="AU143" s="230" t="s">
        <v>83</v>
      </c>
      <c r="AY143" s="18" t="s">
        <v>144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81</v>
      </c>
      <c r="BK143" s="231">
        <f>ROUND(I143*H143,2)</f>
        <v>0</v>
      </c>
      <c r="BL143" s="18" t="s">
        <v>151</v>
      </c>
      <c r="BM143" s="230" t="s">
        <v>1525</v>
      </c>
    </row>
    <row r="144" spans="1:47" s="2" customFormat="1" ht="12">
      <c r="A144" s="39"/>
      <c r="B144" s="40"/>
      <c r="C144" s="41"/>
      <c r="D144" s="232" t="s">
        <v>153</v>
      </c>
      <c r="E144" s="41"/>
      <c r="F144" s="233" t="s">
        <v>1483</v>
      </c>
      <c r="G144" s="41"/>
      <c r="H144" s="41"/>
      <c r="I144" s="234"/>
      <c r="J144" s="41"/>
      <c r="K144" s="41"/>
      <c r="L144" s="45"/>
      <c r="M144" s="291"/>
      <c r="N144" s="292"/>
      <c r="O144" s="293"/>
      <c r="P144" s="293"/>
      <c r="Q144" s="293"/>
      <c r="R144" s="293"/>
      <c r="S144" s="293"/>
      <c r="T144" s="294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153</v>
      </c>
      <c r="AU144" s="18" t="s">
        <v>83</v>
      </c>
    </row>
    <row r="145" spans="1:31" s="2" customFormat="1" ht="6.95" customHeight="1">
      <c r="A145" s="39"/>
      <c r="B145" s="67"/>
      <c r="C145" s="68"/>
      <c r="D145" s="68"/>
      <c r="E145" s="68"/>
      <c r="F145" s="68"/>
      <c r="G145" s="68"/>
      <c r="H145" s="68"/>
      <c r="I145" s="68"/>
      <c r="J145" s="68"/>
      <c r="K145" s="68"/>
      <c r="L145" s="45"/>
      <c r="M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</row>
  </sheetData>
  <sheetProtection password="CC35" sheet="1" objects="1" scenarios="1" formatColumns="0" formatRows="0" autoFilter="0"/>
  <autoFilter ref="C120:K144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Škuthan Jan</dc:creator>
  <cp:keywords/>
  <dc:description/>
  <cp:lastModifiedBy>Škuthan Jan</cp:lastModifiedBy>
  <dcterms:created xsi:type="dcterms:W3CDTF">2024-02-07T13:00:06Z</dcterms:created>
  <dcterms:modified xsi:type="dcterms:W3CDTF">2024-02-07T13:00:15Z</dcterms:modified>
  <cp:category/>
  <cp:version/>
  <cp:contentType/>
  <cp:contentStatus/>
</cp:coreProperties>
</file>