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NALYK6R6\"/>
    </mc:Choice>
  </mc:AlternateContent>
  <xr:revisionPtr revIDLastSave="0" documentId="13_ncr:1_{A1B4C40F-FDF3-4667-9D70-B6CCA12D914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kapitulace stavby" sheetId="1" r:id="rId1"/>
    <sheet name="SO 101.1 - Cyklostezka_ús..." sheetId="2" r:id="rId2"/>
    <sheet name="SO 101.2 - Cyklostezka_ús..." sheetId="3" r:id="rId3"/>
    <sheet name="SO 101.3 - Cyklostezka_ús..." sheetId="4" r:id="rId4"/>
    <sheet name="SO 202 - Lávka přes Vitic..." sheetId="5" r:id="rId5"/>
    <sheet name="SO 203 - Zárubní zeď vlevo" sheetId="6" r:id="rId6"/>
    <sheet name="SO 204 - Tunel pro cyklos..." sheetId="7" r:id="rId7"/>
    <sheet name="SO 205 - Zárubní zeď vlevo" sheetId="8" r:id="rId8"/>
    <sheet name="SO 401.1 - Veřejné osvětl..." sheetId="9" r:id="rId9"/>
    <sheet name="SO 401.2 - Veřejné osvětl..." sheetId="10" r:id="rId10"/>
    <sheet name="SO 401.3 - Veřejné osvětl..." sheetId="11" r:id="rId11"/>
    <sheet name="SO 801.1 - Odstranění zeleně" sheetId="12" r:id="rId12"/>
    <sheet name="SO 801.2 - Náhradní výsadba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 101.1 - Cyklostezka_ús...'!$C$109:$K$435</definedName>
    <definedName name="_xlnm._FilterDatabase" localSheetId="2" hidden="1">'SO 101.2 - Cyklostezka_ús...'!$C$111:$K$534</definedName>
    <definedName name="_xlnm._FilterDatabase" localSheetId="3" hidden="1">'SO 101.3 - Cyklostezka_ús...'!$C$116:$K$761</definedName>
    <definedName name="_xlnm._FilterDatabase" localSheetId="4" hidden="1">'SO 202 - Lávka přes Vitic...'!$C$109:$K$732</definedName>
    <definedName name="_xlnm._FilterDatabase" localSheetId="5" hidden="1">'SO 203 - Zárubní zeď vlevo'!$C$113:$K$846</definedName>
    <definedName name="_xlnm._FilterDatabase" localSheetId="6" hidden="1">'SO 204 - Tunel pro cyklos...'!$C$89:$K$151</definedName>
    <definedName name="_xlnm._FilterDatabase" localSheetId="7" hidden="1">'SO 205 - Zárubní zeď vlevo'!$C$104:$K$387</definedName>
    <definedName name="_xlnm._FilterDatabase" localSheetId="8" hidden="1">'SO 401.1 - Veřejné osvětl...'!$C$99:$K$481</definedName>
    <definedName name="_xlnm._FilterDatabase" localSheetId="9" hidden="1">'SO 401.2 - Veřejné osvětl...'!$C$89:$K$311</definedName>
    <definedName name="_xlnm._FilterDatabase" localSheetId="10" hidden="1">'SO 401.3 - Veřejné osvětl...'!$C$98:$K$312</definedName>
    <definedName name="_xlnm._FilterDatabase" localSheetId="11" hidden="1">'SO 801.1 - Odstranění zeleně'!$C$88:$K$237</definedName>
    <definedName name="_xlnm._FilterDatabase" localSheetId="12" hidden="1">'SO 801.2 - Náhradní výsadba'!$C$91:$K$204</definedName>
    <definedName name="_xlnm._FilterDatabase" localSheetId="13" hidden="1">'VRN - Vedlejší rozpočtové...'!$C$97:$K$320</definedName>
    <definedName name="_xlnm.Print_Titles" localSheetId="0">'Rekapitulace stavby'!$52:$52</definedName>
    <definedName name="_xlnm.Print_Titles" localSheetId="1">'SO 101.1 - Cyklostezka_ús...'!$109:$109</definedName>
    <definedName name="_xlnm.Print_Titles" localSheetId="2">'SO 101.2 - Cyklostezka_ús...'!$111:$111</definedName>
    <definedName name="_xlnm.Print_Titles" localSheetId="3">'SO 101.3 - Cyklostezka_ús...'!$116:$116</definedName>
    <definedName name="_xlnm.Print_Titles" localSheetId="4">'SO 202 - Lávka přes Vitic...'!$109:$109</definedName>
    <definedName name="_xlnm.Print_Titles" localSheetId="5">'SO 203 - Zárubní zeď vlevo'!$113:$113</definedName>
    <definedName name="_xlnm.Print_Titles" localSheetId="6">'SO 204 - Tunel pro cyklos...'!$89:$89</definedName>
    <definedName name="_xlnm.Print_Titles" localSheetId="7">'SO 205 - Zárubní zeď vlevo'!$104:$104</definedName>
    <definedName name="_xlnm.Print_Titles" localSheetId="8">'SO 401.1 - Veřejné osvětl...'!$99:$99</definedName>
    <definedName name="_xlnm.Print_Titles" localSheetId="9">'SO 401.2 - Veřejné osvětl...'!$89:$89</definedName>
    <definedName name="_xlnm.Print_Titles" localSheetId="10">'SO 401.3 - Veřejné osvětl...'!$98:$98</definedName>
    <definedName name="_xlnm.Print_Titles" localSheetId="11">'SO 801.1 - Odstranění zeleně'!$88:$88</definedName>
    <definedName name="_xlnm.Print_Titles" localSheetId="12">'SO 801.2 - Náhradní výsadba'!$91:$91</definedName>
    <definedName name="_xlnm.Print_Titles" localSheetId="13">'VRN - Vedlejší rozpočtové...'!$97:$97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 101.1 - Cyklostezka_ús...'!$C$4:$J$41,'SO 101.1 - Cyklostezka_ús...'!$C$47:$J$89,'SO 101.1 - Cyklostezka_ús...'!$C$95:$K$435</definedName>
    <definedName name="_xlnm.Print_Area" localSheetId="2">'SO 101.2 - Cyklostezka_ús...'!$C$4:$J$41,'SO 101.2 - Cyklostezka_ús...'!$C$47:$J$91,'SO 101.2 - Cyklostezka_ús...'!$C$97:$K$534</definedName>
    <definedName name="_xlnm.Print_Area" localSheetId="3">'SO 101.3 - Cyklostezka_ús...'!$C$4:$J$41,'SO 101.3 - Cyklostezka_ús...'!$C$47:$J$96,'SO 101.3 - Cyklostezka_ús...'!$C$102:$K$761</definedName>
    <definedName name="_xlnm.Print_Area" localSheetId="4">'SO 202 - Lávka přes Vitic...'!$C$4:$J$39,'SO 202 - Lávka přes Vitic...'!$C$45:$J$91,'SO 202 - Lávka přes Vitic...'!$C$97:$K$732</definedName>
    <definedName name="_xlnm.Print_Area" localSheetId="5">'SO 203 - Zárubní zeď vlevo'!$C$4:$J$39,'SO 203 - Zárubní zeď vlevo'!$C$45:$J$95,'SO 203 - Zárubní zeď vlevo'!$C$101:$K$846</definedName>
    <definedName name="_xlnm.Print_Area" localSheetId="6">'SO 204 - Tunel pro cyklos...'!$C$4:$J$39,'SO 204 - Tunel pro cyklos...'!$C$45:$J$71,'SO 204 - Tunel pro cyklos...'!$C$77:$K$151</definedName>
    <definedName name="_xlnm.Print_Area" localSheetId="7">'SO 205 - Zárubní zeď vlevo'!$C$4:$J$39,'SO 205 - Zárubní zeď vlevo'!$C$45:$J$86,'SO 205 - Zárubní zeď vlevo'!$C$92:$K$387</definedName>
    <definedName name="_xlnm.Print_Area" localSheetId="8">'SO 401.1 - Veřejné osvětl...'!$C$4:$J$41,'SO 401.1 - Veřejné osvětl...'!$C$47:$J$79,'SO 401.1 - Veřejné osvětl...'!$C$85:$K$481</definedName>
    <definedName name="_xlnm.Print_Area" localSheetId="9">'SO 401.2 - Veřejné osvětl...'!$C$4:$J$41,'SO 401.2 - Veřejné osvětl...'!$C$47:$J$69,'SO 401.2 - Veřejné osvětl...'!$C$75:$K$311</definedName>
    <definedName name="_xlnm.Print_Area" localSheetId="10">'SO 401.3 - Veřejné osvětl...'!$C$4:$J$41,'SO 401.3 - Veřejné osvětl...'!$C$47:$J$78,'SO 401.3 - Veřejné osvětl...'!$C$84:$K$312</definedName>
    <definedName name="_xlnm.Print_Area" localSheetId="11">'SO 801.1 - Odstranění zeleně'!$C$4:$J$41,'SO 801.1 - Odstranění zeleně'!$C$47:$J$68,'SO 801.1 - Odstranění zeleně'!$C$74:$K$237</definedName>
    <definedName name="_xlnm.Print_Area" localSheetId="12">'SO 801.2 - Náhradní výsadba'!$C$4:$J$41,'SO 801.2 - Náhradní výsadba'!$C$47:$J$71,'SO 801.2 - Náhradní výsadba'!$C$77:$K$204</definedName>
    <definedName name="_xlnm.Print_Area" localSheetId="13">'VRN - Vedlejší rozpočtové...'!$C$4:$J$39,'VRN - Vedlejší rozpočtové...'!$C$45:$J$79,'VRN - Vedlejší rozpočtové...'!$C$85:$K$320</definedName>
  </definedNames>
  <calcPr calcId="191029"/>
</workbook>
</file>

<file path=xl/calcChain.xml><?xml version="1.0" encoding="utf-8"?>
<calcChain xmlns="http://schemas.openxmlformats.org/spreadsheetml/2006/main">
  <c r="J37" i="14" l="1"/>
  <c r="J36" i="14"/>
  <c r="AY70" i="1" s="1"/>
  <c r="J35" i="14"/>
  <c r="AX70" i="1" s="1"/>
  <c r="BI319" i="14"/>
  <c r="BH319" i="14"/>
  <c r="BG319" i="14"/>
  <c r="BF319" i="14"/>
  <c r="T319" i="14"/>
  <c r="T318" i="14" s="1"/>
  <c r="T317" i="14" s="1"/>
  <c r="R319" i="14"/>
  <c r="R318" i="14"/>
  <c r="R317" i="14" s="1"/>
  <c r="P319" i="14"/>
  <c r="P318" i="14" s="1"/>
  <c r="P317" i="14" s="1"/>
  <c r="BI314" i="14"/>
  <c r="BH314" i="14"/>
  <c r="BG314" i="14"/>
  <c r="BF314" i="14"/>
  <c r="T314" i="14"/>
  <c r="T313" i="14"/>
  <c r="R314" i="14"/>
  <c r="R313" i="14" s="1"/>
  <c r="P314" i="14"/>
  <c r="P313" i="14"/>
  <c r="P312" i="14" s="1"/>
  <c r="BI308" i="14"/>
  <c r="BH308" i="14"/>
  <c r="BG308" i="14"/>
  <c r="BF308" i="14"/>
  <c r="T308" i="14"/>
  <c r="R308" i="14"/>
  <c r="P308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300" i="14"/>
  <c r="BH300" i="14"/>
  <c r="BG300" i="14"/>
  <c r="BF300" i="14"/>
  <c r="T300" i="14"/>
  <c r="R300" i="14"/>
  <c r="P300" i="14"/>
  <c r="BI298" i="14"/>
  <c r="BH298" i="14"/>
  <c r="BG298" i="14"/>
  <c r="BF298" i="14"/>
  <c r="T298" i="14"/>
  <c r="R298" i="14"/>
  <c r="P298" i="14"/>
  <c r="BI294" i="14"/>
  <c r="BH294" i="14"/>
  <c r="BG294" i="14"/>
  <c r="BF294" i="14"/>
  <c r="T294" i="14"/>
  <c r="R294" i="14"/>
  <c r="P294" i="14"/>
  <c r="BI289" i="14"/>
  <c r="BH289" i="14"/>
  <c r="BG289" i="14"/>
  <c r="BF289" i="14"/>
  <c r="T289" i="14"/>
  <c r="R289" i="14"/>
  <c r="P289" i="14"/>
  <c r="BI287" i="14"/>
  <c r="BH287" i="14"/>
  <c r="BG287" i="14"/>
  <c r="BF287" i="14"/>
  <c r="T287" i="14"/>
  <c r="R287" i="14"/>
  <c r="P287" i="14"/>
  <c r="BI283" i="14"/>
  <c r="BH283" i="14"/>
  <c r="BG283" i="14"/>
  <c r="BF283" i="14"/>
  <c r="T283" i="14"/>
  <c r="R283" i="14"/>
  <c r="P283" i="14"/>
  <c r="BI278" i="14"/>
  <c r="BH278" i="14"/>
  <c r="BG278" i="14"/>
  <c r="BF278" i="14"/>
  <c r="T278" i="14"/>
  <c r="T277" i="14"/>
  <c r="R278" i="14"/>
  <c r="R277" i="14"/>
  <c r="P278" i="14"/>
  <c r="P277" i="14"/>
  <c r="BI273" i="14"/>
  <c r="BH273" i="14"/>
  <c r="BG273" i="14"/>
  <c r="BF273" i="14"/>
  <c r="T273" i="14"/>
  <c r="T272" i="14" s="1"/>
  <c r="R273" i="14"/>
  <c r="R272" i="14"/>
  <c r="P273" i="14"/>
  <c r="P272" i="14"/>
  <c r="BI259" i="14"/>
  <c r="BH259" i="14"/>
  <c r="BG259" i="14"/>
  <c r="BF259" i="14"/>
  <c r="T259" i="14"/>
  <c r="R259" i="14"/>
  <c r="P259" i="14"/>
  <c r="BI251" i="14"/>
  <c r="BH251" i="14"/>
  <c r="BG251" i="14"/>
  <c r="BF251" i="14"/>
  <c r="T251" i="14"/>
  <c r="R251" i="14"/>
  <c r="P251" i="14"/>
  <c r="BI244" i="14"/>
  <c r="BH244" i="14"/>
  <c r="BG244" i="14"/>
  <c r="BF244" i="14"/>
  <c r="T244" i="14"/>
  <c r="R244" i="14"/>
  <c r="P244" i="14"/>
  <c r="BI235" i="14"/>
  <c r="BH235" i="14"/>
  <c r="BG235" i="14"/>
  <c r="BF235" i="14"/>
  <c r="T235" i="14"/>
  <c r="R235" i="14"/>
  <c r="P235" i="14"/>
  <c r="BI230" i="14"/>
  <c r="BH230" i="14"/>
  <c r="BG230" i="14"/>
  <c r="BF230" i="14"/>
  <c r="T230" i="14"/>
  <c r="R230" i="14"/>
  <c r="P230" i="14"/>
  <c r="BI222" i="14"/>
  <c r="BH222" i="14"/>
  <c r="BG222" i="14"/>
  <c r="BF222" i="14"/>
  <c r="T222" i="14"/>
  <c r="R222" i="14"/>
  <c r="P222" i="14"/>
  <c r="BI217" i="14"/>
  <c r="BH217" i="14"/>
  <c r="BG217" i="14"/>
  <c r="BF217" i="14"/>
  <c r="T217" i="14"/>
  <c r="R217" i="14"/>
  <c r="P217" i="14"/>
  <c r="BI187" i="14"/>
  <c r="BH187" i="14"/>
  <c r="BG187" i="14"/>
  <c r="BF187" i="14"/>
  <c r="T187" i="14"/>
  <c r="T186" i="14" s="1"/>
  <c r="R187" i="14"/>
  <c r="R186" i="14"/>
  <c r="P187" i="14"/>
  <c r="P186" i="14" s="1"/>
  <c r="BI181" i="14"/>
  <c r="BH181" i="14"/>
  <c r="BG181" i="14"/>
  <c r="BF181" i="14"/>
  <c r="T181" i="14"/>
  <c r="R181" i="14"/>
  <c r="P181" i="14"/>
  <c r="BI171" i="14"/>
  <c r="BH171" i="14"/>
  <c r="BG171" i="14"/>
  <c r="BF171" i="14"/>
  <c r="T171" i="14"/>
  <c r="R171" i="14"/>
  <c r="P171" i="14"/>
  <c r="BI165" i="14"/>
  <c r="BH165" i="14"/>
  <c r="BG165" i="14"/>
  <c r="BF165" i="14"/>
  <c r="T165" i="14"/>
  <c r="R165" i="14"/>
  <c r="P165" i="14"/>
  <c r="BI156" i="14"/>
  <c r="BH156" i="14"/>
  <c r="BG156" i="14"/>
  <c r="BF156" i="14"/>
  <c r="T156" i="14"/>
  <c r="R156" i="14"/>
  <c r="P156" i="14"/>
  <c r="BI149" i="14"/>
  <c r="BH149" i="14"/>
  <c r="BG149" i="14"/>
  <c r="BF149" i="14"/>
  <c r="T149" i="14"/>
  <c r="R149" i="14"/>
  <c r="P149" i="14"/>
  <c r="BI143" i="14"/>
  <c r="BH143" i="14"/>
  <c r="BG143" i="14"/>
  <c r="BF143" i="14"/>
  <c r="T143" i="14"/>
  <c r="R143" i="14"/>
  <c r="P143" i="14"/>
  <c r="BI138" i="14"/>
  <c r="BH138" i="14"/>
  <c r="BG138" i="14"/>
  <c r="BF138" i="14"/>
  <c r="T138" i="14"/>
  <c r="R138" i="14"/>
  <c r="P138" i="14"/>
  <c r="BI132" i="14"/>
  <c r="BH132" i="14"/>
  <c r="BG132" i="14"/>
  <c r="BF132" i="14"/>
  <c r="T132" i="14"/>
  <c r="R132" i="14"/>
  <c r="P132" i="14"/>
  <c r="BI127" i="14"/>
  <c r="BH127" i="14"/>
  <c r="BG127" i="14"/>
  <c r="BF127" i="14"/>
  <c r="T127" i="14"/>
  <c r="R127" i="14"/>
  <c r="P127" i="14"/>
  <c r="BI121" i="14"/>
  <c r="BH121" i="14"/>
  <c r="BG121" i="14"/>
  <c r="BF121" i="14"/>
  <c r="T121" i="14"/>
  <c r="R121" i="14"/>
  <c r="P121" i="14"/>
  <c r="BI108" i="14"/>
  <c r="BH108" i="14"/>
  <c r="BG108" i="14"/>
  <c r="BF108" i="14"/>
  <c r="T108" i="14"/>
  <c r="R108" i="14"/>
  <c r="P108" i="14"/>
  <c r="BI102" i="14"/>
  <c r="BH102" i="14"/>
  <c r="BG102" i="14"/>
  <c r="BF102" i="14"/>
  <c r="T102" i="14"/>
  <c r="R102" i="14"/>
  <c r="P102" i="14"/>
  <c r="J94" i="14"/>
  <c r="F94" i="14"/>
  <c r="F92" i="14"/>
  <c r="E90" i="14"/>
  <c r="J54" i="14"/>
  <c r="F54" i="14"/>
  <c r="F52" i="14"/>
  <c r="E50" i="14"/>
  <c r="J24" i="14"/>
  <c r="E24" i="14"/>
  <c r="J95" i="14" s="1"/>
  <c r="J23" i="14"/>
  <c r="J18" i="14"/>
  <c r="E18" i="14"/>
  <c r="F55" i="14"/>
  <c r="J17" i="14"/>
  <c r="J12" i="14"/>
  <c r="J52" i="14" s="1"/>
  <c r="E7" i="14"/>
  <c r="E48" i="14" s="1"/>
  <c r="J39" i="13"/>
  <c r="J38" i="13"/>
  <c r="AY69" i="1" s="1"/>
  <c r="J37" i="13"/>
  <c r="AX69" i="1"/>
  <c r="BI203" i="13"/>
  <c r="BH203" i="13"/>
  <c r="BG203" i="13"/>
  <c r="BF203" i="13"/>
  <c r="T203" i="13"/>
  <c r="T202" i="13"/>
  <c r="T201" i="13" s="1"/>
  <c r="T200" i="13" s="1"/>
  <c r="R203" i="13"/>
  <c r="R202" i="13" s="1"/>
  <c r="R201" i="13" s="1"/>
  <c r="R200" i="13" s="1"/>
  <c r="P203" i="13"/>
  <c r="P202" i="13"/>
  <c r="P201" i="13" s="1"/>
  <c r="P200" i="13" s="1"/>
  <c r="BI199" i="13"/>
  <c r="BH199" i="13"/>
  <c r="BG199" i="13"/>
  <c r="BF199" i="13"/>
  <c r="T199" i="13"/>
  <c r="R199" i="13"/>
  <c r="P199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5" i="13"/>
  <c r="BH185" i="13"/>
  <c r="BG185" i="13"/>
  <c r="BF185" i="13"/>
  <c r="T185" i="13"/>
  <c r="R185" i="13"/>
  <c r="P185" i="13"/>
  <c r="BI180" i="13"/>
  <c r="BH180" i="13"/>
  <c r="BG180" i="13"/>
  <c r="BF180" i="13"/>
  <c r="T180" i="13"/>
  <c r="R180" i="13"/>
  <c r="P180" i="13"/>
  <c r="BI175" i="13"/>
  <c r="BH175" i="13"/>
  <c r="BG175" i="13"/>
  <c r="BF175" i="13"/>
  <c r="T175" i="13"/>
  <c r="R175" i="13"/>
  <c r="P175" i="13"/>
  <c r="BI170" i="13"/>
  <c r="BH170" i="13"/>
  <c r="BG170" i="13"/>
  <c r="BF170" i="13"/>
  <c r="T170" i="13"/>
  <c r="R170" i="13"/>
  <c r="P170" i="13"/>
  <c r="BI165" i="13"/>
  <c r="BH165" i="13"/>
  <c r="BG165" i="13"/>
  <c r="BF165" i="13"/>
  <c r="T165" i="13"/>
  <c r="R165" i="13"/>
  <c r="P165" i="13"/>
  <c r="BI160" i="13"/>
  <c r="BH160" i="13"/>
  <c r="BG160" i="13"/>
  <c r="BF160" i="13"/>
  <c r="T160" i="13"/>
  <c r="R160" i="13"/>
  <c r="P160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5" i="13"/>
  <c r="BH135" i="13"/>
  <c r="BG135" i="13"/>
  <c r="BF135" i="13"/>
  <c r="T135" i="13"/>
  <c r="R135" i="13"/>
  <c r="P135" i="13"/>
  <c r="BI130" i="13"/>
  <c r="BH130" i="13"/>
  <c r="BG130" i="13"/>
  <c r="BF130" i="13"/>
  <c r="T130" i="13"/>
  <c r="R130" i="13"/>
  <c r="P130" i="13"/>
  <c r="BI125" i="13"/>
  <c r="BH125" i="13"/>
  <c r="BG125" i="13"/>
  <c r="BF125" i="13"/>
  <c r="T125" i="13"/>
  <c r="R125" i="13"/>
  <c r="P125" i="13"/>
  <c r="BI120" i="13"/>
  <c r="BH120" i="13"/>
  <c r="BG120" i="13"/>
  <c r="BF120" i="13"/>
  <c r="T120" i="13"/>
  <c r="R120" i="13"/>
  <c r="P120" i="13"/>
  <c r="BI114" i="13"/>
  <c r="BH114" i="13"/>
  <c r="BG114" i="13"/>
  <c r="BF114" i="13"/>
  <c r="T114" i="13"/>
  <c r="R114" i="13"/>
  <c r="P114" i="13"/>
  <c r="BI111" i="13"/>
  <c r="BH111" i="13"/>
  <c r="BG111" i="13"/>
  <c r="BF111" i="13"/>
  <c r="T111" i="13"/>
  <c r="R111" i="13"/>
  <c r="P111" i="13"/>
  <c r="BI107" i="13"/>
  <c r="BH107" i="13"/>
  <c r="BG107" i="13"/>
  <c r="BF107" i="13"/>
  <c r="T107" i="13"/>
  <c r="R107" i="13"/>
  <c r="P107" i="13"/>
  <c r="BI101" i="13"/>
  <c r="BH101" i="13"/>
  <c r="BG101" i="13"/>
  <c r="BF101" i="13"/>
  <c r="T101" i="13"/>
  <c r="R101" i="13"/>
  <c r="P101" i="13"/>
  <c r="P95" i="13"/>
  <c r="BI96" i="13"/>
  <c r="BH96" i="13"/>
  <c r="BG96" i="13"/>
  <c r="BF96" i="13"/>
  <c r="T96" i="13"/>
  <c r="T95" i="13" s="1"/>
  <c r="R96" i="13"/>
  <c r="R95" i="13" s="1"/>
  <c r="P96" i="13"/>
  <c r="J88" i="13"/>
  <c r="F88" i="13"/>
  <c r="F86" i="13"/>
  <c r="E84" i="13"/>
  <c r="J58" i="13"/>
  <c r="F58" i="13"/>
  <c r="F56" i="13"/>
  <c r="E54" i="13"/>
  <c r="J26" i="13"/>
  <c r="E26" i="13"/>
  <c r="J59" i="13"/>
  <c r="J25" i="13"/>
  <c r="J20" i="13"/>
  <c r="E20" i="13"/>
  <c r="F89" i="13" s="1"/>
  <c r="J19" i="13"/>
  <c r="J14" i="13"/>
  <c r="J56" i="13" s="1"/>
  <c r="E7" i="13"/>
  <c r="E50" i="13" s="1"/>
  <c r="J39" i="12"/>
  <c r="J38" i="12"/>
  <c r="AY68" i="1"/>
  <c r="J37" i="12"/>
  <c r="AX68" i="1"/>
  <c r="BI233" i="12"/>
  <c r="BH233" i="12"/>
  <c r="BG233" i="12"/>
  <c r="BF233" i="12"/>
  <c r="T233" i="12"/>
  <c r="R233" i="12"/>
  <c r="P233" i="12"/>
  <c r="BI228" i="12"/>
  <c r="BH228" i="12"/>
  <c r="BG228" i="12"/>
  <c r="BF228" i="12"/>
  <c r="T228" i="12"/>
  <c r="R228" i="12"/>
  <c r="P228" i="12"/>
  <c r="BI223" i="12"/>
  <c r="BH223" i="12"/>
  <c r="BG223" i="12"/>
  <c r="BF223" i="12"/>
  <c r="T223" i="12"/>
  <c r="R223" i="12"/>
  <c r="P223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197" i="12"/>
  <c r="BH197" i="12"/>
  <c r="BG197" i="12"/>
  <c r="BF197" i="12"/>
  <c r="T197" i="12"/>
  <c r="R197" i="12"/>
  <c r="P197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3" i="12"/>
  <c r="BH183" i="12"/>
  <c r="BG183" i="12"/>
  <c r="BF183" i="12"/>
  <c r="T183" i="12"/>
  <c r="R183" i="12"/>
  <c r="P183" i="12"/>
  <c r="BI179" i="12"/>
  <c r="BH179" i="12"/>
  <c r="BG179" i="12"/>
  <c r="BF179" i="12"/>
  <c r="T179" i="12"/>
  <c r="R179" i="12"/>
  <c r="P179" i="12"/>
  <c r="BI170" i="12"/>
  <c r="BH170" i="12"/>
  <c r="BG170" i="12"/>
  <c r="BF170" i="12"/>
  <c r="T170" i="12"/>
  <c r="R170" i="12"/>
  <c r="P170" i="12"/>
  <c r="BI161" i="12"/>
  <c r="BH161" i="12"/>
  <c r="BG161" i="12"/>
  <c r="BF161" i="12"/>
  <c r="T161" i="12"/>
  <c r="R161" i="12"/>
  <c r="P161" i="12"/>
  <c r="BI152" i="12"/>
  <c r="BH152" i="12"/>
  <c r="BG152" i="12"/>
  <c r="BF152" i="12"/>
  <c r="T152" i="12"/>
  <c r="R152" i="12"/>
  <c r="P152" i="12"/>
  <c r="BI143" i="12"/>
  <c r="BH143" i="12"/>
  <c r="BG143" i="12"/>
  <c r="BF143" i="12"/>
  <c r="T143" i="12"/>
  <c r="R143" i="12"/>
  <c r="P143" i="12"/>
  <c r="BI134" i="12"/>
  <c r="BH134" i="12"/>
  <c r="BG134" i="12"/>
  <c r="BF134" i="12"/>
  <c r="T134" i="12"/>
  <c r="R134" i="12"/>
  <c r="P134" i="12"/>
  <c r="BI125" i="12"/>
  <c r="BH125" i="12"/>
  <c r="BG125" i="12"/>
  <c r="BF125" i="12"/>
  <c r="T125" i="12"/>
  <c r="R125" i="12"/>
  <c r="P125" i="12"/>
  <c r="BI114" i="12"/>
  <c r="BH114" i="12"/>
  <c r="BG114" i="12"/>
  <c r="BF114" i="12"/>
  <c r="T114" i="12"/>
  <c r="R114" i="12"/>
  <c r="P114" i="12"/>
  <c r="BI101" i="12"/>
  <c r="BH101" i="12"/>
  <c r="BG101" i="12"/>
  <c r="BF101" i="12"/>
  <c r="T101" i="12"/>
  <c r="R101" i="12"/>
  <c r="P101" i="12"/>
  <c r="BI93" i="12"/>
  <c r="BH93" i="12"/>
  <c r="BG93" i="12"/>
  <c r="BF93" i="12"/>
  <c r="T93" i="12"/>
  <c r="R93" i="12"/>
  <c r="P93" i="12"/>
  <c r="J85" i="12"/>
  <c r="F85" i="12"/>
  <c r="F83" i="12"/>
  <c r="E81" i="12"/>
  <c r="J58" i="12"/>
  <c r="F58" i="12"/>
  <c r="F56" i="12"/>
  <c r="E54" i="12"/>
  <c r="J26" i="12"/>
  <c r="E26" i="12"/>
  <c r="J86" i="12"/>
  <c r="J25" i="12"/>
  <c r="J20" i="12"/>
  <c r="E20" i="12"/>
  <c r="F86" i="12"/>
  <c r="J19" i="12"/>
  <c r="J14" i="12"/>
  <c r="J83" i="12"/>
  <c r="E7" i="12"/>
  <c r="E77" i="12" s="1"/>
  <c r="J39" i="11"/>
  <c r="J38" i="11"/>
  <c r="AY66" i="1"/>
  <c r="J37" i="11"/>
  <c r="AX66" i="1"/>
  <c r="BI309" i="11"/>
  <c r="BH309" i="11"/>
  <c r="BG309" i="11"/>
  <c r="BF309" i="11"/>
  <c r="T309" i="11"/>
  <c r="T308" i="11" s="1"/>
  <c r="R309" i="11"/>
  <c r="R308" i="11" s="1"/>
  <c r="P309" i="11"/>
  <c r="P308" i="11"/>
  <c r="BI306" i="11"/>
  <c r="BH306" i="11"/>
  <c r="BG306" i="11"/>
  <c r="BF306" i="11"/>
  <c r="T306" i="11"/>
  <c r="R306" i="11"/>
  <c r="P306" i="11"/>
  <c r="BI299" i="11"/>
  <c r="BH299" i="11"/>
  <c r="BG299" i="11"/>
  <c r="BF299" i="11"/>
  <c r="T299" i="11"/>
  <c r="R299" i="11"/>
  <c r="P299" i="11"/>
  <c r="BI291" i="11"/>
  <c r="BH291" i="11"/>
  <c r="BG291" i="11"/>
  <c r="BF291" i="11"/>
  <c r="T291" i="11"/>
  <c r="R291" i="11"/>
  <c r="P291" i="11"/>
  <c r="BI290" i="11"/>
  <c r="BH290" i="11"/>
  <c r="BG290" i="11"/>
  <c r="BF290" i="11"/>
  <c r="T290" i="11"/>
  <c r="R290" i="11"/>
  <c r="P290" i="11"/>
  <c r="BI289" i="11"/>
  <c r="BH289" i="11"/>
  <c r="BG289" i="11"/>
  <c r="BF289" i="11"/>
  <c r="T289" i="11"/>
  <c r="R289" i="11"/>
  <c r="P289" i="11"/>
  <c r="BI287" i="11"/>
  <c r="BH287" i="11"/>
  <c r="BG287" i="11"/>
  <c r="BF287" i="11"/>
  <c r="T287" i="11"/>
  <c r="R287" i="11"/>
  <c r="P287" i="11"/>
  <c r="BI285" i="11"/>
  <c r="BH285" i="11"/>
  <c r="BG285" i="11"/>
  <c r="BF285" i="11"/>
  <c r="T285" i="11"/>
  <c r="R285" i="11"/>
  <c r="P285" i="11"/>
  <c r="BI281" i="11"/>
  <c r="BH281" i="11"/>
  <c r="BG281" i="11"/>
  <c r="BF281" i="11"/>
  <c r="T281" i="11"/>
  <c r="R281" i="11"/>
  <c r="P281" i="11"/>
  <c r="BI277" i="11"/>
  <c r="BH277" i="11"/>
  <c r="BG277" i="11"/>
  <c r="BF277" i="11"/>
  <c r="T277" i="11"/>
  <c r="R277" i="11"/>
  <c r="P277" i="11"/>
  <c r="BI272" i="11"/>
  <c r="BH272" i="11"/>
  <c r="BG272" i="11"/>
  <c r="BF272" i="11"/>
  <c r="T272" i="11"/>
  <c r="R272" i="11"/>
  <c r="P272" i="11"/>
  <c r="BI264" i="11"/>
  <c r="BH264" i="11"/>
  <c r="BG264" i="11"/>
  <c r="BF264" i="11"/>
  <c r="T264" i="11"/>
  <c r="R264" i="11"/>
  <c r="P264" i="11"/>
  <c r="BI260" i="11"/>
  <c r="BH260" i="11"/>
  <c r="BG260" i="11"/>
  <c r="BF260" i="11"/>
  <c r="T260" i="11"/>
  <c r="R260" i="11"/>
  <c r="P260" i="11"/>
  <c r="BI255" i="11"/>
  <c r="BH255" i="11"/>
  <c r="BG255" i="11"/>
  <c r="BF255" i="11"/>
  <c r="T255" i="11"/>
  <c r="R255" i="11"/>
  <c r="P255" i="11"/>
  <c r="BI247" i="11"/>
  <c r="BH247" i="11"/>
  <c r="BG247" i="11"/>
  <c r="BF247" i="11"/>
  <c r="T247" i="11"/>
  <c r="R247" i="11"/>
  <c r="P247" i="11"/>
  <c r="BI239" i="11"/>
  <c r="BH239" i="11"/>
  <c r="BG239" i="11"/>
  <c r="BF239" i="11"/>
  <c r="T239" i="11"/>
  <c r="R239" i="11"/>
  <c r="P239" i="11"/>
  <c r="BI234" i="11"/>
  <c r="BH234" i="11"/>
  <c r="BG234" i="11"/>
  <c r="BF234" i="11"/>
  <c r="T234" i="11"/>
  <c r="R234" i="11"/>
  <c r="P234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0" i="11"/>
  <c r="BH220" i="11"/>
  <c r="BG220" i="11"/>
  <c r="BF220" i="11"/>
  <c r="T220" i="11"/>
  <c r="R220" i="11"/>
  <c r="P220" i="11"/>
  <c r="BI212" i="11"/>
  <c r="BH212" i="11"/>
  <c r="BG212" i="11"/>
  <c r="BF212" i="11"/>
  <c r="T212" i="11"/>
  <c r="R212" i="11"/>
  <c r="P212" i="11"/>
  <c r="BI206" i="11"/>
  <c r="BH206" i="11"/>
  <c r="BG206" i="11"/>
  <c r="BF206" i="11"/>
  <c r="T206" i="11"/>
  <c r="R206" i="11"/>
  <c r="P206" i="11"/>
  <c r="BI199" i="11"/>
  <c r="BH199" i="11"/>
  <c r="BG199" i="11"/>
  <c r="BF199" i="11"/>
  <c r="T199" i="11"/>
  <c r="R199" i="11"/>
  <c r="P199" i="11"/>
  <c r="BI192" i="11"/>
  <c r="BH192" i="11"/>
  <c r="BG192" i="11"/>
  <c r="BF192" i="11"/>
  <c r="T192" i="11"/>
  <c r="R192" i="11"/>
  <c r="P192" i="11"/>
  <c r="BI184" i="11"/>
  <c r="BH184" i="11"/>
  <c r="BG184" i="11"/>
  <c r="BF184" i="11"/>
  <c r="T184" i="11"/>
  <c r="R184" i="11"/>
  <c r="P184" i="11"/>
  <c r="BI177" i="11"/>
  <c r="BH177" i="11"/>
  <c r="BG177" i="11"/>
  <c r="BF177" i="11"/>
  <c r="T177" i="11"/>
  <c r="R177" i="11"/>
  <c r="P177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T121" i="11"/>
  <c r="T120" i="11"/>
  <c r="T119" i="11" s="1"/>
  <c r="R122" i="11"/>
  <c r="R121" i="11"/>
  <c r="R120" i="11" s="1"/>
  <c r="R119" i="11" s="1"/>
  <c r="P122" i="11"/>
  <c r="P121" i="11"/>
  <c r="P120" i="11" s="1"/>
  <c r="P119" i="11" s="1"/>
  <c r="BI112" i="11"/>
  <c r="BH112" i="11"/>
  <c r="BG112" i="11"/>
  <c r="BF112" i="11"/>
  <c r="T112" i="11"/>
  <c r="T111" i="11"/>
  <c r="T110" i="11" s="1"/>
  <c r="R112" i="11"/>
  <c r="R111" i="11" s="1"/>
  <c r="R110" i="11" s="1"/>
  <c r="P112" i="11"/>
  <c r="P111" i="11" s="1"/>
  <c r="P110" i="11" s="1"/>
  <c r="BI103" i="11"/>
  <c r="BH103" i="11"/>
  <c r="BG103" i="11"/>
  <c r="BF103" i="11"/>
  <c r="T103" i="11"/>
  <c r="T102" i="11" s="1"/>
  <c r="T101" i="11" s="1"/>
  <c r="R103" i="11"/>
  <c r="R102" i="11"/>
  <c r="R101" i="11" s="1"/>
  <c r="P103" i="11"/>
  <c r="P102" i="11"/>
  <c r="P101" i="11"/>
  <c r="J95" i="11"/>
  <c r="F95" i="11"/>
  <c r="F93" i="11"/>
  <c r="E91" i="11"/>
  <c r="J58" i="11"/>
  <c r="F58" i="11"/>
  <c r="F56" i="11"/>
  <c r="E54" i="11"/>
  <c r="J26" i="11"/>
  <c r="E26" i="11"/>
  <c r="J59" i="11"/>
  <c r="J25" i="11"/>
  <c r="J20" i="11"/>
  <c r="E20" i="11"/>
  <c r="F59" i="11" s="1"/>
  <c r="J19" i="11"/>
  <c r="J14" i="11"/>
  <c r="J93" i="11"/>
  <c r="E7" i="11"/>
  <c r="E87" i="11" s="1"/>
  <c r="J39" i="10"/>
  <c r="J38" i="10"/>
  <c r="AY65" i="1"/>
  <c r="J37" i="10"/>
  <c r="AX65" i="1"/>
  <c r="BI310" i="10"/>
  <c r="BH310" i="10"/>
  <c r="BG310" i="10"/>
  <c r="BF310" i="10"/>
  <c r="T310" i="10"/>
  <c r="R310" i="10"/>
  <c r="P310" i="10"/>
  <c r="BI306" i="10"/>
  <c r="BH306" i="10"/>
  <c r="BG306" i="10"/>
  <c r="BF306" i="10"/>
  <c r="T306" i="10"/>
  <c r="R306" i="10"/>
  <c r="P306" i="10"/>
  <c r="BI299" i="10"/>
  <c r="BH299" i="10"/>
  <c r="BG299" i="10"/>
  <c r="BF299" i="10"/>
  <c r="T299" i="10"/>
  <c r="R299" i="10"/>
  <c r="P299" i="10"/>
  <c r="BI290" i="10"/>
  <c r="BH290" i="10"/>
  <c r="BG290" i="10"/>
  <c r="BF290" i="10"/>
  <c r="T290" i="10"/>
  <c r="R290" i="10"/>
  <c r="P290" i="10"/>
  <c r="BI280" i="10"/>
  <c r="BH280" i="10"/>
  <c r="BG280" i="10"/>
  <c r="BF280" i="10"/>
  <c r="T280" i="10"/>
  <c r="R280" i="10"/>
  <c r="P280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R259" i="10"/>
  <c r="P259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5" i="10"/>
  <c r="BH245" i="10"/>
  <c r="BG245" i="10"/>
  <c r="BF245" i="10"/>
  <c r="T245" i="10"/>
  <c r="R245" i="10"/>
  <c r="P245" i="10"/>
  <c r="BI235" i="10"/>
  <c r="BH235" i="10"/>
  <c r="BG235" i="10"/>
  <c r="BF235" i="10"/>
  <c r="T235" i="10"/>
  <c r="R235" i="10"/>
  <c r="P235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4" i="10"/>
  <c r="BH214" i="10"/>
  <c r="BG214" i="10"/>
  <c r="BF214" i="10"/>
  <c r="T214" i="10"/>
  <c r="R214" i="10"/>
  <c r="P21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193" i="10"/>
  <c r="BH193" i="10"/>
  <c r="BG193" i="10"/>
  <c r="BF193" i="10"/>
  <c r="T193" i="10"/>
  <c r="R193" i="10"/>
  <c r="P193" i="10"/>
  <c r="BI184" i="10"/>
  <c r="BH184" i="10"/>
  <c r="BG184" i="10"/>
  <c r="BF184" i="10"/>
  <c r="T184" i="10"/>
  <c r="R184" i="10"/>
  <c r="P184" i="10"/>
  <c r="BI174" i="10"/>
  <c r="BH174" i="10"/>
  <c r="BG174" i="10"/>
  <c r="BF174" i="10"/>
  <c r="T174" i="10"/>
  <c r="R174" i="10"/>
  <c r="P174" i="10"/>
  <c r="BI167" i="10"/>
  <c r="BH167" i="10"/>
  <c r="BG167" i="10"/>
  <c r="BF167" i="10"/>
  <c r="T167" i="10"/>
  <c r="R167" i="10"/>
  <c r="P167" i="10"/>
  <c r="BI160" i="10"/>
  <c r="BH160" i="10"/>
  <c r="BG160" i="10"/>
  <c r="BF160" i="10"/>
  <c r="T160" i="10"/>
  <c r="R160" i="10"/>
  <c r="P160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18" i="10"/>
  <c r="BH118" i="10"/>
  <c r="BG118" i="10"/>
  <c r="BF118" i="10"/>
  <c r="T118" i="10"/>
  <c r="R118" i="10"/>
  <c r="P118" i="10"/>
  <c r="BI114" i="10"/>
  <c r="BH114" i="10"/>
  <c r="BG114" i="10"/>
  <c r="BF114" i="10"/>
  <c r="T114" i="10"/>
  <c r="R114" i="10"/>
  <c r="P114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98" i="10"/>
  <c r="BH98" i="10"/>
  <c r="BG98" i="10"/>
  <c r="BF98" i="10"/>
  <c r="T98" i="10"/>
  <c r="R98" i="10"/>
  <c r="P98" i="10"/>
  <c r="BI93" i="10"/>
  <c r="BH93" i="10"/>
  <c r="BG93" i="10"/>
  <c r="BF93" i="10"/>
  <c r="T93" i="10"/>
  <c r="R93" i="10"/>
  <c r="P93" i="10"/>
  <c r="J86" i="10"/>
  <c r="F86" i="10"/>
  <c r="F84" i="10"/>
  <c r="E82" i="10"/>
  <c r="J58" i="10"/>
  <c r="F58" i="10"/>
  <c r="F56" i="10"/>
  <c r="E54" i="10"/>
  <c r="J26" i="10"/>
  <c r="E26" i="10"/>
  <c r="J87" i="10" s="1"/>
  <c r="J25" i="10"/>
  <c r="J20" i="10"/>
  <c r="E20" i="10"/>
  <c r="F87" i="10" s="1"/>
  <c r="J19" i="10"/>
  <c r="J14" i="10"/>
  <c r="J56" i="10" s="1"/>
  <c r="E7" i="10"/>
  <c r="E50" i="10" s="1"/>
  <c r="J39" i="9"/>
  <c r="J38" i="9"/>
  <c r="AY64" i="1" s="1"/>
  <c r="J37" i="9"/>
  <c r="AX64" i="1" s="1"/>
  <c r="BI478" i="9"/>
  <c r="BH478" i="9"/>
  <c r="BG478" i="9"/>
  <c r="BF478" i="9"/>
  <c r="T478" i="9"/>
  <c r="T477" i="9"/>
  <c r="R478" i="9"/>
  <c r="R477" i="9"/>
  <c r="P478" i="9"/>
  <c r="P477" i="9" s="1"/>
  <c r="BI475" i="9"/>
  <c r="BH475" i="9"/>
  <c r="BG475" i="9"/>
  <c r="BF475" i="9"/>
  <c r="T475" i="9"/>
  <c r="R475" i="9"/>
  <c r="P475" i="9"/>
  <c r="BI471" i="9"/>
  <c r="BH471" i="9"/>
  <c r="BG471" i="9"/>
  <c r="BF471" i="9"/>
  <c r="T471" i="9"/>
  <c r="R471" i="9"/>
  <c r="P471" i="9"/>
  <c r="BI464" i="9"/>
  <c r="BH464" i="9"/>
  <c r="BG464" i="9"/>
  <c r="BF464" i="9"/>
  <c r="T464" i="9"/>
  <c r="R464" i="9"/>
  <c r="P464" i="9"/>
  <c r="BI453" i="9"/>
  <c r="BH453" i="9"/>
  <c r="BG453" i="9"/>
  <c r="BF453" i="9"/>
  <c r="T453" i="9"/>
  <c r="R453" i="9"/>
  <c r="P453" i="9"/>
  <c r="BI441" i="9"/>
  <c r="BH441" i="9"/>
  <c r="BG441" i="9"/>
  <c r="BF441" i="9"/>
  <c r="T441" i="9"/>
  <c r="R441" i="9"/>
  <c r="P441" i="9"/>
  <c r="BI438" i="9"/>
  <c r="BH438" i="9"/>
  <c r="BG438" i="9"/>
  <c r="BF438" i="9"/>
  <c r="T438" i="9"/>
  <c r="R438" i="9"/>
  <c r="P438" i="9"/>
  <c r="BI435" i="9"/>
  <c r="BH435" i="9"/>
  <c r="BG435" i="9"/>
  <c r="BF435" i="9"/>
  <c r="T435" i="9"/>
  <c r="R435" i="9"/>
  <c r="P435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5" i="9"/>
  <c r="BH425" i="9"/>
  <c r="BG425" i="9"/>
  <c r="BF425" i="9"/>
  <c r="T425" i="9"/>
  <c r="R425" i="9"/>
  <c r="P425" i="9"/>
  <c r="BI421" i="9"/>
  <c r="BH421" i="9"/>
  <c r="BG421" i="9"/>
  <c r="BF421" i="9"/>
  <c r="T421" i="9"/>
  <c r="R421" i="9"/>
  <c r="P421" i="9"/>
  <c r="BI416" i="9"/>
  <c r="BH416" i="9"/>
  <c r="BG416" i="9"/>
  <c r="BF416" i="9"/>
  <c r="T416" i="9"/>
  <c r="R416" i="9"/>
  <c r="P416" i="9"/>
  <c r="BI411" i="9"/>
  <c r="BH411" i="9"/>
  <c r="BG411" i="9"/>
  <c r="BF411" i="9"/>
  <c r="T411" i="9"/>
  <c r="R411" i="9"/>
  <c r="P411" i="9"/>
  <c r="BI404" i="9"/>
  <c r="BH404" i="9"/>
  <c r="BG404" i="9"/>
  <c r="BF404" i="9"/>
  <c r="T404" i="9"/>
  <c r="R404" i="9"/>
  <c r="P404" i="9"/>
  <c r="BI400" i="9"/>
  <c r="BH400" i="9"/>
  <c r="BG400" i="9"/>
  <c r="BF400" i="9"/>
  <c r="T400" i="9"/>
  <c r="R400" i="9"/>
  <c r="P400" i="9"/>
  <c r="BI395" i="9"/>
  <c r="BH395" i="9"/>
  <c r="BG395" i="9"/>
  <c r="BF395" i="9"/>
  <c r="T395" i="9"/>
  <c r="R395" i="9"/>
  <c r="P395" i="9"/>
  <c r="BI387" i="9"/>
  <c r="BH387" i="9"/>
  <c r="BG387" i="9"/>
  <c r="BF387" i="9"/>
  <c r="T387" i="9"/>
  <c r="R387" i="9"/>
  <c r="P387" i="9"/>
  <c r="BI379" i="9"/>
  <c r="BH379" i="9"/>
  <c r="BG379" i="9"/>
  <c r="BF379" i="9"/>
  <c r="T379" i="9"/>
  <c r="R379" i="9"/>
  <c r="P379" i="9"/>
  <c r="BI369" i="9"/>
  <c r="BH369" i="9"/>
  <c r="BG369" i="9"/>
  <c r="BF369" i="9"/>
  <c r="T369" i="9"/>
  <c r="R369" i="9"/>
  <c r="P369" i="9"/>
  <c r="BI362" i="9"/>
  <c r="BH362" i="9"/>
  <c r="BG362" i="9"/>
  <c r="BF362" i="9"/>
  <c r="T362" i="9"/>
  <c r="R362" i="9"/>
  <c r="P362" i="9"/>
  <c r="BI356" i="9"/>
  <c r="BH356" i="9"/>
  <c r="BG356" i="9"/>
  <c r="BF356" i="9"/>
  <c r="T356" i="9"/>
  <c r="R356" i="9"/>
  <c r="P356" i="9"/>
  <c r="BI352" i="9"/>
  <c r="BH352" i="9"/>
  <c r="BG352" i="9"/>
  <c r="BF352" i="9"/>
  <c r="T352" i="9"/>
  <c r="R352" i="9"/>
  <c r="P352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26" i="9"/>
  <c r="BH326" i="9"/>
  <c r="BG326" i="9"/>
  <c r="BF326" i="9"/>
  <c r="T326" i="9"/>
  <c r="R326" i="9"/>
  <c r="P326" i="9"/>
  <c r="BI315" i="9"/>
  <c r="BH315" i="9"/>
  <c r="BG315" i="9"/>
  <c r="BF315" i="9"/>
  <c r="T315" i="9"/>
  <c r="R315" i="9"/>
  <c r="P315" i="9"/>
  <c r="BI308" i="9"/>
  <c r="BH308" i="9"/>
  <c r="BG308" i="9"/>
  <c r="BF308" i="9"/>
  <c r="T308" i="9"/>
  <c r="R308" i="9"/>
  <c r="P308" i="9"/>
  <c r="BI301" i="9"/>
  <c r="BH301" i="9"/>
  <c r="BG301" i="9"/>
  <c r="BF301" i="9"/>
  <c r="T301" i="9"/>
  <c r="R301" i="9"/>
  <c r="P301" i="9"/>
  <c r="BI293" i="9"/>
  <c r="BH293" i="9"/>
  <c r="BG293" i="9"/>
  <c r="BF293" i="9"/>
  <c r="T293" i="9"/>
  <c r="R293" i="9"/>
  <c r="P293" i="9"/>
  <c r="BI284" i="9"/>
  <c r="BH284" i="9"/>
  <c r="BG284" i="9"/>
  <c r="BF284" i="9"/>
  <c r="T284" i="9"/>
  <c r="R284" i="9"/>
  <c r="P284" i="9"/>
  <c r="BI278" i="9"/>
  <c r="BH278" i="9"/>
  <c r="BG278" i="9"/>
  <c r="BF278" i="9"/>
  <c r="T278" i="9"/>
  <c r="R278" i="9"/>
  <c r="P278" i="9"/>
  <c r="BI271" i="9"/>
  <c r="BH271" i="9"/>
  <c r="BG271" i="9"/>
  <c r="BF271" i="9"/>
  <c r="T271" i="9"/>
  <c r="R271" i="9"/>
  <c r="P271" i="9"/>
  <c r="BI262" i="9"/>
  <c r="BH262" i="9"/>
  <c r="BG262" i="9"/>
  <c r="BF262" i="9"/>
  <c r="T262" i="9"/>
  <c r="R262" i="9"/>
  <c r="P262" i="9"/>
  <c r="BI253" i="9"/>
  <c r="BH253" i="9"/>
  <c r="BG253" i="9"/>
  <c r="BF253" i="9"/>
  <c r="T253" i="9"/>
  <c r="R253" i="9"/>
  <c r="P253" i="9"/>
  <c r="BI246" i="9"/>
  <c r="BH246" i="9"/>
  <c r="BG246" i="9"/>
  <c r="BF246" i="9"/>
  <c r="T246" i="9"/>
  <c r="R246" i="9"/>
  <c r="P246" i="9"/>
  <c r="BI238" i="9"/>
  <c r="BH238" i="9"/>
  <c r="BG238" i="9"/>
  <c r="BF238" i="9"/>
  <c r="T238" i="9"/>
  <c r="R238" i="9"/>
  <c r="P238" i="9"/>
  <c r="BI227" i="9"/>
  <c r="BH227" i="9"/>
  <c r="BG227" i="9"/>
  <c r="BF227" i="9"/>
  <c r="T227" i="9"/>
  <c r="R227" i="9"/>
  <c r="P227" i="9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R181" i="9"/>
  <c r="P181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3" i="9"/>
  <c r="BH143" i="9"/>
  <c r="BG143" i="9"/>
  <c r="BF143" i="9"/>
  <c r="T143" i="9"/>
  <c r="R143" i="9"/>
  <c r="P143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T133" i="9"/>
  <c r="R134" i="9"/>
  <c r="R133" i="9"/>
  <c r="P134" i="9"/>
  <c r="P133" i="9"/>
  <c r="BI128" i="9"/>
  <c r="BH128" i="9"/>
  <c r="BG128" i="9"/>
  <c r="BF128" i="9"/>
  <c r="T128" i="9"/>
  <c r="R128" i="9"/>
  <c r="P128" i="9"/>
  <c r="BI123" i="9"/>
  <c r="BH123" i="9"/>
  <c r="BG123" i="9"/>
  <c r="BF123" i="9"/>
  <c r="T123" i="9"/>
  <c r="R123" i="9"/>
  <c r="P123" i="9"/>
  <c r="BI113" i="9"/>
  <c r="BH113" i="9"/>
  <c r="BG113" i="9"/>
  <c r="BF113" i="9"/>
  <c r="T113" i="9"/>
  <c r="T112" i="9"/>
  <c r="T111" i="9" s="1"/>
  <c r="R113" i="9"/>
  <c r="R112" i="9" s="1"/>
  <c r="R111" i="9" s="1"/>
  <c r="P113" i="9"/>
  <c r="P112" i="9" s="1"/>
  <c r="P111" i="9" s="1"/>
  <c r="BI104" i="9"/>
  <c r="BH104" i="9"/>
  <c r="BG104" i="9"/>
  <c r="BF104" i="9"/>
  <c r="T104" i="9"/>
  <c r="T103" i="9" s="1"/>
  <c r="T102" i="9" s="1"/>
  <c r="R104" i="9"/>
  <c r="R103" i="9"/>
  <c r="R102" i="9" s="1"/>
  <c r="P104" i="9"/>
  <c r="P103" i="9"/>
  <c r="P102" i="9" s="1"/>
  <c r="J96" i="9"/>
  <c r="F96" i="9"/>
  <c r="F94" i="9"/>
  <c r="E92" i="9"/>
  <c r="J58" i="9"/>
  <c r="F58" i="9"/>
  <c r="F56" i="9"/>
  <c r="E54" i="9"/>
  <c r="J26" i="9"/>
  <c r="E26" i="9"/>
  <c r="J97" i="9" s="1"/>
  <c r="J25" i="9"/>
  <c r="J20" i="9"/>
  <c r="E20" i="9"/>
  <c r="F97" i="9" s="1"/>
  <c r="J19" i="9"/>
  <c r="J14" i="9"/>
  <c r="J56" i="9"/>
  <c r="E7" i="9"/>
  <c r="E50" i="9"/>
  <c r="J37" i="8"/>
  <c r="J36" i="8"/>
  <c r="AY62" i="1" s="1"/>
  <c r="J35" i="8"/>
  <c r="AX62" i="1"/>
  <c r="BI378" i="8"/>
  <c r="BH378" i="8"/>
  <c r="BG378" i="8"/>
  <c r="BF378" i="8"/>
  <c r="T378" i="8"/>
  <c r="R378" i="8"/>
  <c r="P378" i="8"/>
  <c r="BI368" i="8"/>
  <c r="BH368" i="8"/>
  <c r="BG368" i="8"/>
  <c r="BF368" i="8"/>
  <c r="T368" i="8"/>
  <c r="R368" i="8"/>
  <c r="P368" i="8"/>
  <c r="BI358" i="8"/>
  <c r="BH358" i="8"/>
  <c r="BG358" i="8"/>
  <c r="BF358" i="8"/>
  <c r="T358" i="8"/>
  <c r="R358" i="8"/>
  <c r="P358" i="8"/>
  <c r="BI348" i="8"/>
  <c r="BH348" i="8"/>
  <c r="BG348" i="8"/>
  <c r="BF348" i="8"/>
  <c r="T348" i="8"/>
  <c r="R348" i="8"/>
  <c r="P348" i="8"/>
  <c r="BI339" i="8"/>
  <c r="BH339" i="8"/>
  <c r="BG339" i="8"/>
  <c r="BF339" i="8"/>
  <c r="T339" i="8"/>
  <c r="R339" i="8"/>
  <c r="P339" i="8"/>
  <c r="BI336" i="8"/>
  <c r="BH336" i="8"/>
  <c r="BG336" i="8"/>
  <c r="BF336" i="8"/>
  <c r="T336" i="8"/>
  <c r="R336" i="8"/>
  <c r="P336" i="8"/>
  <c r="BI333" i="8"/>
  <c r="BH333" i="8"/>
  <c r="BG333" i="8"/>
  <c r="BF333" i="8"/>
  <c r="T333" i="8"/>
  <c r="R333" i="8"/>
  <c r="P333" i="8"/>
  <c r="BI324" i="8"/>
  <c r="BH324" i="8"/>
  <c r="BG324" i="8"/>
  <c r="BF324" i="8"/>
  <c r="T324" i="8"/>
  <c r="R324" i="8"/>
  <c r="P324" i="8"/>
  <c r="BI320" i="8"/>
  <c r="BH320" i="8"/>
  <c r="BG320" i="8"/>
  <c r="BF320" i="8"/>
  <c r="T320" i="8"/>
  <c r="T319" i="8"/>
  <c r="T318" i="8"/>
  <c r="R320" i="8"/>
  <c r="R319" i="8"/>
  <c r="R318" i="8" s="1"/>
  <c r="P320" i="8"/>
  <c r="P319" i="8" s="1"/>
  <c r="P318" i="8" s="1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79" i="8"/>
  <c r="BH279" i="8"/>
  <c r="BG279" i="8"/>
  <c r="BF279" i="8"/>
  <c r="T279" i="8"/>
  <c r="R279" i="8"/>
  <c r="P279" i="8"/>
  <c r="BI277" i="8"/>
  <c r="BH277" i="8"/>
  <c r="BG277" i="8"/>
  <c r="BF277" i="8"/>
  <c r="T277" i="8"/>
  <c r="R277" i="8"/>
  <c r="P277" i="8"/>
  <c r="BI271" i="8"/>
  <c r="BH271" i="8"/>
  <c r="BG271" i="8"/>
  <c r="BF271" i="8"/>
  <c r="T271" i="8"/>
  <c r="T270" i="8"/>
  <c r="T269" i="8"/>
  <c r="R271" i="8"/>
  <c r="R270" i="8"/>
  <c r="R269" i="8"/>
  <c r="P271" i="8"/>
  <c r="P270" i="8"/>
  <c r="P269" i="8" s="1"/>
  <c r="BI265" i="8"/>
  <c r="BH265" i="8"/>
  <c r="BG265" i="8"/>
  <c r="BF265" i="8"/>
  <c r="T265" i="8"/>
  <c r="R265" i="8"/>
  <c r="P265" i="8"/>
  <c r="BI261" i="8"/>
  <c r="BH261" i="8"/>
  <c r="BG261" i="8"/>
  <c r="BF261" i="8"/>
  <c r="T261" i="8"/>
  <c r="R261" i="8"/>
  <c r="P261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2" i="8"/>
  <c r="BH232" i="8"/>
  <c r="BG232" i="8"/>
  <c r="BF232" i="8"/>
  <c r="T232" i="8"/>
  <c r="R232" i="8"/>
  <c r="P232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3" i="8"/>
  <c r="BH213" i="8"/>
  <c r="BG213" i="8"/>
  <c r="BF213" i="8"/>
  <c r="T213" i="8"/>
  <c r="R213" i="8"/>
  <c r="P213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5" i="8"/>
  <c r="BH195" i="8"/>
  <c r="BG195" i="8"/>
  <c r="BF195" i="8"/>
  <c r="T195" i="8"/>
  <c r="R195" i="8"/>
  <c r="P195" i="8"/>
  <c r="BI187" i="8"/>
  <c r="BH187" i="8"/>
  <c r="BG187" i="8"/>
  <c r="BF187" i="8"/>
  <c r="T187" i="8"/>
  <c r="R187" i="8"/>
  <c r="P187" i="8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47" i="8"/>
  <c r="BH147" i="8"/>
  <c r="BG147" i="8"/>
  <c r="BF147" i="8"/>
  <c r="T147" i="8"/>
  <c r="R147" i="8"/>
  <c r="P147" i="8"/>
  <c r="BI139" i="8"/>
  <c r="BH139" i="8"/>
  <c r="BG139" i="8"/>
  <c r="BF139" i="8"/>
  <c r="T139" i="8"/>
  <c r="R139" i="8"/>
  <c r="P139" i="8"/>
  <c r="BI133" i="8"/>
  <c r="BH133" i="8"/>
  <c r="BG133" i="8"/>
  <c r="BF133" i="8"/>
  <c r="T133" i="8"/>
  <c r="R133" i="8"/>
  <c r="P133" i="8"/>
  <c r="BI126" i="8"/>
  <c r="BH126" i="8"/>
  <c r="BG126" i="8"/>
  <c r="BF126" i="8"/>
  <c r="T126" i="8"/>
  <c r="R126" i="8"/>
  <c r="P126" i="8"/>
  <c r="BI117" i="8"/>
  <c r="BH117" i="8"/>
  <c r="BG117" i="8"/>
  <c r="BF117" i="8"/>
  <c r="T117" i="8"/>
  <c r="T108" i="8"/>
  <c r="R117" i="8"/>
  <c r="P117" i="8"/>
  <c r="P108" i="8"/>
  <c r="BI109" i="8"/>
  <c r="BH109" i="8"/>
  <c r="BG109" i="8"/>
  <c r="BF109" i="8"/>
  <c r="T109" i="8"/>
  <c r="R109" i="8"/>
  <c r="R108" i="8" s="1"/>
  <c r="P109" i="8"/>
  <c r="J101" i="8"/>
  <c r="F101" i="8"/>
  <c r="F99" i="8"/>
  <c r="E97" i="8"/>
  <c r="J54" i="8"/>
  <c r="F54" i="8"/>
  <c r="F52" i="8"/>
  <c r="E50" i="8"/>
  <c r="J24" i="8"/>
  <c r="E24" i="8"/>
  <c r="J102" i="8" s="1"/>
  <c r="J23" i="8"/>
  <c r="J18" i="8"/>
  <c r="E18" i="8"/>
  <c r="F102" i="8" s="1"/>
  <c r="J17" i="8"/>
  <c r="J12" i="8"/>
  <c r="J99" i="8" s="1"/>
  <c r="E7" i="8"/>
  <c r="E48" i="8" s="1"/>
  <c r="J37" i="7"/>
  <c r="J36" i="7"/>
  <c r="AY61" i="1" s="1"/>
  <c r="J35" i="7"/>
  <c r="AX61" i="1"/>
  <c r="BI150" i="7"/>
  <c r="BH150" i="7"/>
  <c r="BG150" i="7"/>
  <c r="BF150" i="7"/>
  <c r="J34" i="7" s="1"/>
  <c r="T150" i="7"/>
  <c r="T149" i="7"/>
  <c r="T148" i="7" s="1"/>
  <c r="T147" i="7" s="1"/>
  <c r="R150" i="7"/>
  <c r="R149" i="7" s="1"/>
  <c r="R148" i="7" s="1"/>
  <c r="R147" i="7" s="1"/>
  <c r="P150" i="7"/>
  <c r="P149" i="7"/>
  <c r="P148" i="7" s="1"/>
  <c r="P147" i="7" s="1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6" i="7"/>
  <c r="BH136" i="7"/>
  <c r="BG136" i="7"/>
  <c r="F35" i="7" s="1"/>
  <c r="BF136" i="7"/>
  <c r="T136" i="7"/>
  <c r="R136" i="7"/>
  <c r="P136" i="7"/>
  <c r="BI127" i="7"/>
  <c r="BH127" i="7"/>
  <c r="BG127" i="7"/>
  <c r="BF127" i="7"/>
  <c r="T127" i="7"/>
  <c r="R127" i="7"/>
  <c r="P127" i="7"/>
  <c r="BI119" i="7"/>
  <c r="BH119" i="7"/>
  <c r="BG119" i="7"/>
  <c r="BF119" i="7"/>
  <c r="T119" i="7"/>
  <c r="T118" i="7" s="1"/>
  <c r="T117" i="7" s="1"/>
  <c r="R119" i="7"/>
  <c r="R118" i="7" s="1"/>
  <c r="R117" i="7" s="1"/>
  <c r="P119" i="7"/>
  <c r="P118" i="7" s="1"/>
  <c r="P117" i="7" s="1"/>
  <c r="BI112" i="7"/>
  <c r="BH112" i="7"/>
  <c r="BG112" i="7"/>
  <c r="BF112" i="7"/>
  <c r="T112" i="7"/>
  <c r="T111" i="7" s="1"/>
  <c r="R112" i="7"/>
  <c r="R111" i="7"/>
  <c r="P112" i="7"/>
  <c r="P111" i="7"/>
  <c r="BI104" i="7"/>
  <c r="BH104" i="7"/>
  <c r="F36" i="7" s="1"/>
  <c r="BG104" i="7"/>
  <c r="BF104" i="7"/>
  <c r="T104" i="7"/>
  <c r="R104" i="7"/>
  <c r="R93" i="7"/>
  <c r="R92" i="7" s="1"/>
  <c r="P104" i="7"/>
  <c r="BI94" i="7"/>
  <c r="BH94" i="7"/>
  <c r="BG94" i="7"/>
  <c r="BF94" i="7"/>
  <c r="T94" i="7"/>
  <c r="R94" i="7"/>
  <c r="P94" i="7"/>
  <c r="J86" i="7"/>
  <c r="F86" i="7"/>
  <c r="F84" i="7"/>
  <c r="E82" i="7"/>
  <c r="J54" i="7"/>
  <c r="F54" i="7"/>
  <c r="F52" i="7"/>
  <c r="E50" i="7"/>
  <c r="J24" i="7"/>
  <c r="E24" i="7"/>
  <c r="J87" i="7" s="1"/>
  <c r="J23" i="7"/>
  <c r="J18" i="7"/>
  <c r="E18" i="7"/>
  <c r="F87" i="7" s="1"/>
  <c r="J17" i="7"/>
  <c r="J12" i="7"/>
  <c r="J52" i="7"/>
  <c r="E7" i="7"/>
  <c r="E80" i="7" s="1"/>
  <c r="J37" i="6"/>
  <c r="J36" i="6"/>
  <c r="AY60" i="1" s="1"/>
  <c r="J35" i="6"/>
  <c r="AX60" i="1"/>
  <c r="BI835" i="6"/>
  <c r="BH835" i="6"/>
  <c r="BG835" i="6"/>
  <c r="BF835" i="6"/>
  <c r="T835" i="6"/>
  <c r="R835" i="6"/>
  <c r="P835" i="6"/>
  <c r="BI823" i="6"/>
  <c r="BH823" i="6"/>
  <c r="BG823" i="6"/>
  <c r="BF823" i="6"/>
  <c r="T823" i="6"/>
  <c r="R823" i="6"/>
  <c r="P823" i="6"/>
  <c r="BI811" i="6"/>
  <c r="BH811" i="6"/>
  <c r="BG811" i="6"/>
  <c r="BF811" i="6"/>
  <c r="T811" i="6"/>
  <c r="R811" i="6"/>
  <c r="P811" i="6"/>
  <c r="BI799" i="6"/>
  <c r="BH799" i="6"/>
  <c r="BG799" i="6"/>
  <c r="BF799" i="6"/>
  <c r="T799" i="6"/>
  <c r="R799" i="6"/>
  <c r="P799" i="6"/>
  <c r="BI789" i="6"/>
  <c r="BH789" i="6"/>
  <c r="BG789" i="6"/>
  <c r="BF789" i="6"/>
  <c r="T789" i="6"/>
  <c r="R789" i="6"/>
  <c r="P789" i="6"/>
  <c r="BI786" i="6"/>
  <c r="BH786" i="6"/>
  <c r="BG786" i="6"/>
  <c r="BF786" i="6"/>
  <c r="T786" i="6"/>
  <c r="R786" i="6"/>
  <c r="P786" i="6"/>
  <c r="BI780" i="6"/>
  <c r="BH780" i="6"/>
  <c r="BG780" i="6"/>
  <c r="BF780" i="6"/>
  <c r="T780" i="6"/>
  <c r="R780" i="6"/>
  <c r="P780" i="6"/>
  <c r="BI777" i="6"/>
  <c r="BH777" i="6"/>
  <c r="BG777" i="6"/>
  <c r="BF777" i="6"/>
  <c r="T777" i="6"/>
  <c r="R777" i="6"/>
  <c r="P777" i="6"/>
  <c r="BI774" i="6"/>
  <c r="BH774" i="6"/>
  <c r="BG774" i="6"/>
  <c r="BF774" i="6"/>
  <c r="T774" i="6"/>
  <c r="R774" i="6"/>
  <c r="P774" i="6"/>
  <c r="BI771" i="6"/>
  <c r="BH771" i="6"/>
  <c r="BG771" i="6"/>
  <c r="BF771" i="6"/>
  <c r="T771" i="6"/>
  <c r="R771" i="6"/>
  <c r="P771" i="6"/>
  <c r="BI763" i="6"/>
  <c r="BH763" i="6"/>
  <c r="BG763" i="6"/>
  <c r="BF763" i="6"/>
  <c r="T763" i="6"/>
  <c r="R763" i="6"/>
  <c r="P763" i="6"/>
  <c r="BI758" i="6"/>
  <c r="BH758" i="6"/>
  <c r="BG758" i="6"/>
  <c r="BF758" i="6"/>
  <c r="T758" i="6"/>
  <c r="R758" i="6"/>
  <c r="P758" i="6"/>
  <c r="BI755" i="6"/>
  <c r="BH755" i="6"/>
  <c r="BG755" i="6"/>
  <c r="BF755" i="6"/>
  <c r="T755" i="6"/>
  <c r="R755" i="6"/>
  <c r="P755" i="6"/>
  <c r="BI753" i="6"/>
  <c r="BH753" i="6"/>
  <c r="BG753" i="6"/>
  <c r="BF753" i="6"/>
  <c r="T753" i="6"/>
  <c r="R753" i="6"/>
  <c r="P753" i="6"/>
  <c r="BI749" i="6"/>
  <c r="BH749" i="6"/>
  <c r="BG749" i="6"/>
  <c r="BF749" i="6"/>
  <c r="T749" i="6"/>
  <c r="T748" i="6"/>
  <c r="R749" i="6"/>
  <c r="R748" i="6" s="1"/>
  <c r="P749" i="6"/>
  <c r="P748" i="6"/>
  <c r="BI738" i="6"/>
  <c r="BH738" i="6"/>
  <c r="BG738" i="6"/>
  <c r="BF738" i="6"/>
  <c r="T738" i="6"/>
  <c r="R738" i="6"/>
  <c r="P738" i="6"/>
  <c r="BI733" i="6"/>
  <c r="BH733" i="6"/>
  <c r="BG733" i="6"/>
  <c r="BF733" i="6"/>
  <c r="T733" i="6"/>
  <c r="R733" i="6"/>
  <c r="P733" i="6"/>
  <c r="BI727" i="6"/>
  <c r="BH727" i="6"/>
  <c r="BG727" i="6"/>
  <c r="BF727" i="6"/>
  <c r="T727" i="6"/>
  <c r="R727" i="6"/>
  <c r="P727" i="6"/>
  <c r="BI721" i="6"/>
  <c r="BH721" i="6"/>
  <c r="BG721" i="6"/>
  <c r="BF721" i="6"/>
  <c r="T721" i="6"/>
  <c r="R721" i="6"/>
  <c r="P721" i="6"/>
  <c r="BI706" i="6"/>
  <c r="BH706" i="6"/>
  <c r="BG706" i="6"/>
  <c r="BF706" i="6"/>
  <c r="T706" i="6"/>
  <c r="R706" i="6"/>
  <c r="P706" i="6"/>
  <c r="BI682" i="6"/>
  <c r="BH682" i="6"/>
  <c r="BG682" i="6"/>
  <c r="BF682" i="6"/>
  <c r="T682" i="6"/>
  <c r="R682" i="6"/>
  <c r="P682" i="6"/>
  <c r="BI672" i="6"/>
  <c r="BH672" i="6"/>
  <c r="BG672" i="6"/>
  <c r="BF672" i="6"/>
  <c r="T672" i="6"/>
  <c r="T671" i="6"/>
  <c r="R672" i="6"/>
  <c r="R671" i="6" s="1"/>
  <c r="P672" i="6"/>
  <c r="P671" i="6" s="1"/>
  <c r="BI648" i="6"/>
  <c r="BH648" i="6"/>
  <c r="BG648" i="6"/>
  <c r="BF648" i="6"/>
  <c r="T648" i="6"/>
  <c r="R648" i="6"/>
  <c r="P648" i="6"/>
  <c r="BI643" i="6"/>
  <c r="BH643" i="6"/>
  <c r="BG643" i="6"/>
  <c r="BF643" i="6"/>
  <c r="T643" i="6"/>
  <c r="R643" i="6"/>
  <c r="P643" i="6"/>
  <c r="BI630" i="6"/>
  <c r="BH630" i="6"/>
  <c r="BG630" i="6"/>
  <c r="BF630" i="6"/>
  <c r="T630" i="6"/>
  <c r="R630" i="6"/>
  <c r="P630" i="6"/>
  <c r="BI605" i="6"/>
  <c r="BH605" i="6"/>
  <c r="BG605" i="6"/>
  <c r="BF605" i="6"/>
  <c r="T605" i="6"/>
  <c r="R605" i="6"/>
  <c r="P605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5" i="6"/>
  <c r="BH585" i="6"/>
  <c r="BG585" i="6"/>
  <c r="BF585" i="6"/>
  <c r="T585" i="6"/>
  <c r="R585" i="6"/>
  <c r="P585" i="6"/>
  <c r="BI578" i="6"/>
  <c r="BH578" i="6"/>
  <c r="BG578" i="6"/>
  <c r="BF578" i="6"/>
  <c r="T578" i="6"/>
  <c r="R578" i="6"/>
  <c r="P578" i="6"/>
  <c r="BI575" i="6"/>
  <c r="BH575" i="6"/>
  <c r="BG575" i="6"/>
  <c r="BF575" i="6"/>
  <c r="T575" i="6"/>
  <c r="R575" i="6"/>
  <c r="P575" i="6"/>
  <c r="BI568" i="6"/>
  <c r="BH568" i="6"/>
  <c r="BG568" i="6"/>
  <c r="BF568" i="6"/>
  <c r="T568" i="6"/>
  <c r="R568" i="6"/>
  <c r="P568" i="6"/>
  <c r="BI565" i="6"/>
  <c r="BH565" i="6"/>
  <c r="BG565" i="6"/>
  <c r="BF565" i="6"/>
  <c r="T565" i="6"/>
  <c r="R565" i="6"/>
  <c r="P565" i="6"/>
  <c r="BI558" i="6"/>
  <c r="BH558" i="6"/>
  <c r="BG558" i="6"/>
  <c r="BF558" i="6"/>
  <c r="T558" i="6"/>
  <c r="R558" i="6"/>
  <c r="P558" i="6"/>
  <c r="BI555" i="6"/>
  <c r="BH555" i="6"/>
  <c r="BG555" i="6"/>
  <c r="BF555" i="6"/>
  <c r="T555" i="6"/>
  <c r="R555" i="6"/>
  <c r="P555" i="6"/>
  <c r="BI554" i="6"/>
  <c r="BH554" i="6"/>
  <c r="BG554" i="6"/>
  <c r="BF554" i="6"/>
  <c r="T554" i="6"/>
  <c r="R554" i="6"/>
  <c r="P554" i="6"/>
  <c r="BI552" i="6"/>
  <c r="BH552" i="6"/>
  <c r="BG552" i="6"/>
  <c r="BF552" i="6"/>
  <c r="T552" i="6"/>
  <c r="R552" i="6"/>
  <c r="P552" i="6"/>
  <c r="BI551" i="6"/>
  <c r="BH551" i="6"/>
  <c r="BG551" i="6"/>
  <c r="BF551" i="6"/>
  <c r="T551" i="6"/>
  <c r="R551" i="6"/>
  <c r="P551" i="6"/>
  <c r="BI549" i="6"/>
  <c r="BH549" i="6"/>
  <c r="BG549" i="6"/>
  <c r="BF549" i="6"/>
  <c r="T549" i="6"/>
  <c r="R549" i="6"/>
  <c r="P549" i="6"/>
  <c r="BI548" i="6"/>
  <c r="BH548" i="6"/>
  <c r="BG548" i="6"/>
  <c r="BF548" i="6"/>
  <c r="T548" i="6"/>
  <c r="R548" i="6"/>
  <c r="P548" i="6"/>
  <c r="BI546" i="6"/>
  <c r="BH546" i="6"/>
  <c r="BG546" i="6"/>
  <c r="BF546" i="6"/>
  <c r="T546" i="6"/>
  <c r="R546" i="6"/>
  <c r="P546" i="6"/>
  <c r="BI544" i="6"/>
  <c r="BH544" i="6"/>
  <c r="BG544" i="6"/>
  <c r="BF544" i="6"/>
  <c r="T544" i="6"/>
  <c r="R544" i="6"/>
  <c r="P544" i="6"/>
  <c r="BI542" i="6"/>
  <c r="BH542" i="6"/>
  <c r="BG542" i="6"/>
  <c r="BF542" i="6"/>
  <c r="T542" i="6"/>
  <c r="R542" i="6"/>
  <c r="P542" i="6"/>
  <c r="BI541" i="6"/>
  <c r="BH541" i="6"/>
  <c r="BG541" i="6"/>
  <c r="BF541" i="6"/>
  <c r="T541" i="6"/>
  <c r="R541" i="6"/>
  <c r="P541" i="6"/>
  <c r="BI539" i="6"/>
  <c r="BH539" i="6"/>
  <c r="BG539" i="6"/>
  <c r="BF539" i="6"/>
  <c r="T539" i="6"/>
  <c r="R539" i="6"/>
  <c r="P539" i="6"/>
  <c r="BI538" i="6"/>
  <c r="BH538" i="6"/>
  <c r="BG538" i="6"/>
  <c r="BF538" i="6"/>
  <c r="T538" i="6"/>
  <c r="R538" i="6"/>
  <c r="P538" i="6"/>
  <c r="BI536" i="6"/>
  <c r="BH536" i="6"/>
  <c r="BG536" i="6"/>
  <c r="BF536" i="6"/>
  <c r="T536" i="6"/>
  <c r="R536" i="6"/>
  <c r="P536" i="6"/>
  <c r="BI535" i="6"/>
  <c r="BH535" i="6"/>
  <c r="BG535" i="6"/>
  <c r="BF535" i="6"/>
  <c r="T535" i="6"/>
  <c r="R535" i="6"/>
  <c r="P535" i="6"/>
  <c r="BI534" i="6"/>
  <c r="BH534" i="6"/>
  <c r="BG534" i="6"/>
  <c r="BF534" i="6"/>
  <c r="T534" i="6"/>
  <c r="R534" i="6"/>
  <c r="P534" i="6"/>
  <c r="BI533" i="6"/>
  <c r="BH533" i="6"/>
  <c r="BG533" i="6"/>
  <c r="BF533" i="6"/>
  <c r="T533" i="6"/>
  <c r="R533" i="6"/>
  <c r="P533" i="6"/>
  <c r="BI531" i="6"/>
  <c r="BH531" i="6"/>
  <c r="BG531" i="6"/>
  <c r="BF531" i="6"/>
  <c r="T531" i="6"/>
  <c r="R531" i="6"/>
  <c r="P531" i="6"/>
  <c r="BI528" i="6"/>
  <c r="BH528" i="6"/>
  <c r="BG528" i="6"/>
  <c r="BF528" i="6"/>
  <c r="T528" i="6"/>
  <c r="R528" i="6"/>
  <c r="P528" i="6"/>
  <c r="BI526" i="6"/>
  <c r="BH526" i="6"/>
  <c r="BG526" i="6"/>
  <c r="BF526" i="6"/>
  <c r="T526" i="6"/>
  <c r="R526" i="6"/>
  <c r="P526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5" i="6"/>
  <c r="BH515" i="6"/>
  <c r="BG515" i="6"/>
  <c r="BF515" i="6"/>
  <c r="T515" i="6"/>
  <c r="R515" i="6"/>
  <c r="P515" i="6"/>
  <c r="BI512" i="6"/>
  <c r="BH512" i="6"/>
  <c r="BG512" i="6"/>
  <c r="BF512" i="6"/>
  <c r="T512" i="6"/>
  <c r="R512" i="6"/>
  <c r="P512" i="6"/>
  <c r="BI510" i="6"/>
  <c r="BH510" i="6"/>
  <c r="BG510" i="6"/>
  <c r="BF510" i="6"/>
  <c r="T510" i="6"/>
  <c r="R510" i="6"/>
  <c r="P510" i="6"/>
  <c r="BI507" i="6"/>
  <c r="BH507" i="6"/>
  <c r="BG507" i="6"/>
  <c r="BF507" i="6"/>
  <c r="T507" i="6"/>
  <c r="R507" i="6"/>
  <c r="P507" i="6"/>
  <c r="BI500" i="6"/>
  <c r="BH500" i="6"/>
  <c r="BG500" i="6"/>
  <c r="BF500" i="6"/>
  <c r="T500" i="6"/>
  <c r="R500" i="6"/>
  <c r="P500" i="6"/>
  <c r="BI495" i="6"/>
  <c r="BH495" i="6"/>
  <c r="BG495" i="6"/>
  <c r="BF495" i="6"/>
  <c r="T495" i="6"/>
  <c r="R495" i="6"/>
  <c r="P495" i="6"/>
  <c r="BI488" i="6"/>
  <c r="BH488" i="6"/>
  <c r="BG488" i="6"/>
  <c r="BF488" i="6"/>
  <c r="T488" i="6"/>
  <c r="T487" i="6" s="1"/>
  <c r="T486" i="6" s="1"/>
  <c r="R488" i="6"/>
  <c r="R487" i="6" s="1"/>
  <c r="R486" i="6" s="1"/>
  <c r="P488" i="6"/>
  <c r="P487" i="6" s="1"/>
  <c r="P486" i="6" s="1"/>
  <c r="BI485" i="6"/>
  <c r="BH485" i="6"/>
  <c r="BG485" i="6"/>
  <c r="BF485" i="6"/>
  <c r="T485" i="6"/>
  <c r="R485" i="6"/>
  <c r="P485" i="6"/>
  <c r="BI484" i="6"/>
  <c r="BH484" i="6"/>
  <c r="BG484" i="6"/>
  <c r="BF484" i="6"/>
  <c r="T484" i="6"/>
  <c r="R484" i="6"/>
  <c r="P484" i="6"/>
  <c r="BI477" i="6"/>
  <c r="BH477" i="6"/>
  <c r="BG477" i="6"/>
  <c r="BF477" i="6"/>
  <c r="T477" i="6"/>
  <c r="R477" i="6"/>
  <c r="P477" i="6"/>
  <c r="BI470" i="6"/>
  <c r="BH470" i="6"/>
  <c r="BG470" i="6"/>
  <c r="BF470" i="6"/>
  <c r="T470" i="6"/>
  <c r="R470" i="6"/>
  <c r="P470" i="6"/>
  <c r="BI467" i="6"/>
  <c r="BH467" i="6"/>
  <c r="BG467" i="6"/>
  <c r="BF467" i="6"/>
  <c r="T467" i="6"/>
  <c r="R467" i="6"/>
  <c r="P467" i="6"/>
  <c r="BI466" i="6"/>
  <c r="BH466" i="6"/>
  <c r="BG466" i="6"/>
  <c r="BF466" i="6"/>
  <c r="T466" i="6"/>
  <c r="R466" i="6"/>
  <c r="P466" i="6"/>
  <c r="BI459" i="6"/>
  <c r="BH459" i="6"/>
  <c r="BG459" i="6"/>
  <c r="BF459" i="6"/>
  <c r="T459" i="6"/>
  <c r="R459" i="6"/>
  <c r="P459" i="6"/>
  <c r="BI452" i="6"/>
  <c r="BH452" i="6"/>
  <c r="BG452" i="6"/>
  <c r="BF452" i="6"/>
  <c r="T452" i="6"/>
  <c r="R452" i="6"/>
  <c r="P452" i="6"/>
  <c r="BI445" i="6"/>
  <c r="BH445" i="6"/>
  <c r="BG445" i="6"/>
  <c r="BF445" i="6"/>
  <c r="T445" i="6"/>
  <c r="R445" i="6"/>
  <c r="P445" i="6"/>
  <c r="BI438" i="6"/>
  <c r="BH438" i="6"/>
  <c r="BG438" i="6"/>
  <c r="BF438" i="6"/>
  <c r="T438" i="6"/>
  <c r="R438" i="6"/>
  <c r="P438" i="6"/>
  <c r="BI431" i="6"/>
  <c r="BH431" i="6"/>
  <c r="BG431" i="6"/>
  <c r="BF431" i="6"/>
  <c r="T431" i="6"/>
  <c r="R431" i="6"/>
  <c r="P431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06" i="6"/>
  <c r="BH406" i="6"/>
  <c r="BG406" i="6"/>
  <c r="BF406" i="6"/>
  <c r="T406" i="6"/>
  <c r="R406" i="6"/>
  <c r="P406" i="6"/>
  <c r="BI401" i="6"/>
  <c r="BH401" i="6"/>
  <c r="BG401" i="6"/>
  <c r="BF401" i="6"/>
  <c r="T401" i="6"/>
  <c r="R401" i="6"/>
  <c r="P401" i="6"/>
  <c r="BI393" i="6"/>
  <c r="BH393" i="6"/>
  <c r="BG393" i="6"/>
  <c r="BF393" i="6"/>
  <c r="T393" i="6"/>
  <c r="R393" i="6"/>
  <c r="P393" i="6"/>
  <c r="BI385" i="6"/>
  <c r="BH385" i="6"/>
  <c r="BG385" i="6"/>
  <c r="BF385" i="6"/>
  <c r="T385" i="6"/>
  <c r="R385" i="6"/>
  <c r="P385" i="6"/>
  <c r="BI376" i="6"/>
  <c r="BH376" i="6"/>
  <c r="BG376" i="6"/>
  <c r="BF376" i="6"/>
  <c r="T376" i="6"/>
  <c r="R376" i="6"/>
  <c r="P376" i="6"/>
  <c r="BI371" i="6"/>
  <c r="BH371" i="6"/>
  <c r="BG371" i="6"/>
  <c r="BF371" i="6"/>
  <c r="T371" i="6"/>
  <c r="R371" i="6"/>
  <c r="P371" i="6"/>
  <c r="BI363" i="6"/>
  <c r="BH363" i="6"/>
  <c r="BG363" i="6"/>
  <c r="BF363" i="6"/>
  <c r="T363" i="6"/>
  <c r="R363" i="6"/>
  <c r="P363" i="6"/>
  <c r="BI347" i="6"/>
  <c r="BH347" i="6"/>
  <c r="BG347" i="6"/>
  <c r="BF347" i="6"/>
  <c r="T347" i="6"/>
  <c r="R347" i="6"/>
  <c r="P347" i="6"/>
  <c r="BI340" i="6"/>
  <c r="BH340" i="6"/>
  <c r="BG340" i="6"/>
  <c r="BF340" i="6"/>
  <c r="T340" i="6"/>
  <c r="R340" i="6"/>
  <c r="P340" i="6"/>
  <c r="BI332" i="6"/>
  <c r="BH332" i="6"/>
  <c r="BG332" i="6"/>
  <c r="BF332" i="6"/>
  <c r="T332" i="6"/>
  <c r="R332" i="6"/>
  <c r="P332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R318" i="6"/>
  <c r="P318" i="6"/>
  <c r="BI312" i="6"/>
  <c r="BH312" i="6"/>
  <c r="BG312" i="6"/>
  <c r="BF312" i="6"/>
  <c r="T312" i="6"/>
  <c r="T303" i="6"/>
  <c r="R312" i="6"/>
  <c r="P312" i="6"/>
  <c r="BI304" i="6"/>
  <c r="BH304" i="6"/>
  <c r="BG304" i="6"/>
  <c r="BF304" i="6"/>
  <c r="T304" i="6"/>
  <c r="R304" i="6"/>
  <c r="R303" i="6" s="1"/>
  <c r="P304" i="6"/>
  <c r="P303" i="6" s="1"/>
  <c r="BI295" i="6"/>
  <c r="BH295" i="6"/>
  <c r="BG295" i="6"/>
  <c r="BF295" i="6"/>
  <c r="T295" i="6"/>
  <c r="R295" i="6"/>
  <c r="P295" i="6"/>
  <c r="BI287" i="6"/>
  <c r="BH287" i="6"/>
  <c r="BG287" i="6"/>
  <c r="BF287" i="6"/>
  <c r="T287" i="6"/>
  <c r="R287" i="6"/>
  <c r="P287" i="6"/>
  <c r="BI284" i="6"/>
  <c r="BH284" i="6"/>
  <c r="BG284" i="6"/>
  <c r="BF284" i="6"/>
  <c r="T284" i="6"/>
  <c r="R284" i="6"/>
  <c r="P284" i="6"/>
  <c r="BI276" i="6"/>
  <c r="BH276" i="6"/>
  <c r="BG276" i="6"/>
  <c r="BF276" i="6"/>
  <c r="T276" i="6"/>
  <c r="R276" i="6"/>
  <c r="P276" i="6"/>
  <c r="BI271" i="6"/>
  <c r="BH271" i="6"/>
  <c r="BG271" i="6"/>
  <c r="BF271" i="6"/>
  <c r="T271" i="6"/>
  <c r="R271" i="6"/>
  <c r="P271" i="6"/>
  <c r="BI263" i="6"/>
  <c r="BH263" i="6"/>
  <c r="BG263" i="6"/>
  <c r="BF263" i="6"/>
  <c r="T263" i="6"/>
  <c r="R263" i="6"/>
  <c r="P263" i="6"/>
  <c r="BI255" i="6"/>
  <c r="BH255" i="6"/>
  <c r="BG255" i="6"/>
  <c r="BF255" i="6"/>
  <c r="T255" i="6"/>
  <c r="R255" i="6"/>
  <c r="P255" i="6"/>
  <c r="BI248" i="6"/>
  <c r="BH248" i="6"/>
  <c r="BG248" i="6"/>
  <c r="BF248" i="6"/>
  <c r="T248" i="6"/>
  <c r="R248" i="6"/>
  <c r="P248" i="6"/>
  <c r="BI239" i="6"/>
  <c r="BH239" i="6"/>
  <c r="BG239" i="6"/>
  <c r="BF239" i="6"/>
  <c r="T239" i="6"/>
  <c r="R239" i="6"/>
  <c r="P239" i="6"/>
  <c r="BI227" i="6"/>
  <c r="BH227" i="6"/>
  <c r="BG227" i="6"/>
  <c r="BF227" i="6"/>
  <c r="T227" i="6"/>
  <c r="R227" i="6"/>
  <c r="P227" i="6"/>
  <c r="BI221" i="6"/>
  <c r="BH221" i="6"/>
  <c r="BG221" i="6"/>
  <c r="BF221" i="6"/>
  <c r="T221" i="6"/>
  <c r="R221" i="6"/>
  <c r="P221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6" i="6"/>
  <c r="BH146" i="6"/>
  <c r="BG146" i="6"/>
  <c r="BF146" i="6"/>
  <c r="T146" i="6"/>
  <c r="R146" i="6"/>
  <c r="P146" i="6"/>
  <c r="BI139" i="6"/>
  <c r="BH139" i="6"/>
  <c r="BG139" i="6"/>
  <c r="BF139" i="6"/>
  <c r="T139" i="6"/>
  <c r="R139" i="6"/>
  <c r="P139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T117" i="6" s="1"/>
  <c r="R118" i="6"/>
  <c r="R117" i="6" s="1"/>
  <c r="P118" i="6"/>
  <c r="P117" i="6" s="1"/>
  <c r="J110" i="6"/>
  <c r="F110" i="6"/>
  <c r="F108" i="6"/>
  <c r="E106" i="6"/>
  <c r="J54" i="6"/>
  <c r="F54" i="6"/>
  <c r="F52" i="6"/>
  <c r="E50" i="6"/>
  <c r="J24" i="6"/>
  <c r="E24" i="6"/>
  <c r="J111" i="6" s="1"/>
  <c r="J23" i="6"/>
  <c r="J18" i="6"/>
  <c r="E18" i="6"/>
  <c r="F55" i="6"/>
  <c r="J17" i="6"/>
  <c r="J12" i="6"/>
  <c r="J108" i="6"/>
  <c r="E7" i="6"/>
  <c r="E48" i="6" s="1"/>
  <c r="J37" i="5"/>
  <c r="J36" i="5"/>
  <c r="AY59" i="1" s="1"/>
  <c r="J35" i="5"/>
  <c r="AX59" i="1"/>
  <c r="BI721" i="5"/>
  <c r="BH721" i="5"/>
  <c r="BG721" i="5"/>
  <c r="BF721" i="5"/>
  <c r="T721" i="5"/>
  <c r="R721" i="5"/>
  <c r="P721" i="5"/>
  <c r="BI709" i="5"/>
  <c r="BH709" i="5"/>
  <c r="BG709" i="5"/>
  <c r="BF709" i="5"/>
  <c r="T709" i="5"/>
  <c r="R709" i="5"/>
  <c r="P709" i="5"/>
  <c r="BI697" i="5"/>
  <c r="BH697" i="5"/>
  <c r="BG697" i="5"/>
  <c r="BF697" i="5"/>
  <c r="T697" i="5"/>
  <c r="R697" i="5"/>
  <c r="P697" i="5"/>
  <c r="BI685" i="5"/>
  <c r="BH685" i="5"/>
  <c r="BG685" i="5"/>
  <c r="BF685" i="5"/>
  <c r="T685" i="5"/>
  <c r="R685" i="5"/>
  <c r="P685" i="5"/>
  <c r="BI673" i="5"/>
  <c r="BH673" i="5"/>
  <c r="BG673" i="5"/>
  <c r="BF673" i="5"/>
  <c r="T673" i="5"/>
  <c r="R673" i="5"/>
  <c r="P673" i="5"/>
  <c r="BI660" i="5"/>
  <c r="BH660" i="5"/>
  <c r="BG660" i="5"/>
  <c r="BF660" i="5"/>
  <c r="T660" i="5"/>
  <c r="R660" i="5"/>
  <c r="P660" i="5"/>
  <c r="BI646" i="5"/>
  <c r="BH646" i="5"/>
  <c r="BG646" i="5"/>
  <c r="BF646" i="5"/>
  <c r="T646" i="5"/>
  <c r="R646" i="5"/>
  <c r="P646" i="5"/>
  <c r="BI638" i="5"/>
  <c r="BH638" i="5"/>
  <c r="BG638" i="5"/>
  <c r="BF638" i="5"/>
  <c r="T638" i="5"/>
  <c r="R638" i="5"/>
  <c r="P638" i="5"/>
  <c r="BI631" i="5"/>
  <c r="BH631" i="5"/>
  <c r="BG631" i="5"/>
  <c r="BF631" i="5"/>
  <c r="T631" i="5"/>
  <c r="T630" i="5" s="1"/>
  <c r="R631" i="5"/>
  <c r="R630" i="5" s="1"/>
  <c r="P631" i="5"/>
  <c r="P630" i="5" s="1"/>
  <c r="BI628" i="5"/>
  <c r="BH628" i="5"/>
  <c r="BG628" i="5"/>
  <c r="BF628" i="5"/>
  <c r="T628" i="5"/>
  <c r="R628" i="5"/>
  <c r="P628" i="5"/>
  <c r="BI627" i="5"/>
  <c r="BH627" i="5"/>
  <c r="BG627" i="5"/>
  <c r="BF627" i="5"/>
  <c r="T627" i="5"/>
  <c r="R627" i="5"/>
  <c r="P627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3" i="5"/>
  <c r="BH613" i="5"/>
  <c r="BG613" i="5"/>
  <c r="BF613" i="5"/>
  <c r="T613" i="5"/>
  <c r="R613" i="5"/>
  <c r="P613" i="5"/>
  <c r="BI607" i="5"/>
  <c r="BH607" i="5"/>
  <c r="BG607" i="5"/>
  <c r="BF607" i="5"/>
  <c r="T607" i="5"/>
  <c r="R607" i="5"/>
  <c r="P607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89" i="5"/>
  <c r="BH589" i="5"/>
  <c r="BG589" i="5"/>
  <c r="BF589" i="5"/>
  <c r="T589" i="5"/>
  <c r="R589" i="5"/>
  <c r="P589" i="5"/>
  <c r="BI582" i="5"/>
  <c r="BH582" i="5"/>
  <c r="BG582" i="5"/>
  <c r="BF582" i="5"/>
  <c r="T582" i="5"/>
  <c r="R582" i="5"/>
  <c r="P582" i="5"/>
  <c r="BI575" i="5"/>
  <c r="BH575" i="5"/>
  <c r="BG575" i="5"/>
  <c r="BF575" i="5"/>
  <c r="T575" i="5"/>
  <c r="R575" i="5"/>
  <c r="P575" i="5"/>
  <c r="BI568" i="5"/>
  <c r="BH568" i="5"/>
  <c r="BG568" i="5"/>
  <c r="BF568" i="5"/>
  <c r="T568" i="5"/>
  <c r="R568" i="5"/>
  <c r="P568" i="5"/>
  <c r="BI564" i="5"/>
  <c r="BH564" i="5"/>
  <c r="BG564" i="5"/>
  <c r="BF564" i="5"/>
  <c r="T564" i="5"/>
  <c r="R564" i="5"/>
  <c r="P564" i="5"/>
  <c r="BI557" i="5"/>
  <c r="BH557" i="5"/>
  <c r="BG557" i="5"/>
  <c r="BF557" i="5"/>
  <c r="T557" i="5"/>
  <c r="R557" i="5"/>
  <c r="P557" i="5"/>
  <c r="BI549" i="5"/>
  <c r="BH549" i="5"/>
  <c r="BG549" i="5"/>
  <c r="BF549" i="5"/>
  <c r="T549" i="5"/>
  <c r="R549" i="5"/>
  <c r="P549" i="5"/>
  <c r="BI546" i="5"/>
  <c r="BH546" i="5"/>
  <c r="BG546" i="5"/>
  <c r="BF546" i="5"/>
  <c r="T546" i="5"/>
  <c r="R546" i="5"/>
  <c r="P546" i="5"/>
  <c r="BI543" i="5"/>
  <c r="BH543" i="5"/>
  <c r="BG543" i="5"/>
  <c r="BF543" i="5"/>
  <c r="T543" i="5"/>
  <c r="R543" i="5"/>
  <c r="P543" i="5"/>
  <c r="BI519" i="5"/>
  <c r="BH519" i="5"/>
  <c r="BG519" i="5"/>
  <c r="BF519" i="5"/>
  <c r="T519" i="5"/>
  <c r="R519" i="5"/>
  <c r="P519" i="5"/>
  <c r="BI516" i="5"/>
  <c r="BH516" i="5"/>
  <c r="BG516" i="5"/>
  <c r="BF516" i="5"/>
  <c r="T516" i="5"/>
  <c r="R516" i="5"/>
  <c r="P516" i="5"/>
  <c r="BI493" i="5"/>
  <c r="BH493" i="5"/>
  <c r="BG493" i="5"/>
  <c r="BF493" i="5"/>
  <c r="T493" i="5"/>
  <c r="R493" i="5"/>
  <c r="P493" i="5"/>
  <c r="BI489" i="5"/>
  <c r="BH489" i="5"/>
  <c r="BG489" i="5"/>
  <c r="BF489" i="5"/>
  <c r="T489" i="5"/>
  <c r="T488" i="5"/>
  <c r="R489" i="5"/>
  <c r="R488" i="5" s="1"/>
  <c r="P489" i="5"/>
  <c r="P488" i="5" s="1"/>
  <c r="BI486" i="5"/>
  <c r="BH486" i="5"/>
  <c r="BG486" i="5"/>
  <c r="BF486" i="5"/>
  <c r="T486" i="5"/>
  <c r="T481" i="5" s="1"/>
  <c r="R486" i="5"/>
  <c r="P486" i="5"/>
  <c r="BI484" i="5"/>
  <c r="BH484" i="5"/>
  <c r="BG484" i="5"/>
  <c r="BF484" i="5"/>
  <c r="T484" i="5"/>
  <c r="R484" i="5"/>
  <c r="P484" i="5"/>
  <c r="BI482" i="5"/>
  <c r="BH482" i="5"/>
  <c r="BG482" i="5"/>
  <c r="BF482" i="5"/>
  <c r="T482" i="5"/>
  <c r="R482" i="5"/>
  <c r="P482" i="5"/>
  <c r="BI478" i="5"/>
  <c r="BH478" i="5"/>
  <c r="BG478" i="5"/>
  <c r="BF478" i="5"/>
  <c r="T478" i="5"/>
  <c r="R478" i="5"/>
  <c r="P478" i="5"/>
  <c r="BI474" i="5"/>
  <c r="BH474" i="5"/>
  <c r="BG474" i="5"/>
  <c r="BF474" i="5"/>
  <c r="T474" i="5"/>
  <c r="R474" i="5"/>
  <c r="P474" i="5"/>
  <c r="BI466" i="5"/>
  <c r="BH466" i="5"/>
  <c r="BG466" i="5"/>
  <c r="BF466" i="5"/>
  <c r="T466" i="5"/>
  <c r="R466" i="5"/>
  <c r="P466" i="5"/>
  <c r="BI462" i="5"/>
  <c r="BH462" i="5"/>
  <c r="BG462" i="5"/>
  <c r="BF462" i="5"/>
  <c r="T462" i="5"/>
  <c r="R462" i="5"/>
  <c r="P462" i="5"/>
  <c r="BI456" i="5"/>
  <c r="BH456" i="5"/>
  <c r="BG456" i="5"/>
  <c r="BF456" i="5"/>
  <c r="T456" i="5"/>
  <c r="T455" i="5"/>
  <c r="R456" i="5"/>
  <c r="R455" i="5" s="1"/>
  <c r="P456" i="5"/>
  <c r="P455" i="5" s="1"/>
  <c r="BI449" i="5"/>
  <c r="BH449" i="5"/>
  <c r="BG449" i="5"/>
  <c r="BF449" i="5"/>
  <c r="T449" i="5"/>
  <c r="R449" i="5"/>
  <c r="P449" i="5"/>
  <c r="BI442" i="5"/>
  <c r="BH442" i="5"/>
  <c r="BG442" i="5"/>
  <c r="BF442" i="5"/>
  <c r="T442" i="5"/>
  <c r="R442" i="5"/>
  <c r="P442" i="5"/>
  <c r="BI434" i="5"/>
  <c r="BH434" i="5"/>
  <c r="BG434" i="5"/>
  <c r="BF434" i="5"/>
  <c r="T434" i="5"/>
  <c r="R434" i="5"/>
  <c r="P434" i="5"/>
  <c r="BI425" i="5"/>
  <c r="BH425" i="5"/>
  <c r="BG425" i="5"/>
  <c r="BF425" i="5"/>
  <c r="T425" i="5"/>
  <c r="R425" i="5"/>
  <c r="P425" i="5"/>
  <c r="BI419" i="5"/>
  <c r="BH419" i="5"/>
  <c r="BG419" i="5"/>
  <c r="BF419" i="5"/>
  <c r="T419" i="5"/>
  <c r="T418" i="5"/>
  <c r="R419" i="5"/>
  <c r="R418" i="5" s="1"/>
  <c r="P419" i="5"/>
  <c r="P418" i="5" s="1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7" i="5"/>
  <c r="BH407" i="5"/>
  <c r="BG407" i="5"/>
  <c r="BF407" i="5"/>
  <c r="T407" i="5"/>
  <c r="R407" i="5"/>
  <c r="P407" i="5"/>
  <c r="BI402" i="5"/>
  <c r="BH402" i="5"/>
  <c r="BG402" i="5"/>
  <c r="BF402" i="5"/>
  <c r="T402" i="5"/>
  <c r="R402" i="5"/>
  <c r="P402" i="5"/>
  <c r="BI391" i="5"/>
  <c r="BH391" i="5"/>
  <c r="BG391" i="5"/>
  <c r="BF391" i="5"/>
  <c r="T391" i="5"/>
  <c r="R391" i="5"/>
  <c r="P391" i="5"/>
  <c r="BI378" i="5"/>
  <c r="BH378" i="5"/>
  <c r="BG378" i="5"/>
  <c r="BF378" i="5"/>
  <c r="T378" i="5"/>
  <c r="R378" i="5"/>
  <c r="P378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54" i="5"/>
  <c r="BH354" i="5"/>
  <c r="BG354" i="5"/>
  <c r="BF354" i="5"/>
  <c r="T354" i="5"/>
  <c r="R354" i="5"/>
  <c r="P354" i="5"/>
  <c r="BI339" i="5"/>
  <c r="BH339" i="5"/>
  <c r="BG339" i="5"/>
  <c r="BF339" i="5"/>
  <c r="T339" i="5"/>
  <c r="R339" i="5"/>
  <c r="P339" i="5"/>
  <c r="BI324" i="5"/>
  <c r="BH324" i="5"/>
  <c r="BG324" i="5"/>
  <c r="BF324" i="5"/>
  <c r="T324" i="5"/>
  <c r="R324" i="5"/>
  <c r="P324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90" i="5"/>
  <c r="BH290" i="5"/>
  <c r="BG290" i="5"/>
  <c r="BF290" i="5"/>
  <c r="T290" i="5"/>
  <c r="R290" i="5"/>
  <c r="P290" i="5"/>
  <c r="BI276" i="5"/>
  <c r="BH276" i="5"/>
  <c r="BG276" i="5"/>
  <c r="BF276" i="5"/>
  <c r="T276" i="5"/>
  <c r="T275" i="5" s="1"/>
  <c r="R276" i="5"/>
  <c r="R275" i="5" s="1"/>
  <c r="P276" i="5"/>
  <c r="P275" i="5" s="1"/>
  <c r="BI268" i="5"/>
  <c r="BH268" i="5"/>
  <c r="BG268" i="5"/>
  <c r="BF268" i="5"/>
  <c r="T268" i="5"/>
  <c r="T267" i="5" s="1"/>
  <c r="R268" i="5"/>
  <c r="R267" i="5"/>
  <c r="P268" i="5"/>
  <c r="P267" i="5" s="1"/>
  <c r="BI265" i="5"/>
  <c r="BH265" i="5"/>
  <c r="BG265" i="5"/>
  <c r="BF265" i="5"/>
  <c r="T265" i="5"/>
  <c r="R265" i="5"/>
  <c r="P265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36" i="5"/>
  <c r="BH236" i="5"/>
  <c r="BG236" i="5"/>
  <c r="BF236" i="5"/>
  <c r="T236" i="5"/>
  <c r="R236" i="5"/>
  <c r="P236" i="5"/>
  <c r="BI229" i="5"/>
  <c r="BH229" i="5"/>
  <c r="BG229" i="5"/>
  <c r="BF229" i="5"/>
  <c r="T229" i="5"/>
  <c r="R229" i="5"/>
  <c r="P229" i="5"/>
  <c r="BI222" i="5"/>
  <c r="BH222" i="5"/>
  <c r="BG222" i="5"/>
  <c r="BF222" i="5"/>
  <c r="T222" i="5"/>
  <c r="R222" i="5"/>
  <c r="P222" i="5"/>
  <c r="BI206" i="5"/>
  <c r="BH206" i="5"/>
  <c r="BG206" i="5"/>
  <c r="BF206" i="5"/>
  <c r="T206" i="5"/>
  <c r="T205" i="5"/>
  <c r="R206" i="5"/>
  <c r="R205" i="5"/>
  <c r="P206" i="5"/>
  <c r="P205" i="5" s="1"/>
  <c r="BI198" i="5"/>
  <c r="BH198" i="5"/>
  <c r="BG198" i="5"/>
  <c r="BF198" i="5"/>
  <c r="T198" i="5"/>
  <c r="R198" i="5"/>
  <c r="P198" i="5"/>
  <c r="BI183" i="5"/>
  <c r="BH183" i="5"/>
  <c r="BG183" i="5"/>
  <c r="BF183" i="5"/>
  <c r="T183" i="5"/>
  <c r="R183" i="5"/>
  <c r="P183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45" i="5"/>
  <c r="BH145" i="5"/>
  <c r="BG145" i="5"/>
  <c r="BF145" i="5"/>
  <c r="T145" i="5"/>
  <c r="R145" i="5"/>
  <c r="P145" i="5"/>
  <c r="BI132" i="5"/>
  <c r="BH132" i="5"/>
  <c r="BG132" i="5"/>
  <c r="BF132" i="5"/>
  <c r="T132" i="5"/>
  <c r="T131" i="5" s="1"/>
  <c r="R132" i="5"/>
  <c r="R131" i="5" s="1"/>
  <c r="P132" i="5"/>
  <c r="P131" i="5" s="1"/>
  <c r="BI119" i="5"/>
  <c r="BH119" i="5"/>
  <c r="BG119" i="5"/>
  <c r="BF119" i="5"/>
  <c r="T119" i="5"/>
  <c r="T118" i="5" s="1"/>
  <c r="R119" i="5"/>
  <c r="R118" i="5" s="1"/>
  <c r="P119" i="5"/>
  <c r="P118" i="5" s="1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J106" i="5"/>
  <c r="F106" i="5"/>
  <c r="F104" i="5"/>
  <c r="E102" i="5"/>
  <c r="J54" i="5"/>
  <c r="F54" i="5"/>
  <c r="F52" i="5"/>
  <c r="E50" i="5"/>
  <c r="J24" i="5"/>
  <c r="E24" i="5"/>
  <c r="J107" i="5" s="1"/>
  <c r="J23" i="5"/>
  <c r="J18" i="5"/>
  <c r="E18" i="5"/>
  <c r="F55" i="5"/>
  <c r="J17" i="5"/>
  <c r="J12" i="5"/>
  <c r="J104" i="5" s="1"/>
  <c r="E7" i="5"/>
  <c r="E48" i="5"/>
  <c r="J39" i="4"/>
  <c r="J38" i="4"/>
  <c r="AY58" i="1"/>
  <c r="J37" i="4"/>
  <c r="AX58" i="1"/>
  <c r="BI754" i="4"/>
  <c r="BH754" i="4"/>
  <c r="BG754" i="4"/>
  <c r="BF754" i="4"/>
  <c r="T754" i="4"/>
  <c r="R754" i="4"/>
  <c r="P754" i="4"/>
  <c r="BI746" i="4"/>
  <c r="BH746" i="4"/>
  <c r="BG746" i="4"/>
  <c r="BF746" i="4"/>
  <c r="T746" i="4"/>
  <c r="R746" i="4"/>
  <c r="P746" i="4"/>
  <c r="BI738" i="4"/>
  <c r="BH738" i="4"/>
  <c r="BG738" i="4"/>
  <c r="BF738" i="4"/>
  <c r="T738" i="4"/>
  <c r="R738" i="4"/>
  <c r="P738" i="4"/>
  <c r="BI730" i="4"/>
  <c r="BH730" i="4"/>
  <c r="BG730" i="4"/>
  <c r="BF730" i="4"/>
  <c r="T730" i="4"/>
  <c r="R730" i="4"/>
  <c r="P730" i="4"/>
  <c r="BI723" i="4"/>
  <c r="BH723" i="4"/>
  <c r="BG723" i="4"/>
  <c r="BF723" i="4"/>
  <c r="T723" i="4"/>
  <c r="R723" i="4"/>
  <c r="P723" i="4"/>
  <c r="BI719" i="4"/>
  <c r="BH719" i="4"/>
  <c r="BG719" i="4"/>
  <c r="BF719" i="4"/>
  <c r="T719" i="4"/>
  <c r="T718" i="4"/>
  <c r="R719" i="4"/>
  <c r="R718" i="4" s="1"/>
  <c r="P719" i="4"/>
  <c r="P718" i="4" s="1"/>
  <c r="BI714" i="4"/>
  <c r="BH714" i="4"/>
  <c r="BG714" i="4"/>
  <c r="BF714" i="4"/>
  <c r="T714" i="4"/>
  <c r="R714" i="4"/>
  <c r="P714" i="4"/>
  <c r="BI710" i="4"/>
  <c r="BH710" i="4"/>
  <c r="BG710" i="4"/>
  <c r="BF710" i="4"/>
  <c r="T710" i="4"/>
  <c r="R710" i="4"/>
  <c r="P710" i="4"/>
  <c r="BI706" i="4"/>
  <c r="BH706" i="4"/>
  <c r="BG706" i="4"/>
  <c r="BF706" i="4"/>
  <c r="T706" i="4"/>
  <c r="T705" i="4"/>
  <c r="R706" i="4"/>
  <c r="R705" i="4"/>
  <c r="P706" i="4"/>
  <c r="P705" i="4" s="1"/>
  <c r="BI703" i="4"/>
  <c r="BH703" i="4"/>
  <c r="BG703" i="4"/>
  <c r="BF703" i="4"/>
  <c r="T703" i="4"/>
  <c r="R703" i="4"/>
  <c r="P703" i="4"/>
  <c r="BI698" i="4"/>
  <c r="BH698" i="4"/>
  <c r="BG698" i="4"/>
  <c r="BF698" i="4"/>
  <c r="T698" i="4"/>
  <c r="R698" i="4"/>
  <c r="P698" i="4"/>
  <c r="BI689" i="4"/>
  <c r="BH689" i="4"/>
  <c r="BG689" i="4"/>
  <c r="BF689" i="4"/>
  <c r="T689" i="4"/>
  <c r="R689" i="4"/>
  <c r="P689" i="4"/>
  <c r="BI686" i="4"/>
  <c r="BH686" i="4"/>
  <c r="BG686" i="4"/>
  <c r="BF686" i="4"/>
  <c r="T686" i="4"/>
  <c r="R686" i="4"/>
  <c r="P686" i="4"/>
  <c r="BI682" i="4"/>
  <c r="BH682" i="4"/>
  <c r="BG682" i="4"/>
  <c r="BF682" i="4"/>
  <c r="T682" i="4"/>
  <c r="R682" i="4"/>
  <c r="P682" i="4"/>
  <c r="BI679" i="4"/>
  <c r="BH679" i="4"/>
  <c r="BG679" i="4"/>
  <c r="BF679" i="4"/>
  <c r="T679" i="4"/>
  <c r="R679" i="4"/>
  <c r="P679" i="4"/>
  <c r="BI675" i="4"/>
  <c r="BH675" i="4"/>
  <c r="BG675" i="4"/>
  <c r="BF675" i="4"/>
  <c r="T675" i="4"/>
  <c r="R675" i="4"/>
  <c r="P675" i="4"/>
  <c r="BI672" i="4"/>
  <c r="BH672" i="4"/>
  <c r="BG672" i="4"/>
  <c r="BF672" i="4"/>
  <c r="T672" i="4"/>
  <c r="R672" i="4"/>
  <c r="P672" i="4"/>
  <c r="BI669" i="4"/>
  <c r="BH669" i="4"/>
  <c r="BG669" i="4"/>
  <c r="BF669" i="4"/>
  <c r="T669" i="4"/>
  <c r="R669" i="4"/>
  <c r="P669" i="4"/>
  <c r="BI665" i="4"/>
  <c r="BH665" i="4"/>
  <c r="BG665" i="4"/>
  <c r="BF665" i="4"/>
  <c r="T665" i="4"/>
  <c r="R665" i="4"/>
  <c r="P665" i="4"/>
  <c r="BI661" i="4"/>
  <c r="BH661" i="4"/>
  <c r="BG661" i="4"/>
  <c r="BF661" i="4"/>
  <c r="T661" i="4"/>
  <c r="R661" i="4"/>
  <c r="P661" i="4"/>
  <c r="BI658" i="4"/>
  <c r="BH658" i="4"/>
  <c r="BG658" i="4"/>
  <c r="BF658" i="4"/>
  <c r="T658" i="4"/>
  <c r="R658" i="4"/>
  <c r="P658" i="4"/>
  <c r="BI656" i="4"/>
  <c r="BH656" i="4"/>
  <c r="BG656" i="4"/>
  <c r="BF656" i="4"/>
  <c r="T656" i="4"/>
  <c r="R656" i="4"/>
  <c r="P656" i="4"/>
  <c r="BI653" i="4"/>
  <c r="BH653" i="4"/>
  <c r="BG653" i="4"/>
  <c r="BF653" i="4"/>
  <c r="T653" i="4"/>
  <c r="R653" i="4"/>
  <c r="P653" i="4"/>
  <c r="BI651" i="4"/>
  <c r="BH651" i="4"/>
  <c r="BG651" i="4"/>
  <c r="BF651" i="4"/>
  <c r="T651" i="4"/>
  <c r="R651" i="4"/>
  <c r="P651" i="4"/>
  <c r="BI643" i="4"/>
  <c r="BH643" i="4"/>
  <c r="BG643" i="4"/>
  <c r="BF643" i="4"/>
  <c r="T643" i="4"/>
  <c r="R643" i="4"/>
  <c r="P643" i="4"/>
  <c r="BI636" i="4"/>
  <c r="BH636" i="4"/>
  <c r="BG636" i="4"/>
  <c r="BF636" i="4"/>
  <c r="T636" i="4"/>
  <c r="R636" i="4"/>
  <c r="P636" i="4"/>
  <c r="BI632" i="4"/>
  <c r="BH632" i="4"/>
  <c r="BG632" i="4"/>
  <c r="BF632" i="4"/>
  <c r="T632" i="4"/>
  <c r="R632" i="4"/>
  <c r="P632" i="4"/>
  <c r="BI626" i="4"/>
  <c r="BH626" i="4"/>
  <c r="BG626" i="4"/>
  <c r="BF626" i="4"/>
  <c r="T626" i="4"/>
  <c r="R626" i="4"/>
  <c r="P626" i="4"/>
  <c r="BI624" i="4"/>
  <c r="BH624" i="4"/>
  <c r="BG624" i="4"/>
  <c r="BF624" i="4"/>
  <c r="T624" i="4"/>
  <c r="R624" i="4"/>
  <c r="P624" i="4"/>
  <c r="BI622" i="4"/>
  <c r="BH622" i="4"/>
  <c r="BG622" i="4"/>
  <c r="BF622" i="4"/>
  <c r="T622" i="4"/>
  <c r="R622" i="4"/>
  <c r="P622" i="4"/>
  <c r="BI621" i="4"/>
  <c r="BH621" i="4"/>
  <c r="BG621" i="4"/>
  <c r="BF621" i="4"/>
  <c r="T621" i="4"/>
  <c r="R621" i="4"/>
  <c r="P621" i="4"/>
  <c r="BI616" i="4"/>
  <c r="BH616" i="4"/>
  <c r="BG616" i="4"/>
  <c r="BF616" i="4"/>
  <c r="T616" i="4"/>
  <c r="R616" i="4"/>
  <c r="P616" i="4"/>
  <c r="BI614" i="4"/>
  <c r="BH614" i="4"/>
  <c r="BG614" i="4"/>
  <c r="BF614" i="4"/>
  <c r="T614" i="4"/>
  <c r="R614" i="4"/>
  <c r="P614" i="4"/>
  <c r="BI609" i="4"/>
  <c r="BH609" i="4"/>
  <c r="BG609" i="4"/>
  <c r="BF609" i="4"/>
  <c r="T609" i="4"/>
  <c r="R609" i="4"/>
  <c r="P609" i="4"/>
  <c r="BI601" i="4"/>
  <c r="BH601" i="4"/>
  <c r="BG601" i="4"/>
  <c r="BF601" i="4"/>
  <c r="T601" i="4"/>
  <c r="R601" i="4"/>
  <c r="P601" i="4"/>
  <c r="BI589" i="4"/>
  <c r="BH589" i="4"/>
  <c r="BG589" i="4"/>
  <c r="BF589" i="4"/>
  <c r="T589" i="4"/>
  <c r="R589" i="4"/>
  <c r="P589" i="4"/>
  <c r="BI576" i="4"/>
  <c r="BH576" i="4"/>
  <c r="BG576" i="4"/>
  <c r="BF576" i="4"/>
  <c r="T576" i="4"/>
  <c r="R576" i="4"/>
  <c r="P576" i="4"/>
  <c r="BI563" i="4"/>
  <c r="BH563" i="4"/>
  <c r="BG563" i="4"/>
  <c r="BF563" i="4"/>
  <c r="T563" i="4"/>
  <c r="R563" i="4"/>
  <c r="P563" i="4"/>
  <c r="BI560" i="4"/>
  <c r="BH560" i="4"/>
  <c r="BG560" i="4"/>
  <c r="BF560" i="4"/>
  <c r="T560" i="4"/>
  <c r="R560" i="4"/>
  <c r="P560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5" i="4"/>
  <c r="BH555" i="4"/>
  <c r="BG555" i="4"/>
  <c r="BF555" i="4"/>
  <c r="T555" i="4"/>
  <c r="R555" i="4"/>
  <c r="P555" i="4"/>
  <c r="BI551" i="4"/>
  <c r="BH551" i="4"/>
  <c r="BG551" i="4"/>
  <c r="BF551" i="4"/>
  <c r="T551" i="4"/>
  <c r="R551" i="4"/>
  <c r="P551" i="4"/>
  <c r="BI545" i="4"/>
  <c r="BH545" i="4"/>
  <c r="BG545" i="4"/>
  <c r="BF545" i="4"/>
  <c r="T545" i="4"/>
  <c r="R545" i="4"/>
  <c r="P545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36" i="4"/>
  <c r="BH536" i="4"/>
  <c r="BG536" i="4"/>
  <c r="BF536" i="4"/>
  <c r="T536" i="4"/>
  <c r="R536" i="4"/>
  <c r="P536" i="4"/>
  <c r="BI531" i="4"/>
  <c r="BH531" i="4"/>
  <c r="BG531" i="4"/>
  <c r="BF531" i="4"/>
  <c r="T531" i="4"/>
  <c r="R531" i="4"/>
  <c r="P531" i="4"/>
  <c r="BI526" i="4"/>
  <c r="BH526" i="4"/>
  <c r="BG526" i="4"/>
  <c r="BF526" i="4"/>
  <c r="T526" i="4"/>
  <c r="R526" i="4"/>
  <c r="P526" i="4"/>
  <c r="BI520" i="4"/>
  <c r="BH520" i="4"/>
  <c r="BG520" i="4"/>
  <c r="BF520" i="4"/>
  <c r="T520" i="4"/>
  <c r="R520" i="4"/>
  <c r="P520" i="4"/>
  <c r="BI505" i="4"/>
  <c r="BH505" i="4"/>
  <c r="BG505" i="4"/>
  <c r="BF505" i="4"/>
  <c r="T505" i="4"/>
  <c r="R505" i="4"/>
  <c r="P505" i="4"/>
  <c r="BI490" i="4"/>
  <c r="BH490" i="4"/>
  <c r="BG490" i="4"/>
  <c r="BF490" i="4"/>
  <c r="T490" i="4"/>
  <c r="R490" i="4"/>
  <c r="P490" i="4"/>
  <c r="BI476" i="4"/>
  <c r="BH476" i="4"/>
  <c r="BG476" i="4"/>
  <c r="BF476" i="4"/>
  <c r="T476" i="4"/>
  <c r="R476" i="4"/>
  <c r="P476" i="4"/>
  <c r="BI460" i="4"/>
  <c r="BH460" i="4"/>
  <c r="BG460" i="4"/>
  <c r="BF460" i="4"/>
  <c r="T460" i="4"/>
  <c r="R460" i="4"/>
  <c r="P460" i="4"/>
  <c r="BI445" i="4"/>
  <c r="BH445" i="4"/>
  <c r="BG445" i="4"/>
  <c r="BF445" i="4"/>
  <c r="T445" i="4"/>
  <c r="R445" i="4"/>
  <c r="P445" i="4"/>
  <c r="BI432" i="4"/>
  <c r="BH432" i="4"/>
  <c r="BG432" i="4"/>
  <c r="BF432" i="4"/>
  <c r="T432" i="4"/>
  <c r="R432" i="4"/>
  <c r="P432" i="4"/>
  <c r="BI416" i="4"/>
  <c r="BH416" i="4"/>
  <c r="BG416" i="4"/>
  <c r="BF416" i="4"/>
  <c r="T416" i="4"/>
  <c r="R416" i="4"/>
  <c r="R397" i="4"/>
  <c r="P416" i="4"/>
  <c r="BI398" i="4"/>
  <c r="BH398" i="4"/>
  <c r="BG398" i="4"/>
  <c r="BF398" i="4"/>
  <c r="T398" i="4"/>
  <c r="R398" i="4"/>
  <c r="P398" i="4"/>
  <c r="P397" i="4" s="1"/>
  <c r="BI392" i="4"/>
  <c r="BH392" i="4"/>
  <c r="BG392" i="4"/>
  <c r="BF392" i="4"/>
  <c r="T392" i="4"/>
  <c r="R392" i="4"/>
  <c r="P392" i="4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5" i="4"/>
  <c r="BH375" i="4"/>
  <c r="BG375" i="4"/>
  <c r="BF375" i="4"/>
  <c r="T375" i="4"/>
  <c r="R375" i="4"/>
  <c r="P375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0" i="4"/>
  <c r="BH360" i="4"/>
  <c r="BG360" i="4"/>
  <c r="BF360" i="4"/>
  <c r="T360" i="4"/>
  <c r="R360" i="4"/>
  <c r="P360" i="4"/>
  <c r="BI355" i="4"/>
  <c r="BH355" i="4"/>
  <c r="BG355" i="4"/>
  <c r="BF355" i="4"/>
  <c r="T355" i="4"/>
  <c r="R355" i="4"/>
  <c r="P355" i="4"/>
  <c r="BI347" i="4"/>
  <c r="BH347" i="4"/>
  <c r="BG347" i="4"/>
  <c r="BF347" i="4"/>
  <c r="T347" i="4"/>
  <c r="T346" i="4"/>
  <c r="R347" i="4"/>
  <c r="R346" i="4" s="1"/>
  <c r="P347" i="4"/>
  <c r="P346" i="4" s="1"/>
  <c r="BI341" i="4"/>
  <c r="BH341" i="4"/>
  <c r="BG341" i="4"/>
  <c r="BF341" i="4"/>
  <c r="T341" i="4"/>
  <c r="R341" i="4"/>
  <c r="P341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289" i="4"/>
  <c r="BH289" i="4"/>
  <c r="BG289" i="4"/>
  <c r="BF289" i="4"/>
  <c r="T289" i="4"/>
  <c r="R289" i="4"/>
  <c r="P289" i="4"/>
  <c r="BI284" i="4"/>
  <c r="BH284" i="4"/>
  <c r="BG284" i="4"/>
  <c r="BF284" i="4"/>
  <c r="T284" i="4"/>
  <c r="R284" i="4"/>
  <c r="P284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41" i="4"/>
  <c r="BH241" i="4"/>
  <c r="BG241" i="4"/>
  <c r="BF241" i="4"/>
  <c r="T241" i="4"/>
  <c r="R241" i="4"/>
  <c r="P241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14" i="4"/>
  <c r="BH214" i="4"/>
  <c r="BG214" i="4"/>
  <c r="BF214" i="4"/>
  <c r="T214" i="4"/>
  <c r="R214" i="4"/>
  <c r="P214" i="4"/>
  <c r="BI199" i="4"/>
  <c r="BH199" i="4"/>
  <c r="BG199" i="4"/>
  <c r="BF199" i="4"/>
  <c r="T199" i="4"/>
  <c r="R199" i="4"/>
  <c r="P199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66" i="4"/>
  <c r="BH166" i="4"/>
  <c r="BG166" i="4"/>
  <c r="BF166" i="4"/>
  <c r="T166" i="4"/>
  <c r="R166" i="4"/>
  <c r="P166" i="4"/>
  <c r="BI150" i="4"/>
  <c r="BH150" i="4"/>
  <c r="BG150" i="4"/>
  <c r="BF150" i="4"/>
  <c r="T150" i="4"/>
  <c r="R150" i="4"/>
  <c r="P150" i="4"/>
  <c r="BI136" i="4"/>
  <c r="BH136" i="4"/>
  <c r="BG136" i="4"/>
  <c r="BF136" i="4"/>
  <c r="T136" i="4"/>
  <c r="R136" i="4"/>
  <c r="P136" i="4"/>
  <c r="BI121" i="4"/>
  <c r="BH121" i="4"/>
  <c r="BG121" i="4"/>
  <c r="BF121" i="4"/>
  <c r="T121" i="4"/>
  <c r="T120" i="4" s="1"/>
  <c r="R121" i="4"/>
  <c r="R120" i="4" s="1"/>
  <c r="P121" i="4"/>
  <c r="P120" i="4" s="1"/>
  <c r="J113" i="4"/>
  <c r="F113" i="4"/>
  <c r="F111" i="4"/>
  <c r="E109" i="4"/>
  <c r="J58" i="4"/>
  <c r="F58" i="4"/>
  <c r="F56" i="4"/>
  <c r="E54" i="4"/>
  <c r="J26" i="4"/>
  <c r="E26" i="4"/>
  <c r="J59" i="4" s="1"/>
  <c r="J25" i="4"/>
  <c r="J20" i="4"/>
  <c r="E20" i="4"/>
  <c r="F59" i="4" s="1"/>
  <c r="J19" i="4"/>
  <c r="J14" i="4"/>
  <c r="J111" i="4" s="1"/>
  <c r="E7" i="4"/>
  <c r="E50" i="4" s="1"/>
  <c r="J39" i="3"/>
  <c r="J38" i="3"/>
  <c r="AY57" i="1" s="1"/>
  <c r="J37" i="3"/>
  <c r="AX57" i="1"/>
  <c r="BI527" i="3"/>
  <c r="BH527" i="3"/>
  <c r="BG527" i="3"/>
  <c r="BF527" i="3"/>
  <c r="T527" i="3"/>
  <c r="R527" i="3"/>
  <c r="P527" i="3"/>
  <c r="BI519" i="3"/>
  <c r="BH519" i="3"/>
  <c r="BG519" i="3"/>
  <c r="BF519" i="3"/>
  <c r="T519" i="3"/>
  <c r="R519" i="3"/>
  <c r="P519" i="3"/>
  <c r="BI511" i="3"/>
  <c r="BH511" i="3"/>
  <c r="BG511" i="3"/>
  <c r="BF511" i="3"/>
  <c r="T511" i="3"/>
  <c r="R511" i="3"/>
  <c r="P511" i="3"/>
  <c r="BI503" i="3"/>
  <c r="BH503" i="3"/>
  <c r="BG503" i="3"/>
  <c r="BF503" i="3"/>
  <c r="T503" i="3"/>
  <c r="R503" i="3"/>
  <c r="P503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T489" i="3"/>
  <c r="R490" i="3"/>
  <c r="R489" i="3" s="1"/>
  <c r="P490" i="3"/>
  <c r="P489" i="3"/>
  <c r="BI486" i="3"/>
  <c r="BH486" i="3"/>
  <c r="BG486" i="3"/>
  <c r="BF486" i="3"/>
  <c r="T486" i="3"/>
  <c r="T485" i="3"/>
  <c r="R486" i="3"/>
  <c r="R485" i="3"/>
  <c r="P486" i="3"/>
  <c r="P485" i="3" s="1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T472" i="3"/>
  <c r="R473" i="3"/>
  <c r="R472" i="3"/>
  <c r="P473" i="3"/>
  <c r="P472" i="3" s="1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R465" i="3"/>
  <c r="P465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4" i="3"/>
  <c r="BH444" i="3"/>
  <c r="BG444" i="3"/>
  <c r="BF444" i="3"/>
  <c r="T444" i="3"/>
  <c r="R444" i="3"/>
  <c r="P444" i="3"/>
  <c r="BI438" i="3"/>
  <c r="BH438" i="3"/>
  <c r="BG438" i="3"/>
  <c r="BF438" i="3"/>
  <c r="T438" i="3"/>
  <c r="R438" i="3"/>
  <c r="P438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19" i="3"/>
  <c r="BH419" i="3"/>
  <c r="BG419" i="3"/>
  <c r="BF419" i="3"/>
  <c r="T419" i="3"/>
  <c r="R419" i="3"/>
  <c r="P419" i="3"/>
  <c r="BI408" i="3"/>
  <c r="BH408" i="3"/>
  <c r="BG408" i="3"/>
  <c r="BF408" i="3"/>
  <c r="T408" i="3"/>
  <c r="R408" i="3"/>
  <c r="P408" i="3"/>
  <c r="BI396" i="3"/>
  <c r="BH396" i="3"/>
  <c r="BG396" i="3"/>
  <c r="BF396" i="3"/>
  <c r="T396" i="3"/>
  <c r="R396" i="3"/>
  <c r="P396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4" i="3"/>
  <c r="BH374" i="3"/>
  <c r="BG374" i="3"/>
  <c r="BF374" i="3"/>
  <c r="T374" i="3"/>
  <c r="R374" i="3"/>
  <c r="P374" i="3"/>
  <c r="BI361" i="3"/>
  <c r="BH361" i="3"/>
  <c r="BG361" i="3"/>
  <c r="BF361" i="3"/>
  <c r="T361" i="3"/>
  <c r="R361" i="3"/>
  <c r="P361" i="3"/>
  <c r="BI349" i="3"/>
  <c r="BH349" i="3"/>
  <c r="BG349" i="3"/>
  <c r="BF349" i="3"/>
  <c r="T349" i="3"/>
  <c r="R349" i="3"/>
  <c r="P349" i="3"/>
  <c r="BI335" i="3"/>
  <c r="BH335" i="3"/>
  <c r="BG335" i="3"/>
  <c r="BF335" i="3"/>
  <c r="T335" i="3"/>
  <c r="R335" i="3"/>
  <c r="P335" i="3"/>
  <c r="BI323" i="3"/>
  <c r="BH323" i="3"/>
  <c r="BG323" i="3"/>
  <c r="BF323" i="3"/>
  <c r="T323" i="3"/>
  <c r="R323" i="3"/>
  <c r="P323" i="3"/>
  <c r="BI308" i="3"/>
  <c r="BH308" i="3"/>
  <c r="BG308" i="3"/>
  <c r="BF308" i="3"/>
  <c r="T308" i="3"/>
  <c r="T307" i="3"/>
  <c r="R308" i="3"/>
  <c r="R307" i="3" s="1"/>
  <c r="P308" i="3"/>
  <c r="P307" i="3" s="1"/>
  <c r="BI302" i="3"/>
  <c r="BH302" i="3"/>
  <c r="BG302" i="3"/>
  <c r="BF302" i="3"/>
  <c r="T302" i="3"/>
  <c r="T301" i="3"/>
  <c r="T300" i="3" s="1"/>
  <c r="R302" i="3"/>
  <c r="R301" i="3" s="1"/>
  <c r="R300" i="3" s="1"/>
  <c r="P302" i="3"/>
  <c r="P301" i="3" s="1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68" i="3"/>
  <c r="BH268" i="3"/>
  <c r="BG268" i="3"/>
  <c r="BF268" i="3"/>
  <c r="T268" i="3"/>
  <c r="T267" i="3"/>
  <c r="T266" i="3" s="1"/>
  <c r="R268" i="3"/>
  <c r="R267" i="3"/>
  <c r="R266" i="3" s="1"/>
  <c r="P268" i="3"/>
  <c r="P267" i="3"/>
  <c r="P266" i="3" s="1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39" i="3"/>
  <c r="BH239" i="3"/>
  <c r="BG239" i="3"/>
  <c r="BF239" i="3"/>
  <c r="T239" i="3"/>
  <c r="R239" i="3"/>
  <c r="P239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3" i="3"/>
  <c r="BH193" i="3"/>
  <c r="BG193" i="3"/>
  <c r="BF193" i="3"/>
  <c r="T193" i="3"/>
  <c r="R193" i="3"/>
  <c r="P193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6" i="3"/>
  <c r="BH166" i="3"/>
  <c r="BG166" i="3"/>
  <c r="BF166" i="3"/>
  <c r="T166" i="3"/>
  <c r="R166" i="3"/>
  <c r="P166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28" i="3"/>
  <c r="BH128" i="3"/>
  <c r="BG128" i="3"/>
  <c r="BF128" i="3"/>
  <c r="T128" i="3"/>
  <c r="R128" i="3"/>
  <c r="R115" i="3"/>
  <c r="P128" i="3"/>
  <c r="BI116" i="3"/>
  <c r="BH116" i="3"/>
  <c r="BG116" i="3"/>
  <c r="BF116" i="3"/>
  <c r="T116" i="3"/>
  <c r="T115" i="3" s="1"/>
  <c r="R116" i="3"/>
  <c r="P116" i="3"/>
  <c r="P115" i="3" s="1"/>
  <c r="J108" i="3"/>
  <c r="F108" i="3"/>
  <c r="F106" i="3"/>
  <c r="E104" i="3"/>
  <c r="J58" i="3"/>
  <c r="F58" i="3"/>
  <c r="F56" i="3"/>
  <c r="E54" i="3"/>
  <c r="J26" i="3"/>
  <c r="E26" i="3"/>
  <c r="J59" i="3" s="1"/>
  <c r="J25" i="3"/>
  <c r="J20" i="3"/>
  <c r="E20" i="3"/>
  <c r="F109" i="3"/>
  <c r="J19" i="3"/>
  <c r="J14" i="3"/>
  <c r="J106" i="3" s="1"/>
  <c r="E7" i="3"/>
  <c r="E50" i="3" s="1"/>
  <c r="BK248" i="2"/>
  <c r="J248" i="2" s="1"/>
  <c r="J73" i="2" s="1"/>
  <c r="J39" i="2"/>
  <c r="J38" i="2"/>
  <c r="AY56" i="1"/>
  <c r="J37" i="2"/>
  <c r="AX56" i="1"/>
  <c r="BI431" i="2"/>
  <c r="BH431" i="2"/>
  <c r="BG431" i="2"/>
  <c r="BF431" i="2"/>
  <c r="T431" i="2"/>
  <c r="T430" i="2" s="1"/>
  <c r="R431" i="2"/>
  <c r="R430" i="2" s="1"/>
  <c r="P431" i="2"/>
  <c r="P430" i="2"/>
  <c r="BI416" i="2"/>
  <c r="BH416" i="2"/>
  <c r="BG416" i="2"/>
  <c r="BF416" i="2"/>
  <c r="T416" i="2"/>
  <c r="T415" i="2" s="1"/>
  <c r="R416" i="2"/>
  <c r="R415" i="2" s="1"/>
  <c r="P416" i="2"/>
  <c r="P415" i="2"/>
  <c r="P414" i="2" s="1"/>
  <c r="BI412" i="2"/>
  <c r="BH412" i="2"/>
  <c r="BG412" i="2"/>
  <c r="BF412" i="2"/>
  <c r="T412" i="2"/>
  <c r="T411" i="2"/>
  <c r="R412" i="2"/>
  <c r="R411" i="2" s="1"/>
  <c r="P412" i="2"/>
  <c r="P411" i="2" s="1"/>
  <c r="P404" i="2" s="1"/>
  <c r="BI406" i="2"/>
  <c r="BH406" i="2"/>
  <c r="BG406" i="2"/>
  <c r="BF406" i="2"/>
  <c r="T406" i="2"/>
  <c r="T405" i="2"/>
  <c r="T404" i="2" s="1"/>
  <c r="R406" i="2"/>
  <c r="R405" i="2" s="1"/>
  <c r="R404" i="2" s="1"/>
  <c r="P406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5" i="2"/>
  <c r="BH395" i="2"/>
  <c r="BG395" i="2"/>
  <c r="BF395" i="2"/>
  <c r="T395" i="2"/>
  <c r="R395" i="2"/>
  <c r="P395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28" i="2"/>
  <c r="BH328" i="2"/>
  <c r="BG328" i="2"/>
  <c r="BF328" i="2"/>
  <c r="T328" i="2"/>
  <c r="R328" i="2"/>
  <c r="P328" i="2"/>
  <c r="BI317" i="2"/>
  <c r="BH317" i="2"/>
  <c r="BG317" i="2"/>
  <c r="BF317" i="2"/>
  <c r="T317" i="2"/>
  <c r="R317" i="2"/>
  <c r="P317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49" i="2"/>
  <c r="BH249" i="2"/>
  <c r="BG249" i="2"/>
  <c r="BF249" i="2"/>
  <c r="T249" i="2"/>
  <c r="T248" i="2" s="1"/>
  <c r="T247" i="2" s="1"/>
  <c r="R249" i="2"/>
  <c r="R248" i="2" s="1"/>
  <c r="R247" i="2" s="1"/>
  <c r="P249" i="2"/>
  <c r="P248" i="2" s="1"/>
  <c r="P247" i="2" s="1"/>
  <c r="BI244" i="2"/>
  <c r="BH244" i="2"/>
  <c r="BG244" i="2"/>
  <c r="BF244" i="2"/>
  <c r="T244" i="2"/>
  <c r="R244" i="2"/>
  <c r="P244" i="2"/>
  <c r="BI233" i="2"/>
  <c r="BH233" i="2"/>
  <c r="BG233" i="2"/>
  <c r="BF233" i="2"/>
  <c r="T233" i="2"/>
  <c r="R233" i="2"/>
  <c r="P233" i="2"/>
  <c r="BI222" i="2"/>
  <c r="BH222" i="2"/>
  <c r="BG222" i="2"/>
  <c r="BF222" i="2"/>
  <c r="T222" i="2"/>
  <c r="R222" i="2"/>
  <c r="P222" i="2"/>
  <c r="BI211" i="2"/>
  <c r="BH211" i="2"/>
  <c r="BG211" i="2"/>
  <c r="BF211" i="2"/>
  <c r="T211" i="2"/>
  <c r="R211" i="2"/>
  <c r="P211" i="2"/>
  <c r="BI206" i="2"/>
  <c r="F39" i="2" s="1"/>
  <c r="BH206" i="2"/>
  <c r="BG206" i="2"/>
  <c r="BF206" i="2"/>
  <c r="T206" i="2"/>
  <c r="R206" i="2"/>
  <c r="P206" i="2"/>
  <c r="BI194" i="2"/>
  <c r="BH194" i="2"/>
  <c r="BG194" i="2"/>
  <c r="BF194" i="2"/>
  <c r="T194" i="2"/>
  <c r="R194" i="2"/>
  <c r="P194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2" i="2"/>
  <c r="BH172" i="2"/>
  <c r="BG172" i="2"/>
  <c r="BF172" i="2"/>
  <c r="T172" i="2"/>
  <c r="R172" i="2"/>
  <c r="P172" i="2"/>
  <c r="BI160" i="2"/>
  <c r="BH160" i="2"/>
  <c r="BG160" i="2"/>
  <c r="BF160" i="2"/>
  <c r="T160" i="2"/>
  <c r="T159" i="2"/>
  <c r="R160" i="2"/>
  <c r="R159" i="2"/>
  <c r="P160" i="2"/>
  <c r="P159" i="2" s="1"/>
  <c r="BI148" i="2"/>
  <c r="BH148" i="2"/>
  <c r="BG148" i="2"/>
  <c r="BF148" i="2"/>
  <c r="T148" i="2"/>
  <c r="R148" i="2"/>
  <c r="P148" i="2"/>
  <c r="BI137" i="2"/>
  <c r="BH137" i="2"/>
  <c r="BG137" i="2"/>
  <c r="BF137" i="2"/>
  <c r="T137" i="2"/>
  <c r="R137" i="2"/>
  <c r="P137" i="2"/>
  <c r="BI125" i="2"/>
  <c r="BH125" i="2"/>
  <c r="F38" i="2" s="1"/>
  <c r="BG125" i="2"/>
  <c r="BF125" i="2"/>
  <c r="T125" i="2"/>
  <c r="R125" i="2"/>
  <c r="P125" i="2"/>
  <c r="BI114" i="2"/>
  <c r="BH114" i="2"/>
  <c r="BG114" i="2"/>
  <c r="BF114" i="2"/>
  <c r="F36" i="2" s="1"/>
  <c r="T114" i="2"/>
  <c r="T113" i="2" s="1"/>
  <c r="R114" i="2"/>
  <c r="R113" i="2" s="1"/>
  <c r="P114" i="2"/>
  <c r="P113" i="2" s="1"/>
  <c r="J106" i="2"/>
  <c r="F106" i="2"/>
  <c r="F104" i="2"/>
  <c r="E102" i="2"/>
  <c r="J58" i="2"/>
  <c r="F58" i="2"/>
  <c r="F56" i="2"/>
  <c r="E54" i="2"/>
  <c r="J26" i="2"/>
  <c r="E26" i="2"/>
  <c r="J107" i="2" s="1"/>
  <c r="J25" i="2"/>
  <c r="J20" i="2"/>
  <c r="E20" i="2"/>
  <c r="F107" i="2" s="1"/>
  <c r="J19" i="2"/>
  <c r="J14" i="2"/>
  <c r="J56" i="2" s="1"/>
  <c r="E7" i="2"/>
  <c r="E98" i="2"/>
  <c r="L50" i="1"/>
  <c r="AM50" i="1"/>
  <c r="AM49" i="1"/>
  <c r="L49" i="1"/>
  <c r="AM47" i="1"/>
  <c r="L47" i="1"/>
  <c r="L45" i="1"/>
  <c r="L44" i="1"/>
  <c r="BK326" i="6"/>
  <c r="BK467" i="6"/>
  <c r="J143" i="7"/>
  <c r="BK304" i="8"/>
  <c r="BK300" i="8"/>
  <c r="BK149" i="9"/>
  <c r="J113" i="9"/>
  <c r="BK238" i="9"/>
  <c r="BK134" i="9"/>
  <c r="BK268" i="10"/>
  <c r="BK107" i="10"/>
  <c r="BK148" i="11"/>
  <c r="J216" i="12"/>
  <c r="J101" i="12"/>
  <c r="J107" i="13"/>
  <c r="J121" i="14"/>
  <c r="J354" i="2"/>
  <c r="J403" i="2"/>
  <c r="J389" i="2"/>
  <c r="J379" i="2"/>
  <c r="BK346" i="2"/>
  <c r="J264" i="2"/>
  <c r="J148" i="2"/>
  <c r="J292" i="3"/>
  <c r="BK128" i="3"/>
  <c r="BK166" i="3"/>
  <c r="BK251" i="3"/>
  <c r="J386" i="4"/>
  <c r="BK326" i="9"/>
  <c r="J278" i="9"/>
  <c r="BK340" i="9"/>
  <c r="BK118" i="10"/>
  <c r="BK229" i="10"/>
  <c r="BK227" i="10"/>
  <c r="J281" i="11"/>
  <c r="J199" i="11"/>
  <c r="BK179" i="12"/>
  <c r="J175" i="13"/>
  <c r="J150" i="13"/>
  <c r="J181" i="14"/>
  <c r="J230" i="14"/>
  <c r="BK174" i="10"/>
  <c r="BK170" i="11"/>
  <c r="J184" i="11"/>
  <c r="BK197" i="12"/>
  <c r="J197" i="13"/>
  <c r="J283" i="14"/>
  <c r="BK300" i="14"/>
  <c r="BK172" i="2"/>
  <c r="J432" i="3"/>
  <c r="J128" i="3"/>
  <c r="BK429" i="3"/>
  <c r="BK544" i="4"/>
  <c r="BK558" i="4"/>
  <c r="BK264" i="4"/>
  <c r="BK710" i="4"/>
  <c r="BK300" i="5"/>
  <c r="BK628" i="5"/>
  <c r="J557" i="5"/>
  <c r="J339" i="5"/>
  <c r="BK519" i="5"/>
  <c r="BK539" i="6"/>
  <c r="J528" i="6"/>
  <c r="J127" i="7"/>
  <c r="J251" i="8"/>
  <c r="BK226" i="8"/>
  <c r="J301" i="8"/>
  <c r="J239" i="8"/>
  <c r="BK128" i="9"/>
  <c r="BK344" i="9"/>
  <c r="BK476" i="4"/>
  <c r="BK121" i="4"/>
  <c r="BK120" i="4" s="1"/>
  <c r="J449" i="5"/>
  <c r="J145" i="5"/>
  <c r="BK324" i="5"/>
  <c r="BK568" i="5"/>
  <c r="BK554" i="6"/>
  <c r="BK146" i="6"/>
  <c r="BK248" i="6"/>
  <c r="BK495" i="6"/>
  <c r="BK823" i="6"/>
  <c r="BK551" i="6"/>
  <c r="J510" i="6"/>
  <c r="J541" i="6"/>
  <c r="BK191" i="6"/>
  <c r="BK294" i="8"/>
  <c r="BK239" i="8"/>
  <c r="BK163" i="9"/>
  <c r="BK315" i="9"/>
  <c r="BK271" i="9"/>
  <c r="BK337" i="9"/>
  <c r="J235" i="10"/>
  <c r="BK263" i="10"/>
  <c r="J260" i="11"/>
  <c r="BK260" i="11"/>
  <c r="J197" i="12"/>
  <c r="BK160" i="13"/>
  <c r="BK289" i="14"/>
  <c r="J171" i="14"/>
  <c r="J211" i="2"/>
  <c r="J361" i="3"/>
  <c r="J148" i="3"/>
  <c r="BK174" i="3"/>
  <c r="J381" i="4"/>
  <c r="BK526" i="4"/>
  <c r="J460" i="4"/>
  <c r="BK434" i="5"/>
  <c r="J600" i="5"/>
  <c r="J434" i="5"/>
  <c r="BK155" i="5"/>
  <c r="J575" i="6"/>
  <c r="J467" i="6"/>
  <c r="J568" i="6"/>
  <c r="BK568" i="6"/>
  <c r="J799" i="6"/>
  <c r="J484" i="6"/>
  <c r="BK512" i="6"/>
  <c r="J139" i="6"/>
  <c r="J109" i="8"/>
  <c r="J294" i="8"/>
  <c r="BK256" i="8"/>
  <c r="J475" i="9"/>
  <c r="BK328" i="2"/>
  <c r="BK160" i="2"/>
  <c r="J408" i="3"/>
  <c r="J503" i="3"/>
  <c r="BK432" i="3"/>
  <c r="J369" i="4"/>
  <c r="J308" i="4"/>
  <c r="J270" i="4"/>
  <c r="BK355" i="4"/>
  <c r="J614" i="4"/>
  <c r="J575" i="5"/>
  <c r="BK449" i="5"/>
  <c r="J685" i="5"/>
  <c r="J438" i="6"/>
  <c r="BK445" i="6"/>
  <c r="BK239" i="6"/>
  <c r="J155" i="8"/>
  <c r="J232" i="8"/>
  <c r="BK301" i="8"/>
  <c r="J195" i="8"/>
  <c r="J404" i="9"/>
  <c r="J342" i="9"/>
  <c r="BK191" i="9"/>
  <c r="J125" i="10"/>
  <c r="BK230" i="11"/>
  <c r="J299" i="11"/>
  <c r="BK114" i="12"/>
  <c r="J185" i="13"/>
  <c r="BK304" i="14"/>
  <c r="J273" i="14"/>
  <c r="BK362" i="2"/>
  <c r="BK125" i="2"/>
  <c r="BK288" i="3"/>
  <c r="J204" i="3"/>
  <c r="BK706" i="4"/>
  <c r="BK305" i="4"/>
  <c r="J186" i="4"/>
  <c r="BK738" i="4"/>
  <c r="J665" i="4"/>
  <c r="J643" i="4"/>
  <c r="J519" i="5"/>
  <c r="J378" i="5"/>
  <c r="J183" i="5"/>
  <c r="BK673" i="5"/>
  <c r="J605" i="6"/>
  <c r="J780" i="6"/>
  <c r="J733" i="6"/>
  <c r="BK154" i="6"/>
  <c r="J312" i="6"/>
  <c r="BK203" i="10"/>
  <c r="J214" i="10"/>
  <c r="J133" i="11"/>
  <c r="BK306" i="11"/>
  <c r="J177" i="11"/>
  <c r="J201" i="12"/>
  <c r="BK120" i="13"/>
  <c r="BK132" i="14"/>
  <c r="BK156" i="14"/>
  <c r="J222" i="14"/>
  <c r="J346" i="2"/>
  <c r="BK395" i="2"/>
  <c r="J387" i="2"/>
  <c r="BK374" i="2"/>
  <c r="BK339" i="2"/>
  <c r="BK295" i="2"/>
  <c r="J278" i="2"/>
  <c r="J222" i="2"/>
  <c r="J460" i="3"/>
  <c r="BK148" i="3"/>
  <c r="BK470" i="3"/>
  <c r="BK396" i="3"/>
  <c r="BK182" i="4"/>
  <c r="BK609" i="4"/>
  <c r="J616" i="4"/>
  <c r="J542" i="4"/>
  <c r="BK679" i="4"/>
  <c r="BK682" i="4"/>
  <c r="J360" i="4"/>
  <c r="BK369" i="4"/>
  <c r="BK206" i="5"/>
  <c r="J709" i="5"/>
  <c r="BK307" i="5"/>
  <c r="BK363" i="6"/>
  <c r="J552" i="6"/>
  <c r="BK371" i="6"/>
  <c r="J263" i="6"/>
  <c r="J507" i="6"/>
  <c r="BK197" i="6"/>
  <c r="BK150" i="7"/>
  <c r="J307" i="8"/>
  <c r="BK265" i="8"/>
  <c r="J139" i="8"/>
  <c r="BK159" i="8"/>
  <c r="J249" i="8"/>
  <c r="BK289" i="8"/>
  <c r="BK404" i="9"/>
  <c r="BK453" i="9"/>
  <c r="J453" i="9"/>
  <c r="J369" i="9"/>
  <c r="BK421" i="9"/>
  <c r="BK429" i="9"/>
  <c r="J268" i="10"/>
  <c r="J252" i="10"/>
  <c r="BK310" i="10"/>
  <c r="BK287" i="11"/>
  <c r="J156" i="11"/>
  <c r="BK289" i="11"/>
  <c r="J170" i="11"/>
  <c r="J218" i="12"/>
  <c r="BK93" i="12"/>
  <c r="J189" i="13"/>
  <c r="J298" i="14"/>
  <c r="J300" i="14"/>
  <c r="BK259" i="14"/>
  <c r="BK214" i="10"/>
  <c r="J259" i="10"/>
  <c r="BK235" i="10"/>
  <c r="BK270" i="10"/>
  <c r="J118" i="10"/>
  <c r="J165" i="11"/>
  <c r="J150" i="11"/>
  <c r="J114" i="12"/>
  <c r="J125" i="12"/>
  <c r="BK165" i="13"/>
  <c r="BK138" i="14"/>
  <c r="BK217" i="14"/>
  <c r="BK137" i="2"/>
  <c r="BK152" i="3"/>
  <c r="J481" i="3"/>
  <c r="BK296" i="3"/>
  <c r="J303" i="4"/>
  <c r="BK371" i="4"/>
  <c r="J698" i="4"/>
  <c r="J392" i="4"/>
  <c r="BK617" i="5"/>
  <c r="BK354" i="5"/>
  <c r="BK613" i="5"/>
  <c r="BK365" i="5"/>
  <c r="BK413" i="5"/>
  <c r="BK607" i="5"/>
  <c r="BK535" i="6"/>
  <c r="BK206" i="6"/>
  <c r="J302" i="8"/>
  <c r="J336" i="8"/>
  <c r="BK324" i="8"/>
  <c r="J310" i="8"/>
  <c r="BK159" i="9"/>
  <c r="BK395" i="9"/>
  <c r="J344" i="9"/>
  <c r="J193" i="10"/>
  <c r="J174" i="10"/>
  <c r="J290" i="10"/>
  <c r="J291" i="11"/>
  <c r="BK220" i="11"/>
  <c r="BK193" i="12"/>
  <c r="J93" i="12"/>
  <c r="BK195" i="13"/>
  <c r="BK121" i="14"/>
  <c r="BK589" i="6"/>
  <c r="J239" i="6"/>
  <c r="BK308" i="8"/>
  <c r="BK204" i="8"/>
  <c r="BK336" i="8"/>
  <c r="BK308" i="9"/>
  <c r="BK342" i="9"/>
  <c r="BK379" i="9"/>
  <c r="BK346" i="9"/>
  <c r="BK277" i="10"/>
  <c r="J277" i="10"/>
  <c r="BK177" i="11"/>
  <c r="BK125" i="12"/>
  <c r="BK185" i="13"/>
  <c r="J251" i="14"/>
  <c r="BK143" i="14"/>
  <c r="BK431" i="2"/>
  <c r="BK233" i="2"/>
  <c r="BK465" i="3"/>
  <c r="J335" i="3"/>
  <c r="BK477" i="3"/>
  <c r="BK551" i="4"/>
  <c r="J416" i="4"/>
  <c r="J723" i="4"/>
  <c r="J531" i="4"/>
  <c r="BK478" i="5"/>
  <c r="BK564" i="5"/>
  <c r="J462" i="5"/>
  <c r="J589" i="6"/>
  <c r="BK585" i="6"/>
  <c r="BK538" i="6"/>
  <c r="BK510" i="6"/>
  <c r="J332" i="6"/>
  <c r="J526" i="6"/>
  <c r="J585" i="6"/>
  <c r="BK347" i="6"/>
  <c r="J181" i="6"/>
  <c r="J226" i="8"/>
  <c r="BK339" i="8"/>
  <c r="J286" i="8"/>
  <c r="BK350" i="9"/>
  <c r="BK206" i="2"/>
  <c r="J284" i="3"/>
  <c r="J444" i="3"/>
  <c r="J384" i="3"/>
  <c r="BK601" i="4"/>
  <c r="J329" i="4"/>
  <c r="J544" i="4"/>
  <c r="J651" i="4"/>
  <c r="J576" i="4"/>
  <c r="J413" i="5"/>
  <c r="J478" i="5"/>
  <c r="BK132" i="5"/>
  <c r="BK222" i="5"/>
  <c r="J229" i="5"/>
  <c r="J166" i="6"/>
  <c r="BK518" i="6"/>
  <c r="BK249" i="8"/>
  <c r="BK320" i="8"/>
  <c r="BK368" i="8"/>
  <c r="BK241" i="8"/>
  <c r="J191" i="9"/>
  <c r="BK143" i="9"/>
  <c r="BK301" i="9"/>
  <c r="J340" i="9"/>
  <c r="J93" i="10"/>
  <c r="BK125" i="10"/>
  <c r="BK234" i="11"/>
  <c r="J214" i="12"/>
  <c r="BK155" i="13"/>
  <c r="BK111" i="13"/>
  <c r="BK230" i="14"/>
  <c r="BK211" i="2"/>
  <c r="BK438" i="3"/>
  <c r="J144" i="3"/>
  <c r="J251" i="3"/>
  <c r="J398" i="4"/>
  <c r="BK186" i="4"/>
  <c r="J490" i="4"/>
  <c r="J432" i="4"/>
  <c r="BK386" i="4"/>
  <c r="J520" i="4"/>
  <c r="J162" i="5"/>
  <c r="J276" i="5"/>
  <c r="J236" i="5"/>
  <c r="J442" i="5"/>
  <c r="BK549" i="5"/>
  <c r="J738" i="6"/>
  <c r="BK763" i="6"/>
  <c r="BK721" i="6"/>
  <c r="BK552" i="6"/>
  <c r="J170" i="6"/>
  <c r="BK534" i="6"/>
  <c r="J393" i="6"/>
  <c r="BK777" i="6"/>
  <c r="BK575" i="6"/>
  <c r="J500" i="6"/>
  <c r="J485" i="6"/>
  <c r="J535" i="6"/>
  <c r="J470" i="6"/>
  <c r="J145" i="7"/>
  <c r="J147" i="8"/>
  <c r="BK195" i="8"/>
  <c r="BK147" i="8"/>
  <c r="J220" i="8"/>
  <c r="BK175" i="8"/>
  <c r="J174" i="9"/>
  <c r="J416" i="9"/>
  <c r="BK356" i="9"/>
  <c r="J337" i="9"/>
  <c r="BK104" i="10"/>
  <c r="J137" i="10"/>
  <c r="BK290" i="11"/>
  <c r="J220" i="11"/>
  <c r="BK166" i="11"/>
  <c r="J183" i="12"/>
  <c r="BK203" i="13"/>
  <c r="BK108" i="14"/>
  <c r="J302" i="14"/>
  <c r="BK412" i="2"/>
  <c r="AS63" i="1"/>
  <c r="BK383" i="2"/>
  <c r="BK367" i="2"/>
  <c r="J328" i="2"/>
  <c r="J295" i="2"/>
  <c r="BK262" i="2"/>
  <c r="BK181" i="2"/>
  <c r="J308" i="3"/>
  <c r="BK323" i="3"/>
  <c r="J210" i="3"/>
  <c r="J448" i="3"/>
  <c r="J375" i="4"/>
  <c r="BK270" i="4"/>
  <c r="BK661" i="4"/>
  <c r="BK746" i="4"/>
  <c r="J746" i="4"/>
  <c r="BK719" i="4"/>
  <c r="J609" i="4"/>
  <c r="BK646" i="5"/>
  <c r="J155" i="5"/>
  <c r="J316" i="5"/>
  <c r="J643" i="6"/>
  <c r="J565" i="6"/>
  <c r="J452" i="6"/>
  <c r="BK118" i="6"/>
  <c r="BK179" i="6"/>
  <c r="J271" i="6"/>
  <c r="BK141" i="7"/>
  <c r="BK237" i="8"/>
  <c r="J289" i="8"/>
  <c r="J378" i="8"/>
  <c r="BK277" i="8"/>
  <c r="BK213" i="8"/>
  <c r="J245" i="8"/>
  <c r="BK246" i="9"/>
  <c r="BK104" i="9"/>
  <c r="BK170" i="9"/>
  <c r="J152" i="9"/>
  <c r="BK438" i="9"/>
  <c r="J212" i="9"/>
  <c r="BK223" i="10"/>
  <c r="J104" i="10"/>
  <c r="J280" i="10"/>
  <c r="BK144" i="11"/>
  <c r="BK126" i="11"/>
  <c r="BK187" i="12"/>
  <c r="BK228" i="12"/>
  <c r="BK192" i="13"/>
  <c r="J203" i="13"/>
  <c r="BK101" i="13"/>
  <c r="BK319" i="14"/>
  <c r="J212" i="12"/>
  <c r="J308" i="14"/>
  <c r="BK239" i="3"/>
  <c r="BK222" i="3"/>
  <c r="BK496" i="3"/>
  <c r="J355" i="4"/>
  <c r="J672" i="4"/>
  <c r="J730" i="4"/>
  <c r="BK308" i="4"/>
  <c r="J673" i="5"/>
  <c r="BK484" i="5"/>
  <c r="J607" i="5"/>
  <c r="J493" i="5"/>
  <c r="J354" i="5"/>
  <c r="J413" i="6"/>
  <c r="J538" i="6"/>
  <c r="J104" i="7"/>
  <c r="BK251" i="8"/>
  <c r="BK358" i="8"/>
  <c r="BK207" i="8"/>
  <c r="J411" i="9"/>
  <c r="BK262" i="9"/>
  <c r="J362" i="9"/>
  <c r="J104" i="9"/>
  <c r="J274" i="10"/>
  <c r="J263" i="10"/>
  <c r="J212" i="11"/>
  <c r="BK212" i="11"/>
  <c r="J223" i="12"/>
  <c r="J170" i="13"/>
  <c r="BK102" i="14"/>
  <c r="BK453" i="3"/>
  <c r="J374" i="3"/>
  <c r="J490" i="3"/>
  <c r="BK689" i="4"/>
  <c r="J686" i="4"/>
  <c r="BK589" i="4"/>
  <c r="J626" i="4"/>
  <c r="J265" i="5"/>
  <c r="J268" i="5"/>
  <c r="BK391" i="5"/>
  <c r="J613" i="5"/>
  <c r="J520" i="6"/>
  <c r="J159" i="6"/>
  <c r="BK799" i="6"/>
  <c r="J424" i="6"/>
  <c r="J596" i="6"/>
  <c r="J512" i="6"/>
  <c r="BK312" i="6"/>
  <c r="BK175" i="6"/>
  <c r="J238" i="8"/>
  <c r="BK313" i="8"/>
  <c r="BK299" i="8"/>
  <c r="J308" i="9"/>
  <c r="J379" i="9"/>
  <c r="BK293" i="9"/>
  <c r="BK133" i="10"/>
  <c r="J98" i="10"/>
  <c r="BK114" i="10"/>
  <c r="J230" i="11"/>
  <c r="J103" i="11"/>
  <c r="BK170" i="13"/>
  <c r="J96" i="13"/>
  <c r="BK165" i="14"/>
  <c r="BK114" i="2"/>
  <c r="BK249" i="2"/>
  <c r="J137" i="2"/>
  <c r="J296" i="3"/>
  <c r="J227" i="3"/>
  <c r="J558" i="4"/>
  <c r="BK636" i="4"/>
  <c r="BK347" i="4"/>
  <c r="J325" i="4"/>
  <c r="BK402" i="5"/>
  <c r="J474" i="5"/>
  <c r="J755" i="6"/>
  <c r="BK565" i="6"/>
  <c r="BK525" i="6"/>
  <c r="BK304" i="6"/>
  <c r="J774" i="6"/>
  <c r="J179" i="6"/>
  <c r="J672" i="6"/>
  <c r="J539" i="6"/>
  <c r="BK130" i="6"/>
  <c r="J422" i="6"/>
  <c r="J450" i="3"/>
  <c r="BK284" i="3"/>
  <c r="J621" i="4"/>
  <c r="J225" i="4"/>
  <c r="BK714" i="4"/>
  <c r="BK520" i="4"/>
  <c r="J132" i="5"/>
  <c r="BK236" i="5"/>
  <c r="J484" i="5"/>
  <c r="J365" i="5"/>
  <c r="BK542" i="6"/>
  <c r="J130" i="6"/>
  <c r="BK136" i="7"/>
  <c r="J279" i="8"/>
  <c r="BK333" i="8"/>
  <c r="J429" i="9"/>
  <c r="BK441" i="9"/>
  <c r="J387" i="9"/>
  <c r="J128" i="9"/>
  <c r="J202" i="10"/>
  <c r="BK184" i="10"/>
  <c r="J166" i="11"/>
  <c r="J309" i="11"/>
  <c r="BK170" i="12"/>
  <c r="BK150" i="13"/>
  <c r="J145" i="13"/>
  <c r="J235" i="14"/>
  <c r="J244" i="2"/>
  <c r="BK380" i="3"/>
  <c r="J470" i="3"/>
  <c r="BK204" i="3"/>
  <c r="BK230" i="4"/>
  <c r="BK381" i="4"/>
  <c r="BK643" i="4"/>
  <c r="BK150" i="4"/>
  <c r="J714" i="4"/>
  <c r="BK199" i="4"/>
  <c r="J617" i="5"/>
  <c r="J489" i="5"/>
  <c r="J582" i="5"/>
  <c r="J482" i="5"/>
  <c r="J367" i="5"/>
  <c r="BK339" i="5"/>
  <c r="J823" i="6"/>
  <c r="BK758" i="6"/>
  <c r="J221" i="6"/>
  <c r="BK413" i="6"/>
  <c r="BK630" i="6"/>
  <c r="J445" i="6"/>
  <c r="J146" i="6"/>
  <c r="J749" i="6"/>
  <c r="BK555" i="6"/>
  <c r="J630" i="6"/>
  <c r="BK166" i="6"/>
  <c r="BK247" i="8"/>
  <c r="BK171" i="8"/>
  <c r="J416" i="2"/>
  <c r="BK389" i="2"/>
  <c r="BK381" i="2"/>
  <c r="BK350" i="2"/>
  <c r="BK317" i="2"/>
  <c r="BK283" i="2"/>
  <c r="BK264" i="2"/>
  <c r="J206" i="2"/>
  <c r="J254" i="3"/>
  <c r="BK308" i="3"/>
  <c r="J268" i="3"/>
  <c r="BK444" i="3"/>
  <c r="BK374" i="3"/>
  <c r="J333" i="4"/>
  <c r="BK166" i="4"/>
  <c r="J476" i="4"/>
  <c r="BK626" i="4"/>
  <c r="J653" i="4"/>
  <c r="BK563" i="4"/>
  <c r="BK557" i="5"/>
  <c r="J312" i="5"/>
  <c r="BK290" i="5"/>
  <c r="J531" i="6"/>
  <c r="J255" i="6"/>
  <c r="BK515" i="6"/>
  <c r="BK276" i="6"/>
  <c r="J431" i="6"/>
  <c r="J385" i="6"/>
  <c r="J150" i="7"/>
  <c r="J261" i="8"/>
  <c r="J209" i="8"/>
  <c r="BK305" i="8"/>
  <c r="J305" i="8"/>
  <c r="J358" i="8"/>
  <c r="BK109" i="8"/>
  <c r="BK209" i="8"/>
  <c r="J464" i="9"/>
  <c r="BK152" i="9"/>
  <c r="J123" i="9"/>
  <c r="J189" i="9"/>
  <c r="J435" i="9"/>
  <c r="BK369" i="9"/>
  <c r="J140" i="10"/>
  <c r="J129" i="10"/>
  <c r="BK291" i="11"/>
  <c r="J101" i="13"/>
  <c r="J304" i="6"/>
  <c r="J175" i="8"/>
  <c r="J277" i="8"/>
  <c r="J324" i="8"/>
  <c r="J185" i="9"/>
  <c r="J478" i="9"/>
  <c r="BK348" i="9"/>
  <c r="J245" i="10"/>
  <c r="BK129" i="10"/>
  <c r="BK309" i="11"/>
  <c r="BK164" i="11"/>
  <c r="J170" i="12"/>
  <c r="J192" i="13"/>
  <c r="BK273" i="14"/>
  <c r="BK222" i="2"/>
  <c r="J519" i="3"/>
  <c r="BK419" i="3"/>
  <c r="BK336" i="4"/>
  <c r="BK241" i="4"/>
  <c r="J719" i="4"/>
  <c r="BK555" i="4"/>
  <c r="J445" i="4"/>
  <c r="J173" i="5"/>
  <c r="J549" i="5"/>
  <c r="J486" i="5"/>
  <c r="J307" i="5"/>
  <c r="BK415" i="6"/>
  <c r="J525" i="6"/>
  <c r="BK771" i="6"/>
  <c r="BK548" i="6"/>
  <c r="J206" i="6"/>
  <c r="J197" i="6"/>
  <c r="BK112" i="7"/>
  <c r="J256" i="8"/>
  <c r="BK297" i="8"/>
  <c r="BK435" i="9"/>
  <c r="BK138" i="9"/>
  <c r="J149" i="9"/>
  <c r="J170" i="9"/>
  <c r="BK145" i="10"/>
  <c r="J223" i="10"/>
  <c r="BK122" i="11"/>
  <c r="BK285" i="11"/>
  <c r="BK239" i="11"/>
  <c r="J134" i="12"/>
  <c r="J199" i="13"/>
  <c r="J244" i="14"/>
  <c r="J289" i="14"/>
  <c r="J350" i="2"/>
  <c r="J181" i="2"/>
  <c r="BK349" i="3"/>
  <c r="BK408" i="3"/>
  <c r="J380" i="3"/>
  <c r="J365" i="4"/>
  <c r="J669" i="4"/>
  <c r="BK675" i="4"/>
  <c r="J589" i="5"/>
  <c r="J177" i="5"/>
  <c r="J628" i="5"/>
  <c r="J682" i="6"/>
  <c r="BK544" i="6"/>
  <c r="BK466" i="6"/>
  <c r="BK227" i="6"/>
  <c r="J347" i="6"/>
  <c r="BK753" i="6"/>
  <c r="J184" i="6"/>
  <c r="BK620" i="5"/>
  <c r="J596" i="5"/>
  <c r="J300" i="5"/>
  <c r="BK749" i="6"/>
  <c r="BK406" i="6"/>
  <c r="BK287" i="6"/>
  <c r="J213" i="8"/>
  <c r="J291" i="8"/>
  <c r="J297" i="8"/>
  <c r="J200" i="8"/>
  <c r="J284" i="9"/>
  <c r="J438" i="9"/>
  <c r="BK113" i="9"/>
  <c r="BK464" i="9"/>
  <c r="BK280" i="10"/>
  <c r="J167" i="10"/>
  <c r="J290" i="11"/>
  <c r="BK192" i="11"/>
  <c r="BK112" i="11"/>
  <c r="BK152" i="12"/>
  <c r="BK199" i="13"/>
  <c r="J287" i="14"/>
  <c r="J187" i="14"/>
  <c r="J339" i="2"/>
  <c r="J116" i="3"/>
  <c r="J193" i="3"/>
  <c r="J465" i="3"/>
  <c r="BK432" i="4"/>
  <c r="J763" i="6"/>
  <c r="BK533" i="6"/>
  <c r="J518" i="6"/>
  <c r="BK210" i="6"/>
  <c r="BK184" i="6"/>
  <c r="J119" i="7"/>
  <c r="J284" i="8"/>
  <c r="J187" i="8"/>
  <c r="J304" i="8"/>
  <c r="J299" i="8"/>
  <c r="J240" i="8"/>
  <c r="J421" i="9"/>
  <c r="J301" i="9"/>
  <c r="BK181" i="9"/>
  <c r="BK478" i="9"/>
  <c r="BK431" i="9"/>
  <c r="BK137" i="10"/>
  <c r="BK245" i="10"/>
  <c r="J146" i="10"/>
  <c r="BK159" i="11"/>
  <c r="J148" i="11"/>
  <c r="BK233" i="12"/>
  <c r="J111" i="13"/>
  <c r="BK107" i="13"/>
  <c r="J156" i="14"/>
  <c r="BK222" i="14"/>
  <c r="BK406" i="2"/>
  <c r="BK401" i="2"/>
  <c r="J395" i="2"/>
  <c r="BK387" i="2"/>
  <c r="J381" i="2"/>
  <c r="BK354" i="2"/>
  <c r="J317" i="2"/>
  <c r="J283" i="2"/>
  <c r="BK267" i="2"/>
  <c r="J262" i="2"/>
  <c r="J222" i="3"/>
  <c r="J419" i="3"/>
  <c r="BK361" i="3"/>
  <c r="BK527" i="3"/>
  <c r="BK672" i="4"/>
  <c r="BK333" i="4"/>
  <c r="BK325" i="4"/>
  <c r="J341" i="4"/>
  <c r="BK545" i="4"/>
  <c r="BK445" i="4"/>
  <c r="BK624" i="4"/>
  <c r="J622" i="4"/>
  <c r="BK367" i="5"/>
  <c r="J411" i="5"/>
  <c r="BK474" i="5"/>
  <c r="BK162" i="5"/>
  <c r="BK170" i="6"/>
  <c r="BK318" i="6"/>
  <c r="BK531" i="6"/>
  <c r="J227" i="6"/>
  <c r="BK484" i="6"/>
  <c r="J94" i="7"/>
  <c r="J293" i="9"/>
  <c r="J205" i="9"/>
  <c r="BK475" i="9"/>
  <c r="J246" i="9"/>
  <c r="BK278" i="9"/>
  <c r="BK151" i="10"/>
  <c r="J310" i="10"/>
  <c r="J184" i="10"/>
  <c r="J247" i="11"/>
  <c r="BK103" i="11"/>
  <c r="BK150" i="11"/>
  <c r="J193" i="12"/>
  <c r="J179" i="12"/>
  <c r="J125" i="13"/>
  <c r="J130" i="13"/>
  <c r="BK127" i="14"/>
  <c r="BK244" i="14"/>
  <c r="J152" i="12"/>
  <c r="BK187" i="14"/>
  <c r="J438" i="3"/>
  <c r="BK450" i="3"/>
  <c r="J288" i="3"/>
  <c r="J302" i="3"/>
  <c r="J371" i="4"/>
  <c r="J636" i="4"/>
  <c r="J560" i="4"/>
  <c r="BK531" i="4"/>
  <c r="BK596" i="5"/>
  <c r="BK660" i="5"/>
  <c r="BK466" i="5"/>
  <c r="J304" i="5"/>
  <c r="J206" i="5"/>
  <c r="J191" i="6"/>
  <c r="BK159" i="6"/>
  <c r="BK238" i="8"/>
  <c r="J333" i="8"/>
  <c r="BK232" i="8"/>
  <c r="BK286" i="8"/>
  <c r="BK352" i="9"/>
  <c r="BK253" i="9"/>
  <c r="J138" i="9"/>
  <c r="J315" i="9"/>
  <c r="BK252" i="10"/>
  <c r="BK140" i="10"/>
  <c r="J255" i="11"/>
  <c r="J228" i="12"/>
  <c r="J135" i="13"/>
  <c r="BK283" i="14"/>
  <c r="BK278" i="14"/>
  <c r="J114" i="2"/>
  <c r="J349" i="3"/>
  <c r="BK268" i="3"/>
  <c r="BK292" i="3"/>
  <c r="J336" i="4"/>
  <c r="J754" i="4"/>
  <c r="J679" i="4"/>
  <c r="BK284" i="4"/>
  <c r="BK268" i="5"/>
  <c r="BK256" i="5"/>
  <c r="J697" i="5"/>
  <c r="J425" i="5"/>
  <c r="BK672" i="6"/>
  <c r="J284" i="6"/>
  <c r="BK376" i="6"/>
  <c r="J771" i="6"/>
  <c r="BK332" i="6"/>
  <c r="BK738" i="6"/>
  <c r="BK340" i="6"/>
  <c r="BK139" i="6"/>
  <c r="J131" i="10"/>
  <c r="BK98" i="10"/>
  <c r="J306" i="11"/>
  <c r="BK214" i="12"/>
  <c r="BK96" i="13"/>
  <c r="J165" i="14"/>
  <c r="J367" i="2"/>
  <c r="BK365" i="4"/>
  <c r="J738" i="4"/>
  <c r="J632" i="4"/>
  <c r="BK119" i="5"/>
  <c r="BK442" i="5"/>
  <c r="BK253" i="5"/>
  <c r="BK407" i="5"/>
  <c r="BK643" i="6"/>
  <c r="BK536" i="6"/>
  <c r="J495" i="6"/>
  <c r="J551" i="6"/>
  <c r="BK422" i="6"/>
  <c r="BK774" i="6"/>
  <c r="J554" i="6"/>
  <c r="BK470" i="6"/>
  <c r="BK271" i="6"/>
  <c r="BK94" i="7"/>
  <c r="BK222" i="8"/>
  <c r="J348" i="8"/>
  <c r="J425" i="9"/>
  <c r="F37" i="2"/>
  <c r="J133" i="8"/>
  <c r="BK187" i="8"/>
  <c r="J339" i="8"/>
  <c r="BK258" i="8"/>
  <c r="BK123" i="9"/>
  <c r="BK387" i="9"/>
  <c r="BK416" i="9"/>
  <c r="J114" i="10"/>
  <c r="J107" i="10"/>
  <c r="J227" i="11"/>
  <c r="J164" i="11"/>
  <c r="J210" i="12"/>
  <c r="BK145" i="13"/>
  <c r="J127" i="14"/>
  <c r="J278" i="14"/>
  <c r="BK186" i="2"/>
  <c r="BK158" i="3"/>
  <c r="BK486" i="3"/>
  <c r="BK686" i="4"/>
  <c r="J589" i="4"/>
  <c r="J656" i="4"/>
  <c r="J601" i="4"/>
  <c r="BK303" i="4"/>
  <c r="BK486" i="5"/>
  <c r="BK173" i="5"/>
  <c r="J466" i="5"/>
  <c r="BK229" i="5"/>
  <c r="J786" i="6"/>
  <c r="J753" i="6"/>
  <c r="J789" i="6"/>
  <c r="BK523" i="6"/>
  <c r="J340" i="6"/>
  <c r="J721" i="6"/>
  <c r="J544" i="6"/>
  <c r="J415" i="6"/>
  <c r="J323" i="6"/>
  <c r="BK200" i="8"/>
  <c r="J241" i="8"/>
  <c r="J368" i="8"/>
  <c r="BK471" i="9"/>
  <c r="J262" i="9"/>
  <c r="BK425" i="9"/>
  <c r="J352" i="9"/>
  <c r="BK299" i="10"/>
  <c r="J192" i="11"/>
  <c r="J285" i="11"/>
  <c r="BK201" i="12"/>
  <c r="J165" i="13"/>
  <c r="J374" i="2"/>
  <c r="J401" i="2"/>
  <c r="BK358" i="2"/>
  <c r="BK306" i="2"/>
  <c r="BK278" i="2"/>
  <c r="J249" i="2"/>
  <c r="J458" i="3"/>
  <c r="J511" i="3"/>
  <c r="J557" i="4"/>
  <c r="J661" i="4"/>
  <c r="BK212" i="9"/>
  <c r="J134" i="9"/>
  <c r="BK174" i="9"/>
  <c r="BK189" i="9"/>
  <c r="BK226" i="10"/>
  <c r="J147" i="10"/>
  <c r="J277" i="11"/>
  <c r="BK277" i="11"/>
  <c r="J122" i="11"/>
  <c r="BK216" i="12"/>
  <c r="BK135" i="13"/>
  <c r="J149" i="14"/>
  <c r="BK302" i="14"/>
  <c r="J132" i="14"/>
  <c r="J270" i="10"/>
  <c r="J126" i="11"/>
  <c r="BK206" i="11"/>
  <c r="J191" i="12"/>
  <c r="J114" i="13"/>
  <c r="BK181" i="14"/>
  <c r="J314" i="14"/>
  <c r="BK216" i="9"/>
  <c r="J253" i="9"/>
  <c r="J306" i="10"/>
  <c r="BK202" i="10"/>
  <c r="J137" i="11"/>
  <c r="BK199" i="11"/>
  <c r="BK161" i="12"/>
  <c r="BK180" i="13"/>
  <c r="BK140" i="13"/>
  <c r="J217" i="14"/>
  <c r="BK287" i="14"/>
  <c r="J239" i="3"/>
  <c r="J527" i="3"/>
  <c r="BK116" i="3"/>
  <c r="BK632" i="4"/>
  <c r="BK698" i="4"/>
  <c r="J545" i="4"/>
  <c r="BK669" i="4"/>
  <c r="BK723" i="4"/>
  <c r="J391" i="5"/>
  <c r="BK516" i="5"/>
  <c r="J116" i="5"/>
  <c r="BK316" i="5"/>
  <c r="J198" i="5"/>
  <c r="J727" i="6"/>
  <c r="BK328" i="6"/>
  <c r="J536" i="6"/>
  <c r="J164" i="6"/>
  <c r="BK558" i="6"/>
  <c r="BK477" i="6"/>
  <c r="J363" i="6"/>
  <c r="J376" i="6"/>
  <c r="BK315" i="8"/>
  <c r="BK117" i="8"/>
  <c r="BK220" i="8"/>
  <c r="J227" i="9"/>
  <c r="J346" i="9"/>
  <c r="J159" i="9"/>
  <c r="BK147" i="10"/>
  <c r="J299" i="10"/>
  <c r="J159" i="11"/>
  <c r="BK156" i="11"/>
  <c r="J112" i="11"/>
  <c r="J161" i="12"/>
  <c r="BK130" i="13"/>
  <c r="BK308" i="14"/>
  <c r="BK416" i="2"/>
  <c r="J412" i="2"/>
  <c r="J160" i="2"/>
  <c r="J427" i="3"/>
  <c r="BK448" i="3"/>
  <c r="J675" i="4"/>
  <c r="BK289" i="4"/>
  <c r="J682" i="4"/>
  <c r="BK557" i="4"/>
  <c r="J305" i="4"/>
  <c r="J543" i="5"/>
  <c r="BK419" i="5"/>
  <c r="BK276" i="5"/>
  <c r="J488" i="6"/>
  <c r="BK546" i="6"/>
  <c r="J534" i="6"/>
  <c r="BK605" i="6"/>
  <c r="BK811" i="6"/>
  <c r="BK835" i="6"/>
  <c r="J523" i="6"/>
  <c r="BK507" i="6"/>
  <c r="J118" i="6"/>
  <c r="J141" i="7"/>
  <c r="BK133" i="8"/>
  <c r="J315" i="8"/>
  <c r="J431" i="2"/>
  <c r="BK244" i="2"/>
  <c r="BK434" i="3"/>
  <c r="BK179" i="3"/>
  <c r="BK254" i="3"/>
  <c r="J150" i="4"/>
  <c r="J230" i="4"/>
  <c r="J199" i="4"/>
  <c r="J689" i="4"/>
  <c r="BK225" i="4"/>
  <c r="J638" i="5"/>
  <c r="BK482" i="5"/>
  <c r="BK638" i="5"/>
  <c r="J324" i="5"/>
  <c r="BK393" i="6"/>
  <c r="J210" i="6"/>
  <c r="J136" i="7"/>
  <c r="BK292" i="8"/>
  <c r="J171" i="8"/>
  <c r="J308" i="8"/>
  <c r="J216" i="9"/>
  <c r="J471" i="9"/>
  <c r="J238" i="9"/>
  <c r="BK131" i="10"/>
  <c r="J203" i="10"/>
  <c r="BK255" i="11"/>
  <c r="BK184" i="11"/>
  <c r="BK212" i="12"/>
  <c r="J155" i="13"/>
  <c r="J259" i="14"/>
  <c r="J172" i="2"/>
  <c r="BK227" i="3"/>
  <c r="BK511" i="3"/>
  <c r="J526" i="4"/>
  <c r="BK621" i="4"/>
  <c r="J505" i="4"/>
  <c r="BK375" i="4"/>
  <c r="BK183" i="5"/>
  <c r="BK721" i="5"/>
  <c r="BK546" i="5"/>
  <c r="BK462" i="5"/>
  <c r="BK789" i="6"/>
  <c r="J706" i="6"/>
  <c r="BK488" i="6"/>
  <c r="J758" i="6"/>
  <c r="J295" i="6"/>
  <c r="J549" i="6"/>
  <c r="J555" i="6"/>
  <c r="BK181" i="6"/>
  <c r="BK145" i="7"/>
  <c r="BK310" i="8"/>
  <c r="BK284" i="8"/>
  <c r="BK155" i="8"/>
  <c r="BK201" i="9"/>
  <c r="J201" i="9"/>
  <c r="J143" i="9"/>
  <c r="BK284" i="9"/>
  <c r="BK259" i="10"/>
  <c r="J145" i="10"/>
  <c r="J264" i="11"/>
  <c r="J144" i="11"/>
  <c r="BK183" i="12"/>
  <c r="J120" i="13"/>
  <c r="BK235" i="14"/>
  <c r="J304" i="14"/>
  <c r="AS55" i="1"/>
  <c r="J383" i="2"/>
  <c r="J362" i="2"/>
  <c r="J306" i="2"/>
  <c r="J267" i="2"/>
  <c r="BK148" i="2"/>
  <c r="J174" i="3"/>
  <c r="J453" i="3"/>
  <c r="BK210" i="3"/>
  <c r="J555" i="4"/>
  <c r="J347" i="4"/>
  <c r="BK329" i="4"/>
  <c r="BK653" i="4"/>
  <c r="J631" i="5"/>
  <c r="BK116" i="5"/>
  <c r="BK627" i="5"/>
  <c r="J835" i="6"/>
  <c r="BK227" i="11"/>
  <c r="BK247" i="11"/>
  <c r="BK133" i="11"/>
  <c r="BK210" i="12"/>
  <c r="J140" i="13"/>
  <c r="J294" i="14"/>
  <c r="J102" i="14"/>
  <c r="J239" i="11"/>
  <c r="J160" i="13"/>
  <c r="J233" i="2"/>
  <c r="J396" i="3"/>
  <c r="J152" i="3"/>
  <c r="J496" i="3"/>
  <c r="BK136" i="4"/>
  <c r="J284" i="4"/>
  <c r="BK730" i="4"/>
  <c r="BK656" i="4"/>
  <c r="BK616" i="4"/>
  <c r="BK425" i="5"/>
  <c r="J407" i="5"/>
  <c r="J114" i="5"/>
  <c r="J721" i="5"/>
  <c r="J119" i="5"/>
  <c r="BK284" i="6"/>
  <c r="J466" i="6"/>
  <c r="J112" i="7"/>
  <c r="BK139" i="8"/>
  <c r="BK179" i="8"/>
  <c r="BK279" i="8"/>
  <c r="J159" i="8"/>
  <c r="J187" i="9"/>
  <c r="BK205" i="9"/>
  <c r="J431" i="9"/>
  <c r="BK146" i="10"/>
  <c r="J226" i="10"/>
  <c r="J206" i="11"/>
  <c r="J287" i="11"/>
  <c r="BK223" i="12"/>
  <c r="J195" i="13"/>
  <c r="BK314" i="14"/>
  <c r="J143" i="14"/>
  <c r="BK144" i="3"/>
  <c r="BK302" i="3"/>
  <c r="BK481" i="3"/>
  <c r="BK392" i="4"/>
  <c r="J563" i="4"/>
  <c r="J166" i="4"/>
  <c r="BK754" i="4"/>
  <c r="J706" i="4"/>
  <c r="J660" i="5"/>
  <c r="BK685" i="5"/>
  <c r="J546" i="5"/>
  <c r="J456" i="5"/>
  <c r="BK177" i="5"/>
  <c r="BK459" i="6"/>
  <c r="BK578" i="6"/>
  <c r="BK780" i="6"/>
  <c r="J371" i="6"/>
  <c r="BK786" i="6"/>
  <c r="BK541" i="6"/>
  <c r="BK401" i="6"/>
  <c r="J459" i="6"/>
  <c r="J126" i="8"/>
  <c r="J237" i="8"/>
  <c r="J117" i="8"/>
  <c r="BK503" i="3"/>
  <c r="BK622" i="4"/>
  <c r="J214" i="4"/>
  <c r="J624" i="4"/>
  <c r="J121" i="4"/>
  <c r="BK312" i="5"/>
  <c r="BK589" i="5"/>
  <c r="BK709" i="5"/>
  <c r="J564" i="5"/>
  <c r="BK385" i="6"/>
  <c r="J542" i="6"/>
  <c r="J175" i="6"/>
  <c r="BK727" i="6"/>
  <c r="BK323" i="6"/>
  <c r="J546" i="6"/>
  <c r="BK295" i="6"/>
  <c r="J401" i="6"/>
  <c r="BK302" i="8"/>
  <c r="J258" i="8"/>
  <c r="J300" i="8"/>
  <c r="J204" i="8"/>
  <c r="BK379" i="2"/>
  <c r="J186" i="2"/>
  <c r="J477" i="3"/>
  <c r="J179" i="3"/>
  <c r="BK193" i="3"/>
  <c r="BK427" i="3"/>
  <c r="J536" i="4"/>
  <c r="BK658" i="4"/>
  <c r="J658" i="4"/>
  <c r="BK614" i="4"/>
  <c r="BK490" i="4"/>
  <c r="BK304" i="5"/>
  <c r="BK697" i="5"/>
  <c r="BK600" i="5"/>
  <c r="BK265" i="5"/>
  <c r="BK526" i="6"/>
  <c r="J287" i="6"/>
  <c r="BK104" i="7"/>
  <c r="BK291" i="8"/>
  <c r="AS67" i="1"/>
  <c r="J429" i="3"/>
  <c r="BK384" i="3"/>
  <c r="BK665" i="4"/>
  <c r="J241" i="4"/>
  <c r="J703" i="4"/>
  <c r="J402" i="5"/>
  <c r="J627" i="5"/>
  <c r="BK575" i="5"/>
  <c r="J290" i="5"/>
  <c r="BK528" i="6"/>
  <c r="BK755" i="6"/>
  <c r="BK596" i="6"/>
  <c r="J777" i="6"/>
  <c r="BK485" i="6"/>
  <c r="J811" i="6"/>
  <c r="J648" i="6"/>
  <c r="J326" i="6"/>
  <c r="BK255" i="6"/>
  <c r="J276" i="6"/>
  <c r="J320" i="8"/>
  <c r="BK348" i="8"/>
  <c r="BK245" i="8"/>
  <c r="BK400" i="9"/>
  <c r="BK198" i="9"/>
  <c r="J209" i="9"/>
  <c r="J181" i="9"/>
  <c r="BK193" i="10"/>
  <c r="BK274" i="10"/>
  <c r="BK281" i="11"/>
  <c r="J143" i="12"/>
  <c r="BK197" i="13"/>
  <c r="J710" i="4"/>
  <c r="BK536" i="4"/>
  <c r="J264" i="4"/>
  <c r="J419" i="5"/>
  <c r="BK582" i="5"/>
  <c r="BK431" i="6"/>
  <c r="BK500" i="6"/>
  <c r="J154" i="6"/>
  <c r="BK452" i="6"/>
  <c r="BK119" i="7"/>
  <c r="J292" i="8"/>
  <c r="BK240" i="8"/>
  <c r="J265" i="8"/>
  <c r="J313" i="8"/>
  <c r="BK126" i="8"/>
  <c r="J395" i="9"/>
  <c r="J348" i="9"/>
  <c r="J326" i="9"/>
  <c r="J227" i="10"/>
  <c r="BK290" i="10"/>
  <c r="J229" i="10"/>
  <c r="BK165" i="11"/>
  <c r="J152" i="11"/>
  <c r="BK218" i="12"/>
  <c r="BK143" i="12"/>
  <c r="J180" i="13"/>
  <c r="BK171" i="14"/>
  <c r="BK294" i="14"/>
  <c r="J133" i="10"/>
  <c r="BK93" i="10"/>
  <c r="BK306" i="10"/>
  <c r="BK167" i="10"/>
  <c r="BK264" i="11"/>
  <c r="J272" i="11"/>
  <c r="J233" i="12"/>
  <c r="BK191" i="12"/>
  <c r="BK189" i="13"/>
  <c r="BK298" i="14"/>
  <c r="J138" i="14"/>
  <c r="J194" i="2"/>
  <c r="BK473" i="3"/>
  <c r="J486" i="3"/>
  <c r="BK460" i="4"/>
  <c r="BK576" i="4"/>
  <c r="J182" i="4"/>
  <c r="J551" i="4"/>
  <c r="J136" i="4"/>
  <c r="BK341" i="4"/>
  <c r="BK493" i="5"/>
  <c r="J256" i="5"/>
  <c r="J516" i="5"/>
  <c r="BK114" i="5"/>
  <c r="BK648" i="6"/>
  <c r="J515" i="6"/>
  <c r="J318" i="6"/>
  <c r="BK127" i="7"/>
  <c r="BK307" i="8"/>
  <c r="J179" i="8"/>
  <c r="BK271" i="8"/>
  <c r="J350" i="9"/>
  <c r="BK411" i="9"/>
  <c r="J271" i="9"/>
  <c r="BK227" i="9"/>
  <c r="J250" i="10"/>
  <c r="BK272" i="11"/>
  <c r="J289" i="11"/>
  <c r="BK137" i="11"/>
  <c r="BK205" i="12"/>
  <c r="BK125" i="13"/>
  <c r="BK251" i="14"/>
  <c r="J319" i="14"/>
  <c r="BK194" i="2"/>
  <c r="BK335" i="3"/>
  <c r="BK460" i="3"/>
  <c r="J434" i="3"/>
  <c r="BK416" i="4"/>
  <c r="BK505" i="4"/>
  <c r="BK651" i="4"/>
  <c r="BK489" i="5"/>
  <c r="J620" i="5"/>
  <c r="BK631" i="5"/>
  <c r="J253" i="5"/>
  <c r="J406" i="6"/>
  <c r="J533" i="6"/>
  <c r="BK682" i="6"/>
  <c r="J248" i="6"/>
  <c r="BK706" i="6"/>
  <c r="J548" i="6"/>
  <c r="BK520" i="6"/>
  <c r="BK263" i="6"/>
  <c r="J207" i="8"/>
  <c r="BK378" i="8"/>
  <c r="J441" i="9"/>
  <c r="BK187" i="9"/>
  <c r="J198" i="9"/>
  <c r="BK362" i="9"/>
  <c r="J160" i="10"/>
  <c r="BK160" i="10"/>
  <c r="J234" i="11"/>
  <c r="J205" i="12"/>
  <c r="BK101" i="12"/>
  <c r="BK175" i="13"/>
  <c r="J108" i="14"/>
  <c r="BK403" i="2"/>
  <c r="J406" i="2"/>
  <c r="BK490" i="3"/>
  <c r="J473" i="3"/>
  <c r="J158" i="3"/>
  <c r="J323" i="3"/>
  <c r="BK360" i="4"/>
  <c r="BK703" i="4"/>
  <c r="BK214" i="4"/>
  <c r="J222" i="5"/>
  <c r="BK145" i="5"/>
  <c r="BK543" i="5"/>
  <c r="BK198" i="5"/>
  <c r="J558" i="6"/>
  <c r="BK438" i="6"/>
  <c r="BK424" i="6"/>
  <c r="J477" i="6"/>
  <c r="BK733" i="6"/>
  <c r="J578" i="6"/>
  <c r="BK164" i="6"/>
  <c r="BK221" i="6"/>
  <c r="J271" i="8"/>
  <c r="J222" i="8"/>
  <c r="J400" i="9"/>
  <c r="J358" i="2"/>
  <c r="J125" i="2"/>
  <c r="BK458" i="3"/>
  <c r="J166" i="3"/>
  <c r="BK519" i="3"/>
  <c r="BK542" i="4"/>
  <c r="BK398" i="4"/>
  <c r="BK560" i="4"/>
  <c r="J289" i="4"/>
  <c r="J568" i="5"/>
  <c r="BK411" i="5"/>
  <c r="J646" i="5"/>
  <c r="BK378" i="5"/>
  <c r="BK456" i="5"/>
  <c r="BK549" i="6"/>
  <c r="J328" i="6"/>
  <c r="BK143" i="7"/>
  <c r="J247" i="8"/>
  <c r="BK261" i="8"/>
  <c r="BK185" i="9"/>
  <c r="BK209" i="9"/>
  <c r="J163" i="9"/>
  <c r="J356" i="9"/>
  <c r="J151" i="10"/>
  <c r="BK250" i="10"/>
  <c r="BK299" i="11"/>
  <c r="BK152" i="11"/>
  <c r="J187" i="12"/>
  <c r="BK134" i="12"/>
  <c r="BK114" i="13"/>
  <c r="BK149" i="14"/>
  <c r="R414" i="2" l="1"/>
  <c r="T414" i="2"/>
  <c r="P100" i="11"/>
  <c r="R312" i="14"/>
  <c r="T312" i="14"/>
  <c r="P300" i="3"/>
  <c r="P481" i="5"/>
  <c r="R481" i="5"/>
  <c r="R100" i="11"/>
  <c r="J36" i="2"/>
  <c r="T397" i="4"/>
  <c r="T93" i="7"/>
  <c r="T92" i="7" s="1"/>
  <c r="T91" i="7" s="1"/>
  <c r="T90" i="7" s="1"/>
  <c r="P93" i="7"/>
  <c r="P92" i="7"/>
  <c r="BK138" i="6"/>
  <c r="J138" i="6" s="1"/>
  <c r="J63" i="6" s="1"/>
  <c r="BK183" i="6"/>
  <c r="J183" i="6"/>
  <c r="J65" i="6" s="1"/>
  <c r="P254" i="6"/>
  <c r="T414" i="6"/>
  <c r="R499" i="6"/>
  <c r="P588" i="6"/>
  <c r="T752" i="6"/>
  <c r="T757" i="6"/>
  <c r="R135" i="7"/>
  <c r="R134" i="7" s="1"/>
  <c r="R91" i="7" s="1"/>
  <c r="R90" i="7" s="1"/>
  <c r="R146" i="8"/>
  <c r="BK231" i="8"/>
  <c r="J231" i="8"/>
  <c r="J70" i="8" s="1"/>
  <c r="BK122" i="9"/>
  <c r="J122" i="9" s="1"/>
  <c r="J71" i="9" s="1"/>
  <c r="BK361" i="9"/>
  <c r="J361" i="9" s="1"/>
  <c r="J77" i="9" s="1"/>
  <c r="R92" i="10"/>
  <c r="R91" i="10" s="1"/>
  <c r="T92" i="10"/>
  <c r="T91" i="10" s="1"/>
  <c r="P125" i="11"/>
  <c r="P124" i="11" s="1"/>
  <c r="R181" i="4"/>
  <c r="R119" i="4" s="1"/>
  <c r="T240" i="4"/>
  <c r="P324" i="4"/>
  <c r="P364" i="4"/>
  <c r="T370" i="4"/>
  <c r="T380" i="4"/>
  <c r="T379" i="4"/>
  <c r="T431" i="4"/>
  <c r="T525" i="4"/>
  <c r="P541" i="4"/>
  <c r="BK554" i="4"/>
  <c r="J554" i="4" s="1"/>
  <c r="J87" i="4" s="1"/>
  <c r="R554" i="4"/>
  <c r="R553" i="4"/>
  <c r="BK709" i="4"/>
  <c r="J709" i="4" s="1"/>
  <c r="J92" i="4" s="1"/>
  <c r="T722" i="4"/>
  <c r="T721" i="4" s="1"/>
  <c r="P172" i="5"/>
  <c r="T401" i="5"/>
  <c r="T322" i="5" s="1"/>
  <c r="R473" i="5"/>
  <c r="R472" i="5" s="1"/>
  <c r="R645" i="5"/>
  <c r="P158" i="6"/>
  <c r="R205" i="6"/>
  <c r="R414" i="6"/>
  <c r="T499" i="6"/>
  <c r="BK588" i="6"/>
  <c r="J588" i="6"/>
  <c r="J85" i="6" s="1"/>
  <c r="BK757" i="6"/>
  <c r="J757" i="6" s="1"/>
  <c r="J92" i="6" s="1"/>
  <c r="T788" i="6"/>
  <c r="BK178" i="8"/>
  <c r="J178" i="8" s="1"/>
  <c r="J65" i="8" s="1"/>
  <c r="P246" i="8"/>
  <c r="R276" i="8"/>
  <c r="R275" i="8" s="1"/>
  <c r="T276" i="8"/>
  <c r="T275" i="8" s="1"/>
  <c r="T338" i="8"/>
  <c r="P122" i="9"/>
  <c r="P121" i="9"/>
  <c r="P120" i="9" s="1"/>
  <c r="P101" i="9" s="1"/>
  <c r="R361" i="9"/>
  <c r="BK125" i="11"/>
  <c r="BK124" i="11"/>
  <c r="J124" i="11" s="1"/>
  <c r="J72" i="11" s="1"/>
  <c r="BK209" i="12"/>
  <c r="J209" i="12" s="1"/>
  <c r="J67" i="12" s="1"/>
  <c r="P221" i="5"/>
  <c r="P401" i="5"/>
  <c r="R461" i="5"/>
  <c r="P492" i="5"/>
  <c r="P645" i="5"/>
  <c r="R138" i="6"/>
  <c r="T183" i="6"/>
  <c r="R275" i="6"/>
  <c r="P346" i="6"/>
  <c r="T405" i="6"/>
  <c r="T469" i="6"/>
  <c r="T468" i="6"/>
  <c r="BK530" i="6"/>
  <c r="J530" i="6" s="1"/>
  <c r="J82" i="6" s="1"/>
  <c r="R681" i="6"/>
  <c r="R680" i="6" s="1"/>
  <c r="R178" i="8"/>
  <c r="R231" i="8"/>
  <c r="BK283" i="8"/>
  <c r="J283" i="8"/>
  <c r="J77" i="8"/>
  <c r="BK338" i="8"/>
  <c r="J338" i="8"/>
  <c r="J85" i="8" s="1"/>
  <c r="T122" i="9"/>
  <c r="T121" i="9" s="1"/>
  <c r="T120" i="9" s="1"/>
  <c r="T101" i="9" s="1"/>
  <c r="P361" i="9"/>
  <c r="R150" i="10"/>
  <c r="P169" i="11"/>
  <c r="R209" i="12"/>
  <c r="P106" i="13"/>
  <c r="P94" i="13" s="1"/>
  <c r="P93" i="13" s="1"/>
  <c r="P92" i="13" s="1"/>
  <c r="AU69" i="1" s="1"/>
  <c r="BK205" i="6"/>
  <c r="J205" i="6" s="1"/>
  <c r="J66" i="6" s="1"/>
  <c r="BK275" i="6"/>
  <c r="T346" i="6"/>
  <c r="T345" i="6" s="1"/>
  <c r="P469" i="6"/>
  <c r="P468" i="6"/>
  <c r="P557" i="6"/>
  <c r="T557" i="6"/>
  <c r="P788" i="6"/>
  <c r="P135" i="7"/>
  <c r="P134" i="7"/>
  <c r="P91" i="7" s="1"/>
  <c r="P90" i="7" s="1"/>
  <c r="AU61" i="1" s="1"/>
  <c r="R125" i="8"/>
  <c r="R107" i="8" s="1"/>
  <c r="T199" i="8"/>
  <c r="T198" i="8"/>
  <c r="T212" i="8"/>
  <c r="P283" i="8"/>
  <c r="R338" i="8"/>
  <c r="R122" i="9"/>
  <c r="R121" i="9"/>
  <c r="R120" i="9" s="1"/>
  <c r="R101" i="9" s="1"/>
  <c r="T361" i="9"/>
  <c r="P228" i="10"/>
  <c r="BK233" i="11"/>
  <c r="J233" i="11" s="1"/>
  <c r="J76" i="11" s="1"/>
  <c r="BK106" i="13"/>
  <c r="J106" i="13" s="1"/>
  <c r="J67" i="13" s="1"/>
  <c r="T101" i="14"/>
  <c r="BK243" i="14"/>
  <c r="J243" i="14" s="1"/>
  <c r="J65" i="14" s="1"/>
  <c r="T136" i="2"/>
  <c r="R210" i="2"/>
  <c r="BK294" i="2"/>
  <c r="J294" i="2" s="1"/>
  <c r="J78" i="2" s="1"/>
  <c r="R373" i="2"/>
  <c r="T157" i="3"/>
  <c r="T226" i="3"/>
  <c r="R283" i="3"/>
  <c r="P383" i="3"/>
  <c r="BK476" i="3"/>
  <c r="J476" i="3" s="1"/>
  <c r="J86" i="3" s="1"/>
  <c r="T476" i="3"/>
  <c r="T475" i="3" s="1"/>
  <c r="T382" i="3" s="1"/>
  <c r="T135" i="4"/>
  <c r="P240" i="4"/>
  <c r="T324" i="4"/>
  <c r="P354" i="4"/>
  <c r="P370" i="4"/>
  <c r="P380" i="4"/>
  <c r="P379" i="4"/>
  <c r="P431" i="4"/>
  <c r="P430" i="4" s="1"/>
  <c r="P525" i="4"/>
  <c r="BK541" i="4"/>
  <c r="J541" i="4" s="1"/>
  <c r="J85" i="4" s="1"/>
  <c r="T541" i="4"/>
  <c r="T554" i="4"/>
  <c r="T553" i="4" s="1"/>
  <c r="R722" i="4"/>
  <c r="R721" i="4" s="1"/>
  <c r="R113" i="5"/>
  <c r="R221" i="5"/>
  <c r="R299" i="5"/>
  <c r="T424" i="5"/>
  <c r="BK473" i="5"/>
  <c r="J473" i="5" s="1"/>
  <c r="J82" i="5" s="1"/>
  <c r="BK492" i="5"/>
  <c r="J492" i="5" s="1"/>
  <c r="J86" i="5" s="1"/>
  <c r="T645" i="5"/>
  <c r="T158" i="6"/>
  <c r="T254" i="6"/>
  <c r="BK346" i="6"/>
  <c r="P405" i="6"/>
  <c r="R530" i="6"/>
  <c r="BK681" i="6"/>
  <c r="J681" i="6" s="1"/>
  <c r="J88" i="6" s="1"/>
  <c r="P752" i="6"/>
  <c r="R757" i="6"/>
  <c r="P779" i="6"/>
  <c r="R779" i="6"/>
  <c r="T146" i="8"/>
  <c r="P231" i="8"/>
  <c r="BK276" i="8"/>
  <c r="J276" i="8" s="1"/>
  <c r="J75" i="8" s="1"/>
  <c r="T283" i="8"/>
  <c r="P312" i="8"/>
  <c r="P311" i="8" s="1"/>
  <c r="P323" i="8"/>
  <c r="BK169" i="11"/>
  <c r="J169" i="11" s="1"/>
  <c r="J75" i="11" s="1"/>
  <c r="T209" i="12"/>
  <c r="BK101" i="14"/>
  <c r="J101" i="14" s="1"/>
  <c r="J62" i="14" s="1"/>
  <c r="BK282" i="14"/>
  <c r="J282" i="14"/>
  <c r="J71" i="14" s="1"/>
  <c r="T210" i="2"/>
  <c r="T294" i="2"/>
  <c r="T345" i="2"/>
  <c r="T344" i="2" s="1"/>
  <c r="BK143" i="3"/>
  <c r="J143" i="3" s="1"/>
  <c r="J67" i="3" s="1"/>
  <c r="P143" i="3"/>
  <c r="BK192" i="3"/>
  <c r="J192" i="3" s="1"/>
  <c r="J69" i="3" s="1"/>
  <c r="BK226" i="3"/>
  <c r="J226" i="3" s="1"/>
  <c r="J70" i="3" s="1"/>
  <c r="T283" i="3"/>
  <c r="R383" i="3"/>
  <c r="BK495" i="3"/>
  <c r="J495" i="3" s="1"/>
  <c r="J90" i="3" s="1"/>
  <c r="T181" i="4"/>
  <c r="T213" i="4"/>
  <c r="P288" i="4"/>
  <c r="T354" i="4"/>
  <c r="BK370" i="4"/>
  <c r="J370" i="4" s="1"/>
  <c r="J78" i="4" s="1"/>
  <c r="BK380" i="4"/>
  <c r="P562" i="4"/>
  <c r="P722" i="4"/>
  <c r="P721" i="4" s="1"/>
  <c r="BK172" i="5"/>
  <c r="J172" i="5" s="1"/>
  <c r="J66" i="5" s="1"/>
  <c r="R323" i="5"/>
  <c r="P461" i="5"/>
  <c r="R492" i="5"/>
  <c r="BK619" i="5"/>
  <c r="J619" i="5"/>
  <c r="J88" i="5" s="1"/>
  <c r="T619" i="5"/>
  <c r="R199" i="8"/>
  <c r="R198" i="8" s="1"/>
  <c r="T246" i="8"/>
  <c r="R296" i="8"/>
  <c r="T312" i="8"/>
  <c r="T311" i="8" s="1"/>
  <c r="BK323" i="8"/>
  <c r="BK322" i="8" s="1"/>
  <c r="J322" i="8" s="1"/>
  <c r="J83" i="8" s="1"/>
  <c r="BK137" i="9"/>
  <c r="BK136" i="9"/>
  <c r="J136" i="9"/>
  <c r="J73" i="9" s="1"/>
  <c r="T137" i="9"/>
  <c r="T136" i="9" s="1"/>
  <c r="BK228" i="10"/>
  <c r="J228" i="10" s="1"/>
  <c r="J68" i="10" s="1"/>
  <c r="R125" i="11"/>
  <c r="R124" i="11" s="1"/>
  <c r="T125" i="11"/>
  <c r="T124" i="11" s="1"/>
  <c r="T92" i="12"/>
  <c r="T91" i="12"/>
  <c r="T90" i="12" s="1"/>
  <c r="T89" i="12" s="1"/>
  <c r="T243" i="14"/>
  <c r="R293" i="14"/>
  <c r="R171" i="2"/>
  <c r="T193" i="2"/>
  <c r="R261" i="2"/>
  <c r="R260" i="2" s="1"/>
  <c r="T266" i="2"/>
  <c r="T265" i="2" s="1"/>
  <c r="BK373" i="2"/>
  <c r="T143" i="3"/>
  <c r="T192" i="3"/>
  <c r="R291" i="3"/>
  <c r="BK383" i="3"/>
  <c r="J383" i="3" s="1"/>
  <c r="J83" i="3" s="1"/>
  <c r="R495" i="3"/>
  <c r="R488" i="3" s="1"/>
  <c r="P181" i="4"/>
  <c r="R240" i="4"/>
  <c r="R324" i="4"/>
  <c r="BK364" i="4"/>
  <c r="BK363" i="4"/>
  <c r="J363" i="4" s="1"/>
  <c r="J76" i="4" s="1"/>
  <c r="BK562" i="4"/>
  <c r="J562" i="4" s="1"/>
  <c r="J89" i="4" s="1"/>
  <c r="R709" i="4"/>
  <c r="R708" i="4" s="1"/>
  <c r="T113" i="5"/>
  <c r="R144" i="5"/>
  <c r="P299" i="5"/>
  <c r="R401" i="5"/>
  <c r="P473" i="5"/>
  <c r="P472" i="5" s="1"/>
  <c r="T492" i="5"/>
  <c r="R183" i="6"/>
  <c r="P275" i="6"/>
  <c r="R346" i="6"/>
  <c r="BK469" i="6"/>
  <c r="BK468" i="6" s="1"/>
  <c r="J468" i="6" s="1"/>
  <c r="J76" i="6" s="1"/>
  <c r="BK557" i="6"/>
  <c r="J557" i="6"/>
  <c r="J84" i="6"/>
  <c r="R557" i="6"/>
  <c r="R752" i="6"/>
  <c r="BK788" i="6"/>
  <c r="J788" i="6" s="1"/>
  <c r="J94" i="6" s="1"/>
  <c r="BK135" i="7"/>
  <c r="BK134" i="7" s="1"/>
  <c r="J134" i="7" s="1"/>
  <c r="J66" i="7" s="1"/>
  <c r="BK146" i="8"/>
  <c r="J146" i="8"/>
  <c r="J64" i="8"/>
  <c r="BK199" i="8"/>
  <c r="J199" i="8"/>
  <c r="J67" i="8" s="1"/>
  <c r="T231" i="8"/>
  <c r="T296" i="8"/>
  <c r="R323" i="8"/>
  <c r="R322" i="8" s="1"/>
  <c r="P137" i="9"/>
  <c r="P136" i="9"/>
  <c r="R137" i="9"/>
  <c r="R136" i="9"/>
  <c r="P150" i="10"/>
  <c r="P149" i="10" s="1"/>
  <c r="R233" i="11"/>
  <c r="BK216" i="14"/>
  <c r="J216" i="14" s="1"/>
  <c r="J64" i="14" s="1"/>
  <c r="P293" i="14"/>
  <c r="BK136" i="2"/>
  <c r="J136" i="2" s="1"/>
  <c r="J67" i="2" s="1"/>
  <c r="P171" i="2"/>
  <c r="R193" i="2"/>
  <c r="T261" i="2"/>
  <c r="T260" i="2" s="1"/>
  <c r="P266" i="2"/>
  <c r="BK345" i="2"/>
  <c r="J345" i="2" s="1"/>
  <c r="J80" i="2" s="1"/>
  <c r="P345" i="2"/>
  <c r="P344" i="2" s="1"/>
  <c r="BK157" i="3"/>
  <c r="J157" i="3"/>
  <c r="J68" i="3"/>
  <c r="R192" i="3"/>
  <c r="P291" i="3"/>
  <c r="T383" i="3"/>
  <c r="P476" i="3"/>
  <c r="P475" i="3" s="1"/>
  <c r="BK181" i="4"/>
  <c r="J181" i="4"/>
  <c r="J68" i="4" s="1"/>
  <c r="P213" i="4"/>
  <c r="R288" i="4"/>
  <c r="R370" i="4"/>
  <c r="R380" i="4"/>
  <c r="R379" i="4"/>
  <c r="R431" i="4"/>
  <c r="R430" i="4"/>
  <c r="R525" i="4"/>
  <c r="R541" i="4"/>
  <c r="P554" i="4"/>
  <c r="P553" i="4"/>
  <c r="P709" i="4"/>
  <c r="P708" i="4" s="1"/>
  <c r="P144" i="5"/>
  <c r="T172" i="5"/>
  <c r="T323" i="5"/>
  <c r="BK461" i="5"/>
  <c r="J461" i="5"/>
  <c r="J80" i="5" s="1"/>
  <c r="T473" i="5"/>
  <c r="T472" i="5" s="1"/>
  <c r="BK645" i="5"/>
  <c r="J645" i="5" s="1"/>
  <c r="J90" i="5" s="1"/>
  <c r="P125" i="8"/>
  <c r="T178" i="8"/>
  <c r="R246" i="8"/>
  <c r="BK296" i="8"/>
  <c r="J296" i="8" s="1"/>
  <c r="J78" i="8" s="1"/>
  <c r="R312" i="8"/>
  <c r="R311" i="8" s="1"/>
  <c r="T323" i="8"/>
  <c r="T322" i="8"/>
  <c r="T215" i="9"/>
  <c r="T214" i="9" s="1"/>
  <c r="T150" i="10"/>
  <c r="T169" i="11"/>
  <c r="BK92" i="12"/>
  <c r="J92" i="12"/>
  <c r="J66" i="12" s="1"/>
  <c r="T106" i="13"/>
  <c r="T94" i="13" s="1"/>
  <c r="T93" i="13" s="1"/>
  <c r="T92" i="13" s="1"/>
  <c r="R216" i="14"/>
  <c r="T282" i="14"/>
  <c r="T271" i="14" s="1"/>
  <c r="T293" i="14"/>
  <c r="P193" i="2"/>
  <c r="P261" i="2"/>
  <c r="P260" i="2"/>
  <c r="P294" i="2"/>
  <c r="R345" i="2"/>
  <c r="R344" i="2" s="1"/>
  <c r="P157" i="3"/>
  <c r="P226" i="3"/>
  <c r="P283" i="3"/>
  <c r="P282" i="3" s="1"/>
  <c r="BK322" i="3"/>
  <c r="J322" i="3"/>
  <c r="J80" i="3" s="1"/>
  <c r="R322" i="3"/>
  <c r="R321" i="3"/>
  <c r="R373" i="3"/>
  <c r="T495" i="3"/>
  <c r="T488" i="3" s="1"/>
  <c r="P135" i="4"/>
  <c r="P119" i="4" s="1"/>
  <c r="BK240" i="4"/>
  <c r="J240" i="4" s="1"/>
  <c r="J70" i="4" s="1"/>
  <c r="BK324" i="4"/>
  <c r="J324" i="4" s="1"/>
  <c r="J73" i="4" s="1"/>
  <c r="BK354" i="4"/>
  <c r="J354" i="4" s="1"/>
  <c r="J75" i="4" s="1"/>
  <c r="R562" i="4"/>
  <c r="R561" i="4" s="1"/>
  <c r="BK722" i="4"/>
  <c r="BK721" i="4"/>
  <c r="J721" i="4" s="1"/>
  <c r="J94" i="4" s="1"/>
  <c r="P113" i="5"/>
  <c r="P112" i="5" s="1"/>
  <c r="T144" i="5"/>
  <c r="BK323" i="5"/>
  <c r="R424" i="5"/>
  <c r="R423" i="5"/>
  <c r="T548" i="5"/>
  <c r="R158" i="6"/>
  <c r="R254" i="6"/>
  <c r="BK414" i="6"/>
  <c r="J414" i="6" s="1"/>
  <c r="J75" i="6" s="1"/>
  <c r="T530" i="6"/>
  <c r="T681" i="6"/>
  <c r="T680" i="6"/>
  <c r="BK752" i="6"/>
  <c r="J752" i="6" s="1"/>
  <c r="J91" i="6" s="1"/>
  <c r="R788" i="6"/>
  <c r="BK125" i="8"/>
  <c r="BK107" i="8" s="1"/>
  <c r="J107" i="8" s="1"/>
  <c r="J61" i="8" s="1"/>
  <c r="P199" i="8"/>
  <c r="P198" i="8" s="1"/>
  <c r="P212" i="8"/>
  <c r="P211" i="8" s="1"/>
  <c r="P276" i="8"/>
  <c r="P275" i="8"/>
  <c r="R215" i="9"/>
  <c r="R214" i="9"/>
  <c r="P92" i="10"/>
  <c r="P91" i="10" s="1"/>
  <c r="T228" i="10"/>
  <c r="T233" i="11"/>
  <c r="P92" i="12"/>
  <c r="R106" i="13"/>
  <c r="R94" i="13"/>
  <c r="R93" i="13"/>
  <c r="R92" i="13" s="1"/>
  <c r="P243" i="14"/>
  <c r="P282" i="14"/>
  <c r="P271" i="14" s="1"/>
  <c r="T299" i="14"/>
  <c r="P136" i="2"/>
  <c r="BK171" i="2"/>
  <c r="J171" i="2" s="1"/>
  <c r="J69" i="2" s="1"/>
  <c r="BK210" i="2"/>
  <c r="J210" i="2"/>
  <c r="J71" i="2"/>
  <c r="BK261" i="2"/>
  <c r="J261" i="2"/>
  <c r="J75" i="2" s="1"/>
  <c r="R294" i="2"/>
  <c r="P373" i="2"/>
  <c r="R157" i="3"/>
  <c r="R226" i="3"/>
  <c r="BK283" i="3"/>
  <c r="T291" i="3"/>
  <c r="P322" i="3"/>
  <c r="BK373" i="3"/>
  <c r="J373" i="3"/>
  <c r="J81" i="3" s="1"/>
  <c r="T373" i="3"/>
  <c r="R476" i="3"/>
  <c r="R475" i="3" s="1"/>
  <c r="BK135" i="4"/>
  <c r="J135" i="4"/>
  <c r="J67" i="4" s="1"/>
  <c r="BK213" i="4"/>
  <c r="J213" i="4"/>
  <c r="J69" i="4" s="1"/>
  <c r="BK288" i="4"/>
  <c r="J288" i="4"/>
  <c r="J71" i="4" s="1"/>
  <c r="R364" i="4"/>
  <c r="R363" i="4" s="1"/>
  <c r="BK431" i="4"/>
  <c r="J431" i="4" s="1"/>
  <c r="J83" i="4" s="1"/>
  <c r="BK525" i="4"/>
  <c r="J525" i="4" s="1"/>
  <c r="J84" i="4" s="1"/>
  <c r="BK144" i="5"/>
  <c r="J144" i="5"/>
  <c r="J65" i="5"/>
  <c r="R172" i="5"/>
  <c r="P323" i="5"/>
  <c r="P322" i="5" s="1"/>
  <c r="P424" i="5"/>
  <c r="P423" i="5" s="1"/>
  <c r="T461" i="5"/>
  <c r="BK548" i="5"/>
  <c r="J548" i="5" s="1"/>
  <c r="J87" i="5" s="1"/>
  <c r="P619" i="5"/>
  <c r="BK158" i="6"/>
  <c r="J158" i="6"/>
  <c r="J64" i="6" s="1"/>
  <c r="T205" i="6"/>
  <c r="P414" i="6"/>
  <c r="P499" i="6"/>
  <c r="T588" i="6"/>
  <c r="T556" i="6"/>
  <c r="T135" i="7"/>
  <c r="T134" i="7" s="1"/>
  <c r="P146" i="8"/>
  <c r="BK212" i="8"/>
  <c r="J212" i="8" s="1"/>
  <c r="J69" i="8" s="1"/>
  <c r="R212" i="8"/>
  <c r="R211" i="8" s="1"/>
  <c r="P296" i="8"/>
  <c r="BK312" i="8"/>
  <c r="J312" i="8" s="1"/>
  <c r="J80" i="8" s="1"/>
  <c r="P215" i="9"/>
  <c r="P214" i="9" s="1"/>
  <c r="BK150" i="10"/>
  <c r="J150" i="10" s="1"/>
  <c r="J67" i="10" s="1"/>
  <c r="R169" i="11"/>
  <c r="R168" i="11" s="1"/>
  <c r="R92" i="12"/>
  <c r="R91" i="12" s="1"/>
  <c r="R90" i="12" s="1"/>
  <c r="R89" i="12" s="1"/>
  <c r="R101" i="14"/>
  <c r="P216" i="14"/>
  <c r="BK293" i="14"/>
  <c r="J293" i="14"/>
  <c r="J73" i="14"/>
  <c r="P299" i="14"/>
  <c r="R136" i="2"/>
  <c r="R112" i="2" s="1"/>
  <c r="T171" i="2"/>
  <c r="P210" i="2"/>
  <c r="BK266" i="2"/>
  <c r="J266" i="2" s="1"/>
  <c r="J77" i="2" s="1"/>
  <c r="R266" i="2"/>
  <c r="T373" i="2"/>
  <c r="T372" i="2"/>
  <c r="R143" i="3"/>
  <c r="R114" i="3" s="1"/>
  <c r="P192" i="3"/>
  <c r="BK291" i="3"/>
  <c r="J291" i="3" s="1"/>
  <c r="J75" i="3" s="1"/>
  <c r="T322" i="3"/>
  <c r="T321" i="3" s="1"/>
  <c r="P373" i="3"/>
  <c r="P495" i="3"/>
  <c r="P488" i="3" s="1"/>
  <c r="R135" i="4"/>
  <c r="R213" i="4"/>
  <c r="T288" i="4"/>
  <c r="R354" i="4"/>
  <c r="T364" i="4"/>
  <c r="T363" i="4" s="1"/>
  <c r="T562" i="4"/>
  <c r="T561" i="4" s="1"/>
  <c r="T709" i="4"/>
  <c r="T708" i="4"/>
  <c r="BK221" i="5"/>
  <c r="J221" i="5"/>
  <c r="J69" i="5"/>
  <c r="T299" i="5"/>
  <c r="BK424" i="5"/>
  <c r="J424" i="5" s="1"/>
  <c r="J78" i="5" s="1"/>
  <c r="R548" i="5"/>
  <c r="T138" i="6"/>
  <c r="T116" i="6" s="1"/>
  <c r="P205" i="6"/>
  <c r="T275" i="6"/>
  <c r="P317" i="6"/>
  <c r="T317" i="6"/>
  <c r="R405" i="6"/>
  <c r="R469" i="6"/>
  <c r="R468" i="6"/>
  <c r="P530" i="6"/>
  <c r="P681" i="6"/>
  <c r="P680" i="6" s="1"/>
  <c r="P757" i="6"/>
  <c r="BK779" i="6"/>
  <c r="J779" i="6" s="1"/>
  <c r="J93" i="6" s="1"/>
  <c r="T779" i="6"/>
  <c r="T125" i="8"/>
  <c r="T107" i="8"/>
  <c r="P178" i="8"/>
  <c r="BK246" i="8"/>
  <c r="BK211" i="8" s="1"/>
  <c r="J211" i="8" s="1"/>
  <c r="J68" i="8" s="1"/>
  <c r="R283" i="8"/>
  <c r="R282" i="8"/>
  <c r="P338" i="8"/>
  <c r="BK215" i="9"/>
  <c r="BK214" i="9"/>
  <c r="J214" i="9" s="1"/>
  <c r="J75" i="9" s="1"/>
  <c r="BK92" i="10"/>
  <c r="J92" i="10" s="1"/>
  <c r="J65" i="10" s="1"/>
  <c r="R228" i="10"/>
  <c r="P233" i="11"/>
  <c r="P209" i="12"/>
  <c r="P101" i="14"/>
  <c r="P100" i="14" s="1"/>
  <c r="T216" i="14"/>
  <c r="R282" i="14"/>
  <c r="R271" i="14" s="1"/>
  <c r="BK299" i="14"/>
  <c r="J299" i="14"/>
  <c r="J74" i="14" s="1"/>
  <c r="BK113" i="5"/>
  <c r="J113" i="5" s="1"/>
  <c r="J62" i="5" s="1"/>
  <c r="T221" i="5"/>
  <c r="T220" i="5" s="1"/>
  <c r="BK299" i="5"/>
  <c r="J299" i="5"/>
  <c r="J72" i="5" s="1"/>
  <c r="BK401" i="5"/>
  <c r="J401" i="5"/>
  <c r="J75" i="5" s="1"/>
  <c r="P548" i="5"/>
  <c r="R619" i="5"/>
  <c r="P138" i="6"/>
  <c r="P183" i="6"/>
  <c r="BK254" i="6"/>
  <c r="J254" i="6" s="1"/>
  <c r="J67" i="6" s="1"/>
  <c r="BK317" i="6"/>
  <c r="J317" i="6" s="1"/>
  <c r="J71" i="6" s="1"/>
  <c r="R317" i="6"/>
  <c r="BK405" i="6"/>
  <c r="J405" i="6"/>
  <c r="J74" i="6"/>
  <c r="BK499" i="6"/>
  <c r="J499" i="6"/>
  <c r="J81" i="6" s="1"/>
  <c r="R588" i="6"/>
  <c r="R243" i="14"/>
  <c r="R299" i="14"/>
  <c r="BK103" i="9"/>
  <c r="J103" i="9"/>
  <c r="J66" i="9" s="1"/>
  <c r="BK705" i="4"/>
  <c r="J705" i="4"/>
  <c r="J90" i="4" s="1"/>
  <c r="BK275" i="5"/>
  <c r="BK220" i="5" s="1"/>
  <c r="J220" i="5" s="1"/>
  <c r="J68" i="5" s="1"/>
  <c r="BK149" i="7"/>
  <c r="BK148" i="7"/>
  <c r="BK147" i="7" s="1"/>
  <c r="J147" i="7" s="1"/>
  <c r="J68" i="7" s="1"/>
  <c r="BK112" i="9"/>
  <c r="BK111" i="9"/>
  <c r="J111" i="9"/>
  <c r="J67" i="9" s="1"/>
  <c r="BK133" i="9"/>
  <c r="J133" i="9" s="1"/>
  <c r="J72" i="9" s="1"/>
  <c r="BK118" i="5"/>
  <c r="J118" i="5"/>
  <c r="J63" i="5" s="1"/>
  <c r="BK267" i="5"/>
  <c r="J267" i="5"/>
  <c r="J70" i="5" s="1"/>
  <c r="BK93" i="7"/>
  <c r="J93" i="7"/>
  <c r="J62" i="7" s="1"/>
  <c r="BK117" i="6"/>
  <c r="BK116" i="6" s="1"/>
  <c r="J116" i="6" s="1"/>
  <c r="J61" i="6" s="1"/>
  <c r="BK748" i="6"/>
  <c r="J748" i="6"/>
  <c r="J89" i="6" s="1"/>
  <c r="BK111" i="7"/>
  <c r="J111" i="7"/>
  <c r="J63" i="7" s="1"/>
  <c r="BK489" i="3"/>
  <c r="J489" i="3"/>
  <c r="J89" i="3" s="1"/>
  <c r="BK487" i="6"/>
  <c r="J487" i="6" s="1"/>
  <c r="J79" i="6" s="1"/>
  <c r="BK118" i="7"/>
  <c r="J118" i="7"/>
  <c r="J65" i="7" s="1"/>
  <c r="BK108" i="8"/>
  <c r="BK102" i="11"/>
  <c r="J102" i="11" s="1"/>
  <c r="J66" i="11" s="1"/>
  <c r="BK193" i="2"/>
  <c r="J193" i="2" s="1"/>
  <c r="J70" i="2" s="1"/>
  <c r="BK301" i="3"/>
  <c r="J301" i="3" s="1"/>
  <c r="J77" i="3" s="1"/>
  <c r="BK346" i="4"/>
  <c r="J346" i="4" s="1"/>
  <c r="J74" i="4" s="1"/>
  <c r="BK205" i="5"/>
  <c r="J205" i="5" s="1"/>
  <c r="J67" i="5" s="1"/>
  <c r="BK308" i="11"/>
  <c r="J308" i="11" s="1"/>
  <c r="J77" i="11" s="1"/>
  <c r="BK186" i="14"/>
  <c r="J186" i="14" s="1"/>
  <c r="J63" i="14" s="1"/>
  <c r="BK411" i="2"/>
  <c r="J411" i="2" s="1"/>
  <c r="J85" i="2" s="1"/>
  <c r="BK397" i="4"/>
  <c r="J397" i="4" s="1"/>
  <c r="J81" i="4" s="1"/>
  <c r="BK671" i="6"/>
  <c r="J671" i="6" s="1"/>
  <c r="J86" i="6" s="1"/>
  <c r="BK319" i="8"/>
  <c r="J319" i="8" s="1"/>
  <c r="J82" i="8" s="1"/>
  <c r="BK95" i="13"/>
  <c r="BK94" i="13" s="1"/>
  <c r="J94" i="13" s="1"/>
  <c r="J65" i="13" s="1"/>
  <c r="BK202" i="13"/>
  <c r="J202" i="13"/>
  <c r="J70" i="13" s="1"/>
  <c r="BK405" i="2"/>
  <c r="J405" i="2" s="1"/>
  <c r="J84" i="2" s="1"/>
  <c r="BK415" i="2"/>
  <c r="J415" i="2"/>
  <c r="J87" i="2"/>
  <c r="BK430" i="2"/>
  <c r="J430" i="2"/>
  <c r="J88" i="2"/>
  <c r="BK485" i="3"/>
  <c r="J485" i="3"/>
  <c r="J87" i="3" s="1"/>
  <c r="BK718" i="4"/>
  <c r="J718" i="4" s="1"/>
  <c r="J93" i="4" s="1"/>
  <c r="BK418" i="5"/>
  <c r="J418" i="5"/>
  <c r="J76" i="5"/>
  <c r="BK488" i="5"/>
  <c r="J488" i="5"/>
  <c r="J84" i="5"/>
  <c r="BK121" i="11"/>
  <c r="BK120" i="11"/>
  <c r="BK119" i="11" s="1"/>
  <c r="J119" i="11" s="1"/>
  <c r="J69" i="11" s="1"/>
  <c r="BK159" i="2"/>
  <c r="J159" i="2" s="1"/>
  <c r="J68" i="2" s="1"/>
  <c r="BK115" i="3"/>
  <c r="J115" i="3" s="1"/>
  <c r="J66" i="3" s="1"/>
  <c r="BK277" i="14"/>
  <c r="J277" i="14" s="1"/>
  <c r="J70" i="14" s="1"/>
  <c r="BK313" i="14"/>
  <c r="J313" i="14" s="1"/>
  <c r="J76" i="14" s="1"/>
  <c r="BK318" i="14"/>
  <c r="BK317" i="14" s="1"/>
  <c r="J317" i="14" s="1"/>
  <c r="J77" i="14" s="1"/>
  <c r="BK113" i="2"/>
  <c r="BK307" i="3"/>
  <c r="J307" i="3" s="1"/>
  <c r="J78" i="3" s="1"/>
  <c r="BK472" i="3"/>
  <c r="J472" i="3"/>
  <c r="J84" i="3" s="1"/>
  <c r="BK630" i="5"/>
  <c r="J630" i="5"/>
  <c r="J89" i="5" s="1"/>
  <c r="BK303" i="6"/>
  <c r="J303" i="6"/>
  <c r="J70" i="6" s="1"/>
  <c r="BK111" i="11"/>
  <c r="BK110" i="11" s="1"/>
  <c r="J110" i="11" s="1"/>
  <c r="J67" i="11" s="1"/>
  <c r="BK267" i="3"/>
  <c r="J267" i="3" s="1"/>
  <c r="J72" i="3" s="1"/>
  <c r="BK270" i="8"/>
  <c r="J270" i="8" s="1"/>
  <c r="J73" i="8" s="1"/>
  <c r="BK477" i="9"/>
  <c r="J477" i="9" s="1"/>
  <c r="J78" i="9" s="1"/>
  <c r="BK272" i="14"/>
  <c r="J272" i="14" s="1"/>
  <c r="J69" i="14" s="1"/>
  <c r="BK131" i="5"/>
  <c r="J131" i="5" s="1"/>
  <c r="J64" i="5" s="1"/>
  <c r="BK455" i="5"/>
  <c r="J455" i="5" s="1"/>
  <c r="J79" i="5" s="1"/>
  <c r="BE259" i="14"/>
  <c r="BE287" i="14"/>
  <c r="J95" i="13"/>
  <c r="J66" i="13"/>
  <c r="J92" i="14"/>
  <c r="BE171" i="14"/>
  <c r="BE251" i="14"/>
  <c r="E88" i="14"/>
  <c r="BE132" i="14"/>
  <c r="BE156" i="14"/>
  <c r="J55" i="14"/>
  <c r="BE102" i="14"/>
  <c r="BE138" i="14"/>
  <c r="BE283" i="14"/>
  <c r="BE187" i="14"/>
  <c r="BE294" i="14"/>
  <c r="BE304" i="14"/>
  <c r="BE319" i="14"/>
  <c r="F95" i="14"/>
  <c r="BE127" i="14"/>
  <c r="BE298" i="14"/>
  <c r="BE300" i="14"/>
  <c r="BE302" i="14"/>
  <c r="BE230" i="14"/>
  <c r="BE273" i="14"/>
  <c r="BE314" i="14"/>
  <c r="BE222" i="14"/>
  <c r="BE278" i="14"/>
  <c r="BE108" i="14"/>
  <c r="BE121" i="14"/>
  <c r="BE143" i="14"/>
  <c r="BE165" i="14"/>
  <c r="BE235" i="14"/>
  <c r="BE244" i="14"/>
  <c r="BE149" i="14"/>
  <c r="BE181" i="14"/>
  <c r="BE217" i="14"/>
  <c r="BE289" i="14"/>
  <c r="BE308" i="14"/>
  <c r="J89" i="13"/>
  <c r="BE120" i="13"/>
  <c r="BE135" i="13"/>
  <c r="J86" i="13"/>
  <c r="BE189" i="13"/>
  <c r="E80" i="13"/>
  <c r="F59" i="13"/>
  <c r="BE96" i="13"/>
  <c r="BE125" i="13"/>
  <c r="BE165" i="13"/>
  <c r="BE114" i="13"/>
  <c r="BE150" i="13"/>
  <c r="BE180" i="13"/>
  <c r="BE185" i="13"/>
  <c r="BE199" i="13"/>
  <c r="BE203" i="13"/>
  <c r="BK91" i="12"/>
  <c r="J91" i="12"/>
  <c r="J65" i="12"/>
  <c r="BE107" i="13"/>
  <c r="BE140" i="13"/>
  <c r="BE170" i="13"/>
  <c r="BE195" i="13"/>
  <c r="BE197" i="13"/>
  <c r="BE101" i="13"/>
  <c r="BE111" i="13"/>
  <c r="BE130" i="13"/>
  <c r="BE155" i="13"/>
  <c r="BE175" i="13"/>
  <c r="BE145" i="13"/>
  <c r="BE192" i="13"/>
  <c r="BE160" i="13"/>
  <c r="T100" i="11"/>
  <c r="J121" i="11"/>
  <c r="J71" i="11"/>
  <c r="BK101" i="11"/>
  <c r="J101" i="11"/>
  <c r="J65" i="11"/>
  <c r="BK168" i="11"/>
  <c r="J168" i="11"/>
  <c r="J74" i="11"/>
  <c r="J125" i="11"/>
  <c r="J73" i="11"/>
  <c r="J56" i="12"/>
  <c r="J59" i="12"/>
  <c r="BE101" i="12"/>
  <c r="BE134" i="12"/>
  <c r="F59" i="12"/>
  <c r="BE114" i="12"/>
  <c r="BE152" i="12"/>
  <c r="BE161" i="12"/>
  <c r="BE179" i="12"/>
  <c r="BE187" i="12"/>
  <c r="BE193" i="12"/>
  <c r="BE201" i="12"/>
  <c r="BE216" i="12"/>
  <c r="BE228" i="12"/>
  <c r="BE233" i="12"/>
  <c r="BE197" i="12"/>
  <c r="BE205" i="12"/>
  <c r="BE210" i="12"/>
  <c r="BE212" i="12"/>
  <c r="BE218" i="12"/>
  <c r="E50" i="12"/>
  <c r="BE93" i="12"/>
  <c r="BE125" i="12"/>
  <c r="BE170" i="12"/>
  <c r="BE214" i="12"/>
  <c r="BE143" i="12"/>
  <c r="BE183" i="12"/>
  <c r="BE191" i="12"/>
  <c r="BE223" i="12"/>
  <c r="BK91" i="10"/>
  <c r="J91" i="10"/>
  <c r="J64" i="10"/>
  <c r="BE103" i="11"/>
  <c r="E50" i="11"/>
  <c r="J96" i="11"/>
  <c r="BE152" i="11"/>
  <c r="BE156" i="11"/>
  <c r="BK149" i="10"/>
  <c r="J149" i="10" s="1"/>
  <c r="J66" i="10" s="1"/>
  <c r="BE122" i="11"/>
  <c r="J56" i="11"/>
  <c r="F96" i="11"/>
  <c r="BE150" i="11"/>
  <c r="BE144" i="11"/>
  <c r="BE165" i="11"/>
  <c r="BE159" i="11"/>
  <c r="BE247" i="11"/>
  <c r="BE272" i="11"/>
  <c r="BE285" i="11"/>
  <c r="BE287" i="11"/>
  <c r="BE290" i="11"/>
  <c r="BE133" i="11"/>
  <c r="BE137" i="11"/>
  <c r="BE170" i="11"/>
  <c r="BE177" i="11"/>
  <c r="BE206" i="11"/>
  <c r="BE212" i="11"/>
  <c r="BE220" i="11"/>
  <c r="BE230" i="11"/>
  <c r="BE234" i="11"/>
  <c r="BE239" i="11"/>
  <c r="BE299" i="11"/>
  <c r="BE148" i="11"/>
  <c r="BE192" i="11"/>
  <c r="BE199" i="11"/>
  <c r="BE264" i="11"/>
  <c r="BE281" i="11"/>
  <c r="BE306" i="11"/>
  <c r="BE309" i="11"/>
  <c r="BE112" i="11"/>
  <c r="BE126" i="11"/>
  <c r="BE164" i="11"/>
  <c r="BE166" i="11"/>
  <c r="BE227" i="11"/>
  <c r="BE255" i="11"/>
  <c r="BE260" i="11"/>
  <c r="BE277" i="11"/>
  <c r="BE184" i="11"/>
  <c r="BE289" i="11"/>
  <c r="BE291" i="11"/>
  <c r="BK102" i="9"/>
  <c r="J102" i="9" s="1"/>
  <c r="J65" i="9" s="1"/>
  <c r="J215" i="9"/>
  <c r="J76" i="9"/>
  <c r="J59" i="10"/>
  <c r="BE104" i="10"/>
  <c r="BE114" i="10"/>
  <c r="F59" i="10"/>
  <c r="BE93" i="10"/>
  <c r="BE131" i="10"/>
  <c r="BE193" i="10"/>
  <c r="J112" i="9"/>
  <c r="J68" i="9" s="1"/>
  <c r="BE133" i="10"/>
  <c r="BE145" i="10"/>
  <c r="BE146" i="10"/>
  <c r="BE151" i="10"/>
  <c r="BE214" i="10"/>
  <c r="BE259" i="10"/>
  <c r="E78" i="10"/>
  <c r="BE274" i="10"/>
  <c r="BE299" i="10"/>
  <c r="BE306" i="10"/>
  <c r="BE140" i="10"/>
  <c r="J137" i="9"/>
  <c r="J74" i="9"/>
  <c r="BE147" i="10"/>
  <c r="BE160" i="10"/>
  <c r="BE290" i="10"/>
  <c r="J84" i="10"/>
  <c r="BE118" i="10"/>
  <c r="BE227" i="10"/>
  <c r="BE268" i="10"/>
  <c r="BE270" i="10"/>
  <c r="BE250" i="10"/>
  <c r="BE252" i="10"/>
  <c r="BE202" i="10"/>
  <c r="BE223" i="10"/>
  <c r="BE229" i="10"/>
  <c r="BE245" i="10"/>
  <c r="BE98" i="10"/>
  <c r="BE226" i="10"/>
  <c r="BE263" i="10"/>
  <c r="BE277" i="10"/>
  <c r="BE280" i="10"/>
  <c r="BE137" i="10"/>
  <c r="BE167" i="10"/>
  <c r="BE174" i="10"/>
  <c r="BE184" i="10"/>
  <c r="BE203" i="10"/>
  <c r="BE107" i="10"/>
  <c r="BE125" i="10"/>
  <c r="BE129" i="10"/>
  <c r="BE235" i="10"/>
  <c r="BE310" i="10"/>
  <c r="J108" i="8"/>
  <c r="J62" i="8" s="1"/>
  <c r="BK198" i="8"/>
  <c r="J198" i="8" s="1"/>
  <c r="J66" i="8" s="1"/>
  <c r="BE205" i="9"/>
  <c r="BE293" i="9"/>
  <c r="BE379" i="9"/>
  <c r="E88" i="9"/>
  <c r="BE143" i="9"/>
  <c r="BE149" i="9"/>
  <c r="BE152" i="9"/>
  <c r="BE198" i="9"/>
  <c r="BE216" i="9"/>
  <c r="BE227" i="9"/>
  <c r="BE271" i="9"/>
  <c r="F59" i="9"/>
  <c r="J94" i="9"/>
  <c r="BE395" i="9"/>
  <c r="BE404" i="9"/>
  <c r="BE425" i="9"/>
  <c r="BE438" i="9"/>
  <c r="BK282" i="8"/>
  <c r="J282" i="8" s="1"/>
  <c r="J76" i="8" s="1"/>
  <c r="BE113" i="9"/>
  <c r="BE123" i="9"/>
  <c r="BE159" i="9"/>
  <c r="BE163" i="9"/>
  <c r="BE170" i="9"/>
  <c r="BE284" i="9"/>
  <c r="BE337" i="9"/>
  <c r="BE362" i="9"/>
  <c r="BE429" i="9"/>
  <c r="BE475" i="9"/>
  <c r="BE478" i="9"/>
  <c r="BE185" i="9"/>
  <c r="BE209" i="9"/>
  <c r="BK275" i="8"/>
  <c r="J275" i="8"/>
  <c r="J74" i="8" s="1"/>
  <c r="BE238" i="9"/>
  <c r="BE246" i="9"/>
  <c r="BE253" i="9"/>
  <c r="BE308" i="9"/>
  <c r="BE421" i="9"/>
  <c r="BE435" i="9"/>
  <c r="J59" i="9"/>
  <c r="BE187" i="9"/>
  <c r="BE189" i="9"/>
  <c r="BE191" i="9"/>
  <c r="BE278" i="9"/>
  <c r="BE352" i="9"/>
  <c r="BE128" i="9"/>
  <c r="BE134" i="9"/>
  <c r="BE212" i="9"/>
  <c r="BE326" i="9"/>
  <c r="BE340" i="9"/>
  <c r="BE346" i="9"/>
  <c r="BE350" i="9"/>
  <c r="BE471" i="9"/>
  <c r="BE400" i="9"/>
  <c r="BE441" i="9"/>
  <c r="BE464" i="9"/>
  <c r="BE342" i="9"/>
  <c r="BE348" i="9"/>
  <c r="BE356" i="9"/>
  <c r="BE369" i="9"/>
  <c r="BE411" i="9"/>
  <c r="BE104" i="9"/>
  <c r="BE138" i="9"/>
  <c r="BE181" i="9"/>
  <c r="BE201" i="9"/>
  <c r="BE344" i="9"/>
  <c r="BE416" i="9"/>
  <c r="BE431" i="9"/>
  <c r="BE174" i="9"/>
  <c r="BE262" i="9"/>
  <c r="BE301" i="9"/>
  <c r="BE315" i="9"/>
  <c r="BE387" i="9"/>
  <c r="BE453" i="9"/>
  <c r="BK92" i="7"/>
  <c r="J92" i="7" s="1"/>
  <c r="J61" i="7" s="1"/>
  <c r="F55" i="8"/>
  <c r="J55" i="8"/>
  <c r="BE109" i="8"/>
  <c r="BE222" i="8"/>
  <c r="BE265" i="8"/>
  <c r="BE305" i="8"/>
  <c r="BE333" i="8"/>
  <c r="J52" i="8"/>
  <c r="BE126" i="8"/>
  <c r="BE133" i="8"/>
  <c r="BE147" i="8"/>
  <c r="BE171" i="8"/>
  <c r="BE195" i="8"/>
  <c r="BE238" i="8"/>
  <c r="BE277" i="8"/>
  <c r="BE289" i="8"/>
  <c r="BE291" i="8"/>
  <c r="BE294" i="8"/>
  <c r="BE300" i="8"/>
  <c r="BE315" i="8"/>
  <c r="BE339" i="8"/>
  <c r="BE348" i="8"/>
  <c r="BE368" i="8"/>
  <c r="BE378" i="8"/>
  <c r="BE232" i="8"/>
  <c r="BE239" i="8"/>
  <c r="BE251" i="8"/>
  <c r="BE292" i="8"/>
  <c r="BE139" i="8"/>
  <c r="BE187" i="8"/>
  <c r="BE249" i="8"/>
  <c r="BE256" i="8"/>
  <c r="BE271" i="8"/>
  <c r="BE279" i="8"/>
  <c r="BE286" i="8"/>
  <c r="BE307" i="8"/>
  <c r="BE308" i="8"/>
  <c r="BE336" i="8"/>
  <c r="BE358" i="8"/>
  <c r="BE247" i="8"/>
  <c r="BE261" i="8"/>
  <c r="BE299" i="8"/>
  <c r="BE301" i="8"/>
  <c r="BE313" i="8"/>
  <c r="BE324" i="8"/>
  <c r="J149" i="7"/>
  <c r="J70" i="7"/>
  <c r="BE159" i="8"/>
  <c r="BE175" i="8"/>
  <c r="BE240" i="8"/>
  <c r="BE241" i="8"/>
  <c r="BE245" i="8"/>
  <c r="BE258" i="8"/>
  <c r="BE304" i="8"/>
  <c r="BE320" i="8"/>
  <c r="E95" i="8"/>
  <c r="BE200" i="8"/>
  <c r="BE204" i="8"/>
  <c r="BE213" i="8"/>
  <c r="BE237" i="8"/>
  <c r="BE284" i="8"/>
  <c r="BK117" i="7"/>
  <c r="J117" i="7"/>
  <c r="J64" i="7" s="1"/>
  <c r="BE117" i="8"/>
  <c r="BE155" i="8"/>
  <c r="BE179" i="8"/>
  <c r="BE209" i="8"/>
  <c r="BE220" i="8"/>
  <c r="BE297" i="8"/>
  <c r="BE302" i="8"/>
  <c r="BE310" i="8"/>
  <c r="BE207" i="8"/>
  <c r="BE226" i="8"/>
  <c r="J469" i="6"/>
  <c r="J77" i="6" s="1"/>
  <c r="F55" i="7"/>
  <c r="BE104" i="7"/>
  <c r="BK498" i="6"/>
  <c r="J498" i="6"/>
  <c r="J80" i="6" s="1"/>
  <c r="J55" i="7"/>
  <c r="J84" i="7"/>
  <c r="BE94" i="7"/>
  <c r="BE112" i="7"/>
  <c r="BE150" i="7"/>
  <c r="J346" i="6"/>
  <c r="J73" i="6" s="1"/>
  <c r="E48" i="7"/>
  <c r="BE143" i="7"/>
  <c r="BE145" i="7"/>
  <c r="J275" i="6"/>
  <c r="J69" i="6"/>
  <c r="BB61" i="1"/>
  <c r="AW61" i="1"/>
  <c r="BC61" i="1"/>
  <c r="BE119" i="7"/>
  <c r="BE127" i="7"/>
  <c r="BE136" i="7"/>
  <c r="BE141" i="7"/>
  <c r="E104" i="6"/>
  <c r="BE139" i="6"/>
  <c r="BE164" i="6"/>
  <c r="BE248" i="6"/>
  <c r="BE181" i="6"/>
  <c r="BE184" i="6"/>
  <c r="BE376" i="6"/>
  <c r="BE385" i="6"/>
  <c r="BE393" i="6"/>
  <c r="BE431" i="6"/>
  <c r="BE500" i="6"/>
  <c r="J55" i="6"/>
  <c r="F111" i="6"/>
  <c r="BE210" i="6"/>
  <c r="BE332" i="6"/>
  <c r="BE466" i="6"/>
  <c r="BE295" i="6"/>
  <c r="BE424" i="6"/>
  <c r="BE484" i="6"/>
  <c r="BE515" i="6"/>
  <c r="BE536" i="6"/>
  <c r="J52" i="6"/>
  <c r="BE166" i="6"/>
  <c r="BE413" i="6"/>
  <c r="BE415" i="6"/>
  <c r="BE170" i="6"/>
  <c r="BE197" i="6"/>
  <c r="BE206" i="6"/>
  <c r="BE239" i="6"/>
  <c r="BE371" i="6"/>
  <c r="BE485" i="6"/>
  <c r="BE507" i="6"/>
  <c r="BE510" i="6"/>
  <c r="BE518" i="6"/>
  <c r="BE533" i="6"/>
  <c r="BE538" i="6"/>
  <c r="BE488" i="6"/>
  <c r="BE554" i="6"/>
  <c r="BE568" i="6"/>
  <c r="BE575" i="6"/>
  <c r="BE648" i="6"/>
  <c r="BE130" i="6"/>
  <c r="BE146" i="6"/>
  <c r="BE221" i="6"/>
  <c r="BE263" i="6"/>
  <c r="BE271" i="6"/>
  <c r="BE287" i="6"/>
  <c r="BE312" i="6"/>
  <c r="BE539" i="6"/>
  <c r="BE544" i="6"/>
  <c r="BE552" i="6"/>
  <c r="BE721" i="6"/>
  <c r="BE755" i="6"/>
  <c r="BE780" i="6"/>
  <c r="BE799" i="6"/>
  <c r="BE811" i="6"/>
  <c r="BE284" i="6"/>
  <c r="BE318" i="6"/>
  <c r="BE512" i="6"/>
  <c r="BE520" i="6"/>
  <c r="BE531" i="6"/>
  <c r="BE558" i="6"/>
  <c r="BE565" i="6"/>
  <c r="BE596" i="6"/>
  <c r="BE643" i="6"/>
  <c r="BE706" i="6"/>
  <c r="BE753" i="6"/>
  <c r="BE763" i="6"/>
  <c r="BE771" i="6"/>
  <c r="BE774" i="6"/>
  <c r="BE786" i="6"/>
  <c r="BE789" i="6"/>
  <c r="BE823" i="6"/>
  <c r="BE835" i="6"/>
  <c r="BE154" i="6"/>
  <c r="BE159" i="6"/>
  <c r="BE175" i="6"/>
  <c r="BE179" i="6"/>
  <c r="BE191" i="6"/>
  <c r="BE276" i="6"/>
  <c r="BE304" i="6"/>
  <c r="BE323" i="6"/>
  <c r="BE326" i="6"/>
  <c r="BE340" i="6"/>
  <c r="BE347" i="6"/>
  <c r="BE363" i="6"/>
  <c r="BE406" i="6"/>
  <c r="BE438" i="6"/>
  <c r="BE459" i="6"/>
  <c r="BE526" i="6"/>
  <c r="BE534" i="6"/>
  <c r="BE535" i="6"/>
  <c r="BE541" i="6"/>
  <c r="BE542" i="6"/>
  <c r="BE549" i="6"/>
  <c r="BE555" i="6"/>
  <c r="BE589" i="6"/>
  <c r="J323" i="5"/>
  <c r="J74" i="5" s="1"/>
  <c r="BE118" i="6"/>
  <c r="BE227" i="6"/>
  <c r="BE255" i="6"/>
  <c r="BE328" i="6"/>
  <c r="BE445" i="6"/>
  <c r="BE470" i="6"/>
  <c r="BE477" i="6"/>
  <c r="BE528" i="6"/>
  <c r="BE548" i="6"/>
  <c r="BE551" i="6"/>
  <c r="BE578" i="6"/>
  <c r="BE605" i="6"/>
  <c r="BE630" i="6"/>
  <c r="BE672" i="6"/>
  <c r="BE727" i="6"/>
  <c r="BE738" i="6"/>
  <c r="BE749" i="6"/>
  <c r="BE777" i="6"/>
  <c r="BE401" i="6"/>
  <c r="BE422" i="6"/>
  <c r="BE452" i="6"/>
  <c r="BE467" i="6"/>
  <c r="BE495" i="6"/>
  <c r="BE523" i="6"/>
  <c r="BE525" i="6"/>
  <c r="BE546" i="6"/>
  <c r="BE585" i="6"/>
  <c r="BE682" i="6"/>
  <c r="BE733" i="6"/>
  <c r="BE758" i="6"/>
  <c r="BK323" i="4"/>
  <c r="J323" i="4"/>
  <c r="J72" i="4"/>
  <c r="J380" i="4"/>
  <c r="J80" i="4"/>
  <c r="F107" i="5"/>
  <c r="BE116" i="5"/>
  <c r="BE132" i="5"/>
  <c r="BE276" i="5"/>
  <c r="BE290" i="5"/>
  <c r="BE324" i="5"/>
  <c r="BE339" i="5"/>
  <c r="BE365" i="5"/>
  <c r="J55" i="5"/>
  <c r="BE206" i="5"/>
  <c r="BE456" i="5"/>
  <c r="J364" i="4"/>
  <c r="J77" i="4" s="1"/>
  <c r="BE162" i="5"/>
  <c r="BE300" i="5"/>
  <c r="BE307" i="5"/>
  <c r="BE434" i="5"/>
  <c r="BE442" i="5"/>
  <c r="BE486" i="5"/>
  <c r="BE145" i="5"/>
  <c r="BE173" i="5"/>
  <c r="BE177" i="5"/>
  <c r="BE229" i="5"/>
  <c r="BE256" i="5"/>
  <c r="BE268" i="5"/>
  <c r="BE484" i="5"/>
  <c r="BE489" i="5"/>
  <c r="BE557" i="5"/>
  <c r="BE631" i="5"/>
  <c r="BE709" i="5"/>
  <c r="BE721" i="5"/>
  <c r="BE198" i="5"/>
  <c r="BE316" i="5"/>
  <c r="BE354" i="5"/>
  <c r="BE411" i="5"/>
  <c r="BE425" i="5"/>
  <c r="BE617" i="5"/>
  <c r="BE628" i="5"/>
  <c r="BE697" i="5"/>
  <c r="BE155" i="5"/>
  <c r="BE183" i="5"/>
  <c r="BE312" i="5"/>
  <c r="BE402" i="5"/>
  <c r="BE407" i="5"/>
  <c r="BE462" i="5"/>
  <c r="BE543" i="5"/>
  <c r="BE620" i="5"/>
  <c r="BE673" i="5"/>
  <c r="BE600" i="5"/>
  <c r="J722" i="4"/>
  <c r="J95" i="4"/>
  <c r="J52" i="5"/>
  <c r="E100" i="5"/>
  <c r="BE222" i="5"/>
  <c r="BE236" i="5"/>
  <c r="BE265" i="5"/>
  <c r="BE367" i="5"/>
  <c r="BE391" i="5"/>
  <c r="BE413" i="5"/>
  <c r="BE449" i="5"/>
  <c r="BE466" i="5"/>
  <c r="BE482" i="5"/>
  <c r="BE493" i="5"/>
  <c r="BE646" i="5"/>
  <c r="BK553" i="4"/>
  <c r="J553" i="4"/>
  <c r="J86" i="4"/>
  <c r="BE304" i="5"/>
  <c r="BE378" i="5"/>
  <c r="BE419" i="5"/>
  <c r="BE478" i="5"/>
  <c r="BE685" i="5"/>
  <c r="BE119" i="5"/>
  <c r="BE253" i="5"/>
  <c r="BE474" i="5"/>
  <c r="BE516" i="5"/>
  <c r="BE519" i="5"/>
  <c r="BE607" i="5"/>
  <c r="BE627" i="5"/>
  <c r="BE660" i="5"/>
  <c r="J120" i="4"/>
  <c r="J66" i="4" s="1"/>
  <c r="BE114" i="5"/>
  <c r="BE568" i="5"/>
  <c r="BE575" i="5"/>
  <c r="BE582" i="5"/>
  <c r="BE589" i="5"/>
  <c r="BE546" i="5"/>
  <c r="BE549" i="5"/>
  <c r="BE564" i="5"/>
  <c r="BE596" i="5"/>
  <c r="BE613" i="5"/>
  <c r="BE638" i="5"/>
  <c r="J56" i="4"/>
  <c r="J114" i="4"/>
  <c r="BE136" i="4"/>
  <c r="BE166" i="4"/>
  <c r="BE182" i="4"/>
  <c r="BE186" i="4"/>
  <c r="BE544" i="4"/>
  <c r="BE576" i="4"/>
  <c r="BE589" i="4"/>
  <c r="BE432" i="4"/>
  <c r="BE445" i="4"/>
  <c r="BE460" i="4"/>
  <c r="BK114" i="3"/>
  <c r="J114" i="3" s="1"/>
  <c r="J65" i="3" s="1"/>
  <c r="BK266" i="3"/>
  <c r="J266" i="3" s="1"/>
  <c r="J71" i="3" s="1"/>
  <c r="BE289" i="4"/>
  <c r="BE557" i="4"/>
  <c r="BE558" i="4"/>
  <c r="BE651" i="4"/>
  <c r="BE661" i="4"/>
  <c r="BE665" i="4"/>
  <c r="BE669" i="4"/>
  <c r="BE703" i="4"/>
  <c r="BE730" i="4"/>
  <c r="BE230" i="4"/>
  <c r="BE241" i="4"/>
  <c r="BE270" i="4"/>
  <c r="BE303" i="4"/>
  <c r="BE305" i="4"/>
  <c r="BE325" i="4"/>
  <c r="BE329" i="4"/>
  <c r="BE371" i="4"/>
  <c r="BE398" i="4"/>
  <c r="BE416" i="4"/>
  <c r="BE531" i="4"/>
  <c r="BE542" i="4"/>
  <c r="BE643" i="4"/>
  <c r="BE698" i="4"/>
  <c r="BE719" i="4"/>
  <c r="BE746" i="4"/>
  <c r="E105" i="4"/>
  <c r="F114" i="4"/>
  <c r="BE214" i="4"/>
  <c r="BE333" i="4"/>
  <c r="BE336" i="4"/>
  <c r="BE341" i="4"/>
  <c r="BE365" i="4"/>
  <c r="BE609" i="4"/>
  <c r="BE672" i="4"/>
  <c r="BE710" i="4"/>
  <c r="BE714" i="4"/>
  <c r="BE723" i="4"/>
  <c r="BE738" i="4"/>
  <c r="BE754" i="4"/>
  <c r="J283" i="3"/>
  <c r="J74" i="3" s="1"/>
  <c r="BE225" i="4"/>
  <c r="BE360" i="4"/>
  <c r="BE369" i="4"/>
  <c r="BE686" i="4"/>
  <c r="BE121" i="4"/>
  <c r="BE150" i="4"/>
  <c r="BE536" i="4"/>
  <c r="BE545" i="4"/>
  <c r="BE624" i="4"/>
  <c r="BK488" i="3"/>
  <c r="J488" i="3"/>
  <c r="J88" i="3" s="1"/>
  <c r="BE308" i="4"/>
  <c r="BE375" i="4"/>
  <c r="BE381" i="4"/>
  <c r="BE386" i="4"/>
  <c r="BE551" i="4"/>
  <c r="BE614" i="4"/>
  <c r="BE622" i="4"/>
  <c r="BE653" i="4"/>
  <c r="BE675" i="4"/>
  <c r="BE706" i="4"/>
  <c r="BE264" i="4"/>
  <c r="BE355" i="4"/>
  <c r="BE560" i="4"/>
  <c r="BE601" i="4"/>
  <c r="BE626" i="4"/>
  <c r="BE632" i="4"/>
  <c r="BE636" i="4"/>
  <c r="BE656" i="4"/>
  <c r="BE658" i="4"/>
  <c r="BE682" i="4"/>
  <c r="BK321" i="3"/>
  <c r="J321" i="3"/>
  <c r="J79" i="3"/>
  <c r="BE392" i="4"/>
  <c r="BE476" i="4"/>
  <c r="BE490" i="4"/>
  <c r="BE505" i="4"/>
  <c r="BE520" i="4"/>
  <c r="BE526" i="4"/>
  <c r="BE679" i="4"/>
  <c r="BE199" i="4"/>
  <c r="BE284" i="4"/>
  <c r="BE347" i="4"/>
  <c r="BE563" i="4"/>
  <c r="BE616" i="4"/>
  <c r="BE621" i="4"/>
  <c r="BE689" i="4"/>
  <c r="BE555" i="4"/>
  <c r="P372" i="2"/>
  <c r="R372" i="2"/>
  <c r="J113" i="2"/>
  <c r="J66" i="2" s="1"/>
  <c r="BK247" i="2"/>
  <c r="J247" i="2"/>
  <c r="J72" i="2" s="1"/>
  <c r="BE204" i="3"/>
  <c r="BE210" i="3"/>
  <c r="BE227" i="3"/>
  <c r="BE288" i="3"/>
  <c r="BE408" i="3"/>
  <c r="BE434" i="3"/>
  <c r="BE453" i="3"/>
  <c r="BE465" i="3"/>
  <c r="BE477" i="3"/>
  <c r="BE496" i="3"/>
  <c r="BE503" i="3"/>
  <c r="BE292" i="3"/>
  <c r="BE384" i="3"/>
  <c r="BE419" i="3"/>
  <c r="BE470" i="3"/>
  <c r="BE511" i="3"/>
  <c r="BK344" i="2"/>
  <c r="J344" i="2" s="1"/>
  <c r="J79" i="2" s="1"/>
  <c r="BE349" i="3"/>
  <c r="BE460" i="3"/>
  <c r="BE486" i="3"/>
  <c r="BE144" i="3"/>
  <c r="BE152" i="3"/>
  <c r="BE323" i="3"/>
  <c r="BE380" i="3"/>
  <c r="BE427" i="3"/>
  <c r="BE519" i="3"/>
  <c r="J373" i="2"/>
  <c r="J82" i="2" s="1"/>
  <c r="BK404" i="2"/>
  <c r="J404" i="2"/>
  <c r="J83" i="2" s="1"/>
  <c r="BE166" i="3"/>
  <c r="BE251" i="3"/>
  <c r="BE429" i="3"/>
  <c r="BE438" i="3"/>
  <c r="BE458" i="3"/>
  <c r="BE473" i="3"/>
  <c r="BE527" i="3"/>
  <c r="F59" i="3"/>
  <c r="J109" i="3"/>
  <c r="BE284" i="3"/>
  <c r="BE302" i="3"/>
  <c r="BE308" i="3"/>
  <c r="BE335" i="3"/>
  <c r="BK414" i="2"/>
  <c r="J414" i="2" s="1"/>
  <c r="J86" i="2" s="1"/>
  <c r="E100" i="3"/>
  <c r="BE116" i="3"/>
  <c r="BE361" i="3"/>
  <c r="BE374" i="3"/>
  <c r="BE448" i="3"/>
  <c r="J56" i="3"/>
  <c r="BE179" i="3"/>
  <c r="BE239" i="3"/>
  <c r="BE254" i="3"/>
  <c r="BE481" i="3"/>
  <c r="BE128" i="3"/>
  <c r="BE174" i="3"/>
  <c r="BE193" i="3"/>
  <c r="BE222" i="3"/>
  <c r="BE268" i="3"/>
  <c r="BE396" i="3"/>
  <c r="BE432" i="3"/>
  <c r="BE148" i="3"/>
  <c r="BE158" i="3"/>
  <c r="BE296" i="3"/>
  <c r="BE444" i="3"/>
  <c r="BE490" i="3"/>
  <c r="BE450" i="3"/>
  <c r="J59" i="2"/>
  <c r="J104" i="2"/>
  <c r="BE137" i="2"/>
  <c r="BE148" i="2"/>
  <c r="BE160" i="2"/>
  <c r="BE172" i="2"/>
  <c r="BE181" i="2"/>
  <c r="BE186" i="2"/>
  <c r="BE194" i="2"/>
  <c r="BE206" i="2"/>
  <c r="BE211" i="2"/>
  <c r="BE222" i="2"/>
  <c r="BE233" i="2"/>
  <c r="BE244" i="2"/>
  <c r="BE249" i="2"/>
  <c r="BE262" i="2"/>
  <c r="BE264" i="2"/>
  <c r="BE267" i="2"/>
  <c r="BE278" i="2"/>
  <c r="BE283" i="2"/>
  <c r="BE295" i="2"/>
  <c r="BE306" i="2"/>
  <c r="BE317" i="2"/>
  <c r="BE328" i="2"/>
  <c r="BE339" i="2"/>
  <c r="BE346" i="2"/>
  <c r="BE350" i="2"/>
  <c r="BE354" i="2"/>
  <c r="BE362" i="2"/>
  <c r="BE379" i="2"/>
  <c r="BE381" i="2"/>
  <c r="BE383" i="2"/>
  <c r="BE387" i="2"/>
  <c r="BE389" i="2"/>
  <c r="BE395" i="2"/>
  <c r="BE401" i="2"/>
  <c r="BE403" i="2"/>
  <c r="BC56" i="1"/>
  <c r="E50" i="2"/>
  <c r="F59" i="2"/>
  <c r="BE114" i="2"/>
  <c r="BE125" i="2"/>
  <c r="BE358" i="2"/>
  <c r="BE367" i="2"/>
  <c r="BE374" i="2"/>
  <c r="BA56" i="1"/>
  <c r="BB56" i="1"/>
  <c r="BE406" i="2"/>
  <c r="BE431" i="2"/>
  <c r="AW56" i="1"/>
  <c r="BE412" i="2"/>
  <c r="BE416" i="2"/>
  <c r="BD56" i="1"/>
  <c r="F39" i="12"/>
  <c r="BD68" i="1"/>
  <c r="J34" i="6"/>
  <c r="AW60" i="1" s="1"/>
  <c r="F35" i="14"/>
  <c r="BB70" i="1" s="1"/>
  <c r="J36" i="3"/>
  <c r="AW57" i="1"/>
  <c r="F36" i="12"/>
  <c r="BA68" i="1"/>
  <c r="F38" i="3"/>
  <c r="BC57" i="1"/>
  <c r="F38" i="10"/>
  <c r="BC65" i="1"/>
  <c r="F36" i="14"/>
  <c r="BC70" i="1" s="1"/>
  <c r="F39" i="11"/>
  <c r="BD66" i="1" s="1"/>
  <c r="F34" i="8"/>
  <c r="BA62" i="1"/>
  <c r="F37" i="11"/>
  <c r="BB66" i="1" s="1"/>
  <c r="F37" i="7"/>
  <c r="BD61" i="1"/>
  <c r="F38" i="13"/>
  <c r="BC69" i="1"/>
  <c r="F34" i="14"/>
  <c r="BA70" i="1" s="1"/>
  <c r="J34" i="14"/>
  <c r="AW70" i="1" s="1"/>
  <c r="F36" i="3"/>
  <c r="BA57" i="1"/>
  <c r="F36" i="11"/>
  <c r="BA66" i="1" s="1"/>
  <c r="F37" i="9"/>
  <c r="BB64" i="1"/>
  <c r="J34" i="8"/>
  <c r="AW62" i="1"/>
  <c r="F39" i="4"/>
  <c r="BD58" i="1" s="1"/>
  <c r="F38" i="9"/>
  <c r="BC64" i="1" s="1"/>
  <c r="F36" i="10"/>
  <c r="BA65" i="1"/>
  <c r="F35" i="5"/>
  <c r="BB59" i="1" s="1"/>
  <c r="J34" i="5"/>
  <c r="AW59" i="1"/>
  <c r="J36" i="12"/>
  <c r="AW68" i="1"/>
  <c r="F36" i="5"/>
  <c r="BC59" i="1" s="1"/>
  <c r="F37" i="10"/>
  <c r="BB65" i="1" s="1"/>
  <c r="F38" i="12"/>
  <c r="BC68" i="1"/>
  <c r="J36" i="9"/>
  <c r="AW64" i="1" s="1"/>
  <c r="F39" i="10"/>
  <c r="BD65" i="1"/>
  <c r="F37" i="14"/>
  <c r="BD70" i="1" s="1"/>
  <c r="F37" i="3"/>
  <c r="BB57" i="1" s="1"/>
  <c r="F38" i="11"/>
  <c r="BC66" i="1" s="1"/>
  <c r="F39" i="3"/>
  <c r="BD57" i="1"/>
  <c r="F36" i="6"/>
  <c r="BC60" i="1" s="1"/>
  <c r="F39" i="13"/>
  <c r="BD69" i="1"/>
  <c r="F35" i="6"/>
  <c r="BB60" i="1" s="1"/>
  <c r="F34" i="7"/>
  <c r="BA61" i="1" s="1"/>
  <c r="F36" i="13"/>
  <c r="BA69" i="1" s="1"/>
  <c r="F39" i="9"/>
  <c r="BD64" i="1"/>
  <c r="F36" i="9"/>
  <c r="BA64" i="1" s="1"/>
  <c r="F36" i="4"/>
  <c r="BA58" i="1" s="1"/>
  <c r="F37" i="6"/>
  <c r="BD60" i="1" s="1"/>
  <c r="F34" i="5"/>
  <c r="BA59" i="1" s="1"/>
  <c r="J36" i="4"/>
  <c r="AW58" i="1" s="1"/>
  <c r="J36" i="11"/>
  <c r="AW66" i="1"/>
  <c r="J36" i="10"/>
  <c r="AW65" i="1" s="1"/>
  <c r="F37" i="12"/>
  <c r="BB68" i="1"/>
  <c r="F37" i="4"/>
  <c r="BB58" i="1" s="1"/>
  <c r="F34" i="6"/>
  <c r="BA60" i="1" s="1"/>
  <c r="F36" i="8"/>
  <c r="BC62" i="1" s="1"/>
  <c r="F37" i="5"/>
  <c r="BD59" i="1"/>
  <c r="AS54" i="1"/>
  <c r="F38" i="4"/>
  <c r="BC58" i="1" s="1"/>
  <c r="J36" i="13"/>
  <c r="AW69" i="1" s="1"/>
  <c r="F37" i="13"/>
  <c r="BB69" i="1"/>
  <c r="F37" i="8"/>
  <c r="BD62" i="1"/>
  <c r="F35" i="8"/>
  <c r="BB62" i="1"/>
  <c r="R556" i="6" l="1"/>
  <c r="P90" i="10"/>
  <c r="AU65" i="1" s="1"/>
  <c r="BK491" i="5"/>
  <c r="J491" i="5" s="1"/>
  <c r="J85" i="5" s="1"/>
  <c r="J111" i="11"/>
  <c r="J68" i="11" s="1"/>
  <c r="J125" i="8"/>
  <c r="J63" i="8" s="1"/>
  <c r="BK486" i="6"/>
  <c r="J486" i="6" s="1"/>
  <c r="J78" i="6" s="1"/>
  <c r="J148" i="7"/>
  <c r="J69" i="7" s="1"/>
  <c r="BK265" i="2"/>
  <c r="J265" i="2" s="1"/>
  <c r="J76" i="2" s="1"/>
  <c r="J120" i="11"/>
  <c r="J70" i="11" s="1"/>
  <c r="J117" i="6"/>
  <c r="J62" i="6" s="1"/>
  <c r="J275" i="5"/>
  <c r="J71" i="5" s="1"/>
  <c r="J246" i="8"/>
  <c r="J71" i="8" s="1"/>
  <c r="J135" i="7"/>
  <c r="J67" i="7" s="1"/>
  <c r="BK112" i="2"/>
  <c r="J112" i="2" s="1"/>
  <c r="J65" i="2" s="1"/>
  <c r="BK430" i="4"/>
  <c r="J430" i="4" s="1"/>
  <c r="J82" i="4" s="1"/>
  <c r="BK121" i="9"/>
  <c r="BK120" i="9" s="1"/>
  <c r="J120" i="9" s="1"/>
  <c r="J69" i="9" s="1"/>
  <c r="BK680" i="6"/>
  <c r="J680" i="6" s="1"/>
  <c r="J87" i="6" s="1"/>
  <c r="BK318" i="8"/>
  <c r="BK311" i="8" s="1"/>
  <c r="J311" i="8" s="1"/>
  <c r="J79" i="8" s="1"/>
  <c r="J323" i="8"/>
  <c r="J84" i="8" s="1"/>
  <c r="P112" i="2"/>
  <c r="P111" i="2" s="1"/>
  <c r="P110" i="2" s="1"/>
  <c r="AU56" i="1" s="1"/>
  <c r="R220" i="5"/>
  <c r="T274" i="6"/>
  <c r="P498" i="6"/>
  <c r="T282" i="3"/>
  <c r="P751" i="6"/>
  <c r="T430" i="4"/>
  <c r="R100" i="14"/>
  <c r="BK322" i="5"/>
  <c r="J322" i="5"/>
  <c r="J73" i="5"/>
  <c r="R323" i="4"/>
  <c r="R118" i="4"/>
  <c r="R117" i="4"/>
  <c r="R491" i="5"/>
  <c r="T423" i="5"/>
  <c r="R106" i="8"/>
  <c r="R105" i="8"/>
  <c r="P363" i="4"/>
  <c r="P91" i="12"/>
  <c r="P90" i="12" s="1"/>
  <c r="P89" i="12" s="1"/>
  <c r="AU68" i="1" s="1"/>
  <c r="AU67" i="1" s="1"/>
  <c r="R99" i="11"/>
  <c r="R382" i="3"/>
  <c r="BK345" i="6"/>
  <c r="J345" i="6" s="1"/>
  <c r="J72" i="6" s="1"/>
  <c r="P220" i="5"/>
  <c r="P111" i="5"/>
  <c r="T498" i="6"/>
  <c r="T292" i="14"/>
  <c r="T270" i="14" s="1"/>
  <c r="T269" i="14" s="1"/>
  <c r="T491" i="5"/>
  <c r="R112" i="5"/>
  <c r="T100" i="14"/>
  <c r="R149" i="10"/>
  <c r="R90" i="10" s="1"/>
  <c r="R274" i="6"/>
  <c r="P323" i="4"/>
  <c r="T751" i="6"/>
  <c r="R265" i="2"/>
  <c r="R111" i="2"/>
  <c r="R110" i="2" s="1"/>
  <c r="P322" i="8"/>
  <c r="T119" i="4"/>
  <c r="R282" i="3"/>
  <c r="R113" i="3"/>
  <c r="R112" i="3"/>
  <c r="P168" i="11"/>
  <c r="P556" i="6"/>
  <c r="P321" i="3"/>
  <c r="P265" i="2"/>
  <c r="P292" i="14"/>
  <c r="P270" i="14"/>
  <c r="P269" i="14"/>
  <c r="P99" i="14"/>
  <c r="P98" i="14"/>
  <c r="AU70" i="1" s="1"/>
  <c r="P274" i="6"/>
  <c r="R100" i="9"/>
  <c r="P107" i="8"/>
  <c r="P106" i="8" s="1"/>
  <c r="P105" i="8" s="1"/>
  <c r="AU62" i="1" s="1"/>
  <c r="P282" i="8"/>
  <c r="R116" i="6"/>
  <c r="BK112" i="5"/>
  <c r="J112" i="5"/>
  <c r="J61" i="5"/>
  <c r="R292" i="14"/>
  <c r="R270" i="14"/>
  <c r="R269" i="14" s="1"/>
  <c r="BK379" i="4"/>
  <c r="J379" i="4" s="1"/>
  <c r="J79" i="4" s="1"/>
  <c r="P114" i="3"/>
  <c r="R751" i="6"/>
  <c r="P345" i="6"/>
  <c r="P116" i="6"/>
  <c r="P115" i="6"/>
  <c r="P114" i="6"/>
  <c r="AU60" i="1" s="1"/>
  <c r="T149" i="10"/>
  <c r="T90" i="10" s="1"/>
  <c r="T282" i="8"/>
  <c r="T323" i="4"/>
  <c r="BK274" i="6"/>
  <c r="J274" i="6" s="1"/>
  <c r="J68" i="6" s="1"/>
  <c r="T100" i="9"/>
  <c r="P100" i="9"/>
  <c r="AU64" i="1"/>
  <c r="T112" i="5"/>
  <c r="T111" i="5" s="1"/>
  <c r="T110" i="5" s="1"/>
  <c r="P561" i="4"/>
  <c r="T112" i="2"/>
  <c r="T111" i="2" s="1"/>
  <c r="T110" i="2" s="1"/>
  <c r="T211" i="8"/>
  <c r="T106" i="8" s="1"/>
  <c r="T105" i="8" s="1"/>
  <c r="P491" i="5"/>
  <c r="R498" i="6"/>
  <c r="BK282" i="3"/>
  <c r="J282" i="3" s="1"/>
  <c r="J73" i="3" s="1"/>
  <c r="T168" i="11"/>
  <c r="T99" i="11"/>
  <c r="R345" i="6"/>
  <c r="T114" i="3"/>
  <c r="T113" i="3" s="1"/>
  <c r="T112" i="3" s="1"/>
  <c r="R322" i="5"/>
  <c r="P382" i="3"/>
  <c r="P99" i="11"/>
  <c r="AU66" i="1"/>
  <c r="BK481" i="5"/>
  <c r="J481" i="5"/>
  <c r="J83" i="5" s="1"/>
  <c r="BK423" i="5"/>
  <c r="J423" i="5" s="1"/>
  <c r="J77" i="5" s="1"/>
  <c r="BK201" i="13"/>
  <c r="J201" i="13" s="1"/>
  <c r="J69" i="13" s="1"/>
  <c r="BK751" i="6"/>
  <c r="J751" i="6"/>
  <c r="J90" i="6"/>
  <c r="BK300" i="3"/>
  <c r="J300" i="3"/>
  <c r="J76" i="3" s="1"/>
  <c r="BK260" i="2"/>
  <c r="J260" i="2" s="1"/>
  <c r="J74" i="2" s="1"/>
  <c r="BK475" i="3"/>
  <c r="J475" i="3" s="1"/>
  <c r="J85" i="3" s="1"/>
  <c r="BK708" i="4"/>
  <c r="J708" i="4"/>
  <c r="J91" i="4"/>
  <c r="BK119" i="4"/>
  <c r="J119" i="4"/>
  <c r="J65" i="4" s="1"/>
  <c r="BK100" i="14"/>
  <c r="J318" i="14"/>
  <c r="J78" i="14"/>
  <c r="BK292" i="14"/>
  <c r="J292" i="14" s="1"/>
  <c r="J72" i="14" s="1"/>
  <c r="BK269" i="8"/>
  <c r="J269" i="8"/>
  <c r="J72" i="8"/>
  <c r="BK271" i="14"/>
  <c r="BK312" i="14"/>
  <c r="J312" i="14" s="1"/>
  <c r="J75" i="14" s="1"/>
  <c r="BK90" i="12"/>
  <c r="J90" i="12"/>
  <c r="J64" i="12" s="1"/>
  <c r="BK100" i="11"/>
  <c r="J100" i="11"/>
  <c r="J64" i="11"/>
  <c r="BK90" i="10"/>
  <c r="J90" i="10"/>
  <c r="J63" i="10" s="1"/>
  <c r="BK101" i="9"/>
  <c r="BK100" i="9" s="1"/>
  <c r="J100" i="9" s="1"/>
  <c r="J63" i="9" s="1"/>
  <c r="J318" i="8"/>
  <c r="J81" i="8"/>
  <c r="BK91" i="7"/>
  <c r="BK90" i="7"/>
  <c r="J90" i="7"/>
  <c r="J59" i="7" s="1"/>
  <c r="BK556" i="6"/>
  <c r="J556" i="6" s="1"/>
  <c r="J83" i="6" s="1"/>
  <c r="BK372" i="2"/>
  <c r="J372" i="2"/>
  <c r="J81" i="2" s="1"/>
  <c r="F33" i="8"/>
  <c r="AZ62" i="1" s="1"/>
  <c r="J35" i="12"/>
  <c r="AV68" i="1" s="1"/>
  <c r="AT68" i="1" s="1"/>
  <c r="F33" i="14"/>
  <c r="AZ70" i="1"/>
  <c r="F35" i="11"/>
  <c r="AZ66" i="1" s="1"/>
  <c r="J33" i="14"/>
  <c r="AV70" i="1"/>
  <c r="AT70" i="1"/>
  <c r="BC63" i="1"/>
  <c r="AY63" i="1" s="1"/>
  <c r="J35" i="10"/>
  <c r="AV65" i="1" s="1"/>
  <c r="AT65" i="1" s="1"/>
  <c r="BB55" i="1"/>
  <c r="AX55" i="1"/>
  <c r="J33" i="6"/>
  <c r="AV60" i="1" s="1"/>
  <c r="AT60" i="1" s="1"/>
  <c r="J35" i="9"/>
  <c r="AV64" i="1"/>
  <c r="AT64" i="1"/>
  <c r="F35" i="9"/>
  <c r="AZ64" i="1"/>
  <c r="BA63" i="1"/>
  <c r="AW63" i="1"/>
  <c r="F35" i="2"/>
  <c r="AZ56" i="1"/>
  <c r="F35" i="4"/>
  <c r="AZ58" i="1" s="1"/>
  <c r="F35" i="3"/>
  <c r="AZ57" i="1" s="1"/>
  <c r="F33" i="7"/>
  <c r="AZ61" i="1"/>
  <c r="J33" i="8"/>
  <c r="AV62" i="1"/>
  <c r="AT62" i="1" s="1"/>
  <c r="BC67" i="1"/>
  <c r="AY67" i="1" s="1"/>
  <c r="F35" i="13"/>
  <c r="AZ69" i="1" s="1"/>
  <c r="J35" i="11"/>
  <c r="AV66" i="1"/>
  <c r="AT66" i="1"/>
  <c r="BA67" i="1"/>
  <c r="AW67" i="1"/>
  <c r="J35" i="4"/>
  <c r="AV58" i="1" s="1"/>
  <c r="AT58" i="1" s="1"/>
  <c r="J33" i="7"/>
  <c r="AV61" i="1" s="1"/>
  <c r="AT61" i="1" s="1"/>
  <c r="BD55" i="1"/>
  <c r="F33" i="5"/>
  <c r="AZ59" i="1"/>
  <c r="BD63" i="1"/>
  <c r="BA55" i="1"/>
  <c r="AW55" i="1" s="1"/>
  <c r="J33" i="5"/>
  <c r="AV59" i="1" s="1"/>
  <c r="AT59" i="1" s="1"/>
  <c r="BD67" i="1"/>
  <c r="BC55" i="1"/>
  <c r="AY55" i="1"/>
  <c r="F35" i="10"/>
  <c r="AZ65" i="1"/>
  <c r="J35" i="3"/>
  <c r="AV57" i="1"/>
  <c r="AT57" i="1"/>
  <c r="F35" i="12"/>
  <c r="AZ68" i="1" s="1"/>
  <c r="BB63" i="1"/>
  <c r="AX63" i="1"/>
  <c r="J35" i="13"/>
  <c r="AV69" i="1"/>
  <c r="AT69" i="1" s="1"/>
  <c r="J35" i="2"/>
  <c r="AV56" i="1" s="1"/>
  <c r="AT56" i="1" s="1"/>
  <c r="BB67" i="1"/>
  <c r="AX67" i="1"/>
  <c r="F33" i="6"/>
  <c r="AZ60" i="1" s="1"/>
  <c r="J121" i="9" l="1"/>
  <c r="J70" i="9" s="1"/>
  <c r="BK111" i="2"/>
  <c r="BK110" i="2" s="1"/>
  <c r="J110" i="2" s="1"/>
  <c r="J63" i="2" s="1"/>
  <c r="T99" i="14"/>
  <c r="T98" i="14" s="1"/>
  <c r="P118" i="4"/>
  <c r="P117" i="4"/>
  <c r="AU58" i="1"/>
  <c r="R111" i="5"/>
  <c r="R110" i="5"/>
  <c r="P113" i="3"/>
  <c r="P112" i="3"/>
  <c r="AU57" i="1"/>
  <c r="BK270" i="14"/>
  <c r="J270" i="14"/>
  <c r="J67" i="14" s="1"/>
  <c r="T118" i="4"/>
  <c r="T117" i="4"/>
  <c r="R99" i="14"/>
  <c r="R98" i="14"/>
  <c r="R115" i="6"/>
  <c r="R114" i="6"/>
  <c r="P110" i="5"/>
  <c r="AU59" i="1"/>
  <c r="T115" i="6"/>
  <c r="T114" i="6" s="1"/>
  <c r="BK472" i="5"/>
  <c r="J472" i="5"/>
  <c r="J81" i="5" s="1"/>
  <c r="BK115" i="6"/>
  <c r="BK114" i="6"/>
  <c r="J114" i="6"/>
  <c r="J30" i="6" s="1"/>
  <c r="AG60" i="1" s="1"/>
  <c r="AN60" i="1" s="1"/>
  <c r="BK200" i="13"/>
  <c r="J200" i="13"/>
  <c r="J68" i="13"/>
  <c r="J271" i="14"/>
  <c r="J68" i="14"/>
  <c r="BK382" i="3"/>
  <c r="J382" i="3"/>
  <c r="J82" i="3"/>
  <c r="BK561" i="4"/>
  <c r="J561" i="4"/>
  <c r="J88" i="4"/>
  <c r="J100" i="14"/>
  <c r="J61" i="14"/>
  <c r="BK106" i="8"/>
  <c r="BK105" i="8"/>
  <c r="J105" i="8"/>
  <c r="J59" i="8"/>
  <c r="BK89" i="12"/>
  <c r="J89" i="12"/>
  <c r="BK99" i="11"/>
  <c r="J99" i="11" s="1"/>
  <c r="J63" i="11" s="1"/>
  <c r="J101" i="9"/>
  <c r="J64" i="9"/>
  <c r="J91" i="7"/>
  <c r="J60" i="7"/>
  <c r="J59" i="6"/>
  <c r="J115" i="6"/>
  <c r="J60" i="6"/>
  <c r="J32" i="9"/>
  <c r="AG64" i="1" s="1"/>
  <c r="BA54" i="1"/>
  <c r="AW54" i="1" s="1"/>
  <c r="AK30" i="1" s="1"/>
  <c r="J32" i="2"/>
  <c r="AG56" i="1"/>
  <c r="J30" i="7"/>
  <c r="AG61" i="1"/>
  <c r="AN61" i="1"/>
  <c r="BB54" i="1"/>
  <c r="AX54" i="1"/>
  <c r="AZ67" i="1"/>
  <c r="AV67" i="1"/>
  <c r="AT67" i="1"/>
  <c r="AZ55" i="1"/>
  <c r="AV55" i="1"/>
  <c r="AT55" i="1"/>
  <c r="J32" i="10"/>
  <c r="AG65" i="1" s="1"/>
  <c r="AN65" i="1" s="1"/>
  <c r="J32" i="12"/>
  <c r="AG68" i="1" s="1"/>
  <c r="BD54" i="1"/>
  <c r="W33" i="1" s="1"/>
  <c r="AZ63" i="1"/>
  <c r="AV63" i="1"/>
  <c r="AT63" i="1"/>
  <c r="AU63" i="1"/>
  <c r="BC54" i="1"/>
  <c r="AY54" i="1" s="1"/>
  <c r="J111" i="2" l="1"/>
  <c r="J64" i="2" s="1"/>
  <c r="J39" i="6"/>
  <c r="BK111" i="5"/>
  <c r="BK110" i="5"/>
  <c r="J110" i="5" s="1"/>
  <c r="J30" i="5" s="1"/>
  <c r="AG59" i="1" s="1"/>
  <c r="AN59" i="1" s="1"/>
  <c r="BK113" i="3"/>
  <c r="J113" i="3"/>
  <c r="J64" i="3"/>
  <c r="BK269" i="14"/>
  <c r="J269" i="14"/>
  <c r="J66" i="14"/>
  <c r="BK118" i="4"/>
  <c r="BK117" i="4" s="1"/>
  <c r="J117" i="4" s="1"/>
  <c r="J32" i="4" s="1"/>
  <c r="AG58" i="1" s="1"/>
  <c r="AN58" i="1" s="1"/>
  <c r="J106" i="8"/>
  <c r="J60" i="8"/>
  <c r="BK93" i="13"/>
  <c r="J93" i="13"/>
  <c r="J64" i="13"/>
  <c r="J41" i="12"/>
  <c r="J63" i="12"/>
  <c r="AN68" i="1"/>
  <c r="J41" i="10"/>
  <c r="J41" i="9"/>
  <c r="AN64" i="1"/>
  <c r="J39" i="7"/>
  <c r="J41" i="2"/>
  <c r="AN56" i="1"/>
  <c r="W32" i="1"/>
  <c r="J32" i="11"/>
  <c r="AG66" i="1"/>
  <c r="AN66" i="1"/>
  <c r="AZ54" i="1"/>
  <c r="AV54" i="1" s="1"/>
  <c r="AK29" i="1" s="1"/>
  <c r="W30" i="1"/>
  <c r="AU55" i="1"/>
  <c r="AU54" i="1"/>
  <c r="J30" i="8"/>
  <c r="AG62" i="1"/>
  <c r="AN62" i="1"/>
  <c r="W31" i="1"/>
  <c r="BK112" i="3" l="1"/>
  <c r="J112" i="3"/>
  <c r="J63" i="3"/>
  <c r="J118" i="4"/>
  <c r="J64" i="4"/>
  <c r="BK99" i="14"/>
  <c r="J99" i="14"/>
  <c r="J60" i="14"/>
  <c r="J39" i="5"/>
  <c r="J41" i="4"/>
  <c r="J63" i="4"/>
  <c r="BK92" i="13"/>
  <c r="J92" i="13" s="1"/>
  <c r="J63" i="13" s="1"/>
  <c r="J59" i="5"/>
  <c r="J111" i="5"/>
  <c r="J60" i="5"/>
  <c r="J39" i="8"/>
  <c r="J41" i="11"/>
  <c r="AT54" i="1"/>
  <c r="AG63" i="1"/>
  <c r="W29" i="1"/>
  <c r="BK98" i="14" l="1"/>
  <c r="J98" i="14" s="1"/>
  <c r="J30" i="14" s="1"/>
  <c r="AG70" i="1" s="1"/>
  <c r="AN63" i="1"/>
  <c r="J32" i="3"/>
  <c r="AG57" i="1"/>
  <c r="AN57" i="1"/>
  <c r="J32" i="13"/>
  <c r="AG69" i="1" s="1"/>
  <c r="AN69" i="1" s="1"/>
  <c r="J39" i="14" l="1"/>
  <c r="J41" i="3"/>
  <c r="J41" i="13"/>
  <c r="J59" i="14"/>
  <c r="AN70" i="1"/>
  <c r="AG67" i="1"/>
  <c r="AN67" i="1"/>
  <c r="AG55" i="1"/>
  <c r="AG54" i="1" s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<sst xmlns="http://schemas.openxmlformats.org/spreadsheetml/2006/main" count="43775" uniqueCount="3039">
  <si>
    <t>Export Komplet</t>
  </si>
  <si>
    <t>VZ</t>
  </si>
  <si>
    <t>2.0</t>
  </si>
  <si>
    <t>ZAMOK</t>
  </si>
  <si>
    <t>False</t>
  </si>
  <si>
    <t>{c92708fa-6530-486d-8c9f-7d499353af5f}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</si>
  <si>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</si>
  <si>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</si>
  <si>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</si>
  <si>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</si>
  <si>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</si>
  <si>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</si>
  <si>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</si>
  <si>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</si>
  <si>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</si>
  <si>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</si>
  <si>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</si>
  <si>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Ohře – Dalovice-Všeborovice</t>
  </si>
  <si>
    <t>KSO:</t>
  </si>
  <si>
    <t/>
  </si>
  <si>
    <t>CC-CZ:</t>
  </si>
  <si>
    <t>Místo:</t>
  </si>
  <si>
    <t>Dalovice - Všeborovice</t>
  </si>
  <si>
    <t>Datum:</t>
  </si>
  <si>
    <t>3. 8. 2023</t>
  </si>
  <si>
    <t>Zadavatel:</t>
  </si>
  <si>
    <t>IČ:</t>
  </si>
  <si>
    <t>70891168</t>
  </si>
  <si>
    <t>Karlovarský kraj</t>
  </si>
  <si>
    <t>DIČ:</t>
  </si>
  <si>
    <t>Uchazeč:</t>
  </si>
  <si>
    <t>Vyplň údaj</t>
  </si>
  <si>
    <t>Projektant:</t>
  </si>
  <si>
    <t>26342669</t>
  </si>
  <si>
    <t>PONTIKA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</si>
  <si>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</si>
  <si>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</si>
  <si>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</si>
  <si>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</si>
  <si>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Položky soupisu prací, které mají ve sloupci "Cenová soustava" uvedeno "vlastní", nepocházejí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</si>
  <si>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</si>
  <si>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</si>
  <si>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</si>
  <si>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</si>
  <si>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</si>
  <si>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</si>
  <si>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</si>
  <si>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</si>
  <si>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</si>
  <si>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</si>
  <si>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</si>
  <si>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</si>
  <si>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</si>
  <si>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</si>
  <si>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</si>
  <si>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</si>
  <si>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</si>
  <si>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</si>
  <si>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</si>
  <si>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</si>
  <si>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</si>
  <si>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</si>
  <si>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</si>
  <si>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</si>
  <si>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</si>
  <si>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</si>
  <si>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</si>
  <si>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</si>
  <si>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</si>
  <si>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</si>
  <si>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</si>
  <si>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</si>
  <si>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</si>
  <si>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</si>
  <si>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</si>
  <si>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</si>
  <si>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</si>
  <si>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</si>
  <si>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</si>
  <si>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Cyklostezka</t>
  </si>
  <si>
    <t>STA</t>
  </si>
  <si>
    <t>1</t>
  </si>
  <si>
    <t>{628a5c6e-59c1-44b2-8618-5c4a0e707c67}</t>
  </si>
  <si>
    <t>/</t>
  </si>
  <si>
    <t>SO 101.1</t>
  </si>
  <si>
    <t>Cyklostezka_úsek č. 1</t>
  </si>
  <si>
    <t>Soupis</t>
  </si>
  <si>
    <t>{fffafc5a-49f8-4150-8911-3997cecd9cdd}</t>
  </si>
  <si>
    <t>SO 101.2</t>
  </si>
  <si>
    <t>Cyklostezka_úsek č. 2</t>
  </si>
  <si>
    <t>{e5ca4822-fb2a-4ee8-a1c0-9d14d0a6d808}</t>
  </si>
  <si>
    <t>SO 101.3</t>
  </si>
  <si>
    <t>Cyklostezka_úsek č. 3</t>
  </si>
  <si>
    <t>{92431af4-8662-42bd-b38f-115857cb0e1a}</t>
  </si>
  <si>
    <t>SO 202</t>
  </si>
  <si>
    <t>Lávka přes Vitický potok</t>
  </si>
  <si>
    <t>{9c3ae2d5-ae9e-4c4f-98eb-6be5fe7d0319}</t>
  </si>
  <si>
    <t>SO 203</t>
  </si>
  <si>
    <t>Zárubní zeď vlevo</t>
  </si>
  <si>
    <t>{a7448569-7abf-4939-a9db-8d4cc1d88e91}</t>
  </si>
  <si>
    <t>SO 204</t>
  </si>
  <si>
    <t>Tunel pro cyklostezku</t>
  </si>
  <si>
    <t>{d15d1f9d-618d-4ea0-a207-f2e72690adfe}</t>
  </si>
  <si>
    <t>SO 205</t>
  </si>
  <si>
    <t>{f1a97427-a300-46fa-9a13-6e0e052be3bf}</t>
  </si>
  <si>
    <t>SO 401</t>
  </si>
  <si>
    <t>Veřejné osvětlení</t>
  </si>
  <si>
    <t>{b891b66b-7097-4252-bfad-0cc182ad3077}</t>
  </si>
  <si>
    <t>SO 401.1</t>
  </si>
  <si>
    <t>Veřejné osvětlení_úsek č. 1</t>
  </si>
  <si>
    <t>{bfaa234e-4481-4b29-8f53-dd13c38d4e21}</t>
  </si>
  <si>
    <t>SO 401.2</t>
  </si>
  <si>
    <t>Veřejné osvětlení_úsek č. 2</t>
  </si>
  <si>
    <t>{434fadc9-f2f6-4896-aa3b-149e9dfc2a47}</t>
  </si>
  <si>
    <t>SO 401.3</t>
  </si>
  <si>
    <t>Veřejné osvětlení_úsek č. 3</t>
  </si>
  <si>
    <t>{5981a037-9037-4565-9dc3-47bc9cbdf285}</t>
  </si>
  <si>
    <t>SO 801</t>
  </si>
  <si>
    <t>Sadové úpravy</t>
  </si>
  <si>
    <t>{9db990a5-18ab-4ea8-9d63-2a2deac9e085}</t>
  </si>
  <si>
    <t>SO 801.1</t>
  </si>
  <si>
    <t>Odstranění zeleně</t>
  </si>
  <si>
    <t>{d2e8cd0a-d99a-4a53-9300-f7e558c08548}</t>
  </si>
  <si>
    <t>SO 801.2</t>
  </si>
  <si>
    <t>Náhradní výsadba</t>
  </si>
  <si>
    <t>{ab051757-a3f9-4dad-90b4-e04731633321}</t>
  </si>
  <si>
    <t>VRN</t>
  </si>
  <si>
    <t>Vedlejší rozpočtové náklady</t>
  </si>
  <si>
    <t>{60780bb3-d00c-4cdc-9c73-e510d7663044}</t>
  </si>
  <si>
    <t>KRYCÍ LIST SOUPISU PRACÍ</t>
  </si>
  <si>
    <t>Objekt:</t>
  </si>
  <si>
    <t>SO 101 - Cyklostezka</t>
  </si>
  <si>
    <t>Soupis:</t>
  </si>
  <si>
    <t>SO 101.1 - Cyklostezka_úsek č. 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</si>
  <si>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</si>
  <si>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</si>
  <si>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</si>
  <si>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</si>
  <si>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</si>
  <si>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</si>
  <si>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</si>
  <si>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</si>
  <si>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</si>
  <si>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</si>
  <si>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</si>
  <si>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</si>
  <si>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</si>
  <si>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</si>
  <si>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</si>
  <si>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</si>
  <si>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</si>
  <si>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</si>
  <si>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</si>
  <si>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</si>
  <si>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</si>
  <si>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</si>
  <si>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</si>
  <si>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</si>
  <si>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 hmot a manipulace se sutí</t>
  </si>
  <si>
    <t xml:space="preserve">        997 - Přesun sutě</t>
  </si>
  <si>
    <t xml:space="preserve">    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</si>
  <si>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</si>
  <si>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</si>
  <si>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</si>
  <si>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</si>
  <si>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</si>
  <si>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</si>
  <si>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</si>
  <si>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</si>
  <si>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</si>
  <si>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</si>
  <si>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</si>
  <si>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</si>
  <si>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</si>
  <si>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</si>
  <si>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</si>
  <si>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</si>
  <si>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</si>
  <si>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</si>
  <si>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</si>
  <si>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</si>
  <si>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</si>
  <si>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</si>
  <si>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</si>
  <si>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113154123</t>
  </si>
  <si>
    <t>Frézování živičného podkladu nebo krytu s naložením na dopravní prostředek plochy do 500 m2 bez překážek v trase pruhu šířky přes 0,5 m do 1 m, tloušťky vrstvy 50 mm</t>
  </si>
  <si>
    <t>m2</t>
  </si>
  <si>
    <t>CS ÚRS 2023 02</t>
  </si>
  <si>
    <t>4</t>
  </si>
  <si>
    <t>3</t>
  </si>
  <si>
    <t>Online PSC</t>
  </si>
  <si>
    <t>https://podminky.urs.cz/item/CS_URS_2023_02/113154123</t>
  </si>
  <si>
    <t>VV</t>
  </si>
  <si>
    <t>*projektová dokumentace – výkresy a technická zpráva</t>
  </si>
  <si>
    <t>C.3.1 Koordinační situační výkres – 1. část</t>
  </si>
  <si>
    <t>SO 101_2_Podélné profily</t>
  </si>
  <si>
    <t>SO 101_3_Vzorové příčné řezy</t>
  </si>
  <si>
    <t>SO 101_4_Charakteristické příčné řezy</t>
  </si>
  <si>
    <t>.</t>
  </si>
  <si>
    <t>změřeno v programu AutoCAD</t>
  </si>
  <si>
    <t>444,00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</si>
  <si>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</si>
  <si>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</si>
  <si>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</si>
  <si>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</si>
  <si>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https://podminky.urs.cz/item/CS_URS_2023_02/113202111</t>
  </si>
  <si>
    <t>150,00</t>
  </si>
  <si>
    <t>12</t>
  </si>
  <si>
    <t>Zemní práce - odkopávky a prokopávky</t>
  </si>
  <si>
    <t>121151113</t>
  </si>
  <si>
    <t>Sejmutí ornice strojně při souvislé ploše přes 100 do 500 m2, tl. vrstvy do 200 mm</t>
  </si>
  <si>
    <t>6</t>
  </si>
  <si>
    <t>https://podminky.urs.cz/item/CS_URS_2023_02/121151113</t>
  </si>
  <si>
    <t>158,25*2,181</t>
  </si>
  <si>
    <t>122251104</t>
  </si>
  <si>
    <t>Odkopávky a prokopávky nezapažené strojně v hornině třídy těžitelnosti I skupiny 3 přes 100 do 500 m3</t>
  </si>
  <si>
    <t>m3</t>
  </si>
  <si>
    <t>8</t>
  </si>
  <si>
    <t>https://podminky.urs.cz/item/CS_URS_2023_02/122251104</t>
  </si>
  <si>
    <t>117,0</t>
  </si>
  <si>
    <t>13</t>
  </si>
  <si>
    <t>Zemní práce - hloubené vykopávky</t>
  </si>
  <si>
    <t>5</t>
  </si>
  <si>
    <t>133251101</t>
  </si>
  <si>
    <t>Hloubení nezapažených šachet strojně v hornině třídy těžitelnosti I skupiny 3 do 20 m3</t>
  </si>
  <si>
    <t>10</t>
  </si>
  <si>
    <t>https://podminky.urs.cz/item/CS_URS_2023_02/133251101</t>
  </si>
  <si>
    <t>*patky zábradlí</t>
  </si>
  <si>
    <t>((0,5*0,5)*0,6)*81</t>
  </si>
  <si>
    <t>16</t>
  </si>
  <si>
    <t>Zemní práce - přemístění výkopku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</si>
  <si>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</si>
  <si>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</si>
  <si>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-1352458785</t>
  </si>
  <si>
    <t>https://podminky.urs.cz/item/CS_URS_2023_02/162351103</t>
  </si>
  <si>
    <t>uloženo na meziskládku - zpětně využito při výstavbě</t>
  </si>
  <si>
    <t>přemístění z meziskládky k místu využití je zahrnuto v SO 101.2</t>
  </si>
  <si>
    <t>117,0-64,17</t>
  </si>
  <si>
    <t>ornice - odvoz na meziskládku a zpět k rozprostření</t>
  </si>
  <si>
    <t>345,143*0,2*2,0</t>
  </si>
  <si>
    <t>7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</si>
  <si>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</si>
  <si>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</si>
  <si>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-2070589253</t>
  </si>
  <si>
    <t>https://podminky.urs.cz/item/CS_URS_2023_02/162551108</t>
  </si>
  <si>
    <t>odvoz na recyklační skládku</t>
  </si>
  <si>
    <t>64,17+12,15</t>
  </si>
  <si>
    <t>167151111</t>
  </si>
  <si>
    <t>Nakládání, skládání a překládání neulehlého výkopku nebo sypaniny strojně nakládání, množství přes 100 m3, z hornin třídy těžitelnosti I, skupiny 1 až 3</t>
  </si>
  <si>
    <t>-1573221320</t>
  </si>
  <si>
    <t>https://podminky.urs.cz/item/CS_URS_2023_02/167151111</t>
  </si>
  <si>
    <t>nakládání výkopku, materiálů z pol. č. 113154123, 113202111 je zahrnuto v SO 101.2</t>
  </si>
  <si>
    <t>nakládání ornice na meziskládce k rozprostření</t>
  </si>
  <si>
    <t>345,143*0,2</t>
  </si>
  <si>
    <t>17</t>
  </si>
  <si>
    <t>Zemní práce - konstrukce ze zemin</t>
  </si>
  <si>
    <t>9</t>
  </si>
  <si>
    <t>171251201</t>
  </si>
  <si>
    <t>Uložení sypaniny na skládky nebo meziskládky bez hutnění s upravením uložené sypaniny do předepsaného tvaru</t>
  </si>
  <si>
    <t>https://podminky.urs.cz/item/CS_URS_2023_02/171251201</t>
  </si>
  <si>
    <t>na recyklační skládku</t>
  </si>
  <si>
    <t>76,32</t>
  </si>
  <si>
    <t>Mezisoučet</t>
  </si>
  <si>
    <t>na meziskládku - zpětně využito při výstavbě</t>
  </si>
  <si>
    <t>výkopek</t>
  </si>
  <si>
    <t>52,83</t>
  </si>
  <si>
    <t>ornice</t>
  </si>
  <si>
    <t>171201231</t>
  </si>
  <si>
    <t>Poplatek za uložení stavebního odpadu na recyklační skládce (skládkovné) zeminy a kamení zatříděného do Katalogu odpadů pod kódem 17 05 04</t>
  </si>
  <si>
    <t>t</t>
  </si>
  <si>
    <t>18</t>
  </si>
  <si>
    <t>https://podminky.urs.cz/item/CS_URS_2023_02/171201231</t>
  </si>
  <si>
    <t>76,32*1,8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</si>
  <si>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</si>
  <si>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</si>
  <si>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</si>
  <si>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20</t>
  </si>
  <si>
    <t>https://podminky.urs.cz/item/CS_URS_2023_02/181951112</t>
  </si>
  <si>
    <t>678,0</t>
  </si>
  <si>
    <t>181351104</t>
  </si>
  <si>
    <t>Rozprostření a urovnání ornice v rovině nebo ve svahu sklonu do 1:5 strojně při souvislé ploše přes 100 do 500 m2, tl. vrstvy přes 200 do 250 mm</t>
  </si>
  <si>
    <t>22</t>
  </si>
  <si>
    <t>https://podminky.urs.cz/item/CS_URS_2023_02/181351104</t>
  </si>
  <si>
    <t>140,0</t>
  </si>
  <si>
    <t>181411131</t>
  </si>
  <si>
    <t>Založení trávníku na půdě předem připravené plochy do 1000 m2 výsevem včetně utažení parkového v rovině nebo na svahu do 1:5</t>
  </si>
  <si>
    <t>24</t>
  </si>
  <si>
    <t>https://podminky.urs.cz/item/CS_URS_2023_02/181411131</t>
  </si>
  <si>
    <t>14</t>
  </si>
  <si>
    <t>M</t>
  </si>
  <si>
    <t>00572410</t>
  </si>
  <si>
    <t>osivo směs travní parková</t>
  </si>
  <si>
    <t>kg</t>
  </si>
  <si>
    <t>26</t>
  </si>
  <si>
    <t>140*0,02 "Přepočtené koeficientem množství</t>
  </si>
  <si>
    <t>Zakládání</t>
  </si>
  <si>
    <t>27</t>
  </si>
  <si>
    <t>Zakládání - základy</t>
  </si>
  <si>
    <t>275313611</t>
  </si>
  <si>
    <t>Základy z betonu prostého patky a bloky z betonu kamenem neprokládaného tř. C 16/20</t>
  </si>
  <si>
    <t>38</t>
  </si>
  <si>
    <t>https://podminky.urs.cz/item/CS_URS_2023_02/275313611</t>
  </si>
  <si>
    <t>((0,5*0,5)*0,6)*81,0</t>
  </si>
  <si>
    <t>Vodorovné konstrukce</t>
  </si>
  <si>
    <t>45</t>
  </si>
  <si>
    <t>Podkladní a vedlejší konstrukce kromě vozovek a železničního svršku</t>
  </si>
  <si>
    <t>452112112</t>
  </si>
  <si>
    <t>Osazení betonových dílců prstenců nebo rámů pod poklopy a mříže, výšky do 100 mm</t>
  </si>
  <si>
    <t>kus</t>
  </si>
  <si>
    <t>40</t>
  </si>
  <si>
    <t>https://podminky.urs.cz/item/CS_URS_2023_02/452112112</t>
  </si>
  <si>
    <t>59224013</t>
  </si>
  <si>
    <t>prstenec šachtový vyrovnávací betonový 625x100x100mm</t>
  </si>
  <si>
    <t>42</t>
  </si>
  <si>
    <t>Komunikace pozemní</t>
  </si>
  <si>
    <t>56</t>
  </si>
  <si>
    <t>Podkladní vrstvy komunikací, letišť a ploch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</si>
  <si>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</si>
  <si>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</si>
  <si>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44</t>
  </si>
  <si>
    <t>https://podminky.urs.cz/item/CS_URS_2023_02/561121114</t>
  </si>
  <si>
    <t>234,0</t>
  </si>
  <si>
    <t>19</t>
  </si>
  <si>
    <t>58380651</t>
  </si>
  <si>
    <t>kámen lomový netříděný žula odval</t>
  </si>
  <si>
    <t>1446464060</t>
  </si>
  <si>
    <t>P</t>
  </si>
  <si>
    <t>Poznámka k položce:_x000D_
včetně dopravy na stavbu</t>
  </si>
  <si>
    <t>234,0*0,54 "Přepočtené koeficientem množství</t>
  </si>
  <si>
    <t>564911511</t>
  </si>
  <si>
    <t>Podklad nebo podsyp z R-materiálu s rozprostřením a zhutněním plochy přes 100 m2, po zhutnění tl. 50 mm</t>
  </si>
  <si>
    <t>48</t>
  </si>
  <si>
    <t>https://podminky.urs.cz/item/CS_URS_2023_02/564911511</t>
  </si>
  <si>
    <t>57</t>
  </si>
  <si>
    <t>Kryty pozemních komunikací letišť a ploch z kameniva nebo živičné</t>
  </si>
  <si>
    <t>573111115</t>
  </si>
  <si>
    <t>Postřik infiltrační PI z asfaltu silničního s posypem kamenivem, v množství 2,50 kg/m2</t>
  </si>
  <si>
    <t>50</t>
  </si>
  <si>
    <t>https://podminky.urs.cz/item/CS_URS_2023_02/573111115</t>
  </si>
  <si>
    <t>573211112</t>
  </si>
  <si>
    <t>Postřik spojovací PS bez posypu kamenivem z asfaltu silničního, v množství 0,70 kg/m2</t>
  </si>
  <si>
    <t>52</t>
  </si>
  <si>
    <t>https://podminky.urs.cz/item/CS_URS_2023_02/573211112</t>
  </si>
  <si>
    <t>23</t>
  </si>
  <si>
    <t>577143121</t>
  </si>
  <si>
    <t>Asfaltový beton vrstva obrusná ACO 8 (ABJ) s rozprostřením a se zhutněním z nemodifikovaného asfaltu v pruhu šířky přes 3 m, po zhutnění tl. 50 mm</t>
  </si>
  <si>
    <t>54</t>
  </si>
  <si>
    <t>https://podminky.urs.cz/item/CS_URS_2023_02/577143121</t>
  </si>
  <si>
    <t>594511112</t>
  </si>
  <si>
    <t>Kladení dlažby z lomového kamene lomařsky upraveného v ploše vodorovné nebo ve sklonu na plocho tl. do 100 mm, bez vyplnění spár, s provedením lože tl. 50 mm z betonu</t>
  </si>
  <si>
    <t>https://podminky.urs.cz/item/CS_URS_2023_02/594511112</t>
  </si>
  <si>
    <t>20,0</t>
  </si>
  <si>
    <t>25</t>
  </si>
  <si>
    <t>58380760</t>
  </si>
  <si>
    <t>kámen lomový rigol DR 20,25,30</t>
  </si>
  <si>
    <t>58</t>
  </si>
  <si>
    <t>Poznámka k položce:_x000D_
včetně dopravy materiálu</t>
  </si>
  <si>
    <t>20,0*0,25</t>
  </si>
  <si>
    <t>5,0*2,0 "Přepočtené koeficientem množství"</t>
  </si>
  <si>
    <t>Trubní vedení</t>
  </si>
  <si>
    <t>89</t>
  </si>
  <si>
    <t>Ostatní konstrukce</t>
  </si>
  <si>
    <t>899102112</t>
  </si>
  <si>
    <t>Osazení poklopů litinových, ocelových nebo železobetonových včetně rámů pro třídu zatížení A15, A50</t>
  </si>
  <si>
    <t>66</t>
  </si>
  <si>
    <t>https://podminky.urs.cz/item/CS_URS_2023_02/899102112</t>
  </si>
  <si>
    <t>" osazení stávajících poklopů zpět po jejich zvýšení nebo snížení " 2,0</t>
  </si>
  <si>
    <t>899201211</t>
  </si>
  <si>
    <t>Demontáž mříží litinových včetně rámů, hmotnosti jednotlivě do 50 kg</t>
  </si>
  <si>
    <t>60</t>
  </si>
  <si>
    <t>https://podminky.urs.cz/item/CS_URS_2023_02/899201211</t>
  </si>
  <si>
    <t>" demontáž mříží uličních vpustí pro jejich zvýšení nebo snížení " 2,0</t>
  </si>
  <si>
    <t>28</t>
  </si>
  <si>
    <t>899202112</t>
  </si>
  <si>
    <t>Osazení mříží litinových včetně rámů a košů na bahno pro třídu zatížení A15</t>
  </si>
  <si>
    <t>62</t>
  </si>
  <si>
    <t>https://podminky.urs.cz/item/CS_URS_2023_02/899202112</t>
  </si>
  <si>
    <t>" osazení stávajících  mříží uličních vpustí zpět po jejich zvýšení nebo snížení " 2,0</t>
  </si>
  <si>
    <t>29</t>
  </si>
  <si>
    <t>899301811</t>
  </si>
  <si>
    <t>Demontáž poklopů betonových a železobetonových včetně rámu, hmotnosti jednotlivě do 50 kg</t>
  </si>
  <si>
    <t>64</t>
  </si>
  <si>
    <t>https://podminky.urs.cz/item/CS_URS_2023_02/899301811</t>
  </si>
  <si>
    <t>" demontáž poklopů pro jejich zvýšení nebo snížení " 2,0</t>
  </si>
  <si>
    <t>30</t>
  </si>
  <si>
    <t>899401112</t>
  </si>
  <si>
    <t>Osazení poklopů litinových šoupátkových</t>
  </si>
  <si>
    <t>68</t>
  </si>
  <si>
    <t>https://podminky.urs.cz/item/CS_URS_2023_02/899401112</t>
  </si>
  <si>
    <t>Poznámka k položce:_x000D_
včetně demontáže</t>
  </si>
  <si>
    <t>" osazení stávajících poklopů šoupátkových po úpravě jejich výšky  zpět " 1</t>
  </si>
  <si>
    <t>31</t>
  </si>
  <si>
    <t>899401113</t>
  </si>
  <si>
    <t>Osazení poklopů litinových hydrantových</t>
  </si>
  <si>
    <t>70</t>
  </si>
  <si>
    <t>https://podminky.urs.cz/item/CS_URS_2023_02/899401113</t>
  </si>
  <si>
    <t>" osazení stávajících poklopů hydrantových po úpravě jejich výšky  zpět " 1</t>
  </si>
  <si>
    <t>Ostatní konstrukce a práce, bourání</t>
  </si>
  <si>
    <t>91</t>
  </si>
  <si>
    <t>Doplňující konstrukce a práce pozemních komunikací, letišť a ploch</t>
  </si>
  <si>
    <t>32</t>
  </si>
  <si>
    <t>911111111</t>
  </si>
  <si>
    <t>Montáž zábradlí ocelového zabetonovaného</t>
  </si>
  <si>
    <t>72</t>
  </si>
  <si>
    <t>https://podminky.urs.cz/item/CS_URS_2023_02/911111111</t>
  </si>
  <si>
    <t>Použití stávajícího zábradlí</t>
  </si>
  <si>
    <t>160</t>
  </si>
  <si>
    <t>33</t>
  </si>
  <si>
    <t>919735112</t>
  </si>
  <si>
    <t>Řezání stávajícího živičného krytu nebo podkladu hloubky přes 50 do 100 mm</t>
  </si>
  <si>
    <t>74</t>
  </si>
  <si>
    <t>https://podminky.urs.cz/item/CS_URS_2023_02/919735112</t>
  </si>
  <si>
    <t>34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</si>
  <si>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</si>
  <si>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</si>
  <si>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76</t>
  </si>
  <si>
    <t>https://podminky.urs.cz/item/CS_URS_2023_02/916231213</t>
  </si>
  <si>
    <t>35</t>
  </si>
  <si>
    <t>59217017</t>
  </si>
  <si>
    <t>obrubník betonový chodníkový 1000x100x250mm</t>
  </si>
  <si>
    <t>78</t>
  </si>
  <si>
    <t>150,0</t>
  </si>
  <si>
    <t>150,0*1,02 "Přepočtené koeficientem množství"</t>
  </si>
  <si>
    <t>36</t>
  </si>
  <si>
    <t>914111111</t>
  </si>
  <si>
    <t>Montáž svislé dopravní značky základní velikosti do 1 m2 objímkami na sloupky nebo konzoly</t>
  </si>
  <si>
    <t>80</t>
  </si>
  <si>
    <t>https://podminky.urs.cz/item/CS_URS_2023_02/914111111</t>
  </si>
  <si>
    <t>37</t>
  </si>
  <si>
    <t>40445620</t>
  </si>
  <si>
    <t>zákazové, příkazové dopravní značky B1-B34, C1-15 700mm</t>
  </si>
  <si>
    <t>82</t>
  </si>
  <si>
    <t>C9a</t>
  </si>
  <si>
    <t>3,0</t>
  </si>
  <si>
    <t>C9b</t>
  </si>
  <si>
    <t>40445639</t>
  </si>
  <si>
    <t>informativní značky směrové IS 18a, IS21 300x200mm</t>
  </si>
  <si>
    <t>84</t>
  </si>
  <si>
    <t>IS21a</t>
  </si>
  <si>
    <t>4,0</t>
  </si>
  <si>
    <t>IS21c</t>
  </si>
  <si>
    <t>1,0</t>
  </si>
  <si>
    <t>39</t>
  </si>
  <si>
    <t>914511112</t>
  </si>
  <si>
    <t>Montáž sloupku dopravních značek délky do 3,5 m do hliníkové patky pro sloupek D 60 mm</t>
  </si>
  <si>
    <t>86</t>
  </si>
  <si>
    <t>https://podminky.urs.cz/item/CS_URS_2023_02/914511112</t>
  </si>
  <si>
    <t>40445225</t>
  </si>
  <si>
    <t>sloupek pro dopravní značku Zn D 60mm v 3,5m</t>
  </si>
  <si>
    <t>88</t>
  </si>
  <si>
    <t>99</t>
  </si>
  <si>
    <t>Přesun hmot a manipulace se sutí</t>
  </si>
  <si>
    <t>997</t>
  </si>
  <si>
    <t>Přesun sutě</t>
  </si>
  <si>
    <t>41</t>
  </si>
  <si>
    <t>997221551</t>
  </si>
  <si>
    <t>Vodorovná doprava suti bez naložení, ale se složením a s hrubým urovnáním ze sypkých materiálů, na vzdálenost do 1 km</t>
  </si>
  <si>
    <t>90</t>
  </si>
  <si>
    <t>https://podminky.urs.cz/item/CS_URS_2023_02/997221551</t>
  </si>
  <si>
    <t>frézovaná živice a beton - pouze odvoz po stavbě - bude využito do násypů a zásypů</t>
  </si>
  <si>
    <t>82,01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</si>
  <si>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</si>
  <si>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</si>
  <si>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</si>
  <si>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</si>
  <si>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92</t>
  </si>
  <si>
    <t>https://podminky.urs.cz/item/CS_URS_2023_02/998225111</t>
  </si>
  <si>
    <t>PSV</t>
  </si>
  <si>
    <t>Práce a dodávky PSV</t>
  </si>
  <si>
    <t>767</t>
  </si>
  <si>
    <t>Konstrukce zámečnické</t>
  </si>
  <si>
    <t>43</t>
  </si>
  <si>
    <t>767161811</t>
  </si>
  <si>
    <t>Demontáž zábradlí do suti rovného rozebíratelný spoj hmotnosti 1 m zábradlí do 20 kg</t>
  </si>
  <si>
    <t>96</t>
  </si>
  <si>
    <t>https://podminky.urs.cz/item/CS_URS_2023_02/767161811</t>
  </si>
  <si>
    <t>Poznámka k položce:_x000D_
včetně dočasného uskladnění (zabránění krádeži)</t>
  </si>
  <si>
    <t>*pro zpětné použití</t>
  </si>
  <si>
    <t>160,0</t>
  </si>
  <si>
    <t>789</t>
  </si>
  <si>
    <t>Povrchové úpravy ocelových konstrukcí a technologických zařízení</t>
  </si>
  <si>
    <t>789327321</t>
  </si>
  <si>
    <t>Nátěr ocelových konstrukcí třídy III dvousložkový polyuretanový krycí (vrchní), tloušťky do 80 μm</t>
  </si>
  <si>
    <t>98</t>
  </si>
  <si>
    <t>https://podminky.urs.cz/item/CS_URS_2023_02/789327321</t>
  </si>
  <si>
    <t>nátěr zábradlí</t>
  </si>
  <si>
    <t>154,0</t>
  </si>
  <si>
    <t>SO 101.2 - Cyklostezka_úsek č. 2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</si>
  <si>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</si>
  <si>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</si>
  <si>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</si>
  <si>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  46 - Zpevněné plochy kromě vozovek a železničních svršků</t>
  </si>
  <si>
    <t xml:space="preserve">      59 - Kryty pozemních komunikací, letišť a ploch dlážděné</t>
  </si>
  <si>
    <t xml:space="preserve">      96 - Bourání konstrukcí</t>
  </si>
  <si>
    <t>121151123</t>
  </si>
  <si>
    <t>Sejmutí ornice strojně při souvislé ploše přes 500 m2, tl. vrstvy do 200 mm</t>
  </si>
  <si>
    <t>https://podminky.urs.cz/item/CS_URS_2023_02/121151123</t>
  </si>
  <si>
    <t>C.3.2 Koordinační situační výkres – 2. část</t>
  </si>
  <si>
    <t>SO 101_6_Zábradlí</t>
  </si>
  <si>
    <t>985,0</t>
  </si>
  <si>
    <t>-pod cyklostezku</t>
  </si>
  <si>
    <t>397,55</t>
  </si>
  <si>
    <t>-sanace podloží</t>
  </si>
  <si>
    <t>18,48</t>
  </si>
  <si>
    <t>131111333</t>
  </si>
  <si>
    <t>Vrtání jamek ručním motorovým vrtákem průměru přes 200 do 300 mm</t>
  </si>
  <si>
    <t>500309470</t>
  </si>
  <si>
    <t>https://podminky.urs.cz/item/CS_URS_2023_02/131111333</t>
  </si>
  <si>
    <t>" nové oplocení " 30,0/3,0*0,8</t>
  </si>
  <si>
    <t>132251101</t>
  </si>
  <si>
    <t>Hloubení nezapažených rýh šířky do 800 mm strojně s urovnáním dna do předepsaného profilu a spádu v hornině třídy těžitelnosti I skupiny 3 do 20 m3</t>
  </si>
  <si>
    <t>1960867896</t>
  </si>
  <si>
    <t>https://podminky.urs.cz/item/CS_URS_2023_02/132251101</t>
  </si>
  <si>
    <t>" pro základy oplocení " 30,0*0,2*0,7</t>
  </si>
  <si>
    <t>((0,5*0,5)*0,6)*39*2</t>
  </si>
  <si>
    <t>-144298259</t>
  </si>
  <si>
    <t>zpětně využito při výstavbě</t>
  </si>
  <si>
    <t>výkopek - odvoz na meziskládku a zpět k násypům</t>
  </si>
  <si>
    <t xml:space="preserve"> 287,71*2,0</t>
  </si>
  <si>
    <t>985,0*0,2*2,0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</si>
  <si>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</si>
  <si>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</si>
  <si>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-543897521</t>
  </si>
  <si>
    <t>https://podminky.urs.cz/item/CS_URS_2023_02/162451105</t>
  </si>
  <si>
    <t>vytěžený materiál 1. úsek - přemístění z meziskládky</t>
  </si>
  <si>
    <t>výkopek z SO 101.1</t>
  </si>
  <si>
    <t>frézovaná živice, beton z SO 101.1</t>
  </si>
  <si>
    <t>82,10</t>
  </si>
  <si>
    <t>1459359166</t>
  </si>
  <si>
    <t>132,52+11,7</t>
  </si>
  <si>
    <t>-46208510</t>
  </si>
  <si>
    <t>nakládání na meziskládce</t>
  </si>
  <si>
    <t>materiál k násypům</t>
  </si>
  <si>
    <t>vytěžený materiál SO 101.2</t>
  </si>
  <si>
    <t>287,71</t>
  </si>
  <si>
    <t>vytěžený materiál SO 101.1</t>
  </si>
  <si>
    <t>1. úsek</t>
  </si>
  <si>
    <t>52,83+82,01</t>
  </si>
  <si>
    <t>ornice - k rozprostření</t>
  </si>
  <si>
    <t>985,0*0,2</t>
  </si>
  <si>
    <t>171151103</t>
  </si>
  <si>
    <t>Uložení sypanin do násypů strojně s rozprostřením sypaniny ve vrstvách a s hrubým urovnáním zhutněných z hornin soudržných jakékoliv třídy těžitelnosti</t>
  </si>
  <si>
    <t>-598121296</t>
  </si>
  <si>
    <t>https://podminky.urs.cz/item/CS_URS_2023_02/171151103</t>
  </si>
  <si>
    <t>*násyp z vytěžených materiálů</t>
  </si>
  <si>
    <t>287,71+52,83+82,01</t>
  </si>
  <si>
    <t>*vytěžený materiál z SO 401.1_1. úsek</t>
  </si>
  <si>
    <t>11,0</t>
  </si>
  <si>
    <t>*vytěžený materiál z SO 401.2_2. úsek</t>
  </si>
  <si>
    <t>22,6</t>
  </si>
  <si>
    <t>*násyp z kameniva z nakupovaného materiálu</t>
  </si>
  <si>
    <t>165,18</t>
  </si>
  <si>
    <t>58344155</t>
  </si>
  <si>
    <t>štěrkodrť frakce 0/22</t>
  </si>
  <si>
    <t>-1996629060</t>
  </si>
  <si>
    <t>*násyp z kameniva</t>
  </si>
  <si>
    <t>165,18*2,0 "Přepočtené koeficientem množství</t>
  </si>
  <si>
    <t>144,22</t>
  </si>
  <si>
    <t>144,22*1,8</t>
  </si>
  <si>
    <t>181351107</t>
  </si>
  <si>
    <t>Rozprostření a urovnání ornice v rovině nebo ve svahu sklonu do 1:5 strojně při souvislé ploše přes 100 do 500 m2, tl. vrstvy přes 400 do 500 mm</t>
  </si>
  <si>
    <t>https://podminky.urs.cz/item/CS_URS_2023_02/181351107</t>
  </si>
  <si>
    <t>245,0</t>
  </si>
  <si>
    <t>245*0,02 "Přepočtené koeficientem množství</t>
  </si>
  <si>
    <t>616,0</t>
  </si>
  <si>
    <t xml:space="preserve">-základy podezdívky oplocení </t>
  </si>
  <si>
    <t>30,0*0,2*0,7</t>
  </si>
  <si>
    <t>-patky zábradlí</t>
  </si>
  <si>
    <t>((0,5*0,5)*0,6)*39,0*2,0</t>
  </si>
  <si>
    <t>Svislé a kompletní konstrukce</t>
  </si>
  <si>
    <t>Sloupy a pilíře, rámové konstrukce</t>
  </si>
  <si>
    <t>338171123</t>
  </si>
  <si>
    <t>Montáž sloupků a vzpěr plotových ocelových trubkových nebo profilovaných výšky přes 2 do 2,6 m se zabetonováním do 0,08 m3 do připravených jamek</t>
  </si>
  <si>
    <t>-1345939627</t>
  </si>
  <si>
    <t>https://podminky.urs.cz/item/CS_URS_2023_02/338171123</t>
  </si>
  <si>
    <t>" nové oplocení " 30,0/3,0</t>
  </si>
  <si>
    <t>55342256</t>
  </si>
  <si>
    <t>sloupek plotový průběžný Pz a komaxitový 2750/38x1,5mm</t>
  </si>
  <si>
    <t>-1565094609</t>
  </si>
  <si>
    <t>10,0</t>
  </si>
  <si>
    <t>Stěny a příčky</t>
  </si>
  <si>
    <t>348501211</t>
  </si>
  <si>
    <t>Osazení oplocení na sloupky v osové vzdálenosti do 4 m výšky přes 1 do 2 m z prken</t>
  </si>
  <si>
    <t>-1942563032</t>
  </si>
  <si>
    <t>https://podminky.urs.cz/item/CS_URS_2023_02/348501211</t>
  </si>
  <si>
    <t>30,0</t>
  </si>
  <si>
    <t>61231010</t>
  </si>
  <si>
    <t>pole plotové z dřevěných planěk rovných tl 20mm</t>
  </si>
  <si>
    <t>1066011347</t>
  </si>
  <si>
    <t>30,0*2,0</t>
  </si>
  <si>
    <t>60*1,05 "Přepočtené koeficientem množství</t>
  </si>
  <si>
    <t>451317777</t>
  </si>
  <si>
    <t>Podklad nebo lože pod dlažbu (přídlažbu) v ploše vodorovné nebo ve sklonu do 1:5, tloušťky od 50 do 100 mm z betonu prostého</t>
  </si>
  <si>
    <t>129180202</t>
  </si>
  <si>
    <t>https://podminky.urs.cz/item/CS_URS_2023_02/451317777</t>
  </si>
  <si>
    <t>varovný pás</t>
  </si>
  <si>
    <t>46</t>
  </si>
  <si>
    <t>Zpevněné plochy kromě vozovek a železničních svršků</t>
  </si>
  <si>
    <t>462512270</t>
  </si>
  <si>
    <t>Zához z lomového kamene neupraveného záhozového s proštěrkováním z terénu, hmotnosti jednotlivých kamenů do 200 kg</t>
  </si>
  <si>
    <t>-1743203123</t>
  </si>
  <si>
    <t>https://podminky.urs.cz/item/CS_URS_2023_02/462512270</t>
  </si>
  <si>
    <t xml:space="preserve">Poznámka k položce:_x000D_
včetně oživení, s výplní mezer zeminou a výsadbou vrbových řízků   _x000D_
výsadba vrbových proutků průměr 3-4cm, délka 1m, cca 110 m2	_x000D_
._x000D_
včetně vytvoření schodiště strojní úpravou dle projektové dokumentace_x000D_
_x000D_
</t>
  </si>
  <si>
    <t>324,12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</si>
  <si>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</si>
  <si>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</si>
  <si>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https://podminky.urs.cz/item/CS_URS_2023_02/561121113</t>
  </si>
  <si>
    <t>-258274526</t>
  </si>
  <si>
    <t>616,0*0,45 "Přepočtené koeficientem množství"</t>
  </si>
  <si>
    <t>277,2*1,05 'Přepočtené koeficientem množství</t>
  </si>
  <si>
    <t>564841111</t>
  </si>
  <si>
    <t>Podklad ze štěrkodrti ŠD s rozprostřením a zhutněním plochy přes 100 m2, po zhutnění tl. 120 mm</t>
  </si>
  <si>
    <t>https://podminky.urs.cz/item/CS_URS_2023_02/564841111</t>
  </si>
  <si>
    <t>564851111</t>
  </si>
  <si>
    <t>Podklad ze štěrkodrti ŠD s rozprostřením a zhutněním plochy přes 100 m2, po zhutnění tl. 150 mm</t>
  </si>
  <si>
    <t>https://podminky.urs.cz/item/CS_URS_2023_02/564851111</t>
  </si>
  <si>
    <t>59</t>
  </si>
  <si>
    <t>Kryty pozemních komunikací, letišť a ploch dlážděné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</si>
  <si>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</si>
  <si>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</si>
  <si>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1727837486</t>
  </si>
  <si>
    <t>https://podminky.urs.cz/item/CS_URS_2023_02/596212210</t>
  </si>
  <si>
    <t>Poznámka k položce:_x000D_
Provedení odpovídá vyhlášce č. 398/2009 Sb.</t>
  </si>
  <si>
    <t>59245226</t>
  </si>
  <si>
    <t>dlažba tvar obdélník betonová pro nevidomé 200x100x80mm barevná</t>
  </si>
  <si>
    <t>-383161804</t>
  </si>
  <si>
    <t>3*1,03 'Přepočtené koeficientem množství</t>
  </si>
  <si>
    <t>Poznámka k položce:_x000D_
výsuvné, demontovatelné_x000D_
montáž včetně kotevní PE trubky</t>
  </si>
  <si>
    <t xml:space="preserve">" zábradlí - 38ks dílů zábradí " 38*5,0 </t>
  </si>
  <si>
    <t>55283939</t>
  </si>
  <si>
    <t>trubka ocelová podélně svařovaná konstrukční hladká jakost S235JR 48,3x3mm</t>
  </si>
  <si>
    <t>-814512197</t>
  </si>
  <si>
    <t>Poznámka k položce:_x000D_
profil a jakost materiálu dle projektové dokumentace_x000D_
ochrana:_x000D_
stupeň korozní agresivity C3, životnost ochranného povlaku 15 let, žárově zinkovaný povrch, epoxid zinkofosfád, alifatický polyuretan, nátěr</t>
  </si>
  <si>
    <t>38,0*(2,0*1,228+2,0*0,975+0,805+2,0*0,4)</t>
  </si>
  <si>
    <t>228,418*1,01 "Přepočtené koeficientem množství"</t>
  </si>
  <si>
    <t>230,702*1,05 'Přepočtené koeficientem množství</t>
  </si>
  <si>
    <t>55283942</t>
  </si>
  <si>
    <t>trubka ocelová podélně svařovaná konstrukční hladká jakost S235JR 60,3x4mm</t>
  </si>
  <si>
    <t>-1535434936</t>
  </si>
  <si>
    <t>38,0*(4,08+2,0*0,79+2,5+2,0*0,39+4,0*0,41+2,0*1,77)</t>
  </si>
  <si>
    <t>536,56*1,01 "Přepočtené koeficientem množství"</t>
  </si>
  <si>
    <t>28613115</t>
  </si>
  <si>
    <t>trubka vodovodní PE100 RC PN 16 SDR11 90x8,2mm</t>
  </si>
  <si>
    <t>-2041599046</t>
  </si>
  <si>
    <t>Poznámka k položce:_x000D_
profil a jakost materiálu dle projektové dokumentace_x000D_
ochrana:_x000D_
stupeň korozní agresivity C4, životnost ochranného povlaku 20 let, žárově zinkovaný povrch, epoxid zinkofosfád, alifatický polyuretan</t>
  </si>
  <si>
    <t>kotevní trubka PE min. vnitřní průměr 94 mm, dostatečně pevná pro účely ztraceného bednění</t>
  </si>
  <si>
    <t>38,0*(2,0*0,5)</t>
  </si>
  <si>
    <t>38,0*1,01 "Přepočtené koeficientem množství"</t>
  </si>
  <si>
    <t>912111111</t>
  </si>
  <si>
    <t>Montáž zábrany parkovací tvaru sloupku do výšky 800 mm zabetonované</t>
  </si>
  <si>
    <t>https://podminky.urs.cz/item/CS_URS_2023_02/912111111</t>
  </si>
  <si>
    <t>74910177</t>
  </si>
  <si>
    <t>sloupek parkovací pevný 60x60x800mm Zn základní k zabetonování</t>
  </si>
  <si>
    <t>IS21b</t>
  </si>
  <si>
    <t>40445651</t>
  </si>
  <si>
    <t>informativní značky zónové IZ1, IZ2, IZ8 1000x1000mm</t>
  </si>
  <si>
    <t>1913843383</t>
  </si>
  <si>
    <t>IZ9a</t>
  </si>
  <si>
    <t>6,0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</si>
  <si>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</si>
  <si>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</si>
  <si>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-2014963484</t>
  </si>
  <si>
    <t>https://podminky.urs.cz/item/CS_URS_2023_02/916131113</t>
  </si>
  <si>
    <t>59217026</t>
  </si>
  <si>
    <t>obrubník betonový silniční 500x150x250mm</t>
  </si>
  <si>
    <t>-1192424061</t>
  </si>
  <si>
    <t>6*1,02 'Přepočtené koeficientem množství</t>
  </si>
  <si>
    <t>919535555</t>
  </si>
  <si>
    <t>Obetonování trubního propustku betonem prostým bez zvýšených nároků na prostředí tř. C 12/15</t>
  </si>
  <si>
    <t>1794577617</t>
  </si>
  <si>
    <t>https://podminky.urs.cz/item/CS_URS_2023_02/919535555</t>
  </si>
  <si>
    <t>prodloužení výtoku dešťové kanalizace</t>
  </si>
  <si>
    <t>3,5*0,25</t>
  </si>
  <si>
    <t>919551112</t>
  </si>
  <si>
    <t>Zřízení propustku z trub plastových polyetylenových rýhovaných se spojkami nebo s hrdlem DN 400 mm</t>
  </si>
  <si>
    <t>185385053</t>
  </si>
  <si>
    <t>https://podminky.urs.cz/item/CS_URS_2023_02/919551112</t>
  </si>
  <si>
    <t>3,5</t>
  </si>
  <si>
    <t>47</t>
  </si>
  <si>
    <t>56241111</t>
  </si>
  <si>
    <t>trouba HDPE flexibilní 8kPA D 400mm</t>
  </si>
  <si>
    <t>-2090483001</t>
  </si>
  <si>
    <t>3,5*1,015 'Přepočtené koeficientem množství</t>
  </si>
  <si>
    <t>Bourání konstrukcí</t>
  </si>
  <si>
    <t>966071822</t>
  </si>
  <si>
    <t>Rozebrání oplocení z pletiva drátěného se čtvercovými oky, výšky přes 1,6 do 2,0 m</t>
  </si>
  <si>
    <t>https://podminky.urs.cz/item/CS_URS_2023_02/966071822</t>
  </si>
  <si>
    <t>49</t>
  </si>
  <si>
    <t>997221561</t>
  </si>
  <si>
    <t>Vodorovná doprava suti bez naložení, ale se složením a s hrubým urovnáním z kusových materiálů, na vzdálenost do 1 km</t>
  </si>
  <si>
    <t>-901688486</t>
  </si>
  <si>
    <t>https://podminky.urs.cz/item/CS_URS_2023_02/997221561</t>
  </si>
  <si>
    <t>1,7+0,074</t>
  </si>
  <si>
    <t>997221569</t>
  </si>
  <si>
    <t>Vodorovná doprava suti bez naložení, ale se složením a s hrubým urovnáním Příplatek k ceně za každý další i započatý 1 km přes 1 km</t>
  </si>
  <si>
    <t>-1322094147</t>
  </si>
  <si>
    <t>https://podminky.urs.cz/item/CS_URS_2023_02/997221569</t>
  </si>
  <si>
    <t>sběrna kovového odpadu</t>
  </si>
  <si>
    <t>1,744*2,0</t>
  </si>
  <si>
    <t>51</t>
  </si>
  <si>
    <t>767996701</t>
  </si>
  <si>
    <t>Demontáž ostatních zámečnických konstrukcí řezáním o hmotnosti jednotlivých dílů do 50 kg</t>
  </si>
  <si>
    <t>https://podminky.urs.cz/item/CS_URS_2023_02/767996701</t>
  </si>
  <si>
    <t xml:space="preserve">odstranění příhradové konstrukce pod H100, včetně potrubí a kabelů </t>
  </si>
  <si>
    <t>1700,0</t>
  </si>
  <si>
    <t>53</t>
  </si>
  <si>
    <t>789123240</t>
  </si>
  <si>
    <t>Úpravy povrchů pod nátěry ocelových konstrukcí třídy III očištění odmaštěním</t>
  </si>
  <si>
    <t>https://podminky.urs.cz/item/CS_URS_2023_02/789123240</t>
  </si>
  <si>
    <t>3,4*38,0</t>
  </si>
  <si>
    <t>789223541</t>
  </si>
  <si>
    <t>Otryskání povrchů ocelových konstrukcí suché abrazivní tryskání abrazivem ze strusky třídy III stupeň zrezivění D, stupeň přípravy Sa 3</t>
  </si>
  <si>
    <t>100</t>
  </si>
  <si>
    <t>https://podminky.urs.cz/item/CS_URS_2023_02/789223541</t>
  </si>
  <si>
    <t>Poznámka k položce:_x000D_
úbytek zinku max. 10 μm</t>
  </si>
  <si>
    <t>" zábradlí - srovnatelná položka pro otryskání křemičitým pískem " 3,4*38,0</t>
  </si>
  <si>
    <t>55</t>
  </si>
  <si>
    <t>789315217</t>
  </si>
  <si>
    <t>Nátěr zařízení s povrchem nečlenitým dvousložkový epoxidový mezivrstva, tloušťky do 160 μm</t>
  </si>
  <si>
    <t>1078580531</t>
  </si>
  <si>
    <t>https://podminky.urs.cz/item/CS_URS_2023_02/789315217</t>
  </si>
  <si>
    <t>Poznámka k položce:_x000D_
povrchová úprava zábradlí epoxid zinkofosfát tl. 150 μm</t>
  </si>
  <si>
    <t>102</t>
  </si>
  <si>
    <t>Poznámka k položce:_x000D_
- povrchová úprava zábradlí alifatický polyuretan  tl. 60 μm_x000D_
- odstín odsouhlasen objednatelem</t>
  </si>
  <si>
    <t>129,2</t>
  </si>
  <si>
    <t>789421533</t>
  </si>
  <si>
    <t>Žárové stříkání ocelových konstrukcí slitinou zinacor ZnAl, tloušťky 100 μm, třídy III</t>
  </si>
  <si>
    <t>104</t>
  </si>
  <si>
    <t>https://podminky.urs.cz/item/CS_URS_2023_02/789421533</t>
  </si>
  <si>
    <t>Poznámka k položce:_x000D_
povrchová úprava zábradlí žárově zinkované povrhy ponorem - min. tl. 70 μm</t>
  </si>
  <si>
    <t>SO 101.3 - Cyklostezka_úsek č. 3</t>
  </si>
  <si>
    <t xml:space="preserve">      21 - Zakládání - úprava podloží a základové spáry, zlepšování vlastností hornin</t>
  </si>
  <si>
    <t xml:space="preserve">      29 - Zakládání - pomocné konstrukce pro zakládání</t>
  </si>
  <si>
    <t>111301111</t>
  </si>
  <si>
    <t>Sejmutí drnu tl. do 100 mm, v jakékoliv ploše</t>
  </si>
  <si>
    <t>https://podminky.urs.cz/item/CS_URS_2023_02/111301111</t>
  </si>
  <si>
    <t>C.3.3 Koordinační situační výkres – 3. část</t>
  </si>
  <si>
    <t>C.3.4 Koordinační situační výkres – 4. část</t>
  </si>
  <si>
    <t>SO 101_5_Propustky</t>
  </si>
  <si>
    <t>902,3</t>
  </si>
  <si>
    <t>2323,50</t>
  </si>
  <si>
    <t>122251105</t>
  </si>
  <si>
    <t>Odkopávky a prokopávky nezapažené strojně v hornině třídy těžitelnosti I skupiny 3 přes 500 do 1 000 m3</t>
  </si>
  <si>
    <t>https://podminky.urs.cz/item/CS_URS_2023_02/122251105</t>
  </si>
  <si>
    <t>- pod cyklostezku</t>
  </si>
  <si>
    <t>648,9</t>
  </si>
  <si>
    <t>- sanace podloží</t>
  </si>
  <si>
    <t>185,82</t>
  </si>
  <si>
    <t>122551104</t>
  </si>
  <si>
    <t>Odkopávky a prokopávky nezapažené strojně v hornině třídy těžitelnosti III skupiny 6 přes 100 do 500 m3</t>
  </si>
  <si>
    <t>https://podminky.urs.cz/item/CS_URS_2023_02/122551104</t>
  </si>
  <si>
    <t>- skalní zářez</t>
  </si>
  <si>
    <t>186,0</t>
  </si>
  <si>
    <t>133251102</t>
  </si>
  <si>
    <t>Hloubení nezapažených šachet strojně v hornině třídy těžitelnosti I skupiny 3 přes 20 do 50 m3</t>
  </si>
  <si>
    <t>https://podminky.urs.cz/item/CS_URS_2023_02/133251102</t>
  </si>
  <si>
    <t>- patky zábradlí</t>
  </si>
  <si>
    <t>((0,5*0,5)*0,6)*100*2</t>
  </si>
  <si>
    <t>-1871475878</t>
  </si>
  <si>
    <t>odvoz na meziskládku  a zpět k místu využití</t>
  </si>
  <si>
    <t xml:space="preserve">výkopek </t>
  </si>
  <si>
    <t>808,62*2,0</t>
  </si>
  <si>
    <t xml:space="preserve">drn </t>
  </si>
  <si>
    <t>902,3*0,1*2,0</t>
  </si>
  <si>
    <t xml:space="preserve">ornice </t>
  </si>
  <si>
    <t>2323,5*0,2*2,0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</si>
  <si>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</si>
  <si>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</si>
  <si>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1115605887</t>
  </si>
  <si>
    <t>https://podminky.urs.cz/item/CS_URS_2023_02/162651112</t>
  </si>
  <si>
    <t>216,3+30</t>
  </si>
  <si>
    <t>820810798</t>
  </si>
  <si>
    <t>výkopek - k násypům</t>
  </si>
  <si>
    <t>808,62</t>
  </si>
  <si>
    <t>2323,50*0,2</t>
  </si>
  <si>
    <t>drn - využito k modelaci terénu</t>
  </si>
  <si>
    <t>902,3*0,1</t>
  </si>
  <si>
    <t>- násyp z vytěžených materiálů</t>
  </si>
  <si>
    <t>- násyp z kameniva</t>
  </si>
  <si>
    <t>1094,2</t>
  </si>
  <si>
    <t>- uložení drnu - modelace terénu</t>
  </si>
  <si>
    <t>98,5</t>
  </si>
  <si>
    <t>-vytěžený materiál z SO 401.2_3. úsek</t>
  </si>
  <si>
    <t>27,4</t>
  </si>
  <si>
    <t>-výkopek z SO 801.2</t>
  </si>
  <si>
    <t>11,8</t>
  </si>
  <si>
    <t>1094,2*2,0 "Přepočtené koeficientem množství</t>
  </si>
  <si>
    <t>246,3</t>
  </si>
  <si>
    <t>drn</t>
  </si>
  <si>
    <t>2323,5*0,2</t>
  </si>
  <si>
    <t>246,3*1,8</t>
  </si>
  <si>
    <t>181351113</t>
  </si>
  <si>
    <t>Rozprostření a urovnání ornice v rovině nebo ve svahu sklonu do 1:5 strojně při souvislé ploše přes 500 m2, tl. vrstvy do 200 mm</t>
  </si>
  <si>
    <t>https://podminky.urs.cz/item/CS_URS_2023_02/181351113</t>
  </si>
  <si>
    <t>1186,0</t>
  </si>
  <si>
    <t>181451131</t>
  </si>
  <si>
    <t>Založení trávníku na půdě předem připravené plochy přes 1000 m2 výsevem včetně utažení parkového v rovině nebo na svahu do 1:5</t>
  </si>
  <si>
    <t>https://podminky.urs.cz/item/CS_URS_2023_02/181451131</t>
  </si>
  <si>
    <t>1186*0,02 "Přepočtené koeficientem množství</t>
  </si>
  <si>
    <t>614322048</t>
  </si>
  <si>
    <t>skladba B</t>
  </si>
  <si>
    <t>2484,6</t>
  </si>
  <si>
    <t>skladba C</t>
  </si>
  <si>
    <t>662,4</t>
  </si>
  <si>
    <t>Zakládání - úprava podloží a základové spáry, zlepšování vlastností hornin</t>
  </si>
  <si>
    <t>211511111</t>
  </si>
  <si>
    <t>Výplň kamenivem do rýh odvodňovacích žeber nebo trativodů bez zhutnění, s úpravou povrchu výplně lomovým kamenem netříděným</t>
  </si>
  <si>
    <t>https://podminky.urs.cz/item/CS_URS_2023_02/211511111</t>
  </si>
  <si>
    <t>8,0*9,0*0,2*0,2</t>
  </si>
  <si>
    <t>211971110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</si>
  <si>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</si>
  <si>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</si>
  <si>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8,0*9,0*0,8</t>
  </si>
  <si>
    <t>69311068</t>
  </si>
  <si>
    <t>geotextilie netkaná separační, ochranná, filtrační, drenážní PP 300g/m2</t>
  </si>
  <si>
    <t>57,6*1,1845 "Přepočtené koeficientem množství</t>
  </si>
  <si>
    <t>212312111</t>
  </si>
  <si>
    <t>Lože pro trativody z betonu prostého</t>
  </si>
  <si>
    <t>https://podminky.urs.cz/item/CS_URS_2023_02/212312111</t>
  </si>
  <si>
    <t>- pod propustky</t>
  </si>
  <si>
    <t>8,0*9,0*0,2*0,1</t>
  </si>
  <si>
    <t>212755211</t>
  </si>
  <si>
    <t>Trativody bez lože z drenážních trubek plastových flexibilních D 50 mm</t>
  </si>
  <si>
    <t>https://podminky.urs.cz/item/CS_URS_2023_02/212755211</t>
  </si>
  <si>
    <t>8,0*9,0</t>
  </si>
  <si>
    <t>274313611</t>
  </si>
  <si>
    <t>Základy z betonu prostého pasy betonu kamenem neprokládaného tř. C 16/20</t>
  </si>
  <si>
    <t>https://podminky.urs.cz/item/CS_URS_2023_02/274313611</t>
  </si>
  <si>
    <t xml:space="preserve">- základy podezdívky oplocení </t>
  </si>
  <si>
    <t>Zakládání - pomocné konstrukce pro zakládání</t>
  </si>
  <si>
    <t>291211111</t>
  </si>
  <si>
    <t>Zřízení zpevněné plochy ze silničních panelů osazených do lože tl. 50 mm z kameniva</t>
  </si>
  <si>
    <t>-482046045</t>
  </si>
  <si>
    <t>https://podminky.urs.cz/item/CS_URS_2023_02/291211111</t>
  </si>
  <si>
    <t>osazení betonového silničního panelu na zakrytí studny</t>
  </si>
  <si>
    <t>59381338</t>
  </si>
  <si>
    <t>panel silniční 3,00x2,00x0,215m</t>
  </si>
  <si>
    <t>864679364</t>
  </si>
  <si>
    <t>1514745747</t>
  </si>
  <si>
    <t>5,0</t>
  </si>
  <si>
    <t>452311131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</si>
  <si>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</si>
  <si>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</si>
  <si>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- propustky</t>
  </si>
  <si>
    <t>8,0*0,8*7,0*0,2</t>
  </si>
  <si>
    <t>8,0*1,2*2,0*0,2</t>
  </si>
  <si>
    <t>452384111</t>
  </si>
  <si>
    <t>Podkladní a vyrovnávací konstrukce z betonu pražce z prostého betonu tř. C 12/15 pod potrubí v otevřeném výkopu, průřezové plochy do 25000 mm2</t>
  </si>
  <si>
    <t>https://podminky.urs.cz/item/CS_URS_2023_02/452384111</t>
  </si>
  <si>
    <t>1,0*4,0*9,0</t>
  </si>
  <si>
    <t>Poznámka k položce:_x000D_
včetně oživení, s výplní mezer zeminou a výsadbou vrbových řízků   _x000D_
výsadba vrbových proutků průměr 3-4cm, délka 1m, cca 250 m2_x000D_
._x000D_
včetně vytvoření dle projektové dokumentace schodiště strojní úpravou </t>
  </si>
  <si>
    <t>741,48</t>
  </si>
  <si>
    <t>odpočet</t>
  </si>
  <si>
    <t>využití kameniva z kamenné zídky z SO 203</t>
  </si>
  <si>
    <t>-(14,625+26,6)</t>
  </si>
  <si>
    <t>využití kameniva z výlomu z kaverny z SO 204</t>
  </si>
  <si>
    <t>-148,34</t>
  </si>
  <si>
    <t>462512270.1</t>
  </si>
  <si>
    <t>Zához z lomového kamene neupraveného záhozového s proštěrkováním z terénu, hmotnosti jednotlivých kamenů do 200 kg – BEZ DODÁVKY MATERIÁLU</t>
  </si>
  <si>
    <t>vlastní</t>
  </si>
  <si>
    <t>1964889564</t>
  </si>
  <si>
    <t>(14,625+26,6)</t>
  </si>
  <si>
    <t>148,34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</si>
  <si>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</si>
  <si>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</si>
  <si>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2105504686</t>
  </si>
  <si>
    <t>https://podminky.urs.cz/item/CS_URS_2023_02/561121112</t>
  </si>
  <si>
    <t>1292,0</t>
  </si>
  <si>
    <t>1855,0</t>
  </si>
  <si>
    <t>1292,0*0,20*2,0</t>
  </si>
  <si>
    <t>1855,0*0,25*2,0</t>
  </si>
  <si>
    <t>564831111</t>
  </si>
  <si>
    <t>Podklad ze štěrkodrti ŠD s rozprostřením a zhutněním plochy přes 100 m2, po zhutnění tl. 100 mm</t>
  </si>
  <si>
    <t>https://podminky.urs.cz/item/CS_URS_2023_02/564831111</t>
  </si>
  <si>
    <t>745,0</t>
  </si>
  <si>
    <t>1597346918</t>
  </si>
  <si>
    <t>-382038378</t>
  </si>
  <si>
    <t>907236080</t>
  </si>
  <si>
    <t>577143111</t>
  </si>
  <si>
    <t>Asfaltový beton vrstva obrusná ACO 8 (ABJ) s rozprostřením a se zhutněním z nemodifikovaného asfaltu v pruhu šířky do 3 m, po zhutnění tl. 50 mm</t>
  </si>
  <si>
    <t>1683281592</t>
  </si>
  <si>
    <t>https://podminky.urs.cz/item/CS_URS_2023_02/577143111</t>
  </si>
  <si>
    <t>1977818680</t>
  </si>
  <si>
    <t>668207677</t>
  </si>
  <si>
    <t>5*1,03 'Přepočtené koeficientem množství</t>
  </si>
  <si>
    <t>895941104</t>
  </si>
  <si>
    <t>Osazení vpusti kanalizační horské z betonových dílců rozměru 1240/620 mm</t>
  </si>
  <si>
    <t>https://podminky.urs.cz/item/CS_URS_2023_02/895941104</t>
  </si>
  <si>
    <t>59224448</t>
  </si>
  <si>
    <t>vpusť horská betonová spodní díl 124x62x153</t>
  </si>
  <si>
    <t>94</t>
  </si>
  <si>
    <t>899203112</t>
  </si>
  <si>
    <t>Osazení mříží litinových včetně rámů a košů na bahno pro třídu zatížení B125, C250</t>
  </si>
  <si>
    <t>https://podminky.urs.cz/item/CS_URS_2023_02/899203112</t>
  </si>
  <si>
    <t>59224450</t>
  </si>
  <si>
    <t>mříž dvojitá B125 pro horskou vpusť betonovou 120x60cm</t>
  </si>
  <si>
    <t xml:space="preserve">" zábradlí  100ks dílů zábradí " 100*5,0 </t>
  </si>
  <si>
    <t>1625756737</t>
  </si>
  <si>
    <t>100,0*(2,0*1,228+2,0*0,975+0,805+2,0*0,4)</t>
  </si>
  <si>
    <t>601,1*1,01 "Přepočtené koeficientem množství"</t>
  </si>
  <si>
    <t>607,111*1,05 'Přepočtené koeficientem množství</t>
  </si>
  <si>
    <t>-1198711876</t>
  </si>
  <si>
    <t>100,0*(4,08+2,0*0,79+2,5+2,0*0,39+4,0*0,41+2,0*1,77)</t>
  </si>
  <si>
    <t>1412,0*1,01 "Přepočtené koeficientem množství"</t>
  </si>
  <si>
    <t>1641991704</t>
  </si>
  <si>
    <t>100,0*(2,0*0,5)</t>
  </si>
  <si>
    <t>100,0*1,01 "Přepočtené koeficientem množství"</t>
  </si>
  <si>
    <t>362659276</t>
  </si>
  <si>
    <t>-1682381796</t>
  </si>
  <si>
    <t>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</si>
  <si>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</si>
  <si>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</si>
  <si>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-1007034955</t>
  </si>
  <si>
    <t>https://podminky.urs.cz/item/CS_URS_2023_02/916331112</t>
  </si>
  <si>
    <t>uložení na obě strany cyklostezky</t>
  </si>
  <si>
    <t>910,0</t>
  </si>
  <si>
    <t>59217012</t>
  </si>
  <si>
    <t>obrubník betonový zahradní 500x80x250mm</t>
  </si>
  <si>
    <t>-1789615790</t>
  </si>
  <si>
    <t>61</t>
  </si>
  <si>
    <t>106</t>
  </si>
  <si>
    <t>108</t>
  </si>
  <si>
    <t>63</t>
  </si>
  <si>
    <t>110</t>
  </si>
  <si>
    <t>40445600</t>
  </si>
  <si>
    <t>výstražné dopravní značky A1-A30, A33 700mm</t>
  </si>
  <si>
    <t>112</t>
  </si>
  <si>
    <t>A21</t>
  </si>
  <si>
    <t>65</t>
  </si>
  <si>
    <t>392947301</t>
  </si>
  <si>
    <t>IZ9b</t>
  </si>
  <si>
    <t>2,0*2,0 "Přepočtené koeficientem množství</t>
  </si>
  <si>
    <t>116</t>
  </si>
  <si>
    <t>67</t>
  </si>
  <si>
    <t>118</t>
  </si>
  <si>
    <t>120</t>
  </si>
  <si>
    <t>14,0</t>
  </si>
  <si>
    <t>69</t>
  </si>
  <si>
    <t>122</t>
  </si>
  <si>
    <t>124</t>
  </si>
  <si>
    <t>71</t>
  </si>
  <si>
    <t>915621111</t>
  </si>
  <si>
    <t>Předznačení pro vodorovné značení stříkané barvou nebo prováděné z nátěrových hmot plošné šipky, symboly, nápisy</t>
  </si>
  <si>
    <t>126</t>
  </si>
  <si>
    <t>https://podminky.urs.cz/item/CS_URS_2023_02/915621111</t>
  </si>
  <si>
    <t>1,5</t>
  </si>
  <si>
    <t>915131111</t>
  </si>
  <si>
    <t>Vodorovné dopravní značení stříkané barvou přechody pro chodce, šipky, symboly bílé základní</t>
  </si>
  <si>
    <t>128</t>
  </si>
  <si>
    <t>https://podminky.urs.cz/item/CS_URS_2023_02/915131111</t>
  </si>
  <si>
    <t>73</t>
  </si>
  <si>
    <t>919411111</t>
  </si>
  <si>
    <t>Čelo propustku včetně římsy z betonu prostého bez zvláštních nároků na prostředí, pro propustek z trub DN 300 až 500 mm</t>
  </si>
  <si>
    <t>132</t>
  </si>
  <si>
    <t>https://podminky.urs.cz/item/CS_URS_2023_02/919411111</t>
  </si>
  <si>
    <t>Poznámka k položce:_x000D_
šikmé čelo</t>
  </si>
  <si>
    <t>919411121</t>
  </si>
  <si>
    <t>Čelo propustku včetně římsy z betonu prostého bez zvláštních nároků na prostředí, pro propustek z trub DN 600 až 800 mm</t>
  </si>
  <si>
    <t>134</t>
  </si>
  <si>
    <t>https://podminky.urs.cz/item/CS_URS_2023_02/919411121</t>
  </si>
  <si>
    <t>75</t>
  </si>
  <si>
    <t>919521120</t>
  </si>
  <si>
    <t>Zřízení silničního propustku z trub betonových nebo železobetonových DN 400 mm</t>
  </si>
  <si>
    <t>136</t>
  </si>
  <si>
    <t>https://podminky.urs.cz/item/CS_URS_2023_02/919521120</t>
  </si>
  <si>
    <t>5,9*7</t>
  </si>
  <si>
    <t>59223021</t>
  </si>
  <si>
    <t>trouba betonová hrdlová DN 400</t>
  </si>
  <si>
    <t>138</t>
  </si>
  <si>
    <t>41,3*1,01 "Přepočtené koeficientem množství"</t>
  </si>
  <si>
    <t>77</t>
  </si>
  <si>
    <t>919521140</t>
  </si>
  <si>
    <t>Zřízení silničního propustku z trub betonových nebo železobetonových DN 600 mm</t>
  </si>
  <si>
    <t>140</t>
  </si>
  <si>
    <t>https://podminky.urs.cz/item/CS_URS_2023_02/919521140</t>
  </si>
  <si>
    <t>5,9*2</t>
  </si>
  <si>
    <t>59223023</t>
  </si>
  <si>
    <t>trouba betonová hrdlová DN 600</t>
  </si>
  <si>
    <t>142</t>
  </si>
  <si>
    <t>11,8*1,01 "Přepočtené koeficientem množství"</t>
  </si>
  <si>
    <t>79</t>
  </si>
  <si>
    <t>144</t>
  </si>
  <si>
    <t>-nové propustky</t>
  </si>
  <si>
    <t>(5,9*7)*1*0,1</t>
  </si>
  <si>
    <t>(5,9*2)*1,508*0,1</t>
  </si>
  <si>
    <t>-prodloužení výtoku z ČOV</t>
  </si>
  <si>
    <t>2000856627</t>
  </si>
  <si>
    <t xml:space="preserve">-prodloužení výtoku z ČOV </t>
  </si>
  <si>
    <t>81</t>
  </si>
  <si>
    <t>-1205620752</t>
  </si>
  <si>
    <t>83</t>
  </si>
  <si>
    <t>1295495911</t>
  </si>
  <si>
    <t>0,074</t>
  </si>
  <si>
    <t>-1793389281</t>
  </si>
  <si>
    <t>0,074*2,0</t>
  </si>
  <si>
    <t>85</t>
  </si>
  <si>
    <t>156</t>
  </si>
  <si>
    <t>3,4*100,0</t>
  </si>
  <si>
    <t>87</t>
  </si>
  <si>
    <t>162</t>
  </si>
  <si>
    <t>Poznámka k položce:_x000D_
příprava povrchu: sweeping křemičitý písek (úbytek zinku max. 10 μm)</t>
  </si>
  <si>
    <t>" zábradlí - srovnatelná položka pro otryskání křemičitým pískem " 3,4*100</t>
  </si>
  <si>
    <t>-1909944845</t>
  </si>
  <si>
    <t>164</t>
  </si>
  <si>
    <t>166</t>
  </si>
  <si>
    <t>SO 202 - Lávka přes Vitický potok</t>
  </si>
  <si>
    <t xml:space="preserve">      23 - Zakládání - piloty</t>
  </si>
  <si>
    <t xml:space="preserve">      28 - Zakládání - zpevňování hornin - injektáže a mikropiloty</t>
  </si>
  <si>
    <t xml:space="preserve">      32 - Konstrukce přehrad a opěrné zdi</t>
  </si>
  <si>
    <t xml:space="preserve">      38 - Různé kompletní konstrukce</t>
  </si>
  <si>
    <t xml:space="preserve">      42 - Vodorovné nosné konstrukce inženýrských staveb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</si>
  <si>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</si>
  <si>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</si>
  <si>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</si>
  <si>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</si>
  <si>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</si>
  <si>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</si>
  <si>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</si>
  <si>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</si>
  <si>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</si>
  <si>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</si>
  <si>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</si>
  <si>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122251502</t>
  </si>
  <si>
    <t>Odkopávky a prokopávky zapažené strojně v hornině třídy těžitelnosti I skupiny 3 přes 20 do 50 m3</t>
  </si>
  <si>
    <t>https://podminky.urs.cz/item/CS_URS_2023_02/122251502</t>
  </si>
  <si>
    <t>*projektová dokumentace SO 202 Lávka přes Vitický potok – výkresy a technická zpráva</t>
  </si>
  <si>
    <t>*plošina pro zhotovení mikropilot</t>
  </si>
  <si>
    <t>2,5*0,6*5,5+(4,0+2,0)/2*1,2*5,5</t>
  </si>
  <si>
    <t xml:space="preserve">*odkop pro gabiony </t>
  </si>
  <si>
    <t>"K1" (58,0-6,0)*1,5*(1,5+0,5)/2</t>
  </si>
  <si>
    <t>"K2" 1,5*1,0*1,0/2</t>
  </si>
  <si>
    <t>"K3" 2,0*1,0*1,0/3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</si>
  <si>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</si>
  <si>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</si>
  <si>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</si>
  <si>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*pro betonové opěrní zdi u opěry 1 a 2</t>
  </si>
  <si>
    <t>" u OP1 dle výkazu z projektu ze 3D DMT rovná část " 77,3</t>
  </si>
  <si>
    <t>" u OP1 dle výkazu z projektu ze 3D DMTzalomená část " 56,7</t>
  </si>
  <si>
    <t>" u OP1 dle výkazu z projektu ze 3D DMT za kamennou zdí " 16,3*2</t>
  </si>
  <si>
    <t>" u OP2 dle výkazu z projektu ze 3D DMT rovná část " 160,0</t>
  </si>
  <si>
    <t>" u OP2 dle výkazu z projektu ze 3D DMTzalomená část " 24,4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</si>
  <si>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</si>
  <si>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</si>
  <si>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</si>
  <si>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* zásypy základu opěrné zdí  zeminou - dovoz zeminy na meziskládku a pro zásyp zpět</t>
  </si>
  <si>
    <t>"  u OP 1 " (8,5+6,5)*(0,5*1,0+0,95*(0,5+(0,5+1,0)/2))</t>
  </si>
  <si>
    <t xml:space="preserve">* zásyp za gabiony zeminou </t>
  </si>
  <si>
    <t>"K1" 58,0*1,0*((0,2+0,6)/2+(0,6+2,5)/2)/2</t>
  </si>
  <si>
    <t>"K2" 1,5*1,0*2,0/2</t>
  </si>
  <si>
    <t>"K3" 2,0*1,0*2,0/2</t>
  </si>
  <si>
    <t>85,363*2 "Přepočtené koeficientem množství</t>
  </si>
  <si>
    <t>-1850753235</t>
  </si>
  <si>
    <t>" zemina z výkopů " 107,467+351,0</t>
  </si>
  <si>
    <t>"vrty pro piloty " 4*2*8,0*3,14*0,055*0,055</t>
  </si>
  <si>
    <t>" odpočet zeminy pro zpětný zásyp zeminou " -85,363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</si>
  <si>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</si>
  <si>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</si>
  <si>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</si>
  <si>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*zeminy pro zásyp zpět</t>
  </si>
  <si>
    <t>* zásypy základu opěrné zdí  zeminou - dovoz zeminy pro zásyp zpět</t>
  </si>
  <si>
    <t>373,712*1,8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</si>
  <si>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</si>
  <si>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</si>
  <si>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</si>
  <si>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* zásypy za opěrnou zdí štěrkodrtí</t>
  </si>
  <si>
    <t>" za zdí u OP 1 " 6,65*7,4+5,15*(4,6+1,62)/2</t>
  </si>
  <si>
    <t>" za zdí u OP 2 " 5,93*16,4*1,55/2,25+4,98*(3,3+0,49)/2</t>
  </si>
  <si>
    <t>* zásypy základu opěrné zdí  zeminou</t>
  </si>
  <si>
    <t>Poznámka k položce:_x000D_
vhodný materiál pro zásypy včetně dopravy</t>
  </si>
  <si>
    <t>141,66*2 "Přepočtené koeficientem množství</t>
  </si>
  <si>
    <t>*pod opěrné zdi OP1, OP2</t>
  </si>
  <si>
    <t>" pod OP1 " ((8,248+7,1)/2*2,2+(6,527+5,5)/2*(1,8+2,2)/2)</t>
  </si>
  <si>
    <t>"OP2" ((6,348+5,4)/2*(1,5+2,2)/2+(17,225+16,1)/2*2,2)</t>
  </si>
  <si>
    <t xml:space="preserve">*pod gabiony podél chodníku </t>
  </si>
  <si>
    <t>" v řezu 3-3 K1 " 58,0*1,2</t>
  </si>
  <si>
    <t>" pod K2 a K3 " 2,0*1,2</t>
  </si>
  <si>
    <t>2,5*5,5+(4,0+2,0)/2*5,5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</si>
  <si>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</si>
  <si>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</si>
  <si>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</si>
  <si>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"  drenáž podél opěrných zdí u opěr OP1 a OP2 " (12,8+21,6)*0,4*0,3</t>
  </si>
  <si>
    <t>212792311</t>
  </si>
  <si>
    <t>Odvodnění mostní opěry z plastových trub drenážní potrubí HDPE DN 100</t>
  </si>
  <si>
    <t>https://podminky.urs.cz/item/CS_URS_2023_02/212792311</t>
  </si>
  <si>
    <t>"  drenáž podél opěrných zdí u opěr OP1 a OP2 " 12,8+21,6</t>
  </si>
  <si>
    <t>213141131</t>
  </si>
  <si>
    <t>Zřízení vrstvy z geotextilie filtrační, separační, odvodňovací, ochranné, výztužné nebo protierozní ve sklonu přes 1:2 do 1:1, šířky do 3 m</t>
  </si>
  <si>
    <t>https://podminky.urs.cz/item/CS_URS_2023_02/213141131</t>
  </si>
  <si>
    <t xml:space="preserve">*za opěrnou zdí </t>
  </si>
  <si>
    <t>" za OP1 " 20,0+(2,75+1,45)/2*5,15</t>
  </si>
  <si>
    <t>" za OP2 " 32,0+(2,25+0,67)/2*4,98</t>
  </si>
  <si>
    <t xml:space="preserve">*za gabiony </t>
  </si>
  <si>
    <t>"K1" 1,0*58,0</t>
  </si>
  <si>
    <t>"K2" 1,5*1,0</t>
  </si>
  <si>
    <t>"K3" 2,0*1,0</t>
  </si>
  <si>
    <t xml:space="preserve">*bet.povrchy ve styku se zemní vlhkostí </t>
  </si>
  <si>
    <t xml:space="preserve">*OP1, OP2 </t>
  </si>
  <si>
    <t>"úložný práh - vodorovně pod prahem " 1,2*5,0*2</t>
  </si>
  <si>
    <t>"úložný práh svisle " ((1,2*(0,5+0,7)/2+0,7*0,2+1,3*0,7)*2+1,4*5,0*2)*2</t>
  </si>
  <si>
    <t>69311082</t>
  </si>
  <si>
    <t>geotextilie netkaná separační, ochranná, filtrační, drenážní PP 500g/m2</t>
  </si>
  <si>
    <t>178,666*1,1845 "Přepočtené koeficientem množství</t>
  </si>
  <si>
    <t>273311124</t>
  </si>
  <si>
    <t>Základové konstrukce z betonu prostého desky ve výkopu nebo na hlavách pilot C 12/15</t>
  </si>
  <si>
    <t>https://podminky.urs.cz/item/CS_URS_2023_02/273311124</t>
  </si>
  <si>
    <t>*podkladní beton C12/15 X0</t>
  </si>
  <si>
    <t>"OP1, OP2 dle v.č.12 " 4,8+7,8</t>
  </si>
  <si>
    <t>"OP1, OP2 - lože pod drenáž" (12,8+21,6)*0,4*0,15</t>
  </si>
  <si>
    <t>273311191</t>
  </si>
  <si>
    <t>Základové konstrukce z betonu prostého Příplatek k cenám za betonáž malého rozsahu do 25 m3</t>
  </si>
  <si>
    <t>https://podminky.urs.cz/item/CS_URS_2023_02/273311191</t>
  </si>
  <si>
    <t>Zakládání - piloty</t>
  </si>
  <si>
    <t>225311114</t>
  </si>
  <si>
    <t>Maloprofilové vrty jádrové průměru přes 93 do 156 mm do úklonu 45° v hl 0 až 25 m v hornině tř. III a IV</t>
  </si>
  <si>
    <t>https://podminky.urs.cz/item/CS_URS_2023_02/225311114</t>
  </si>
  <si>
    <t>"OP1, OP2" 4*2*8,0</t>
  </si>
  <si>
    <t>271532213</t>
  </si>
  <si>
    <t>Podsyp pod základové konstrukce se zhutněním a urovnáním povrchu z kameniva hrubého, frakce 8 - 16 mm</t>
  </si>
  <si>
    <t>https://podminky.urs.cz/item/CS_URS_2023_02/271532213</t>
  </si>
  <si>
    <t>*sanace zákl. spáry pod gabiony pouze v případě potřeby - současný odhad 30 %</t>
  </si>
  <si>
    <t>" pod OP1 " ((8,248+7,1)/2*2,2+(6,527+5,5)/2*(1,8+2,2)/2)*0,4</t>
  </si>
  <si>
    <t>"OP2" ((6,348+5,4)/2*(1,5+2,2)/2+(17,225+16,1)/2*2,2)*0,4</t>
  </si>
  <si>
    <t>" v řezu 3-3 K1 " 58,0*1,2*0,4</t>
  </si>
  <si>
    <t>" pod K2 a K3 " 2,0*1,2*0,4</t>
  </si>
  <si>
    <t>59,374*0,3 "Přepočtené koeficientem množství</t>
  </si>
  <si>
    <t>271542211</t>
  </si>
  <si>
    <t>Podsyp pod základové konstrukce se zhutněním a urovnáním povrchu ze štěrkodrtě netříděné</t>
  </si>
  <si>
    <t>https://podminky.urs.cz/item/CS_URS_2023_02/271542211</t>
  </si>
  <si>
    <t xml:space="preserve">*pod gabiony </t>
  </si>
  <si>
    <t>" v řezu 3-3 K1 " 58,0*1,2*0,25</t>
  </si>
  <si>
    <t>" pod K2 a K3 " 2,0*1,2*0,25</t>
  </si>
  <si>
    <t>Zakládání - zpevňování hornin - injektáže a mikropiloty</t>
  </si>
  <si>
    <t>282602113</t>
  </si>
  <si>
    <t>Injektování povrchové s dvojitým obturátorem mikropilot nebo kotev tlakem přes 2,0 do 4,5 MPa</t>
  </si>
  <si>
    <t>https://podminky.urs.cz/item/CS_URS_2023_02/282602113</t>
  </si>
  <si>
    <t>16*(1/4*0,5*4,0)</t>
  </si>
  <si>
    <t>58521113</t>
  </si>
  <si>
    <t>cement portlandský CEM I 52,5MPa</t>
  </si>
  <si>
    <t>16*4,0*0,1</t>
  </si>
  <si>
    <t>283111113</t>
  </si>
  <si>
    <t>Zřízení ocelových, trubkových mikropilot tlakové i tahové svislé nebo odklon od svislice do 60° část hladká, průměru přes 105 do 115 mm</t>
  </si>
  <si>
    <t>https://podminky.urs.cz/item/CS_URS_2023_02/283111113</t>
  </si>
  <si>
    <t>Poznámka k položce:_x000D_
včetně přemístění, montáže a demontáže vrtné soupravy a_x000D_
svislé dopravy zeminy z vrtu a vodorovné dopravy na meziskládku nebo k místu využití do násypů</t>
  </si>
  <si>
    <t>283131113</t>
  </si>
  <si>
    <t>Zřízení hlav trubkových mikropilot namáhaných tlakem i tahem, průměru přes 105 do 115 mm</t>
  </si>
  <si>
    <t>https://podminky.urs.cz/item/CS_URS_2023_02/283131113</t>
  </si>
  <si>
    <t>"OP1, OP2" 4*2</t>
  </si>
  <si>
    <t>14011080</t>
  </si>
  <si>
    <t>trubka ocelová bezešvá hladká jakost 11 353 108x20mm</t>
  </si>
  <si>
    <t>Poznámka k položce:_x000D_
včetně dodávky 8 kusů ocelové hlavy mikropiloty průměr 108x16 mm, vč. povrchové úpravy</t>
  </si>
  <si>
    <t xml:space="preserve">* 108/16 trubka </t>
  </si>
  <si>
    <t>64,0</t>
  </si>
  <si>
    <t>64*1,1 "Přepočtené koeficientem množství</t>
  </si>
  <si>
    <t>Konstrukce přehrad a opěrné zdi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</si>
  <si>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</si>
  <si>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</si>
  <si>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https://podminky.urs.cz/item/CS_URS_2023_02/321321115</t>
  </si>
  <si>
    <t>* opěrné zdi - výměry dle tabukky v.č.12</t>
  </si>
  <si>
    <t xml:space="preserve">* u OP1 </t>
  </si>
  <si>
    <t>" základ " 20,45</t>
  </si>
  <si>
    <t>" dřík " 28,4</t>
  </si>
  <si>
    <t>" římsa " 1,43</t>
  </si>
  <si>
    <t xml:space="preserve">* u OP2 </t>
  </si>
  <si>
    <t>" základ " 33,8</t>
  </si>
  <si>
    <t>" dřík " 35,6</t>
  </si>
  <si>
    <t>" římsa " 2,43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</si>
  <si>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</si>
  <si>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</si>
  <si>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https://podminky.urs.cz/item/CS_URS_2023_02/321351010</t>
  </si>
  <si>
    <t xml:space="preserve">* opěrné zdi </t>
  </si>
  <si>
    <t>" základ " 0,8*(2,0+8,148+7,0+6,427+5,5+1,6)</t>
  </si>
  <si>
    <t>" dřík " (2,949-0,28)*(0,9+7,4+6,9+5,679+5,1+0,9)</t>
  </si>
  <si>
    <t>" římsa " 0,28*(0,4+7,4+7,1+5,679+5,4+0,4)</t>
  </si>
  <si>
    <t>" základ " 0,8*(1,3+6,248+5,3+17,125+16,0+2,0)</t>
  </si>
  <si>
    <t>" dřík " (2,536+2,401-2*0,28)/2*(0,9+5,5+5,0+16,377+15,8+0,9)</t>
  </si>
  <si>
    <t>" římsa " 0,28*(0,4+5,5+5,3+16,377+16,1+0,9)</t>
  </si>
  <si>
    <t>61191125</t>
  </si>
  <si>
    <t>palubky obkladové smrk profil klasický 15x116 mm jakost A/B</t>
  </si>
  <si>
    <t xml:space="preserve">* příplatek na pohledové bednění z palubek - plochy opěrných zdí nad terénem palubky na polodrážku </t>
  </si>
  <si>
    <t>" dřík " (2,3+1,5)/2*(7,4+5,679)</t>
  </si>
  <si>
    <t>" dřík z boků " (2,3+1,9)/2*0,9+(1,5+1,0)/2*0,9</t>
  </si>
  <si>
    <t>" římsa vč.boků " 0,28*(7,4+5,679)+0,4*0,28*2</t>
  </si>
  <si>
    <t>" dřík " (1,6+1,5)/2*(5,5+16,377)</t>
  </si>
  <si>
    <t>" dřík z boků " (1,6+1,1)/2*0,9+(1,5+0,8)/2*0,9</t>
  </si>
  <si>
    <t>" římsa vč.boků " 0,28*(5,5+16,377)+0,28*0,4*2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</si>
  <si>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</si>
  <si>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</si>
  <si>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</si>
  <si>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</si>
  <si>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</si>
  <si>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https://podminky.urs.cz/item/CS_URS_2023_02/321366111</t>
  </si>
  <si>
    <t>* opěrné zdi</t>
  </si>
  <si>
    <t>" římsa  - odhad 200 kg/m3 " 1,43*200,0*0,001</t>
  </si>
  <si>
    <t>" římsa  - odhad 200 kg/m3 " 2,43*200,0*0,001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</si>
  <si>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</si>
  <si>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</si>
  <si>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https://podminky.urs.cz/item/CS_URS_2023_02/321366112</t>
  </si>
  <si>
    <t>" základ - odhad 140 kg/m3  " 20,45*140,0*0,001</t>
  </si>
  <si>
    <t>" dřík - odhad 120,0 kg/m3 " 28,4*120,0*0,001</t>
  </si>
  <si>
    <t>" základ  - odhad 140 kg/m3 " 33,8*140,0*0,001</t>
  </si>
  <si>
    <t>" dřík  - odhad 120 kg/m3 " 35,6*120,0*0,001</t>
  </si>
  <si>
    <t>327215221</t>
  </si>
  <si>
    <t>Opěrné zdi z prefabrikovaných drátokamenných gravitačních konstrukcí (gabionů) předplněné kamenivem ze splétané dvouzákrutové ocelové sítě s povrchovou úpravou galfan</t>
  </si>
  <si>
    <t>https://podminky.urs.cz/item/CS_URS_2023_02/327215221</t>
  </si>
  <si>
    <t>*za opěrami a podél chodníku v. č. 12</t>
  </si>
  <si>
    <t>"K1" 1,0*1,0*1,0*58</t>
  </si>
  <si>
    <t>"K2" 1,5*1,0*1,0*1</t>
  </si>
  <si>
    <t>"K3" 2,0*1,0*1,0*1</t>
  </si>
  <si>
    <t>334323118</t>
  </si>
  <si>
    <t>Mostní opěry a úložné prahy z betonu železového C 30/37</t>
  </si>
  <si>
    <t>https://podminky.urs.cz/item/CS_URS_2023_02/334323118</t>
  </si>
  <si>
    <t xml:space="preserve">"úložný práh - dřík - dle tabulky na výkrese č.13 " 9,7 </t>
  </si>
  <si>
    <t>334351112</t>
  </si>
  <si>
    <t>Bednění mostních opěr a úložných prahů ze systémového bednění zřízení z překližek, pro železobeton</t>
  </si>
  <si>
    <t>https://podminky.urs.cz/item/CS_URS_2023_02/334351112</t>
  </si>
  <si>
    <t>"úložný práh - dřík " ((1,24*(0,6+0,7)/2+0,7*0,25+0,4*0,3)*2+1,4*5,0*2)*2</t>
  </si>
  <si>
    <t>334351211</t>
  </si>
  <si>
    <t>Bednění mostních opěr a úložných prahů ze systémového bednění odstranění z překližek</t>
  </si>
  <si>
    <t>https://podminky.urs.cz/item/CS_URS_2023_02/334351211</t>
  </si>
  <si>
    <t>334361266</t>
  </si>
  <si>
    <t>Výztuž betonářská mostních konstrukcí opěr, úložných prahů, křídel, závěrných zídek, bloků ložisek, pilířů a sloupů z oceli 10 505 (R) nebo BSt 500 úložných prahů ložisek</t>
  </si>
  <si>
    <t>https://podminky.urs.cz/item/CS_URS_2023_02/334361266</t>
  </si>
  <si>
    <t xml:space="preserve">"úložný práh - dřík - výztuž dhad 150kg/m3  " 9,7*150,0*0,001 </t>
  </si>
  <si>
    <t>Různé kompletní konstrukce</t>
  </si>
  <si>
    <t>388995212</t>
  </si>
  <si>
    <t>Chránička kabelů v římse z trub HDPE přes DN 80 do DN 110</t>
  </si>
  <si>
    <t>https://podminky.urs.cz/item/CS_URS_2023_02/388995212</t>
  </si>
  <si>
    <t>41,0</t>
  </si>
  <si>
    <t>Vodorovné nosné konstrukce inženýrských staveb</t>
  </si>
  <si>
    <t>423175713</t>
  </si>
  <si>
    <t>Montáž příhradové ocelové konstrukce se šroubovanými styky šířky přes 4,2 m, výšky přes 3,6 m mostu o jednom poli, rozpětí pole přes 30 m</t>
  </si>
  <si>
    <t>https://podminky.urs.cz/item/CS_URS_2023_02/423175713</t>
  </si>
  <si>
    <t>Poznámka k položce:_x000D_
součástí ocenění položky je i doprava, instalace, použití a odstranění zdvihacího zařízení ( jeřábová technika)</t>
  </si>
  <si>
    <t>" ocelové části sestavy lávky " 7,065</t>
  </si>
  <si>
    <t>" sestava hlavního nosníku 2 ks " 14,728</t>
  </si>
  <si>
    <t>553960001</t>
  </si>
  <si>
    <t>ocelové prvky konstrukce lávky ocel S355J2H</t>
  </si>
  <si>
    <t>Poznámka k položce:_x000D_
třída provedení ocelových konstrukcí EXC2 podrobně řešeno v technické zprávě_x000D_
součástí ocenění položky je i doprava, instalace, použití a odstranění zdvihacího zařízení ( jeřábová technika)</t>
  </si>
  <si>
    <t>" ocelové části sestavy lávky " 7065,0</t>
  </si>
  <si>
    <t>" sestava hlavního nosníku 2 ks " 14728,0</t>
  </si>
  <si>
    <t>428992111</t>
  </si>
  <si>
    <t>Osazení mostního ložiska elastomerového zatížení do 400 kN</t>
  </si>
  <si>
    <t>https://podminky.urs.cz/item/CS_URS_2023_02/428992111</t>
  </si>
  <si>
    <t>"OP1, OP2" 2,0*2,0</t>
  </si>
  <si>
    <t>553960002</t>
  </si>
  <si>
    <t>elastomerová ložiska 150x200x81 C-S vč. předepsanýh nátěrů, zinkování a otryskání celková tl. povrchové úpravy 450 μm</t>
  </si>
  <si>
    <t>Poznámka k položce:_x000D_
dodávka včetně dopravy_x000D_
ocenění povrchové úpravy ložisek je součástí stavebního oddílu 789 Povrchové úpravy ocelových konstrukcí a technologických zařízení</t>
  </si>
  <si>
    <t>* spojovací prostředky lávky - elastomerová ložiska</t>
  </si>
  <si>
    <t xml:space="preserve">" ocelové části uložení lávky dle tabulky v.č.3 - 4 ložiska " </t>
  </si>
  <si>
    <t>458501112</t>
  </si>
  <si>
    <t>Výplňové klíny za opěrou z kameniva hutněného po vrstvách drceného</t>
  </si>
  <si>
    <t>https://podminky.urs.cz/item/CS_URS_2023_02/458501112</t>
  </si>
  <si>
    <t>*zásyp za opěrnou zdí</t>
  </si>
  <si>
    <t>1,5*4,0*3,0/2*2</t>
  </si>
  <si>
    <t>462511111</t>
  </si>
  <si>
    <t>Zához prostoru z lomového kamene</t>
  </si>
  <si>
    <t>https://podminky.urs.cz/item/CS_URS_2023_02/462511111</t>
  </si>
  <si>
    <t xml:space="preserve">" kamenný zához patky opěrné zdi OP2 " 1,0*17,5 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</si>
  <si>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</si>
  <si>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</si>
  <si>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https://podminky.urs.cz/item/CS_URS_2023_02/465513157</t>
  </si>
  <si>
    <t xml:space="preserve">* dlažba svahů u mostních opěr  </t>
  </si>
  <si>
    <t>" OP 1 " 6,7*0,6+8,1*1,0+5,0*0,5</t>
  </si>
  <si>
    <t>" OP 2 "15,7*0,6+5,0*0,5+7,6*1,0</t>
  </si>
  <si>
    <t>919521160</t>
  </si>
  <si>
    <t>Zřízení silničního propustku z trub betonových nebo železobetonových DN 800 mm</t>
  </si>
  <si>
    <t>https://podminky.urs.cz/item/CS_URS_2023_02/919521160</t>
  </si>
  <si>
    <t>" prodlouzžení propustku přes opěrnou zeď " 1,0</t>
  </si>
  <si>
    <t>59221003</t>
  </si>
  <si>
    <t>trouba ŽB 8úhelníková zesílená DN 800</t>
  </si>
  <si>
    <t>1*1,01 "Přepočtené koeficientem množství</t>
  </si>
  <si>
    <t>992114154</t>
  </si>
  <si>
    <t>Vodorovné přemístění mostních dílců vzdálenosti přesunu do 5 000 m přes 25 do 40 t</t>
  </si>
  <si>
    <t>https://podminky.urs.cz/item/CS_URS_2023_02/992114154</t>
  </si>
  <si>
    <t>992114194</t>
  </si>
  <si>
    <t>Vodorovné přemístění mostních dílců Příplatek k ceně za každých dalších i započatých 5 000 m přes 5 000 m přes 25 do 40 t</t>
  </si>
  <si>
    <t>https://podminky.urs.cz/item/CS_URS_2023_02/992114194</t>
  </si>
  <si>
    <t>992114291</t>
  </si>
  <si>
    <t>Vodorovné přemístění mostních dílců Příplatek k ceně za každé složení, hmotnosti dílců nebo nosníků jednotlivě do 5 t</t>
  </si>
  <si>
    <t>https://podminky.urs.cz/item/CS_URS_2023_02/992114291</t>
  </si>
  <si>
    <t>998212111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</si>
  <si>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</si>
  <si>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</si>
  <si>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711</t>
  </si>
  <si>
    <t>Izolace proti vodě, vlhkosti a plynům</t>
  </si>
  <si>
    <t>711311001</t>
  </si>
  <si>
    <t>Provedení izolace mostovek natěradly a tmely za studena nátěrem lakem asfaltovým penetračním</t>
  </si>
  <si>
    <t>https://podminky.urs.cz/item/CS_URS_2023_02/711311001</t>
  </si>
  <si>
    <t>*bet.povrchy ve styku se zemní vlhkostí - penetrační 1x</t>
  </si>
  <si>
    <t xml:space="preserve">* opěrné zdi - nátěr pod úrovní terénu </t>
  </si>
  <si>
    <t>" základ z boků " 0,8*(2,0+8,148+7,0+6,427+5,5+1,6)</t>
  </si>
  <si>
    <t>" základ shora " 0,95*(8,148+7,5)/2+(0,55+1,0)/2*(6,427+5,9)/2+0,15*(7,3+5,5+0,9*2)</t>
  </si>
  <si>
    <t>" dřík " (2,949-0,28+3,024-0,28)/2*(6,9+5,1)+(0,5+1,3)/2*(7,4+5,679)</t>
  </si>
  <si>
    <t>" dřík z boků " 0,9*(1,4+1,8)/2+0,9*(0,5+0,8)/2</t>
  </si>
  <si>
    <t>" římsa " 0,28*(7,1+5,4)</t>
  </si>
  <si>
    <t>" základ z boků" 0,8*(1,3+6,248+5,3+17,125+16,0+2,0)</t>
  </si>
  <si>
    <t>" základ shora" (0,25+1,0)/2*(6,248+5,7)/2+0,95*(17,125+16,5)/2+0,15*(0,9+5,2+16,0+0,9)</t>
  </si>
  <si>
    <t>" dřík " (2,536+2,401-2*0,28)/2*(5,0+15,8)+0,5*(5,5+16,377)</t>
  </si>
  <si>
    <t>" dřík z boků " 0,9*(1,0+0,5)/2*2</t>
  </si>
  <si>
    <t>" římsa " 0,28*(5,3+16,1)</t>
  </si>
  <si>
    <t>11163150</t>
  </si>
  <si>
    <t>lak penetrační asfaltový</t>
  </si>
  <si>
    <t>261,129*0,00032 "Přepočtené koeficientem množství</t>
  </si>
  <si>
    <t>711321131</t>
  </si>
  <si>
    <t>Provedení izolace mostovek natěradly a tmely za horka nátěrem asfaltovým</t>
  </si>
  <si>
    <t>https://podminky.urs.cz/item/CS_URS_2023_02/711321131</t>
  </si>
  <si>
    <t>*bet.povrchy ve styku se zemní vlhkostí - 2x</t>
  </si>
  <si>
    <t>261,129*2 "Přepočtené koeficientem množství</t>
  </si>
  <si>
    <t>11163155</t>
  </si>
  <si>
    <t>lak hydroizolační z modifikovaného asfaltu</t>
  </si>
  <si>
    <t>114</t>
  </si>
  <si>
    <t>522,258*0,00158 "Přepočtené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</si>
  <si>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</si>
  <si>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</si>
  <si>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</si>
  <si>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762</t>
  </si>
  <si>
    <t>Konstrukce tesařské</t>
  </si>
  <si>
    <t>762082120</t>
  </si>
  <si>
    <t>Profilování zhlaví trámů a ozdobných konců jednoduché seříznutí jedním řezem, plochy do 160 cm2</t>
  </si>
  <si>
    <t>https://podminky.urs.cz/item/CS_URS_2023_02/762082120</t>
  </si>
  <si>
    <t>" zkosení hran 5/5 fošen " 250,0</t>
  </si>
  <si>
    <t>" zkosení hran 5/5 podélníků " 70,0</t>
  </si>
  <si>
    <t>762083122</t>
  </si>
  <si>
    <t>Impregnace řeziva máčením proti dřevokaznému hmyzu, houbám a plísním, třída ohrožení 3 a 4 (dřevo v exteriéru)</t>
  </si>
  <si>
    <t>https://podminky.urs.cz/item/CS_URS_2023_02/762083122</t>
  </si>
  <si>
    <t>" fošnová podlaha lávky fošny nehoblované tl.50mm "  40,0*3,35*0,05</t>
  </si>
  <si>
    <t xml:space="preserve">* fošnová podlaha lávky podélníky 100/120  </t>
  </si>
  <si>
    <t>" 1a podélník 10 ks " 3,015*10*0,1*0,12</t>
  </si>
  <si>
    <t>" 1b podélník 60 ks " 2,815*60*0,1*0,12</t>
  </si>
  <si>
    <t>762086111</t>
  </si>
  <si>
    <t>Montáž kovových doplňkových konstrukcí (materiál ve specifikaci) hmotnosti prvku do 5 kg</t>
  </si>
  <si>
    <t>https://podminky.urs.cz/item/CS_URS_2023_02/762086111</t>
  </si>
  <si>
    <t>" spojovací prostředky  dřevěných prvků lávky - dle tabulky na v. č. 11 " 98</t>
  </si>
  <si>
    <t>30925278</t>
  </si>
  <si>
    <t>šroub metrický celozávit DIN 933 8.8 BZ M12x150mm</t>
  </si>
  <si>
    <t>100 kus</t>
  </si>
  <si>
    <t>1455383725</t>
  </si>
  <si>
    <t>Poznámka k položce:_x000D_
spojovací prostředky dřevěných částí_x000D_
._x000D_
včetně dodávky podložky na dřevo 11/15/1 a ploché podložky M12</t>
  </si>
  <si>
    <t>31111006</t>
  </si>
  <si>
    <t>matice přesná šestihranná Pz DIN 934-8 M12</t>
  </si>
  <si>
    <t>996498643</t>
  </si>
  <si>
    <t>Poznámka k položce:_x000D_
spojovací prostředky dřevěných částí</t>
  </si>
  <si>
    <t>31140249</t>
  </si>
  <si>
    <t>vrut ocelový FeZn drážka hvězdicová talířová hlava dvouchodý závit 5x120mm</t>
  </si>
  <si>
    <t>-82086462</t>
  </si>
  <si>
    <t>18,0</t>
  </si>
  <si>
    <t>762521108</t>
  </si>
  <si>
    <t>Položení podlah nehoblovaných na sraz z fošen hrubých</t>
  </si>
  <si>
    <t>https://podminky.urs.cz/item/CS_URS_2023_02/762521108</t>
  </si>
  <si>
    <t>" fošnová podlaha lávky "  40,0*3,35</t>
  </si>
  <si>
    <t>60556101</t>
  </si>
  <si>
    <t>řezivo dubové sušené tl 50mm</t>
  </si>
  <si>
    <t>6,7*1,08 "Přepočtené koeficientem množství</t>
  </si>
  <si>
    <t>762526130</t>
  </si>
  <si>
    <t>Položení podlah položení polštářů pod podlahy osové vzdálenosti přes 65 do 100 cm</t>
  </si>
  <si>
    <t>130</t>
  </si>
  <si>
    <t>https://podminky.urs.cz/item/CS_URS_2023_02/762526130</t>
  </si>
  <si>
    <t>" fošnová podlaha lávky podélníky 100/120  "  40,0*3,35</t>
  </si>
  <si>
    <t>60552001</t>
  </si>
  <si>
    <t>hranol stavební řezivo dub průřezu do 224cm2 přes dl 8m</t>
  </si>
  <si>
    <t>2,389*1,08 "Přepočtené koeficientem množství</t>
  </si>
  <si>
    <t>762595001</t>
  </si>
  <si>
    <t>Spojovací prostředky podlah a podkladových konstrukcí hřebíky, vruty</t>
  </si>
  <si>
    <t>https://podminky.urs.cz/item/CS_URS_2023_02/762595001</t>
  </si>
  <si>
    <t>998762101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</si>
  <si>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</si>
  <si>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</si>
  <si>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767163111</t>
  </si>
  <si>
    <t>Montáž kompletního kovového zábradlí přímého z dílců v rovině (na rovné ploše) kotveného do ocelové konstrukce</t>
  </si>
  <si>
    <t>https://podminky.urs.cz/item/CS_URS_2023_02/767163111</t>
  </si>
  <si>
    <t>41,0*2</t>
  </si>
  <si>
    <t>55342283</t>
  </si>
  <si>
    <t>zábradlí s lankovou výplní s bočním kotvením, kulatý sloupek</t>
  </si>
  <si>
    <t>998767101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</si>
  <si>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</si>
  <si>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</si>
  <si>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783</t>
  </si>
  <si>
    <t>Dokončovací práce - nátěry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</si>
  <si>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</si>
  <si>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</si>
  <si>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https://podminky.urs.cz/item/CS_URS_2023_02/783213111</t>
  </si>
  <si>
    <t>" fošnová podlaha lávky podélníky 100/120  "  40,0*3,35*1,35</t>
  </si>
  <si>
    <t>783218111</t>
  </si>
  <si>
    <t>Lazurovací nátěr tesařských konstrukcí dvojnásobný syntetický</t>
  </si>
  <si>
    <t>146</t>
  </si>
  <si>
    <t>https://podminky.urs.cz/item/CS_URS_2023_02/783218111</t>
  </si>
  <si>
    <t>-769999742</t>
  </si>
  <si>
    <t>*drsnost medium G a je to na třídy A-D</t>
  </si>
  <si>
    <t>" ocelové části sestavy lávky " 180,8</t>
  </si>
  <si>
    <t xml:space="preserve">" sestava hlavního nosníku 2 ks " 83,8*2 </t>
  </si>
  <si>
    <t>" zábradlí " 54,3</t>
  </si>
  <si>
    <t>" spojovací součásti " 8,0</t>
  </si>
  <si>
    <t>-elastomerová ložiska</t>
  </si>
  <si>
    <t>0,15*0,2*4,0</t>
  </si>
  <si>
    <t>-1229878599</t>
  </si>
  <si>
    <t xml:space="preserve">Poznámka k položce:_x000D_
Příprava povrchu: otryskání na Sa 3, drsnost medium G </t>
  </si>
  <si>
    <t>" elastomerová ložiska " 0,15*0,2*4,0</t>
  </si>
  <si>
    <t>789325211</t>
  </si>
  <si>
    <t>Nátěr ocelových konstrukcí třídy I dvousložkový epoxidový základní, tloušťky do 80 μm</t>
  </si>
  <si>
    <t>-713365223</t>
  </si>
  <si>
    <t>https://podminky.urs.cz/item/CS_URS_2023_02/789325211</t>
  </si>
  <si>
    <t>Poznámka k položce:_x000D_
nátěr ocelových konstrukcí třídy I dvousložkový epoxidový 140-200 μm 1-3 vrstvy_x000D_
epoxid dvoukomponentní</t>
  </si>
  <si>
    <t>-mostní konstrukce</t>
  </si>
  <si>
    <t>410,7</t>
  </si>
  <si>
    <t>789325216</t>
  </si>
  <si>
    <t>Nátěr ocelových konstrukcí třídy I dvousložkový epoxidový mezivrstva, tloušťky do 80 μm</t>
  </si>
  <si>
    <t>1180582961</t>
  </si>
  <si>
    <t>https://podminky.urs.cz/item/CS_URS_2023_02/789325216</t>
  </si>
  <si>
    <t>789325220</t>
  </si>
  <si>
    <t>Nátěr ocelových konstrukcí třídy I dvousložkový epoxidový krycí (vrchní), tloušťky do 40 μm</t>
  </si>
  <si>
    <t>28071608</t>
  </si>
  <si>
    <t>https://podminky.urs.cz/item/CS_URS_2023_02/789325220</t>
  </si>
  <si>
    <t>789325321</t>
  </si>
  <si>
    <t>Nátěr ocelových konstrukcí třídy I dvousložkový polyuretanový krycí (vrchní), tloušťky do 80 μm</t>
  </si>
  <si>
    <t>https://podminky.urs.cz/item/CS_URS_2023_02/789325321</t>
  </si>
  <si>
    <t>Poznámka k položce:_x000D_
alifatický polyuretan 60-80 μm, jedna vrstva, včetně uzavíracího epoxidového penetračního nátěru (jedna vrstva)_x000D_
- odstín odsouhlasen objednatelem</t>
  </si>
  <si>
    <t>789421531</t>
  </si>
  <si>
    <t>Žárové stříkání ocelových konstrukcí slitinou zinacor ZnAl, tloušťky 100 μm, třídy I</t>
  </si>
  <si>
    <t>158</t>
  </si>
  <si>
    <t>https://podminky.urs.cz/item/CS_URS_2023_02/789421531</t>
  </si>
  <si>
    <t>Poznámka k položce:_x000D_
žárový nástřik AlZn nebo směsí kovů ZnAl15, jedna vrstva</t>
  </si>
  <si>
    <t>SO 203 - Zárubní zeď vlevo</t>
  </si>
  <si>
    <t xml:space="preserve">      15 - Zemní práce - zajištění výkopu, násypu a svahu</t>
  </si>
  <si>
    <t xml:space="preserve">      22 - Zakládání - vrty</t>
  </si>
  <si>
    <t xml:space="preserve">      87 - Potrubí z trub plastických a skleněných</t>
  </si>
  <si>
    <t xml:space="preserve">      98 - Demolice a sanace</t>
  </si>
  <si>
    <t xml:space="preserve">    721 - Zdravotechnika - vnitřní kanalizace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</si>
  <si>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</si>
  <si>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</si>
  <si>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186</t>
  </si>
  <si>
    <t>https://podminky.urs.cz/item/CS_URS_2023_02/113106132</t>
  </si>
  <si>
    <t>SO 203 Zárubní zeď vlevo</t>
  </si>
  <si>
    <t>Pergola ozn. 1-49/4</t>
  </si>
  <si>
    <t>2,6*3,25</t>
  </si>
  <si>
    <t>Schody na pozemku ozn. 3-49/4</t>
  </si>
  <si>
    <t>1,6*0,7</t>
  </si>
  <si>
    <t>Kamenný val - dlážděný svah ozn.3-1209</t>
  </si>
  <si>
    <t>9,0*3,8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</si>
  <si>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</si>
  <si>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</si>
  <si>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188</t>
  </si>
  <si>
    <t>https://podminky.urs.cz/item/CS_URS_2023_02/113107322</t>
  </si>
  <si>
    <t>Pod schody na pozemku ozn. 3-49/4</t>
  </si>
  <si>
    <t>1,6*1,27</t>
  </si>
  <si>
    <t>47,0*5,0</t>
  </si>
  <si>
    <t>635,0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</si>
  <si>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</si>
  <si>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</si>
  <si>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190</t>
  </si>
  <si>
    <t>https://podminky.urs.cz/item/CS_URS_2023_02/129911121</t>
  </si>
  <si>
    <t>" odstranění betonové skruže z odkopu ozn.3-1209 " 0,3</t>
  </si>
  <si>
    <t>Zemní práce - zajištění výkopu, násypu a svahu</t>
  </si>
  <si>
    <t>151712111</t>
  </si>
  <si>
    <t>Převázka ocelová pro ukotvení záporového pažení pro jakoukoliv délku převázky zdvojená</t>
  </si>
  <si>
    <t>https://podminky.urs.cz/item/CS_URS_2023_02/151712111</t>
  </si>
  <si>
    <t>* převázka na pilotách pro záporové pažení</t>
  </si>
  <si>
    <t>" zapažení odkopu pro opěrnou zeď a schody u RD na č.p.101 " 18,0</t>
  </si>
  <si>
    <t>151712121</t>
  </si>
  <si>
    <t>Odstranění ocelové převázky pro ukotvení záporového pažení jakékoliv délky převázky zdvojené</t>
  </si>
  <si>
    <t>https://podminky.urs.cz/item/CS_URS_2023_02/151712121</t>
  </si>
  <si>
    <t>151721111</t>
  </si>
  <si>
    <t>Pažení do ocelových zápor bez ohledu na druh pažin, s odstraněním pažení, hloubky výkopu do 4 m</t>
  </si>
  <si>
    <t>https://podminky.urs.cz/item/CS_URS_2023_02/151721111</t>
  </si>
  <si>
    <t>" zapažení odkopu pro opěrnou zeď a schody u RD na č.p.101 " 18,0*2,0</t>
  </si>
  <si>
    <t>153811111</t>
  </si>
  <si>
    <t>Osazení kotev tyčových bez provedení vrtu, zainjektování a napnutí kotvy při délce přes 5 m a průměru od 20 do 28 mm</t>
  </si>
  <si>
    <t>https://podminky.urs.cz/item/CS_URS_2023_02/153811111</t>
  </si>
  <si>
    <t>* zajištění odkoupu pro opěrnou zeď a schody u RD na č.p.101</t>
  </si>
  <si>
    <t>2*7,0</t>
  </si>
  <si>
    <t>13021020</t>
  </si>
  <si>
    <t>tyč ocelová kruhová žebírková DIN 488 jakost B500B (10 505) výztuž do betonu D 28mm</t>
  </si>
  <si>
    <t>2*7,0*4,495*0,001</t>
  </si>
  <si>
    <t>153811211</t>
  </si>
  <si>
    <t>Napnutí tyčových kotev při předepsané únosnosti kotvy do 0,45 MN</t>
  </si>
  <si>
    <t>https://podminky.urs.cz/item/CS_URS_2023_02/153811211</t>
  </si>
  <si>
    <t>153891311</t>
  </si>
  <si>
    <t>Opěrné desky z oceli velikosti do 300/300 mm, tloušťky do 30 mm</t>
  </si>
  <si>
    <t>https://podminky.urs.cz/item/CS_URS_2023_02/153891311</t>
  </si>
  <si>
    <t xml:space="preserve">* 50 % odkopu se ponechá na meziskládcena místě pro zpětný zásyp za opěrnou stěnou </t>
  </si>
  <si>
    <t>" odvoz na deponii a zpět " 326,5*2</t>
  </si>
  <si>
    <t>235,0*0,2*2,0</t>
  </si>
  <si>
    <t>1101627168</t>
  </si>
  <si>
    <t xml:space="preserve">* 50 % odkopu se ponechá na meziskládce na místě pro zpětný zásyp za opěrnou stěnou </t>
  </si>
  <si>
    <t>" odkop " 653,0*0,5</t>
  </si>
  <si>
    <t>naložení na meziskládce pro dovoz zpět</t>
  </si>
  <si>
    <t>653,0*0,5</t>
  </si>
  <si>
    <t>326,5*1,8</t>
  </si>
  <si>
    <t>433,0</t>
  </si>
  <si>
    <t xml:space="preserve">z meziskládky </t>
  </si>
  <si>
    <t>hrubé drcené kamenivo - zásypy</t>
  </si>
  <si>
    <t>-0,589</t>
  </si>
  <si>
    <t>Poznámka k položce:_x000D_
včetně dopravy</t>
  </si>
  <si>
    <t>(433-326,5)*2 "Přepočtené koeficientem množství</t>
  </si>
  <si>
    <t>" použitelný materiál k zásypu z demolic opěrných zdí a schodů " -(184,011-5,293)</t>
  </si>
  <si>
    <t>326,5</t>
  </si>
  <si>
    <t>235,0*0,2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</si>
  <si>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</si>
  <si>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</si>
  <si>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</si>
  <si>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29*0,6*0,41</t>
  </si>
  <si>
    <t>3*0,6*0,45</t>
  </si>
  <si>
    <t>8*0,6*0,5</t>
  </si>
  <si>
    <t>58337331</t>
  </si>
  <si>
    <t>štěrkopísek frakce 0/22</t>
  </si>
  <si>
    <t>10,344*2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</si>
  <si>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</si>
  <si>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</si>
  <si>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https://podminky.urs.cz/item/CS_URS_2023_02/181351103</t>
  </si>
  <si>
    <t>235,0</t>
  </si>
  <si>
    <t>727641337</t>
  </si>
  <si>
    <t>1766318694</t>
  </si>
  <si>
    <t>235,0*0,02 "Přepočtené koeficientem množství</t>
  </si>
  <si>
    <t>103,165*0,4</t>
  </si>
  <si>
    <t>41,266*1,1845 "Přepočtené koeficientem množství</t>
  </si>
  <si>
    <t>212755214</t>
  </si>
  <si>
    <t>Trativody bez lože z drenážních trubek plastových flexibilních D 100 mm</t>
  </si>
  <si>
    <t>https://podminky.urs.cz/item/CS_URS_2023_02/212755214</t>
  </si>
  <si>
    <t>103,165</t>
  </si>
  <si>
    <t>213311141</t>
  </si>
  <si>
    <t>Polštáře zhutněné pod základy ze štěrkopísku tříděného</t>
  </si>
  <si>
    <t>https://podminky.urs.cz/item/CS_URS_2023_02/213311141</t>
  </si>
  <si>
    <t>36,0</t>
  </si>
  <si>
    <t>Zakládání - vrty</t>
  </si>
  <si>
    <t xml:space="preserve"> * zajištění odkopu pro opěrnou zeď a schody u RD na č.p.101</t>
  </si>
  <si>
    <t>" mikropiloty " 4,0*2,0*7,0</t>
  </si>
  <si>
    <t>223111112</t>
  </si>
  <si>
    <t>Rychlostní diamantové vrtání průměru do 56 mm, jádrové do úklonu 45° v hl 0 až 25 m v hornině tř. I a II</t>
  </si>
  <si>
    <t>https://podminky.urs.cz/item/CS_URS_2023_02/223111112</t>
  </si>
  <si>
    <t>* zajištění odkopu pro opěrnou zeď a schody u RD na č.p.101</t>
  </si>
  <si>
    <t>" vrty pro zemní kotvy 2 ks dl.7m " 2*7,0</t>
  </si>
  <si>
    <t>14*(1/4*0,5*4,0)</t>
  </si>
  <si>
    <t>14*4,0*0,1</t>
  </si>
  <si>
    <t>282603111</t>
  </si>
  <si>
    <t>Injektování vysokotlaké s dvojitým obturátorem vzestupné nebo sestupné, tlakem do 8,0 MPa</t>
  </si>
  <si>
    <t>https://podminky.urs.cz/item/CS_URS_2023_02/282603111</t>
  </si>
  <si>
    <t>58931000</t>
  </si>
  <si>
    <t>potěr cementový CP 37 kamenivo frakce 0/4mm</t>
  </si>
  <si>
    <t xml:space="preserve">* srovnatelné pro injektážní cementová směs CP 37 </t>
  </si>
  <si>
    <t>" pro kořenovou část zemní kotvy " 4,5*3,14*0,2*0,2*2</t>
  </si>
  <si>
    <t>" mikropiloty " 4*2*7,0</t>
  </si>
  <si>
    <t>56,0</t>
  </si>
  <si>
    <t>56*1,1 "Přepočtené koeficientem množství</t>
  </si>
  <si>
    <t>327262053</t>
  </si>
  <si>
    <t>Zdivo nadzákladové opěrné z betonových bloků - systém suchého zdění modulové rovná stěna sklonu ke svahu do 5° výšky přes 1,8 do 2,4 m dvouřadé výšky modulu 400 mm (kombinované), z bloků přírodních (šedých)</t>
  </si>
  <si>
    <t>https://podminky.urs.cz/item/CS_URS_2023_02/327262053</t>
  </si>
  <si>
    <t>* opěrná zeď v km 0,124172 BOD 1 až km 0,227451 BOD 11</t>
  </si>
  <si>
    <t>1,515*1,425</t>
  </si>
  <si>
    <t>1,07*1,425</t>
  </si>
  <si>
    <t>1,125*1,615</t>
  </si>
  <si>
    <t>1,125*1,805</t>
  </si>
  <si>
    <t>1,125*1,995</t>
  </si>
  <si>
    <t>0,9*2,185</t>
  </si>
  <si>
    <t>(0,2+3,05+2,9+2,9+2,9+2,9+2,9+2,9+2,9+2,9+2,9+2,9+2,9+2,9+6,7-1,8)*2,37</t>
  </si>
  <si>
    <t>(4,521+1,8+13,84+1,26+27,398+1,26)*2,77</t>
  </si>
  <si>
    <t>9,85+11,41+7,94+16,02</t>
  </si>
  <si>
    <t>327265021</t>
  </si>
  <si>
    <t>Zdivo nadzákladové opěrné z betonových bloků - systém suchého zdění zásyp opěrné zdi kamenivem včetně zhutnění, frakce 4 - 8 mm</t>
  </si>
  <si>
    <t>https://podminky.urs.cz/item/CS_URS_2023_02/327265021</t>
  </si>
  <si>
    <t>297,474</t>
  </si>
  <si>
    <t>58932576</t>
  </si>
  <si>
    <t>beton C 16/20 X0,XC1 kamenivo frakce 0/22</t>
  </si>
  <si>
    <t>* poslední 3 řady opěrné zdi budou zasypány betonem</t>
  </si>
  <si>
    <t>(1,35+1,125*4+0,929+2,5*19+1,825+2,7+4,505-0,4*2+1,5+2,65*4+2,84+4,155-0,4*2+0,9+4,155-2*0,4)*0,3*0,6*0,75</t>
  </si>
  <si>
    <t>(3,0+0,9+1,86+1,89+3,885-2*0,4+0,9+1,7+3,4+1,125*3+0,4*35)*0,3*0,6*0,75</t>
  </si>
  <si>
    <t>348272515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</si>
  <si>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</si>
  <si>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</si>
  <si>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 xml:space="preserve">* plotové stříšky mezi sloupky oplocení </t>
  </si>
  <si>
    <t>1,35+1,125*4+0,929+2,5*19+1,825+2,7+4,505-0,4*2+1,5+2,65*4+2,84+4,155-0,4*2+0,9+4,155-2*0,4+3,0+0,9+1,86+1,89+3,885-2*0,4+0,9+1,7+3,4+1,125*3</t>
  </si>
  <si>
    <t>348273211</t>
  </si>
  <si>
    <t>Ploty z tvárnic betonových plotový sloupek na maltu cementovou včetně spárování současně při zdění, výplně z betonu C 16/20 a výztuže se štípaným povrchem, rozměru 400 x 400 mm z tvarovek štípaných rohových (95 x 190 x 300 mm) přírodních</t>
  </si>
  <si>
    <t>https://podminky.urs.cz/item/CS_URS_2023_02/348273211</t>
  </si>
  <si>
    <t>* plotové sloupky 400 x 400mm na opěrné zdi v km 0,124172 BOD 1 až km 0,227451 BOD 11</t>
  </si>
  <si>
    <t>1,2*35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</si>
  <si>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</si>
  <si>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</si>
  <si>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https://podminky.urs.cz/item/CS_URS_2023_02/348273511</t>
  </si>
  <si>
    <t>327361006</t>
  </si>
  <si>
    <t>Výztuž opěrných zdí a valů průměru do 12 mm, z oceli 10 505 (R) nebo BSt 500</t>
  </si>
  <si>
    <t>https://podminky.urs.cz/item/CS_URS_2023_02/327361006</t>
  </si>
  <si>
    <t>(((506+272)*0,89)*1,2)/1000</t>
  </si>
  <si>
    <t>339921131</t>
  </si>
  <si>
    <t>Osazování palisád betonových v řadě se zabetonováním výšky palisády do 500 mm</t>
  </si>
  <si>
    <t>https://podminky.urs.cz/item/CS_URS_2023_02/339921131</t>
  </si>
  <si>
    <t>202*0,18</t>
  </si>
  <si>
    <t>59228407</t>
  </si>
  <si>
    <t>palisáda betonová tyčová hranatá přírodní 110x110x400mm</t>
  </si>
  <si>
    <t>348101120</t>
  </si>
  <si>
    <t>Osazení vrat nebo vrátek k oplocení na sloupky zděné nebo betonové, plochy jednotlivě přes 2 do 4 m2</t>
  </si>
  <si>
    <t>https://podminky.urs.cz/item/CS_URS_2023_02/348101120</t>
  </si>
  <si>
    <t>55342334</t>
  </si>
  <si>
    <t>branka plotová jednokřídlá Pz s PVC vrstvou 1000x1730mm</t>
  </si>
  <si>
    <t>Poznámka k položce:_x000D_
včetně kování, zámku dle výběru objednatele</t>
  </si>
  <si>
    <t>348273903</t>
  </si>
  <si>
    <t>Ploty z tvárnic betonových doplňky k plotovému zdivu vkládané do ložných spár současně při zdění držák plotových polí průběžný, pro sloupek délky 400 mm</t>
  </si>
  <si>
    <t>https://podminky.urs.cz/item/CS_URS_2023_02/348273903</t>
  </si>
  <si>
    <t>28,0*4,0</t>
  </si>
  <si>
    <t>348273905</t>
  </si>
  <si>
    <t>Ploty z tvárnic betonových doplňky k plotovému zdivu vkládané do ložných spár současně při zdění držák plotových polí rohový, pro sloupek jakékoliv délky</t>
  </si>
  <si>
    <t>https://podminky.urs.cz/item/CS_URS_2023_02/348273905</t>
  </si>
  <si>
    <t>8,0</t>
  </si>
  <si>
    <t>348273907</t>
  </si>
  <si>
    <t>Ploty z tvárnic betonových doplňky k plotovému zdivu vkládané do ložných spár současně při zdění držák plotových polí koncový, pro sloupek jakékoliv délky</t>
  </si>
  <si>
    <t>https://podminky.urs.cz/item/CS_URS_2023_02/348273907</t>
  </si>
  <si>
    <t>12,0</t>
  </si>
  <si>
    <t>348273912</t>
  </si>
  <si>
    <t>Ploty z tvárnic betonových doplňky k plotovému zdivu vkládané do ložných spár současně při zdění pant na vrátka</t>
  </si>
  <si>
    <t>https://podminky.urs.cz/item/CS_URS_2023_02/348273912</t>
  </si>
  <si>
    <t>348273915</t>
  </si>
  <si>
    <t>Ploty z tvárnic betonových doplňky k plotovému zdivu vkládané do ložných spár současně při zdění doraz zámku</t>
  </si>
  <si>
    <t>https://podminky.urs.cz/item/CS_URS_2023_02/348273915</t>
  </si>
  <si>
    <t>348501111</t>
  </si>
  <si>
    <t>Osazení oplocení na sloupky v osové vzdálenosti do 4 m výšky do 1 m z prken</t>
  </si>
  <si>
    <t>https://podminky.urs.cz/item/CS_URS_2023_02/348501111</t>
  </si>
  <si>
    <t>156/2</t>
  </si>
  <si>
    <t>61231020</t>
  </si>
  <si>
    <t>plotovka dřevěná rovná tl 18 mm š 82mm</t>
  </si>
  <si>
    <t>60512125</t>
  </si>
  <si>
    <t>hranol stavební řezivo průřezu do 120cm2 do dl 6m</t>
  </si>
  <si>
    <t>451572111</t>
  </si>
  <si>
    <t>Lože pod potrubí, stoky a drobné objekty v otevřeném výkopu z kameniva drobného těženého 0 až 4 mm</t>
  </si>
  <si>
    <t>https://podminky.urs.cz/item/CS_URS_2023_02/451572111</t>
  </si>
  <si>
    <t>(18+8+11)*0,6*0,1</t>
  </si>
  <si>
    <t>452112122</t>
  </si>
  <si>
    <t>Osazení betonových dílců prstenců nebo rámů pod poklopy a mříže, výšky přes 100 do 200 mm</t>
  </si>
  <si>
    <t>https://podminky.urs.cz/item/CS_URS_2023_02/452112122</t>
  </si>
  <si>
    <t>2,0</t>
  </si>
  <si>
    <t>59224187</t>
  </si>
  <si>
    <t>prstenec šachtový vyrovnávací betonový 625x120x100mm</t>
  </si>
  <si>
    <t>59223864</t>
  </si>
  <si>
    <t>prstenec pro uliční vpusť vyrovnávací betonový 390x60x130mm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</si>
  <si>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</si>
  <si>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</si>
  <si>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</si>
  <si>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52,0</t>
  </si>
  <si>
    <t>59245018</t>
  </si>
  <si>
    <t>dlažba tvar obdélník betonová 200x100x60mm přírodní</t>
  </si>
  <si>
    <t>52*1,03 "Přepočtené koeficientem množství</t>
  </si>
  <si>
    <t>Potrubí z trub plastických a skleněných</t>
  </si>
  <si>
    <t>871263121</t>
  </si>
  <si>
    <t>Montáž kanalizačního potrubí z plastů z tvrdého PVC těsněných gumovým kroužkem v otevřeném výkopu ve sklonu do 20 % DN 110</t>
  </si>
  <si>
    <t>https://podminky.urs.cz/item/CS_URS_2023_02/871263121</t>
  </si>
  <si>
    <t>18,0+11,0</t>
  </si>
  <si>
    <t>28611114</t>
  </si>
  <si>
    <t>trubka kanalizační PVC DN 110x2000mm SN4</t>
  </si>
  <si>
    <t>29*1,03 "Přepočtené koeficientem množství</t>
  </si>
  <si>
    <t>871313121</t>
  </si>
  <si>
    <t>Montáž kanalizačního potrubí z plastů z tvrdého PVC těsněných gumovým kroužkem v otevřeném výkopu ve sklonu do 20 % DN 160</t>
  </si>
  <si>
    <t>https://podminky.urs.cz/item/CS_URS_2023_02/871313121</t>
  </si>
  <si>
    <t>28611131</t>
  </si>
  <si>
    <t>trubka kanalizační PVC DN 160x1000mm SN4</t>
  </si>
  <si>
    <t>1*1,03 "Přepočtené koeficientem množství</t>
  </si>
  <si>
    <t>28611132</t>
  </si>
  <si>
    <t>trubka kanalizační PVC DN 160x2000mm SN4</t>
  </si>
  <si>
    <t>2*1,03 "Přepočtené koeficientem množství</t>
  </si>
  <si>
    <t>871353121</t>
  </si>
  <si>
    <t>Montáž kanalizačního potrubí z plastů z tvrdého PVC těsněných gumovým kroužkem v otevřeném výkopu ve sklonu do 20 % DN 200</t>
  </si>
  <si>
    <t>https://podminky.urs.cz/item/CS_URS_2023_02/871353121</t>
  </si>
  <si>
    <t>28611137</t>
  </si>
  <si>
    <t>trubka kanalizační PVC DN 200x2000mm SN4</t>
  </si>
  <si>
    <t>8*1,03 "Přepočtené koeficientem množství</t>
  </si>
  <si>
    <t>877315211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</si>
  <si>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</si>
  <si>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</si>
  <si>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28611359</t>
  </si>
  <si>
    <t>koleno kanalizační PVC KG 160x15°</t>
  </si>
  <si>
    <t>877355211</t>
  </si>
  <si>
    <t>Montáž tvarovek na kanalizačním plastovém potrubí z polypropylenu PP nebo tvrdého PVC hladkého plnostěnného kolen, víček nebo hrdlových uzávěrů DN 200</t>
  </si>
  <si>
    <t>https://podminky.urs.cz/item/CS_URS_2023_02/877355211</t>
  </si>
  <si>
    <t>42283111</t>
  </si>
  <si>
    <t>klapka koncová nerezová ocel DN 200</t>
  </si>
  <si>
    <t>1184629628</t>
  </si>
  <si>
    <t xml:space="preserve">Poznámka k položce:_x000D_
dle požadavku Povodí Ohře, s. p. a vyjádření zn. POH/07884/2023-2/032400 ze dne 20. 2. 2023 </t>
  </si>
  <si>
    <t>894411311</t>
  </si>
  <si>
    <t>Osazení betonových nebo železobetonových dílců pro šachty skruží rovných</t>
  </si>
  <si>
    <t>https://podminky.urs.cz/item/CS_URS_2023_02/894411311</t>
  </si>
  <si>
    <t>59224160</t>
  </si>
  <si>
    <t>skruž kanalizační s ocelovými stupadly 100x25x12cm</t>
  </si>
  <si>
    <t>59224161</t>
  </si>
  <si>
    <t>skruž kanalizační s ocelovými stupadly 100x50x12cm</t>
  </si>
  <si>
    <t>59224162</t>
  </si>
  <si>
    <t>skruž kanalizační s ocelovými stupadly 100x100x12cm</t>
  </si>
  <si>
    <t>894412411</t>
  </si>
  <si>
    <t>Osazení betonových nebo železobetonových dílců pro šachty skruží přechodových</t>
  </si>
  <si>
    <t>148</t>
  </si>
  <si>
    <t>https://podminky.urs.cz/item/CS_URS_2023_02/894412411</t>
  </si>
  <si>
    <t>59224167</t>
  </si>
  <si>
    <t>skruž betonová přechodová 62,5/100x60x12cm, stupadla poplastovaná</t>
  </si>
  <si>
    <t>150</t>
  </si>
  <si>
    <t>894414111</t>
  </si>
  <si>
    <t>Osazení betonových nebo železobetonových dílců pro šachty skruží základových (dno)</t>
  </si>
  <si>
    <t>152</t>
  </si>
  <si>
    <t>https://podminky.urs.cz/item/CS_URS_2023_02/894414111</t>
  </si>
  <si>
    <t>59224061</t>
  </si>
  <si>
    <t>dno betonové šachtové kulaté DN 1000x600, 100x75x15cm</t>
  </si>
  <si>
    <t>154</t>
  </si>
  <si>
    <t>895941301</t>
  </si>
  <si>
    <t>Osazení vpusti uliční z betonových dílců DN 450 dno s výtokem</t>
  </si>
  <si>
    <t>https://podminky.urs.cz/item/CS_URS_2023_02/895941301</t>
  </si>
  <si>
    <t>59224497</t>
  </si>
  <si>
    <t>vpusť uliční DN 450 kaliště s odtokem 150mm PVC 450/250x50mm</t>
  </si>
  <si>
    <t>-208751593</t>
  </si>
  <si>
    <t>Poznámka k položce:_x000D_
dle projektové dokumentace - vpusť uliční DN 450 kaliště s odtokem 150mm PVC 450/330x50mm</t>
  </si>
  <si>
    <t>895941312</t>
  </si>
  <si>
    <t>Osazení vpusti uliční z betonových dílců DN 450 skruž horní 195 mm</t>
  </si>
  <si>
    <t>https://podminky.urs.cz/item/CS_URS_2023_02/895941312</t>
  </si>
  <si>
    <t>59223856</t>
  </si>
  <si>
    <t>skruž betonová horní pro uliční vpusť 450x195x50mm</t>
  </si>
  <si>
    <t>899103112</t>
  </si>
  <si>
    <t>Osazení poklopů litinových, ocelových nebo železobetonových včetně rámů pro třídu zatížení B125, C250</t>
  </si>
  <si>
    <t>170</t>
  </si>
  <si>
    <t>https://podminky.urs.cz/item/CS_URS_2023_02/899103112</t>
  </si>
  <si>
    <t>55241002</t>
  </si>
  <si>
    <t>poklop kanalizační betonový, litinový rám 125mm, B 125 bez odvětrání</t>
  </si>
  <si>
    <t>172</t>
  </si>
  <si>
    <t>899204112</t>
  </si>
  <si>
    <t>Osazení mříží litinových včetně rámů a košů na bahno pro třídu zatížení D400, E600</t>
  </si>
  <si>
    <t>https://podminky.urs.cz/item/CS_URS_2023_02/899204112</t>
  </si>
  <si>
    <t>55241043</t>
  </si>
  <si>
    <t>mříž šachtová dešťová litinová DN 425 pro třídu zatížení D400 čtverec</t>
  </si>
  <si>
    <t>59223875</t>
  </si>
  <si>
    <t>koš nízký pro uliční vpusti žárově Pz plech pro rám 500/500mm</t>
  </si>
  <si>
    <t>168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</si>
  <si>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</si>
  <si>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</si>
  <si>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174</t>
  </si>
  <si>
    <t>https://podminky.urs.cz/item/CS_URS_2023_02/916131213</t>
  </si>
  <si>
    <t>103,3</t>
  </si>
  <si>
    <t>176</t>
  </si>
  <si>
    <t>103,3*1,1 "Přepočtené koeficientem množství</t>
  </si>
  <si>
    <t>178</t>
  </si>
  <si>
    <t>13,0</t>
  </si>
  <si>
    <t>93</t>
  </si>
  <si>
    <t>59217016</t>
  </si>
  <si>
    <t>obrubník betonový chodníkový 1000x80x250mm</t>
  </si>
  <si>
    <t>180</t>
  </si>
  <si>
    <t>13*1,1 "Přepočtené koeficientem množství</t>
  </si>
  <si>
    <t>182</t>
  </si>
  <si>
    <t>95</t>
  </si>
  <si>
    <t>59217002</t>
  </si>
  <si>
    <t>obrubník betonový zahradní šedý 1000x50x200mm</t>
  </si>
  <si>
    <t>184</t>
  </si>
  <si>
    <t>3*1,1 "Přepočtené koeficientem množství</t>
  </si>
  <si>
    <t>962022591</t>
  </si>
  <si>
    <t>Bourání zdiva nadzákladového kamenného na sucho přes 1 m3</t>
  </si>
  <si>
    <t>192</t>
  </si>
  <si>
    <t>https://podminky.urs.cz/item/CS_URS_2023_02/962022591</t>
  </si>
  <si>
    <t>-kamenná zídka ozn. 1-330/4 50%</t>
  </si>
  <si>
    <t>15,0*0,9*2,0*0,5</t>
  </si>
  <si>
    <t>-boční kamenná trojúhelníková zeď ozn. 1-1209</t>
  </si>
  <si>
    <t>9,0*0,25*0,5</t>
  </si>
  <si>
    <t>97</t>
  </si>
  <si>
    <t>962032241</t>
  </si>
  <si>
    <t>Bourání zdiva nadzákladového z cihel nebo tvárnic z cihel pálených nebo vápenopískových, na maltu cementovou, objemu přes 1 m3</t>
  </si>
  <si>
    <t>194</t>
  </si>
  <si>
    <t>https://podminky.urs.cz/item/CS_URS_2023_02/962032241</t>
  </si>
  <si>
    <t>- cihelná udírna 1 ozn. 2-57</t>
  </si>
  <si>
    <t>0,9*0,9*1,8</t>
  </si>
  <si>
    <t>- cihelná udírna 2 ozn. 3-57</t>
  </si>
  <si>
    <t>0,9*0,9*1</t>
  </si>
  <si>
    <t>- cihelná zídka ozn. 1-330/4 50%</t>
  </si>
  <si>
    <t>962052211</t>
  </si>
  <si>
    <t>Bourání zdiva železobetonového nadzákladového, objemu přes 1 m3</t>
  </si>
  <si>
    <t>196</t>
  </si>
  <si>
    <t>https://podminky.urs.cz/item/CS_URS_2023_02/962052211</t>
  </si>
  <si>
    <t>Podezdívka plotu u pergoly ozn. 1-49/4</t>
  </si>
  <si>
    <t>6,0*0,25*1</t>
  </si>
  <si>
    <t>Podezdívka plotu 1 ozn. 2-49/4</t>
  </si>
  <si>
    <t>6*0,25*1,2</t>
  </si>
  <si>
    <t>Podezdívka plotu 2 horní řada ozn. 4-49/4</t>
  </si>
  <si>
    <t>21*0,2*0,25</t>
  </si>
  <si>
    <t>Zídka horní ke schodišti (na 1208/1) ozn. 6/57</t>
  </si>
  <si>
    <t>11,0*0,25*1,0</t>
  </si>
  <si>
    <t>Zídky dolní (2ks, terasy) ozn. 7-57</t>
  </si>
  <si>
    <t>16,0*0,2*0,6</t>
  </si>
  <si>
    <t>Hlavní zeď s plotem pokračování ozn. 2-1209</t>
  </si>
  <si>
    <t>13*0,25*1,0</t>
  </si>
  <si>
    <t>Podezdívka plotu (terasa) ozn. 1-1209</t>
  </si>
  <si>
    <t>9*0,25*1,0</t>
  </si>
  <si>
    <t>Zídka dolní ozn. 1-330/4</t>
  </si>
  <si>
    <t>11*0,9*2,0</t>
  </si>
  <si>
    <t>Podezdívka verandy ozn. 2-60/4</t>
  </si>
  <si>
    <t>4,9*2,3*0,3</t>
  </si>
  <si>
    <t>podezdívka kůlny ozn. 3-60/4</t>
  </si>
  <si>
    <t>3,5*2,1*0,3</t>
  </si>
  <si>
    <t>Podezdívka plotu ozn. 4-60/4</t>
  </si>
  <si>
    <t>19*0,2*0,5</t>
  </si>
  <si>
    <t>963022819</t>
  </si>
  <si>
    <t>Bourání kamenných schodišťových stupňů oblých, rovných nebo kosých zhotovených na místě</t>
  </si>
  <si>
    <t>198</t>
  </si>
  <si>
    <t>https://podminky.urs.cz/item/CS_URS_2023_02/963022819</t>
  </si>
  <si>
    <t>Schody k řece ozn. 3-49/4</t>
  </si>
  <si>
    <t>4,4</t>
  </si>
  <si>
    <t>Schody ozn. 4-57</t>
  </si>
  <si>
    <t>Schody ozn. 1-1208/1</t>
  </si>
  <si>
    <t>6,5</t>
  </si>
  <si>
    <t>Schody ozn. 2-330/4</t>
  </si>
  <si>
    <t>3,7</t>
  </si>
  <si>
    <t>Schody ozn. 1-60/4</t>
  </si>
  <si>
    <t>966003814</t>
  </si>
  <si>
    <t>Rozebrání dřevěného oplocení se sloupky osové vzdálenosti do 4,00 m, výšky do 2,50 m, osazených do hloubky 1,00 m s příčníky a betonovými sloupky z prken a latí</t>
  </si>
  <si>
    <t>200</t>
  </si>
  <si>
    <t>https://podminky.urs.cz/item/CS_URS_2023_02/966003814</t>
  </si>
  <si>
    <t>Plot dřevěný na betonové sloupky ozn. 4-60/4</t>
  </si>
  <si>
    <t>19,0</t>
  </si>
  <si>
    <t>101</t>
  </si>
  <si>
    <t>202</t>
  </si>
  <si>
    <t>Plot za pergolou ozn. 1-49/4</t>
  </si>
  <si>
    <t>3,1</t>
  </si>
  <si>
    <t>Plot ke schodům ozn. 2-49/4</t>
  </si>
  <si>
    <t>Plot kolem schodů ozn. 2-49/4</t>
  </si>
  <si>
    <t>4,5</t>
  </si>
  <si>
    <t>Plot od schodů ke kůlně ozn. 4-49/4</t>
  </si>
  <si>
    <t>Plot od schodů k hranici ozn. 6-57</t>
  </si>
  <si>
    <t>Plot kolmo na stezku ozn. 6-57</t>
  </si>
  <si>
    <t>Plot na hlavní zdi ozn. 2-1209</t>
  </si>
  <si>
    <t>Plot kolem terasy ozn. 1-1209</t>
  </si>
  <si>
    <t>Plot kolmo na stezku ozn. 1-1209</t>
  </si>
  <si>
    <t>Plot ozn. 2-59</t>
  </si>
  <si>
    <t>Demolice a sanace</t>
  </si>
  <si>
    <t>981011111</t>
  </si>
  <si>
    <t>Demolice budov postupným rozebíráním dřevěných lehkých, jednostranně obitých</t>
  </si>
  <si>
    <t>204</t>
  </si>
  <si>
    <t>https://podminky.urs.cz/item/CS_URS_2023_02/981011111</t>
  </si>
  <si>
    <t xml:space="preserve">" zahradního domku s verandozu ozn.1-57 " 3,0*2,5*2,5 </t>
  </si>
  <si>
    <t>"  skleníku ozn. 5-57 " 4,7*2,4*1,5</t>
  </si>
  <si>
    <t>" dřevěné kůlny na terase ozn. 3-1209 " 3,0*2,0*2,5</t>
  </si>
  <si>
    <t>" dřevěné verandy zahradního domku ozn. 2-60/4 " 4,9*2,3*2,5</t>
  </si>
  <si>
    <t>" dřevěné kůlny ozn. 3-60/4 " 3,5*2,1*2,1</t>
  </si>
  <si>
    <t>103</t>
  </si>
  <si>
    <t>997006512</t>
  </si>
  <si>
    <t>Vodorovná doprava suti na skládku s naložením na dopravní prostředek a složením přes 100 m do 1 km</t>
  </si>
  <si>
    <t>212</t>
  </si>
  <si>
    <t>https://podminky.urs.cz/item/CS_URS_2023_02/997006512</t>
  </si>
  <si>
    <t xml:space="preserve">Poznámka k položce:_x000D_
odvoz vybouraného materiálu nepoužitelného do zásypů na recyklační skládku a odvoz vybouraného materiálu zpětně použitelného </t>
  </si>
  <si>
    <t>betonová dlažba</t>
  </si>
  <si>
    <t>11,161</t>
  </si>
  <si>
    <t>zdivo cihelné</t>
  </si>
  <si>
    <t>30,748</t>
  </si>
  <si>
    <t>zdivo železobetonové</t>
  </si>
  <si>
    <t>100,334</t>
  </si>
  <si>
    <t>oplocení - pletivo, zábradlí</t>
  </si>
  <si>
    <t>0,227+0,059</t>
  </si>
  <si>
    <t>uloženo na meziskládku a odvoz zpět k využití</t>
  </si>
  <si>
    <t>0,589*2,0</t>
  </si>
  <si>
    <t>kamenivo a kamenné stupně do záhozu - SO 101.3</t>
  </si>
  <si>
    <t>(32,906+2,979)*2,0</t>
  </si>
  <si>
    <t>dřevo - alternativně využito na stavbě</t>
  </si>
  <si>
    <t>(1,33+3,677)*2,0</t>
  </si>
  <si>
    <t>997006519</t>
  </si>
  <si>
    <t>Vodorovná doprava suti na skládku Příplatek k ceně -6512 za každý další i započatý 1 km</t>
  </si>
  <si>
    <t>214</t>
  </si>
  <si>
    <t>https://podminky.urs.cz/item/CS_URS_2023_02/997006519</t>
  </si>
  <si>
    <t>zdivo cihelné - katalogové číslo odpadu 17 01 07</t>
  </si>
  <si>
    <t>30,748*3,5</t>
  </si>
  <si>
    <t xml:space="preserve">zdivo železobetonové - katalogové číslo odpadu 17 01 01 </t>
  </si>
  <si>
    <t>100,334*3,5</t>
  </si>
  <si>
    <t xml:space="preserve">betonová dlažba - katalogové číslo odpadu 17 01 01 </t>
  </si>
  <si>
    <t>11,161*3,5</t>
  </si>
  <si>
    <t>do sběrny kovového odpadu</t>
  </si>
  <si>
    <t>(0,227+0,059)*2,0</t>
  </si>
  <si>
    <t>105</t>
  </si>
  <si>
    <t>997013861</t>
  </si>
  <si>
    <t>Poplatek za uložení stavebního odpadu na recyklační skládce (skládkovné) z prostého betonu zatříděného do Katalogu odpadů pod kódem 17 01 01</t>
  </si>
  <si>
    <t>355493476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</si>
  <si>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</si>
  <si>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</si>
  <si>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</si>
  <si>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-271644824</t>
  </si>
  <si>
    <t>https://podminky.urs.cz/item/CS_URS_2023_02/997013862</t>
  </si>
  <si>
    <t>107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</si>
  <si>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</si>
  <si>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</si>
  <si>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141512068</t>
  </si>
  <si>
    <t>https://podminky.urs.cz/item/CS_URS_2023_02/997013869</t>
  </si>
  <si>
    <t>997221611</t>
  </si>
  <si>
    <t>Nakládání na dopravní prostředky pro vodorovnou dopravu suti</t>
  </si>
  <si>
    <t>328740156</t>
  </si>
  <si>
    <t>https://podminky.urs.cz/item/CS_URS_2023_02/997221611</t>
  </si>
  <si>
    <t>na meziskládce a odvoz zpět k využití</t>
  </si>
  <si>
    <t>0,589</t>
  </si>
  <si>
    <t>32,906+2,979</t>
  </si>
  <si>
    <t>1,33+3,677</t>
  </si>
  <si>
    <t>109</t>
  </si>
  <si>
    <t>998152111</t>
  </si>
  <si>
    <t>Přesun hmot pro zdi a valy samostatné montované z dílců železobetonových nebo z předpjatého betonu vodorovná dopravní vzdálenost do 50 m, pro zdi výšky do 12 m</t>
  </si>
  <si>
    <t>218</t>
  </si>
  <si>
    <t>https://podminky.urs.cz/item/CS_URS_2023_02/998152111</t>
  </si>
  <si>
    <t>721</t>
  </si>
  <si>
    <t>Zdravotechnika - vnitřní kanalizace</t>
  </si>
  <si>
    <t>721242105</t>
  </si>
  <si>
    <t>Lapače střešních splavenin polypropylenové (PP) se svislým odtokem DN 110</t>
  </si>
  <si>
    <t>220</t>
  </si>
  <si>
    <t>https://podminky.urs.cz/item/CS_URS_2023_02/721242105</t>
  </si>
  <si>
    <t>111</t>
  </si>
  <si>
    <t>998721101</t>
  </si>
  <si>
    <t>Přesun hmot pro vnitřní kanalizace stanovený z hmotnosti přesunovaného materiálu vodorovná dopravní vzdálenost do 50 m v objektech výšky do 6 m</t>
  </si>
  <si>
    <t>222</t>
  </si>
  <si>
    <t>https://podminky.urs.cz/item/CS_URS_2023_02/998721101</t>
  </si>
  <si>
    <t>767161813</t>
  </si>
  <si>
    <t>Demontáž zábradlí do suti rovného nerozebíratelný spoj hmotnosti 1 m zábradlí do 20 kg</t>
  </si>
  <si>
    <t>224</t>
  </si>
  <si>
    <t>https://podminky.urs.cz/item/CS_URS_2023_02/767161813</t>
  </si>
  <si>
    <t>Zábradlí ozn. 2-330/4</t>
  </si>
  <si>
    <t>113</t>
  </si>
  <si>
    <t>767995112</t>
  </si>
  <si>
    <t>Montáž ostatních atypických zámečnických konstrukcí hmotnosti přes 5 do 10 kg</t>
  </si>
  <si>
    <t>226</t>
  </si>
  <si>
    <t>https://podminky.urs.cz/item/CS_URS_2023_02/767995112</t>
  </si>
  <si>
    <t>Zábradlí</t>
  </si>
  <si>
    <t>Trubka 60,3x3mm</t>
  </si>
  <si>
    <t>64,5*4,22</t>
  </si>
  <si>
    <t>Jekl 60x40x3mm</t>
  </si>
  <si>
    <t>12,6*4,25</t>
  </si>
  <si>
    <t>14011034</t>
  </si>
  <si>
    <t>trubka ocelová bezešvá hladká jakost 11 353 60,3x2,9mm</t>
  </si>
  <si>
    <t>228</t>
  </si>
  <si>
    <t>64,5*1,15 "Přepočtené koeficientem množství</t>
  </si>
  <si>
    <t>115</t>
  </si>
  <si>
    <t>14550154</t>
  </si>
  <si>
    <t>profil ocelový svařovaný jakost S235 průřez obdelníkový 60x40x3mm</t>
  </si>
  <si>
    <t>230</t>
  </si>
  <si>
    <t>0,054*1,15 "Přepočtené koeficientem množství</t>
  </si>
  <si>
    <t>232</t>
  </si>
  <si>
    <t>117</t>
  </si>
  <si>
    <t>783213121</t>
  </si>
  <si>
    <t>Preventivní napouštěcí nátěr tesařských prvků proti dřevokazným houbám, hmyzu a plísním zabudovaných do konstrukce dvojnásobný syntetický</t>
  </si>
  <si>
    <t>234</t>
  </si>
  <si>
    <t>https://podminky.urs.cz/item/CS_URS_2023_02/783213121</t>
  </si>
  <si>
    <t>Oplocení</t>
  </si>
  <si>
    <t>78*2</t>
  </si>
  <si>
    <t>156*(0,075+0,075+0,042+0,042)</t>
  </si>
  <si>
    <t>236</t>
  </si>
  <si>
    <t>119</t>
  </si>
  <si>
    <t>991978558</t>
  </si>
  <si>
    <t>-trubka 60,3x3mm</t>
  </si>
  <si>
    <t>64,5*0,1894</t>
  </si>
  <si>
    <t>-jekl 60x40x3mm</t>
  </si>
  <si>
    <t>12,6*(0,06+0,06+0,04+0,04)</t>
  </si>
  <si>
    <t>-432296705</t>
  </si>
  <si>
    <t>-zábradlí - otryskání křemičitýn pískem - srovnatelná položka</t>
  </si>
  <si>
    <t>121</t>
  </si>
  <si>
    <t>-860272404</t>
  </si>
  <si>
    <t>-906622036</t>
  </si>
  <si>
    <t>123</t>
  </si>
  <si>
    <t>-1334754034</t>
  </si>
  <si>
    <t>SO 204 - Tunel pro cyklostezku</t>
  </si>
  <si>
    <t xml:space="preserve">      14 - Zemní práce - ražení a protlačování</t>
  </si>
  <si>
    <t xml:space="preserve">      37 - Obezdívky tunelů a podzemních prostor</t>
  </si>
  <si>
    <t xml:space="preserve">    6 - Úpravy povrchů, podlahy a osazování výplní</t>
  </si>
  <si>
    <t xml:space="preserve">      63 - Podlahy a podlahové konstrukce</t>
  </si>
  <si>
    <t>Zemní práce - ražení a protlačování</t>
  </si>
  <si>
    <t>149264111</t>
  </si>
  <si>
    <t>Výlom jádra kaverny nebo konstrukcí již v kaverně zabudovaných v prostoru do 3 m od obrysu kaverny při délce přístupových cest v hoře do 200 m, v hornině II. stupně ražnosti suché</t>
  </si>
  <si>
    <t>https://podminky.urs.cz/item/CS_URS_2023_02/149264111</t>
  </si>
  <si>
    <t>SO 204 Tunel pro cyklostezku</t>
  </si>
  <si>
    <t>- před tunelem</t>
  </si>
  <si>
    <t>2,0*4,0*3,0</t>
  </si>
  <si>
    <t>- za tunelem</t>
  </si>
  <si>
    <t>2,5*8,2*3,8</t>
  </si>
  <si>
    <t>149464111</t>
  </si>
  <si>
    <t>Výlom jádra kaverny nebo konstrukcí již v kaverně zabudovaných v prostoru do 3 m od obrysu kaverny při délce přístupových cest v hoře do 200 m, v lité skále suché</t>
  </si>
  <si>
    <t>-1416269988</t>
  </si>
  <si>
    <t>https://podminky.urs.cz/item/CS_URS_2023_02/149464111</t>
  </si>
  <si>
    <t>- tunel</t>
  </si>
  <si>
    <t>2,0*2,58*9,0</t>
  </si>
  <si>
    <t>162351144</t>
  </si>
  <si>
    <t>Vodorovné přemístění výkopku nebo sypaniny po suchu na obvyklém dopravním prostředku, bez naložení výkopku, avšak se složením bez rozhrnutí z horniny třídy těžitelnosti III skupiny 6 a 7 na vzdálenost přes 500 do 1 000 m</t>
  </si>
  <si>
    <t>https://podminky.urs.cz/item/CS_URS_2023_02/162351144</t>
  </si>
  <si>
    <t>Kamenivo bude využito na stavbě v SO 101.3 - zához</t>
  </si>
  <si>
    <t>46,44+101,9</t>
  </si>
  <si>
    <t>Obezdívky tunelů a podzemních prostor</t>
  </si>
  <si>
    <t>372311114</t>
  </si>
  <si>
    <t>Čelní zdi portálu z betonu prostého do výše 3,8 m nad Np, s odstraněním minérské výstroje, tunel jednokolejný v hornině I. stupně ražnosti suché, beton se zvýšenými nároky na prostředí tř. C 25/30</t>
  </si>
  <si>
    <t>-244572688</t>
  </si>
  <si>
    <t>https://podminky.urs.cz/item/CS_URS_2023_02/372311114</t>
  </si>
  <si>
    <t>Poznámka k položce:_x000D_
alternativně kamenná klenba</t>
  </si>
  <si>
    <t>2,0*(0,6*0,6*2,661)</t>
  </si>
  <si>
    <t>372351111</t>
  </si>
  <si>
    <t>Bednění čelní zdi portálů do výše 3,8 m nad Np do výše 3,8 m nad Np včetně odbednění</t>
  </si>
  <si>
    <t>-1986406276</t>
  </si>
  <si>
    <t>https://podminky.urs.cz/item/CS_URS_2023_02/372351111</t>
  </si>
  <si>
    <t>2,0*((0,6*2,661*2,0)+(0,6*2,661))</t>
  </si>
  <si>
    <t>Úpravy povrchů, podlahy a osazování výplní</t>
  </si>
  <si>
    <t>Podlahy a podlahové konstrukce</t>
  </si>
  <si>
    <t>631311135</t>
  </si>
  <si>
    <t>Mazanina z betonu prostého bez zvýšených nároků na prostředí tl. přes 120 do 240 mm tř. C 20/25</t>
  </si>
  <si>
    <t>https://podminky.urs.cz/item/CS_URS_2023_02/631311135</t>
  </si>
  <si>
    <t>- podlaha tunelu</t>
  </si>
  <si>
    <t>18*0,15</t>
  </si>
  <si>
    <t>631319013</t>
  </si>
  <si>
    <t>Příplatek k cenám mazanin za úpravu povrchu mazaniny přehlazením, mazanina tl. přes 120 do 240 mm</t>
  </si>
  <si>
    <t>https://podminky.urs.cz/item/CS_URS_2023_02/631319013</t>
  </si>
  <si>
    <t>631319175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</si>
  <si>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</si>
  <si>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</si>
  <si>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631319203</t>
  </si>
  <si>
    <t>Příplatek k cenám betonových mazanin za vyztužení ocelovými vlákny (drátkobeton) objemové vyztužení 25 kg/m3</t>
  </si>
  <si>
    <t>https://podminky.urs.cz/item/CS_URS_2023_02/631319203</t>
  </si>
  <si>
    <t>998252211</t>
  </si>
  <si>
    <t>Přesun hmot pro tunely ražené vodorovná dopravní vzdálenost do 100 m na povrchu a do 200 m v podzemí svislý přesun do 25 m</t>
  </si>
  <si>
    <t>https://podminky.urs.cz/item/CS_URS_2023_02/998252211</t>
  </si>
  <si>
    <t>SO 205 - Zárubní zeď vlevo</t>
  </si>
  <si>
    <t>SO 205 Zárubní zeď vlevo</t>
  </si>
  <si>
    <t>26*5</t>
  </si>
  <si>
    <t>-1287045487</t>
  </si>
  <si>
    <t>411,0</t>
  </si>
  <si>
    <t>* materiál pro násyp za opěrnou stěnou se ponechá na místě</t>
  </si>
  <si>
    <t>" odvoz na meziskládku a zpět " 250,0*2,0</t>
  </si>
  <si>
    <t>130,0*0,2*2,0</t>
  </si>
  <si>
    <t>-51990144</t>
  </si>
  <si>
    <t>411,0-250,0</t>
  </si>
  <si>
    <t>" naložení na meziskládce pro dovoz zpět " 250,0</t>
  </si>
  <si>
    <t>* nakládání ornice na meziskládce k rozprostření</t>
  </si>
  <si>
    <t>250,0</t>
  </si>
  <si>
    <t>161,0*1,8</t>
  </si>
  <si>
    <t>161,0</t>
  </si>
  <si>
    <t>130,*0,2</t>
  </si>
  <si>
    <t>12*0,6*0,45</t>
  </si>
  <si>
    <t>58341341</t>
  </si>
  <si>
    <t>kamenivo drcené drobné frakce 0/4</t>
  </si>
  <si>
    <t>3,24*2 "Přepočtené koeficientem množství</t>
  </si>
  <si>
    <t>130,23</t>
  </si>
  <si>
    <t>706000069</t>
  </si>
  <si>
    <t>-1727578272</t>
  </si>
  <si>
    <t>130,23*0,02 "Přepočtené koeficientem množství</t>
  </si>
  <si>
    <t>61,935*0,4</t>
  </si>
  <si>
    <t>24,774*1,1845 "Přepočtené koeficientem množství</t>
  </si>
  <si>
    <t>(2,195+1,52+61,935+3,6+1,28-0,6)*2,37</t>
  </si>
  <si>
    <t>(2,195+1,52+61,935+3,6+1,28-0,6)*0,6*0,3*0,75</t>
  </si>
  <si>
    <t xml:space="preserve">* výztuž hlavy opěrné zdi </t>
  </si>
  <si>
    <t>((382*0,89)*1,2)/1000</t>
  </si>
  <si>
    <t>338171121</t>
  </si>
  <si>
    <t>Montáž sloupků a vzpěr plotových ocelových trubkových nebo profilovaných výšky přes 2 do 2,6 m se zalitím cementovou maltou do vynechaných otvorů</t>
  </si>
  <si>
    <t>https://podminky.urs.cz/item/CS_URS_2023_02/338171121</t>
  </si>
  <si>
    <t>Poznámka k položce:_x000D_
9 ks sloupků je výšky přes 2,6 m</t>
  </si>
  <si>
    <t>22,0+9,0</t>
  </si>
  <si>
    <t>55342254</t>
  </si>
  <si>
    <t>sloupek plotový průběžný Pz a komaxitový 2250/38x1,5mm</t>
  </si>
  <si>
    <t>55342270</t>
  </si>
  <si>
    <t>vzpěra plotová 38x1,5mm včetně krytky s uchem 1500mm</t>
  </si>
  <si>
    <t>55342274</t>
  </si>
  <si>
    <t>vzpěra plotová 38x1,5mm včetně krytky s uchem 2500mm</t>
  </si>
  <si>
    <t>55342257</t>
  </si>
  <si>
    <t>sloupek plotový průběžný Pz a komaxitový 3000/38x1,5mm</t>
  </si>
  <si>
    <t>76*0,18</t>
  </si>
  <si>
    <t>* opěrná zeď ve staničení km 1,184810 až 1,25996</t>
  </si>
  <si>
    <t>75,15+1,5+2,5</t>
  </si>
  <si>
    <t>348401120</t>
  </si>
  <si>
    <t>Montáž oplocení z pletiva strojového s napínacími dráty do 1,6 m</t>
  </si>
  <si>
    <t>https://podminky.urs.cz/item/CS_URS_2023_02/348401120</t>
  </si>
  <si>
    <t>31327505</t>
  </si>
  <si>
    <t>pletivo drátěné plastifikované se čtvercovými oky 50/2,7 mm v 1600mm</t>
  </si>
  <si>
    <t>38*1,05 "Přepočtené koeficientem množství</t>
  </si>
  <si>
    <t>15619200</t>
  </si>
  <si>
    <t>drát poplastovaný kruhový vázací 1,1/1,5mm</t>
  </si>
  <si>
    <t>38,0</t>
  </si>
  <si>
    <t>38,0*1,05 "Přepočtené koeficientem množství</t>
  </si>
  <si>
    <t>15619100</t>
  </si>
  <si>
    <t>drát kruhový poplastovaný napínací 2,5/3,5mm</t>
  </si>
  <si>
    <t>38,0*3,0</t>
  </si>
  <si>
    <t>38,0*3,0*1,05 "Přepočtené koeficientem množství</t>
  </si>
  <si>
    <t>12*0,6*0,1</t>
  </si>
  <si>
    <t>18*1,03 "Přepočtené koeficientem množství</t>
  </si>
  <si>
    <t>12*1,03 "Přepočtené koeficientem množství</t>
  </si>
  <si>
    <t>28611363</t>
  </si>
  <si>
    <t>koleno kanalizační PVC KG 160x87°</t>
  </si>
  <si>
    <t>-1457803823</t>
  </si>
  <si>
    <t>62*1,02 "Přepočtené koeficientem množství</t>
  </si>
  <si>
    <t>Zábradlí a branka</t>
  </si>
  <si>
    <t>24*4,22</t>
  </si>
  <si>
    <t>24*1,15 "Přepočtené koeficientem množství</t>
  </si>
  <si>
    <t>-1646980322</t>
  </si>
  <si>
    <t>- zábradlí a branka</t>
  </si>
  <si>
    <t>- trubka 60,3x3mm</t>
  </si>
  <si>
    <t>24*0,1894</t>
  </si>
  <si>
    <t>202807242</t>
  </si>
  <si>
    <t>- zábradlí - otryskání křemičitýn pískem - srovnatelná položka</t>
  </si>
  <si>
    <t>72905202</t>
  </si>
  <si>
    <t>-1170831620</t>
  </si>
  <si>
    <t>438793866</t>
  </si>
  <si>
    <t>Poznámka k položce:_x000D_
povrchová úprava zábradlí žárově zinkovaný povrch ponorem - min. tl. 70 μm</t>
  </si>
  <si>
    <t>SO 401 - Veřejné osvětlení</t>
  </si>
  <si>
    <t>SO 401.1 - Veřejné osvětlení_úsek č. 1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</si>
  <si>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</si>
  <si>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</si>
  <si>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</si>
  <si>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</si>
  <si>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</si>
  <si>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</si>
  <si>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</si>
  <si>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1037921586</t>
  </si>
  <si>
    <t>https://podminky.urs.cz/item/CS_URS_2023_02/113106123</t>
  </si>
  <si>
    <t>Poznámka k položce:_x000D_
odstraněná dlažba bude použitá ke zpětnému uložení</t>
  </si>
  <si>
    <t>chodník v ulici Bohatická</t>
  </si>
  <si>
    <t>napojení na bod S6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</si>
  <si>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</si>
  <si>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</si>
  <si>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109447617</t>
  </si>
  <si>
    <t>https://podminky.urs.cz/item/CS_URS_2023_02/596211110</t>
  </si>
  <si>
    <t>materiál - stávající odstraněná betonová dlažba</t>
  </si>
  <si>
    <t>1828015546</t>
  </si>
  <si>
    <t>demontované stávající VO předáno k uložení dle pokynů v technické zprávě SO 401 Veřejné osvětlení</t>
  </si>
  <si>
    <t>2,247</t>
  </si>
  <si>
    <t>1951360815</t>
  </si>
  <si>
    <t>2,247*2,0</t>
  </si>
  <si>
    <t>998223011</t>
  </si>
  <si>
    <t>Přesun hmot pro pozemní komunikace s krytem dlážděným dopravní vzdálenost do 200 m jakékoliv délky objektu</t>
  </si>
  <si>
    <t>574626636</t>
  </si>
  <si>
    <t>https://podminky.urs.cz/item/CS_URS_2023_02/998223011</t>
  </si>
  <si>
    <t>741</t>
  </si>
  <si>
    <t>Elektroinstalace - silnoproud</t>
  </si>
  <si>
    <t>741110333</t>
  </si>
  <si>
    <t>Montáž trubek ochranných s nasunutím nebo našroubováním do krabic ocelových závitových, uložených pevně, Ø přes 25 do 50 mm</t>
  </si>
  <si>
    <t>1433870747</t>
  </si>
  <si>
    <t>https://podminky.urs.cz/item/CS_URS_2023_02/741110333</t>
  </si>
  <si>
    <t>kabel uložen v ocelové chráničce upevněné na konstrukci mostu ulice Bohatická</t>
  </si>
  <si>
    <t>21,0</t>
  </si>
  <si>
    <t>34571124</t>
  </si>
  <si>
    <t>trubka elektroinstalační ocelová lakovaná závitová P29 D 34,4/37,0mm</t>
  </si>
  <si>
    <t>256</t>
  </si>
  <si>
    <t>1972419059</t>
  </si>
  <si>
    <t>Poznámka k položce:_x000D_
včetně pomocného materiálu</t>
  </si>
  <si>
    <t>21,0*1,05 "Přepočtené koeficientem množství</t>
  </si>
  <si>
    <t>34571165</t>
  </si>
  <si>
    <t>koleno pro trubky elektroinstalační ocelové závitové D 40mm, poloměr oblouku 140mm</t>
  </si>
  <si>
    <t>1995608467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</si>
  <si>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</si>
  <si>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</si>
  <si>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https://podminky.urs.cz/item/CS_URS_2023_02/741122611</t>
  </si>
  <si>
    <t>*projektová dokumentace – SO 401 Veřejné osvětlení</t>
  </si>
  <si>
    <t>131,0</t>
  </si>
  <si>
    <t>34111030</t>
  </si>
  <si>
    <t>kabel instalační jádro Cu plné izolace PVC plášť PVC 450/750V (CYKY) 3x1,5mm2</t>
  </si>
  <si>
    <t>131,0*1,15 "Přepočtené koeficientem množství</t>
  </si>
  <si>
    <t>741122623</t>
  </si>
  <si>
    <t>Montáž kabelů měděných bez ukončení uložených pevně plných kulatých nebo bezhalogenových (např. CYKY) počtu a průřezu žil 4x10 mm2</t>
  </si>
  <si>
    <t>https://podminky.urs.cz/item/CS_URS_2023_02/741122623</t>
  </si>
  <si>
    <t>17,0</t>
  </si>
  <si>
    <t>34111076</t>
  </si>
  <si>
    <t>kabel instalační jádro Cu plné izolace PVC plášť PVC 450/750V (CYKY) 4x10mm2</t>
  </si>
  <si>
    <t>17,0*1,15 "Přepočtené koeficientem množství</t>
  </si>
  <si>
    <t>741122624</t>
  </si>
  <si>
    <t>Montáž kabelů měděných bez ukončení uložených pevně plných kulatých nebo bezhalogenových (např. CYKY) počtu a průřezu žil 4x16 až 25 mm2</t>
  </si>
  <si>
    <t>https://podminky.urs.cz/item/CS_URS_2023_02/741122624</t>
  </si>
  <si>
    <t>356,5</t>
  </si>
  <si>
    <t>34111080</t>
  </si>
  <si>
    <t>kabel instalační jádro Cu plné izolace PVC plášť PVC 450/750V (CYKY) 4x16mm2</t>
  </si>
  <si>
    <t>356,5*1,15 "Přepočtené koeficientem množství</t>
  </si>
  <si>
    <t>741130001</t>
  </si>
  <si>
    <t>Ukončení vodičů a kabelů izolovaných s označením a zapojením v rozváděči nebo na přístroji, průřezu žíly do 2,5 mm2</t>
  </si>
  <si>
    <t>https://podminky.urs.cz/item/CS_URS_2023_02/741130001</t>
  </si>
  <si>
    <t>741130005</t>
  </si>
  <si>
    <t>Ukončení vodičů a kabelů izolovaných s označením a zapojením v rozváděči nebo na přístroji, průřezu žíly do 10 mm2</t>
  </si>
  <si>
    <t>https://podminky.urs.cz/item/CS_URS_2023_02/741130005</t>
  </si>
  <si>
    <t>741130006</t>
  </si>
  <si>
    <t>Ukončení vodičů a kabelů izolovaných s označením a zapojením v rozváděči nebo na přístroji, průřezu žíly do 16 mm2</t>
  </si>
  <si>
    <t>https://podminky.urs.cz/item/CS_URS_2023_02/741130006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</si>
  <si>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</si>
  <si>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</si>
  <si>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</si>
  <si>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292,0</t>
  </si>
  <si>
    <t>35441073</t>
  </si>
  <si>
    <t>drát D 10mm FeZn</t>
  </si>
  <si>
    <t>292,0*0,62</t>
  </si>
  <si>
    <t>741420021</t>
  </si>
  <si>
    <t>Montáž hromosvodného vedení svorek se 2 šrouby</t>
  </si>
  <si>
    <t>https://podminky.urs.cz/item/CS_URS_2023_02/741420021</t>
  </si>
  <si>
    <t>24,0+12,0</t>
  </si>
  <si>
    <t>35431018</t>
  </si>
  <si>
    <t>svorka uzemnění AlMgSi připojovací</t>
  </si>
  <si>
    <t xml:space="preserve">*kabelové trasy, úložný materiál </t>
  </si>
  <si>
    <t>"SR03" 24,0</t>
  </si>
  <si>
    <t>35441885</t>
  </si>
  <si>
    <t>svorka spojovací pro lano D 8-10mm</t>
  </si>
  <si>
    <t>" SP 1 " 12,0</t>
  </si>
  <si>
    <t>998741101</t>
  </si>
  <si>
    <t>Přesun hmot pro silnoproud stanovený z hmotnosti přesunovaného materiálu vodorovná dopravní vzdálenost do 50 m v objektech výšky do 6 m</t>
  </si>
  <si>
    <t>485136851</t>
  </si>
  <si>
    <t>https://podminky.urs.cz/item/CS_URS_2023_02/998741101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</si>
  <si>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</si>
  <si>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</si>
  <si>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</si>
  <si>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</si>
  <si>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</si>
  <si>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https://podminky.urs.cz/item/CS_URS_2023_02/210203901</t>
  </si>
  <si>
    <t>svítidlo A</t>
  </si>
  <si>
    <t>7,0</t>
  </si>
  <si>
    <t>svítidlo AA</t>
  </si>
  <si>
    <t>svítidlo BB</t>
  </si>
  <si>
    <t>34774001</t>
  </si>
  <si>
    <t>svítidlo veřejného osvětlení na výložník zdroj LED 39W 4600lm 4000K</t>
  </si>
  <si>
    <t>321847004</t>
  </si>
  <si>
    <t>Poznámka k položce:_x000D_
dodávka osvětlení v parametrech uvedených v projektové dokumentaci - svítidlo veřejného osvětlení na výložník - zdroj iLED PSL 35 M6-33W, 4721lm, 4000K, CLO, autonomní stmívání, IP 66</t>
  </si>
  <si>
    <t>210204002</t>
  </si>
  <si>
    <t>Montáž stožárů osvětlení parkových ocelových</t>
  </si>
  <si>
    <t>-1843249229</t>
  </si>
  <si>
    <t>https://podminky.urs.cz/item/CS_URS_2023_02/210204002</t>
  </si>
  <si>
    <t>Poznámka k položce:_x000D_
včetně montáže kotevního roštu 300</t>
  </si>
  <si>
    <t>31674068</t>
  </si>
  <si>
    <t>stožár osvětlovací sadový Pz 133/89/60 v 7,0m</t>
  </si>
  <si>
    <t>733090507</t>
  </si>
  <si>
    <t>Poznámka k položce:_x000D_
dodávka v parametrech dle projektové dokumentace - parkový stožár KL6 - 133/60_x000D_
dodávka včetně kotevního roštu 300</t>
  </si>
  <si>
    <t>210204011</t>
  </si>
  <si>
    <t>Montáž stožárů osvětlení samostatně stojících ocelových, délky do 12 m</t>
  </si>
  <si>
    <t>-1259327375</t>
  </si>
  <si>
    <t>https://podminky.urs.cz/item/CS_URS_2023_02/210204011</t>
  </si>
  <si>
    <t>31674111</t>
  </si>
  <si>
    <t>stožár osvětlovací uliční Pz 159/133/114 v 12,2m</t>
  </si>
  <si>
    <t>-281519612</t>
  </si>
  <si>
    <t>Poznámka k položce:_x000D_
dodávka v parametrech dle projektové dokumentace - stožár UD10 - 219/159/114</t>
  </si>
  <si>
    <t>210204221</t>
  </si>
  <si>
    <t>Montáž ostatních doplňků osvětlení manžety stožárové, průměru do 150 mm</t>
  </si>
  <si>
    <t>https://podminky.urs.cz/item/CS_URS_2023_02/210204221</t>
  </si>
  <si>
    <t>31674124</t>
  </si>
  <si>
    <t>manžeta plastová ochranná na stožár d=133mm</t>
  </si>
  <si>
    <t>210204222</t>
  </si>
  <si>
    <t>Montáž ostatních doplňků osvětlení manžety stožárové, průměru přes 150 mm</t>
  </si>
  <si>
    <t>https://podminky.urs.cz/item/CS_URS_2023_02/210204222</t>
  </si>
  <si>
    <t>31674128</t>
  </si>
  <si>
    <t>manžeta plastová ochranná na stožár d=219mm</t>
  </si>
  <si>
    <t>210204103</t>
  </si>
  <si>
    <t>Montáž výložníků osvětlení jednoramenných sloupových, hmotnosti do 35 kg</t>
  </si>
  <si>
    <t>https://podminky.urs.cz/item/CS_URS_2023_02/210204103</t>
  </si>
  <si>
    <t>" sadový SK 1-1000 " 1,0</t>
  </si>
  <si>
    <t>31672001</t>
  </si>
  <si>
    <t>výložník rovný jednoduchý k osvětlovacím stožárům sadovým vyložení 500mm</t>
  </si>
  <si>
    <t>1111712402</t>
  </si>
  <si>
    <t>Poznámka k položce:_x000D_
výložník SK1-500</t>
  </si>
  <si>
    <t>210204104</t>
  </si>
  <si>
    <t>Montáž výložníků osvětlení jednoramenných sloupových, hmotnosti přes 35 kg</t>
  </si>
  <si>
    <t>https://podminky.urs.cz/item/CS_URS_2023_02/210204104</t>
  </si>
  <si>
    <t>" výložník UD1-3000 "</t>
  </si>
  <si>
    <t>" výložník J1-3000 obloukový "</t>
  </si>
  <si>
    <t>31674005</t>
  </si>
  <si>
    <t>výložník rovný jednoduchý k osvětlovacím stožárům uličním vyložení 3000mm</t>
  </si>
  <si>
    <t>Poznámka k položce:_x000D_
2 kusy pro svítidla typu AA budou výložníky obloukové J1-3000</t>
  </si>
  <si>
    <t>210204201</t>
  </si>
  <si>
    <t>Montáž elektrovýzbroje stožárů osvětlení 1 okruh</t>
  </si>
  <si>
    <t>https://podminky.urs.cz/item/CS_URS_2023_02/210204201</t>
  </si>
  <si>
    <t>Poznámka k položce:_x000D_
včetně montáže DEHN svodiče přepětí typ 2 DEHNcord 2-pólový pro elektroinstalační systémy</t>
  </si>
  <si>
    <t>31674134</t>
  </si>
  <si>
    <t>výzbroj stožárová SV 9.16.4</t>
  </si>
  <si>
    <t>Poznámka k položce:_x000D_
včetně dodávky DEHN svodiče přepětí typ 2 DEHNcord 2-pólový pro elektroinstalační systémy</t>
  </si>
  <si>
    <t>31674131</t>
  </si>
  <si>
    <t>výzbroj stožárová SV 6.16.4</t>
  </si>
  <si>
    <t>218202013</t>
  </si>
  <si>
    <t>Demontáž svítidel výbojkových s odpojením vodičů průmyslových nebo venkovních z výložníku</t>
  </si>
  <si>
    <t>https://podminky.urs.cz/item/CS_URS_2023_02/218202013</t>
  </si>
  <si>
    <t>218204011</t>
  </si>
  <si>
    <t>Demontáž stožárů osvětlení ocelových samostatně stojících, délky do 12 m</t>
  </si>
  <si>
    <t>https://podminky.urs.cz/item/CS_URS_2023_02/218204011</t>
  </si>
  <si>
    <t>218204104</t>
  </si>
  <si>
    <t>Demontáž výložníků osvětlení jednoramenných sloupových, hmotnosti přes 35 kg</t>
  </si>
  <si>
    <t>https://podminky.urs.cz/item/CS_URS_2023_02/218204104</t>
  </si>
  <si>
    <t>218204201</t>
  </si>
  <si>
    <t>Demontáž elektrovýzbroje stožárů osvětlení 1 okruh</t>
  </si>
  <si>
    <t>https://podminky.urs.cz/item/CS_URS_2023_02/218204201</t>
  </si>
  <si>
    <t>218220002</t>
  </si>
  <si>
    <t>Demontáž uzemňovacího vedení připojeného pomocí svorek na povrchu vodičů FeZn drátem nebo lanem průměru do 10 mm</t>
  </si>
  <si>
    <t>https://podminky.urs.cz/item/CS_URS_2023_02/218220002</t>
  </si>
  <si>
    <t>" pouze v místě stožáru " 11,0</t>
  </si>
  <si>
    <t>741120831</t>
  </si>
  <si>
    <t>Demontáž vodičů izolovaných měděných uložených volně plných a laněných s PVC pláštěm, bezhalogenových, ohniodolných průřezu žíly 1,5 až 70 mm2</t>
  </si>
  <si>
    <t>https://podminky.urs.cz/item/CS_URS_2023_02/741120831</t>
  </si>
  <si>
    <t>" CYKY J 3 x 1,5 " 110,0</t>
  </si>
  <si>
    <t>" AYKY J 4 x 25 " 430,0</t>
  </si>
  <si>
    <t>46-M</t>
  </si>
  <si>
    <t>Zemní práce při extr.mont.pracích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</si>
  <si>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</si>
  <si>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</si>
  <si>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https://podminky.urs.cz/item/CS_URS_2023_02/460131113</t>
  </si>
  <si>
    <t>"jáma pro stožáry VO" 5,0</t>
  </si>
  <si>
    <t>460171142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</si>
  <si>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</si>
  <si>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https://podminky.urs.cz/item/CS_URS_2023_02/460171142</t>
  </si>
  <si>
    <t>*výkop chodník úsek mezi body A3-BB10</t>
  </si>
  <si>
    <t>*výkop chodník úsek mezi body SD7-S6</t>
  </si>
  <si>
    <t>60,0</t>
  </si>
  <si>
    <t>460171172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</si>
  <si>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</si>
  <si>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https://podminky.urs.cz/item/CS_URS_2023_02/460171172</t>
  </si>
  <si>
    <t>*výkop volný terén úsek mezi body A7-AA9(/SD7)</t>
  </si>
  <si>
    <t>51,0</t>
  </si>
  <si>
    <t>460171322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</si>
  <si>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</si>
  <si>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https://podminky.urs.cz/item/CS_URS_2023_02/460171322</t>
  </si>
  <si>
    <t>*výkop v krajnice komunikace (pojížděná plocha) úsek mezi body S17-A3</t>
  </si>
  <si>
    <t>120,0</t>
  </si>
  <si>
    <t>460341112</t>
  </si>
  <si>
    <t>Vodorovné přemístění (odvoz) horniny dopravními prostředky včetně složení, bez naložení a rozprostření jakékoliv třídy, na vzdálenost přes 50 do 500 m</t>
  </si>
  <si>
    <t>-1933210745</t>
  </si>
  <si>
    <t>https://podminky.urs.cz/item/CS_URS_2023_02/460341112</t>
  </si>
  <si>
    <t>bude využito do násypů - 2. úsek</t>
  </si>
  <si>
    <t>3,0+8,0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</si>
  <si>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</si>
  <si>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</si>
  <si>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</si>
  <si>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>"stožárů VO"   5,0-3,0</t>
  </si>
  <si>
    <t>460451152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</si>
  <si>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</si>
  <si>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https://podminky.urs.cz/item/CS_URS_2023_02/460451152</t>
  </si>
  <si>
    <t>460451182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</si>
  <si>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</si>
  <si>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https://podminky.urs.cz/item/CS_URS_2023_02/460451182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</si>
  <si>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</si>
  <si>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</si>
  <si>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</si>
  <si>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460641112</t>
  </si>
  <si>
    <t>Základové konstrukce základ bez bednění do rostlé zeminy z monolitického betonu tř. C 12/15</t>
  </si>
  <si>
    <t>https://podminky.urs.cz/item/CS_URS_2023_02/460641112</t>
  </si>
  <si>
    <t>" podkladní beton do výkopu " 8,0</t>
  </si>
  <si>
    <t>460641113</t>
  </si>
  <si>
    <t>Základové konstrukce základ bez bednění do rostlé zeminy z monolitického betonu tř. C 16/20</t>
  </si>
  <si>
    <t>https://podminky.urs.cz/item/CS_URS_2023_02/460641113</t>
  </si>
  <si>
    <t>" základy stožárů " 0,3*10,0</t>
  </si>
  <si>
    <t>460671113</t>
  </si>
  <si>
    <t>Výstražná fólie z PVC pro krytí kabelů včetně vyrovnání povrchu rýhy, rozvinutí a uložení fólie šířky do 34 cm</t>
  </si>
  <si>
    <t>1124656572</t>
  </si>
  <si>
    <t>https://podminky.urs.cz/item/CS_URS_2023_02/460671113</t>
  </si>
  <si>
    <t>460751111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</si>
  <si>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</si>
  <si>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</si>
  <si>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59213001</t>
  </si>
  <si>
    <t>žlab kabelový betonový 100x18,5/10x10cm</t>
  </si>
  <si>
    <t>34575132</t>
  </si>
  <si>
    <t>spojka kabelového žlabu PVC (100x100)</t>
  </si>
  <si>
    <t>460791111</t>
  </si>
  <si>
    <t>Montáž trubek ochranných uložených volně do rýhy plastových tuhých, vnitřního průměru do 32 mm</t>
  </si>
  <si>
    <t>1071097078</t>
  </si>
  <si>
    <t>https://podminky.urs.cz/item/CS_URS_2023_02/460791111</t>
  </si>
  <si>
    <t>Poznámka k položce:_x000D_
včetně obetonování trubky</t>
  </si>
  <si>
    <t>28611181</t>
  </si>
  <si>
    <t>trubka kanalizační PVC DN 315x3000mm SN10</t>
  </si>
  <si>
    <t>Poznámka k položce:_x000D_
stožárové pouzdro</t>
  </si>
  <si>
    <t>460791212</t>
  </si>
  <si>
    <t>Montáž trubek ochranných uložených volně do rýhy plastových ohebných, vnitřního průměru přes 32 do 50 mm</t>
  </si>
  <si>
    <t>https://podminky.urs.cz/item/CS_URS_2023_02/460791212</t>
  </si>
  <si>
    <t>261,0</t>
  </si>
  <si>
    <t>34571351</t>
  </si>
  <si>
    <t>trubka elektroinstalační ohebná dvouplášťová korugovaná (chránička) D 41/50mm, HDPE+LDPE</t>
  </si>
  <si>
    <t>261,0*1,05 "Přepočtené koeficientem množství</t>
  </si>
  <si>
    <t>469981111</t>
  </si>
  <si>
    <t>Přesun hmot pro pomocné stavební práce při elektromontážích dopravní vzdálenost do 1 000 m</t>
  </si>
  <si>
    <t>https://podminky.urs.cz/item/CS_URS_2023_02/469981111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</si>
  <si>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</si>
  <si>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</si>
  <si>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</si>
  <si>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</si>
  <si>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262144</t>
  </si>
  <si>
    <t>https://podminky.urs.cz/item/CS_URS_2023_02/HZS2232</t>
  </si>
  <si>
    <t>" provizorní a finální přepojování VO - ulice Bohatická " 15,0</t>
  </si>
  <si>
    <t>SO 401.2 - Veřejné osvětlení_úsek č. 2</t>
  </si>
  <si>
    <t>968885329</t>
  </si>
  <si>
    <t>kabel uložen v ocelové chráničce upevněné na konstrukci lávky - SO 202 Lávka přes Vitický potok</t>
  </si>
  <si>
    <t>956303950</t>
  </si>
  <si>
    <t>41,0*1,05 "Přepočtené koeficientem množství</t>
  </si>
  <si>
    <t>-1761016939</t>
  </si>
  <si>
    <t>69,58</t>
  </si>
  <si>
    <t>69,58*1,15 "Přepočtené koeficientem množství</t>
  </si>
  <si>
    <t>304,35</t>
  </si>
  <si>
    <t>304,35*1,15 "Přepočtené koeficientem množství</t>
  </si>
  <si>
    <t>280,0</t>
  </si>
  <si>
    <t>280,0*0,62</t>
  </si>
  <si>
    <t>" spojka SR03 " 12,0</t>
  </si>
  <si>
    <t>" spojka SP 1 " 6,0</t>
  </si>
  <si>
    <t>-1926626673</t>
  </si>
  <si>
    <t>svítidlo B</t>
  </si>
  <si>
    <t>34774000</t>
  </si>
  <si>
    <t>svítidlo veřejného osvětlení na výložník zdroj LED 29,6W 3054lm 4000K</t>
  </si>
  <si>
    <t>180284323</t>
  </si>
  <si>
    <t xml:space="preserve">Poznámka k položce:_x000D_
dodávka osvětlení v parametrech uvedených v projektové dokumentaci - svítidlo veřejného osvětlení na výložník - zdroj iLED ELS 25 -22W, 2913lm, 4000K, CLO, autonomní stmívání, IP 66_x000D_
</t>
  </si>
  <si>
    <t>897876930</t>
  </si>
  <si>
    <t xml:space="preserve">Poznámka k položce:_x000D_
dodávka osvětlení v parametrech uvedených v projektové dokumentaci - svítidlo veřejného osvětlení na výložník - zdroj iLED PSL 35 M6-33W, 4721lm, 4000K, CLO, autonomní stmívání, IP 66_x000D_
</t>
  </si>
  <si>
    <t>163348173</t>
  </si>
  <si>
    <t>-618194846</t>
  </si>
  <si>
    <t>Poznámka k položce:_x000D_
dodávka v parametrech dle projektové dokumentace - svítidlo B - parkový stožár KL5 - 133/60, svítidlo BB - parkový stožár KL6 - 133/60_x000D_
dodávka včetně kotevního roštu 300</t>
  </si>
  <si>
    <t>" sadový SK 1-500 "</t>
  </si>
  <si>
    <t xml:space="preserve">Poznámka k položce:_x000D_
včetně montáže DEHN svodiče přepětí typ 2 DEHNcord 2-pólový pro elektroinstalační systémy_x000D_
</t>
  </si>
  <si>
    <t>"jáma pro stožáry VO"</t>
  </si>
  <si>
    <t>(0,5*0,5*0,8)*7,0*1,1</t>
  </si>
  <si>
    <t>(0,6*0,6*0,9)*1,0*1,1</t>
  </si>
  <si>
    <t>-1777076419</t>
  </si>
  <si>
    <t>* úsek mezi body BB10 - B17</t>
  </si>
  <si>
    <t>odpočet lávka</t>
  </si>
  <si>
    <t>-41,0</t>
  </si>
  <si>
    <t>-505696735</t>
  </si>
  <si>
    <t>1,6+21,0</t>
  </si>
  <si>
    <t>-2127128825</t>
  </si>
  <si>
    <t>-2108264643</t>
  </si>
  <si>
    <t>" podkladní beton do výkopu " 21,0</t>
  </si>
  <si>
    <t xml:space="preserve">" základy stožárů " </t>
  </si>
  <si>
    <t>0,2*8,0</t>
  </si>
  <si>
    <t>2128153653</t>
  </si>
  <si>
    <t>-226645915</t>
  </si>
  <si>
    <t>-391911551</t>
  </si>
  <si>
    <t>1970142362</t>
  </si>
  <si>
    <t>239,0</t>
  </si>
  <si>
    <t>239,0*1,05 "Přepočtené koeficientem množství</t>
  </si>
  <si>
    <t>711290622</t>
  </si>
  <si>
    <t>SO 401.3 - Veřejné osvětlení_úsek č. 3</t>
  </si>
  <si>
    <t>-227946444</t>
  </si>
  <si>
    <t>chodník v ulici Dolní</t>
  </si>
  <si>
    <t>napojení na bod DU5</t>
  </si>
  <si>
    <t>618538251</t>
  </si>
  <si>
    <t>-403819029</t>
  </si>
  <si>
    <t>45,0</t>
  </si>
  <si>
    <t>45,0*1,15 "Přepočtené koeficientem množství</t>
  </si>
  <si>
    <t>315,0</t>
  </si>
  <si>
    <t>315,0*1,15 "Přepočtené koeficientem množství</t>
  </si>
  <si>
    <t>310,0</t>
  </si>
  <si>
    <t>310,0*0,62</t>
  </si>
  <si>
    <t>" SP 1 " 9,0</t>
  </si>
  <si>
    <t>" SR 03 " 18,0</t>
  </si>
  <si>
    <t>-1495070222</t>
  </si>
  <si>
    <t>1967128938</t>
  </si>
  <si>
    <t>-1473737044</t>
  </si>
  <si>
    <t>283647308</t>
  </si>
  <si>
    <t>Poznámka k položce:_x000D_
dodávka v parametrech dle projektové dokumentace - svítidlo B - parkový stožár KL5 - 133/60_x000D_
dodávka včetně kotevního roštu 300</t>
  </si>
  <si>
    <t xml:space="preserve">Poznámka k položce:_x000D_
včetně montáže DEHN svodiče přepětí typ 2 DEHNcord 2-pólový pro elektroinstalační systémy_x000D_
_x000D_
</t>
  </si>
  <si>
    <t xml:space="preserve">"jáma pro stožáry VO" </t>
  </si>
  <si>
    <t>-1319599510</t>
  </si>
  <si>
    <t xml:space="preserve">* úsek mezi body DU5 -B24 - rýha pro VO prohloubením v kufru komunikace  </t>
  </si>
  <si>
    <t>310,00-60,0</t>
  </si>
  <si>
    <t>* úsek mezi body DU5 -B17 - podél stávající komunikace</t>
  </si>
  <si>
    <t>60,00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</si>
  <si>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</si>
  <si>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</si>
  <si>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</si>
  <si>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bude využito do násypů - 3. úsek</t>
  </si>
  <si>
    <t>1,4+26,0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</si>
  <si>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</si>
  <si>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</si>
  <si>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https://podminky.urs.cz/item/CS_URS_2023_02/460391123</t>
  </si>
  <si>
    <t>0,14</t>
  </si>
  <si>
    <t>150661809</t>
  </si>
  <si>
    <t xml:space="preserve">* úsek mezi body DU5 -B25 - rýha pro VO prohloubením v kufru komunikace  </t>
  </si>
  <si>
    <t>" podkladní beton do výkopu " 26,0</t>
  </si>
  <si>
    <t>" základy stožárů " 0,2*7,0</t>
  </si>
  <si>
    <t>-797811456</t>
  </si>
  <si>
    <t>1095653540</t>
  </si>
  <si>
    <t>2867384</t>
  </si>
  <si>
    <t>379325020</t>
  </si>
  <si>
    <t>1418264613</t>
  </si>
  <si>
    <t>" provizorní a finální přepojování VO - ulice Dolní " 15,0</t>
  </si>
  <si>
    <t>SO 801 - Sadové úpravy</t>
  </si>
  <si>
    <t>SO 801.1 - Odstranění zeleně</t>
  </si>
  <si>
    <t>111251102</t>
  </si>
  <si>
    <t>Odstranění křovin a stromů s odstraněním kořenů strojně průměru kmene do 100 mm v rovině nebo ve svahu sklonu terénu do 1:5, při celkové ploše přes 100 do 500 m2</t>
  </si>
  <si>
    <t>https://podminky.urs.cz/item/CS_URS_2023_02/111251102</t>
  </si>
  <si>
    <t>*projektová dokumentace SO 801 Sadové úpravy</t>
  </si>
  <si>
    <t>Dendrologický průzkum a kácení zeleně</t>
  </si>
  <si>
    <t>1_Technická zpráva</t>
  </si>
  <si>
    <t>46,0</t>
  </si>
  <si>
    <t>112101101</t>
  </si>
  <si>
    <t>Odstranění stromů s odřezáním kmene a s odvětvením listnatých, průměru kmene přes 100 do 300 mm</t>
  </si>
  <si>
    <t>https://podminky.urs.cz/item/CS_URS_2023_02/112101101</t>
  </si>
  <si>
    <t>č. 1a, 4, 5, 6, 7, 8, 9, 10, 11, 13, 14, 19, 25, 29, 30, 31, 32, 37, 38, 41, 49, 50, 51, 52, 54, 58, 60, 62, 70, 71, 72, 73, 74, 75, 76, 77, 78, 79</t>
  </si>
  <si>
    <t>č. 80, 81, 82, 104, 106, 108, 109, 110, 112, 117, 133, 134, 135, 136, 137, 138, 139, 141, 150, 152, 154, 156, 159, 160, 163, 164, 166</t>
  </si>
  <si>
    <t>27,0</t>
  </si>
  <si>
    <t>č. 167, 168, 169, 172, 176, 177, 178, 183, 184, 185, 186, 187, 188, 190, 191, 192, 193, 203, 204</t>
  </si>
  <si>
    <t>112101102</t>
  </si>
  <si>
    <t>Odstranění stromů s odřezáním kmene a s odvětvením listnatých, průměru kmene přes 300 do 500 mm</t>
  </si>
  <si>
    <t>https://podminky.urs.cz/item/CS_URS_2023_02/112101102</t>
  </si>
  <si>
    <t>č. 1, 2, 3, 12, 15, 16, 17, 18, 20, 21, 22, 23, 24, 26, 27, 28, 40, 59, 69, 94, 96, 98, 99, 100, 102, 103, 105, 107, 113, 114, 118, 119, 120, 121</t>
  </si>
  <si>
    <t>34,0</t>
  </si>
  <si>
    <t>č. 122, 123, 124, 125, 126, 132, 143, 146, 149, 153, 155, 161, 162, 197, 198, 199, 206, 216, 219</t>
  </si>
  <si>
    <t>112101103</t>
  </si>
  <si>
    <t>Odstranění stromů s odřezáním kmene a s odvětvením listnatých, průměru kmene přes 500 do 700 mm</t>
  </si>
  <si>
    <t>https://podminky.urs.cz/item/CS_URS_2023_02/112101103</t>
  </si>
  <si>
    <t>č. 53, 55, 56, 57, 83, 91, 92, 93, 97, 101, 111, 145, 148, 157, 158, 170, 171, 173, 174, 175</t>
  </si>
  <si>
    <t>112101104</t>
  </si>
  <si>
    <t>Odstranění stromů s odřezáním kmene a s odvětvením listnatých, průměru kmene přes 700 do 900 mm</t>
  </si>
  <si>
    <t>https://podminky.urs.cz/item/CS_URS_2023_02/112101104</t>
  </si>
  <si>
    <t>č. 95, 131, 165</t>
  </si>
  <si>
    <t>112101121</t>
  </si>
  <si>
    <t>Odstranění stromů s odřezáním kmene a s odvětvením jehličnatých bez odkornění, průměru kmene přes 100 do 300 mm</t>
  </si>
  <si>
    <t>https://podminky.urs.cz/item/CS_URS_2023_02/112101121</t>
  </si>
  <si>
    <t>č. 33, 34, 35, 36, 39, 43-48, 61, 63-68, 88, 210, 212, 217</t>
  </si>
  <si>
    <t>5,0+6,0+1,0+6,0+4,0</t>
  </si>
  <si>
    <t>112101122</t>
  </si>
  <si>
    <t>Odstranění stromů s odřezáním kmene a s odvětvením jehličnatých bez odkornění, průměru kmene přes 300 do 500 mm</t>
  </si>
  <si>
    <t>https://podminky.urs.cz/item/CS_URS_2023_02/112101122</t>
  </si>
  <si>
    <t>č. 42, 89, 90, 140, 147, 195, 211, 218,</t>
  </si>
  <si>
    <t>112101123</t>
  </si>
  <si>
    <t>Odstranění stromů s odřezáním kmene a s odvětvením jehličnatých bez odkornění, průměru kmene přes 500 do 700 mm</t>
  </si>
  <si>
    <t>https://podminky.urs.cz/item/CS_URS_2023_02/112101123</t>
  </si>
  <si>
    <t>č. 86, 142, 144, 151, 181, 182, 189, 194, 196</t>
  </si>
  <si>
    <t>9,0</t>
  </si>
  <si>
    <t>112101124</t>
  </si>
  <si>
    <t>Odstranění stromů s odřezáním kmene a s odvětvením jehličnatých bez odkornění, průměru kmene přes 700 do 900 mm</t>
  </si>
  <si>
    <t>2110093897</t>
  </si>
  <si>
    <t>https://podminky.urs.cz/item/CS_URS_2023_02/112101124</t>
  </si>
  <si>
    <t>č. 87</t>
  </si>
  <si>
    <t>112155115</t>
  </si>
  <si>
    <t>Štěpkování s naložením na dopravní prostředek a odvozem do 20 km stromků a větví v zapojeném porostu, průměru kmene do 300 mm</t>
  </si>
  <si>
    <t>https://podminky.urs.cz/item/CS_URS_2023_02/112155115</t>
  </si>
  <si>
    <t>84,0+22,0</t>
  </si>
  <si>
    <t>112155121</t>
  </si>
  <si>
    <t>Štěpkování s naložením na dopravní prostředek a odvozem do 20 km stromků a větví v zapojeném porostu, průměru kmene přes 300 do 500 mm</t>
  </si>
  <si>
    <t>https://podminky.urs.cz/item/CS_URS_2023_02/112155121</t>
  </si>
  <si>
    <t>53,0+8,0</t>
  </si>
  <si>
    <t>112155125</t>
  </si>
  <si>
    <t>Štěpkování s naložením na dopravní prostředek a odvozem do 20 km stromků a větví v zapojeném porostu, průměru kmene přes 500 do 700 mm</t>
  </si>
  <si>
    <t>https://podminky.urs.cz/item/CS_URS_2023_02/112155125</t>
  </si>
  <si>
    <t>20,0+9,0+4,0</t>
  </si>
  <si>
    <t>112155311</t>
  </si>
  <si>
    <t>Štěpkování s naložením na dopravní prostředek a odvozem do 20 km keřového porostu středně hustého</t>
  </si>
  <si>
    <t>https://podminky.urs.cz/item/CS_URS_2023_02/112155311</t>
  </si>
  <si>
    <t>112251101</t>
  </si>
  <si>
    <t>Odstranění pařezů strojně s jejich vykopáním nebo vytrháním průměru přes 100 do 300 mm</t>
  </si>
  <si>
    <t>https://podminky.urs.cz/item/CS_URS_2023_02/112251101</t>
  </si>
  <si>
    <t>112251102</t>
  </si>
  <si>
    <t>Odstranění pařezů strojně s jejich vykopáním nebo vytrháním průměru přes 300 do 500 mm</t>
  </si>
  <si>
    <t>https://podminky.urs.cz/item/CS_URS_2023_02/112251102</t>
  </si>
  <si>
    <t>112251103</t>
  </si>
  <si>
    <t>Odstranění pařezů strojně s jejich vykopáním nebo vytrháním průměru přes 500 do 700 mm</t>
  </si>
  <si>
    <t>https://podminky.urs.cz/item/CS_URS_2023_02/112251103</t>
  </si>
  <si>
    <t>20,0+9,0</t>
  </si>
  <si>
    <t>112251104</t>
  </si>
  <si>
    <t>Odstranění pařezů strojně s jejich vykopáním nebo vytrháním průměru přes 700 do 900 mm</t>
  </si>
  <si>
    <t>https://podminky.urs.cz/item/CS_URS_2023_02/112251104</t>
  </si>
  <si>
    <t>3,0+1,0</t>
  </si>
  <si>
    <t>162201421</t>
  </si>
  <si>
    <t>Vodorovné přemístění větví, kmenů nebo pařezů s naložením, složením a dopravou do 1000 m pařezů kmenů, průměru přes 100 do 300 mm</t>
  </si>
  <si>
    <t>-471704012</t>
  </si>
  <si>
    <t>https://podminky.urs.cz/item/CS_URS_2023_02/162201421</t>
  </si>
  <si>
    <t>162201422</t>
  </si>
  <si>
    <t>Vodorovné přemístění větví, kmenů nebo pařezů s naložením, složením a dopravou do 1000 m pařezů kmenů, průměru přes 300 do 500 mm</t>
  </si>
  <si>
    <t>684204564</t>
  </si>
  <si>
    <t>https://podminky.urs.cz/item/CS_URS_2023_02/162201422</t>
  </si>
  <si>
    <t>162201423</t>
  </si>
  <si>
    <t>Vodorovné přemístění větví, kmenů nebo pařezů s naložením, složením a dopravou do 1000 m pařezů kmenů, průměru přes 500 do 700 mm</t>
  </si>
  <si>
    <t>-425964893</t>
  </si>
  <si>
    <t>https://podminky.urs.cz/item/CS_URS_2023_02/162201423</t>
  </si>
  <si>
    <t>162201424</t>
  </si>
  <si>
    <t>Vodorovné přemístění větví, kmenů nebo pařezů s naložením, složením a dopravou do 1000 m pařezů kmenů, průměru přes 700 do 900 mm</t>
  </si>
  <si>
    <t>-59894676</t>
  </si>
  <si>
    <t>https://podminky.urs.cz/item/CS_URS_2023_02/162201424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</si>
  <si>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</si>
  <si>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</si>
  <si>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738905006</t>
  </si>
  <si>
    <t>https://podminky.urs.cz/item/CS_URS_2023_02/162301971</t>
  </si>
  <si>
    <t>Poznámka k položce:_x000D_
včetně ekologické likvidace jako biologického odpadu</t>
  </si>
  <si>
    <t>106,0*14,5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</si>
  <si>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</si>
  <si>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</si>
  <si>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-817128563</t>
  </si>
  <si>
    <t>https://podminky.urs.cz/item/CS_URS_2023_02/162301972</t>
  </si>
  <si>
    <t>61,0*14,5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</si>
  <si>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</si>
  <si>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</si>
  <si>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-135040940</t>
  </si>
  <si>
    <t>https://podminky.urs.cz/item/CS_URS_2023_02/162301973</t>
  </si>
  <si>
    <t>29,0*14,5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</si>
  <si>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</si>
  <si>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</si>
  <si>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934095250</t>
  </si>
  <si>
    <t>https://podminky.urs.cz/item/CS_URS_2023_02/162301974</t>
  </si>
  <si>
    <t>4,0*14,5</t>
  </si>
  <si>
    <t>SO 801.2 - Náhradní výsadba</t>
  </si>
  <si>
    <t>464446278</t>
  </si>
  <si>
    <t>přemístění přebytečného výkopku - použití do násypů v SO 101.3</t>
  </si>
  <si>
    <t>1614376263</t>
  </si>
  <si>
    <t>přebytečný výkopek z hloubení jamek pro výsadbu stromů</t>
  </si>
  <si>
    <t>0,125*118*0,8</t>
  </si>
  <si>
    <t>183101214</t>
  </si>
  <si>
    <t>Hloubení jamek pro vysazování rostlin v zemině skupiny 1 až 4 s výměnou půdy z 50% v rovině nebo na svahu do 1:5, objemu přes 0,05 do 0,125 m3</t>
  </si>
  <si>
    <t>2130637729</t>
  </si>
  <si>
    <t>https://podminky.urs.cz/item/CS_URS_2023_02/183101214</t>
  </si>
  <si>
    <t>118,0</t>
  </si>
  <si>
    <t>10321100</t>
  </si>
  <si>
    <t>zahradní substrát pro výsadbu VL</t>
  </si>
  <si>
    <t>763263773</t>
  </si>
  <si>
    <t>118*0,0625 'Přepočtené koeficientem množství</t>
  </si>
  <si>
    <t>184103811</t>
  </si>
  <si>
    <t>Výsadba keřů bez balu výšky do 1 m se zřízením zářezů na svahu přes 1:5 do 1:2 při vzdálenosti zářezu do 1,0 m</t>
  </si>
  <si>
    <t>1043610309</t>
  </si>
  <si>
    <t>https://podminky.urs.cz/item/CS_URS_2023_02/184103811</t>
  </si>
  <si>
    <t xml:space="preserve">Poznámka k položce:_x000D_
náhradní výsadba obec Dalovice_x000D_
</t>
  </si>
  <si>
    <t>výsadba živých plotů</t>
  </si>
  <si>
    <t>30,0*1,5</t>
  </si>
  <si>
    <t>02650442</t>
  </si>
  <si>
    <t>habr obecný /Carpinus betulus/ 80-125cm</t>
  </si>
  <si>
    <t>-1766330967</t>
  </si>
  <si>
    <t>Poznámka k položce:_x000D_
náhradní výsadba obec Dalovice_x000D_
včetně dopravy keřů</t>
  </si>
  <si>
    <t>184102115</t>
  </si>
  <si>
    <t>Výsadba dřeviny s balem do předem vyhloubené jamky se zalitím v rovině nebo na svahu do 1:5, při průměru balu přes 500 do 600 mm</t>
  </si>
  <si>
    <t>1706491698</t>
  </si>
  <si>
    <t>https://podminky.urs.cz/item/CS_URS_2023_02/184102115</t>
  </si>
  <si>
    <t>02650550.1</t>
  </si>
  <si>
    <t>javor mléč /Acer platanoides ROYAL RED/ - obvod kmene 12-14 cm</t>
  </si>
  <si>
    <t>1702987835</t>
  </si>
  <si>
    <t xml:space="preserve">Poznámka k položce:_x000D_
náhradní výsadba Povodí Ohře s. p._x000D_
včetně dopravy stromů_x000D_
</t>
  </si>
  <si>
    <t>02650550.2</t>
  </si>
  <si>
    <t xml:space="preserve">vrba bílá /Salix alba/ - obvod kmene 12-14 cm   </t>
  </si>
  <si>
    <t>-1762965141</t>
  </si>
  <si>
    <t xml:space="preserve">Poznámka k položce:_x000D_
náhradní výsadba Povodí Ohře s. p._x000D_
</t>
  </si>
  <si>
    <t>02650550.3</t>
  </si>
  <si>
    <t xml:space="preserve">olše lepkavá /Alnus glutinosa/ - obvod kmene 12-14 cm </t>
  </si>
  <si>
    <t>1802818407</t>
  </si>
  <si>
    <t>Poznámka k položce:_x000D_
náhradní výsadba Povodí Ohře s. p._x000D_
včetně dopravy stromů</t>
  </si>
  <si>
    <t>02650550.4</t>
  </si>
  <si>
    <t xml:space="preserve">dub letní /Quercus robur/ - obvod kmene 12-14 cm </t>
  </si>
  <si>
    <t>-1635656896</t>
  </si>
  <si>
    <t>02650550.5</t>
  </si>
  <si>
    <t xml:space="preserve">jasan ztepilý /Fraxinus excelsior/ - obvod kmene 12-14 cm </t>
  </si>
  <si>
    <t>-1160107603</t>
  </si>
  <si>
    <t>02650550.6</t>
  </si>
  <si>
    <t xml:space="preserve">javor mléč /Acer platanoides/ - obvod kmene 12-14 cm </t>
  </si>
  <si>
    <t>138212184</t>
  </si>
  <si>
    <t>02650550.7</t>
  </si>
  <si>
    <t xml:space="preserve">javor /Acer pseudplatanus "erectum"/ - obvod kmene 12-14 cm </t>
  </si>
  <si>
    <t>-366558107</t>
  </si>
  <si>
    <t>Poznámka k položce:_x000D_
náhradní výsadba obec Dalovice_x000D_
včetně dopravy stromů</t>
  </si>
  <si>
    <t>02650550.8</t>
  </si>
  <si>
    <t xml:space="preserve">jeřáb ptačí /Sorbus aucuparia/ - obvod kmene 14-16 cm </t>
  </si>
  <si>
    <t>-285081234</t>
  </si>
  <si>
    <t>02650550.9</t>
  </si>
  <si>
    <t xml:space="preserve">javor mléč /Acer platanoides "Emerald Queen"/ - obvod kmene 12-14 cm </t>
  </si>
  <si>
    <t>-1451073344</t>
  </si>
  <si>
    <t>02650550.10</t>
  </si>
  <si>
    <t xml:space="preserve">třešeň pilovitá – sakura /Prunus serrulata "ROYAL BURGUNDY"/ - obvod kmene 12-14 cm </t>
  </si>
  <si>
    <t>-67737917</t>
  </si>
  <si>
    <t>02650550.11</t>
  </si>
  <si>
    <t xml:space="preserve">tis červený /Taxus baccata/ - obvod kmene 12-14 cm </t>
  </si>
  <si>
    <t xml:space="preserve">Poznámka k položce:_x000D_
náhradní výsadba na pozemku 32/2 k. ú.Všeborovice_x000D_
včetně dopravy stromů_x000D_
</t>
  </si>
  <si>
    <t>184215132</t>
  </si>
  <si>
    <t>Ukotvení dřeviny kůly v rovině nebo na svahu do 1:5 třemi kůly, délky přes 1 do 2 m</t>
  </si>
  <si>
    <t>https://podminky.urs.cz/item/CS_URS_2023_02/184215132</t>
  </si>
  <si>
    <t>60591253</t>
  </si>
  <si>
    <t>kůl vyvazovací dřevěný impregnovaný D 8cm dl 2m</t>
  </si>
  <si>
    <t>118,0*3,0 "Přepočtené koeficientem množství</t>
  </si>
  <si>
    <t>69311054</t>
  </si>
  <si>
    <t>tkanina jutová přírodní 211g/m2 pás š 15cm</t>
  </si>
  <si>
    <t>959631634</t>
  </si>
  <si>
    <t>184813121</t>
  </si>
  <si>
    <t>Ochrana dřevin před okusem zvěří ručně v rovině nebo ve svahu do 1:5, pletivem, výšky do 2 m</t>
  </si>
  <si>
    <t>1020966319</t>
  </si>
  <si>
    <t>https://podminky.urs.cz/item/CS_URS_2023_02/184813121</t>
  </si>
  <si>
    <t>184851111</t>
  </si>
  <si>
    <t>Hnojení roztokem hnojiva v rovině nebo na svahu do 1:5</t>
  </si>
  <si>
    <t>-1054525532</t>
  </si>
  <si>
    <t>https://podminky.urs.cz/item/CS_URS_2023_02/184851111</t>
  </si>
  <si>
    <t>25191155</t>
  </si>
  <si>
    <t>hnojivo průmyslové</t>
  </si>
  <si>
    <t>-352024631</t>
  </si>
  <si>
    <t>998231311</t>
  </si>
  <si>
    <t>Přesun hmot pro sadovnické a krajinářské úpravy - strojně dopravní vzdálenost do 5000 m</t>
  </si>
  <si>
    <t>1077328042</t>
  </si>
  <si>
    <t>https://podminky.urs.cz/item/CS_URS_2023_02/998231311</t>
  </si>
  <si>
    <t>VRN - Vedlejší rozpočtové náklady</t>
  </si>
  <si>
    <t xml:space="preserve">    1A - Náklady související s realizací stavby</t>
  </si>
  <si>
    <t xml:space="preserve">      VRN1 - Průzkumné, geodetické a projektové práce</t>
  </si>
  <si>
    <t xml:space="preserve">      VRN3 - Zařízení staveniště</t>
  </si>
  <si>
    <t xml:space="preserve">      VRN4 - Inženýrská činnost</t>
  </si>
  <si>
    <t xml:space="preserve">      VRN9 - Ostatní náklady</t>
  </si>
  <si>
    <t xml:space="preserve">    1B - Náklady související s nájmem pozemku č. 32/2 k. ú. Všeborovice</t>
  </si>
  <si>
    <t xml:space="preserve">      HSV - Práce a dodávky HSV</t>
  </si>
  <si>
    <t xml:space="preserve">        1 - Zemní práce</t>
  </si>
  <si>
    <t xml:space="preserve">          12 - Zemní práce - odkopávky a prokopávky</t>
  </si>
  <si>
    <t xml:space="preserve">          13 - Zemní práce - hloubené vykopávky</t>
  </si>
  <si>
    <t xml:space="preserve">          18 - Zemní práce - povrchové úpravy terénu</t>
  </si>
  <si>
    <t xml:space="preserve">        3 - Svislé a kompletní konstrukce</t>
  </si>
  <si>
    <t xml:space="preserve">          33 - Sloupy a pilíře, rámové konstrukce</t>
  </si>
  <si>
    <t xml:space="preserve">          34 - Stěny a příčky</t>
  </si>
  <si>
    <t xml:space="preserve">        9 - Ostatní konstrukce a práce, bourání</t>
  </si>
  <si>
    <t xml:space="preserve">          96 - Bourání konstrukcí</t>
  </si>
  <si>
    <t xml:space="preserve">          99 - Přesun hmot a manipulace se sutí</t>
  </si>
  <si>
    <t xml:space="preserve">            998 - Přesun hmot</t>
  </si>
  <si>
    <t>1A</t>
  </si>
  <si>
    <t>Náklady související s realizací stavby</t>
  </si>
  <si>
    <t>VRN1</t>
  </si>
  <si>
    <t>Průzkumné, geodetické a projektové práce</t>
  </si>
  <si>
    <t>011002000</t>
  </si>
  <si>
    <t>Průzkumné práce</t>
  </si>
  <si>
    <t>Kč</t>
  </si>
  <si>
    <t>1024</t>
  </si>
  <si>
    <t>1453652435</t>
  </si>
  <si>
    <t>https://podminky.urs.cz/item/CS_URS_2023_02/011002000</t>
  </si>
  <si>
    <t>-geotechnický průzkum – inženýrsko-geologický a hydrogeologický</t>
  </si>
  <si>
    <t>- geotechnický dozor při výstavbě lávky</t>
  </si>
  <si>
    <t>011303000</t>
  </si>
  <si>
    <t>Archeologická činnost bez rozlišení</t>
  </si>
  <si>
    <t>353538994</t>
  </si>
  <si>
    <t>https://podminky.urs.cz/item/CS_URS_2023_02/011303000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</si>
  <si>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</si>
  <si>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</si>
  <si>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</si>
  <si>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</si>
  <si>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</si>
  <si>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</si>
  <si>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</si>
  <si>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-1809728160</t>
  </si>
  <si>
    <t>https://podminky.urs.cz/item/CS_URS_2023_02/011314000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</si>
  <si>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</si>
  <si>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</si>
  <si>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1,00</t>
  </si>
  <si>
    <t>011324000</t>
  </si>
  <si>
    <t>Archeologický průzkum</t>
  </si>
  <si>
    <t>193051747</t>
  </si>
  <si>
    <t>https://podminky.urs.cz/item/CS_URS_2023_02/011324000</t>
  </si>
  <si>
    <t xml:space="preserve">-zjišťovací archeologický výzkum v ploše – provedení sond (velikosti 100 x 100cm hl. 120 cm) </t>
  </si>
  <si>
    <t>012103000</t>
  </si>
  <si>
    <t>Geodetické práce před výstavbou vč. vytyčení inženýrských sítí vytyčení stavby nebo jejich částí oprávněným geodetem vč. vypracování příslušných protokolů - před zahájením stavby</t>
  </si>
  <si>
    <t>-1173065300</t>
  </si>
  <si>
    <t>https://podminky.urs.cz/item/CS_URS_2023_02/012103000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</si>
  <si>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</si>
  <si>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</si>
  <si>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</si>
  <si>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</si>
  <si>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-1292878873</t>
  </si>
  <si>
    <t>https://podminky.urs.cz/item/CS_URS_2023_02/012203000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</si>
  <si>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</si>
  <si>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</si>
  <si>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</si>
  <si>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-1857737605</t>
  </si>
  <si>
    <t>https://podminky.urs.cz/item/CS_URS_2023_02/012303000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</si>
  <si>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</si>
  <si>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</si>
  <si>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</si>
  <si>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 - dílenská dokumentace</t>
  </si>
  <si>
    <t>-250663979</t>
  </si>
  <si>
    <t>https://podminky.urs.cz/item/CS_URS_2023_02/013203000</t>
  </si>
  <si>
    <t>-realizační dokumentace a výrobně technická dokumentace ocelové mostní konstrukce v požadované formě a rozsahu nutném pro provedení díla</t>
  </si>
  <si>
    <t>-předání zadavateli 1x v tištěné podobě a 1x v digitální podobě</t>
  </si>
  <si>
    <t>149986820</t>
  </si>
  <si>
    <t>dílenská dokumentace - ostatní</t>
  </si>
  <si>
    <t>-zpracování výrobně technických dokumentací v požadované formě a rozsahu nutném pro provedení díla</t>
  </si>
  <si>
    <t>013254000</t>
  </si>
  <si>
    <t>Dokumentace skutečného provedení stavby</t>
  </si>
  <si>
    <t>612440007</t>
  </si>
  <si>
    <t>https://podminky.urs.cz/item/CS_URS_2023_02/013254000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</si>
  <si>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</si>
  <si>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</si>
  <si>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</si>
  <si>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</si>
  <si>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1078781118</t>
  </si>
  <si>
    <t>https://podminky.urs.cz/item/CS_URS_2023_02/013294000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</si>
  <si>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</si>
  <si>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</si>
  <si>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3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</si>
  <si>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</si>
  <si>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-995335931</t>
  </si>
  <si>
    <t>-vypracování mostního listu</t>
  </si>
  <si>
    <t>VRN3</t>
  </si>
  <si>
    <t>Zařízení staveniště</t>
  </si>
  <si>
    <t>030001000</t>
  </si>
  <si>
    <t>-2115683476</t>
  </si>
  <si>
    <t>https://podminky.urs.cz/item/CS_URS_2023_02/030001000</t>
  </si>
  <si>
    <t>V rámci nákladů na zařízení staveniště stanoví zhotovitel veškeré náklady spojené s vybudováním, provozem a odstraněním zařízení staveniště:</t>
  </si>
  <si>
    <t>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</si>
  <si>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</si>
  <si>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</si>
  <si>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</si>
  <si>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</si>
  <si>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</si>
  <si>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</si>
  <si>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</si>
  <si>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-ochrana kmenů stromů bedněním proti poškození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</si>
  <si>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</si>
  <si>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</si>
  <si>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>-zřízení a odstranění staveništních komunikací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</si>
  <si>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</si>
  <si>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</si>
  <si>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VRN4</t>
  </si>
  <si>
    <t>Inženýrská činnost</t>
  </si>
  <si>
    <t>042903000</t>
  </si>
  <si>
    <t>Ostatní posudky</t>
  </si>
  <si>
    <t>556158208</t>
  </si>
  <si>
    <t>https://podminky.urs.cz/item/CS_URS_2023_02/042903000</t>
  </si>
  <si>
    <t>-provedení první hlavní mostní prohlídky podle ČSN 73 6221</t>
  </si>
  <si>
    <t>043002000</t>
  </si>
  <si>
    <t>Zpracování veškerých dokladů potřebných k předání díla a kolaudaci (revize, posudky, čestná prohlášení, atesty, apod...)</t>
  </si>
  <si>
    <t>68473063</t>
  </si>
  <si>
    <t>https://podminky.urs.cz/item/CS_URS_2023_02/043002000</t>
  </si>
  <si>
    <t xml:space="preserve">-všechny zkoušky (zhutnění zemin, zhutnění konstrukčních vrstev atd.) </t>
  </si>
  <si>
    <t xml:space="preserve">-zkoušky zemin určených k zásypům, podsypům, do konstrukčních vrstev komunikací a návrhy akreditovanou laboratoří (min. 2x zkoušky 2x návrh) </t>
  </si>
  <si>
    <t>včetně průkazných zkoušek</t>
  </si>
  <si>
    <t>044002000</t>
  </si>
  <si>
    <t>Revize</t>
  </si>
  <si>
    <t>1985295017</t>
  </si>
  <si>
    <t>https://podminky.urs.cz/item/CS_URS_2023_02/044002000</t>
  </si>
  <si>
    <t>-veškeré revize včetně zpracování revizních zpráv</t>
  </si>
  <si>
    <t>045002000</t>
  </si>
  <si>
    <t>Kompletační a koordinační činnost</t>
  </si>
  <si>
    <t>-425381067</t>
  </si>
  <si>
    <t>https://podminky.urs.cz/item/CS_URS_2023_02/045002000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</si>
  <si>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</si>
  <si>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</si>
  <si>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</si>
  <si>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</si>
  <si>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VRN9</t>
  </si>
  <si>
    <t>Ostatní náklady</t>
  </si>
  <si>
    <t>090001000</t>
  </si>
  <si>
    <t>-881135904</t>
  </si>
  <si>
    <t>https://podminky.urs.cz/item/CS_URS_2023_02/090001000</t>
  </si>
  <si>
    <t>-náklady na vypracování havarijního povodňového plánu, předložení k vyjádření Povodí Ohře s.p. a příslušnému vodoprávnímu úřadu</t>
  </si>
  <si>
    <t xml:space="preserve">-náklady na předání stavby, náklady na kolaudaci </t>
  </si>
  <si>
    <t>-pořízení fotodokumentace, BOZP a ostatní náklady vyplývající z obchodních podmínek jinde neuvedené</t>
  </si>
  <si>
    <t>091504000</t>
  </si>
  <si>
    <t>Náklady související s publikační činností</t>
  </si>
  <si>
    <t>1593631486</t>
  </si>
  <si>
    <t>https://podminky.urs.cz/item/CS_URS_2023_02/091504000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</si>
  <si>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</si>
  <si>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</si>
  <si>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</si>
  <si>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</si>
  <si>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-1042729987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</si>
  <si>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</si>
  <si>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</si>
  <si>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</si>
  <si>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</si>
  <si>
    <t>1B</t>
  </si>
  <si>
    <t>Náklady související s nájmem pozemku č. 32/2 k. ú. Všeborovice</t>
  </si>
  <si>
    <t>121151103</t>
  </si>
  <si>
    <t>Sejmutí ornice strojně při souvislé ploše do 100 m2, tl. vrstvy do 200 mm</t>
  </si>
  <si>
    <t>4110506</t>
  </si>
  <si>
    <t>https://podminky.urs.cz/item/CS_URS_2023_02/121151103</t>
  </si>
  <si>
    <t>" na 70 % plochy pozemkové parcely využívané jako zařízení staveniště " 117,0*0,7</t>
  </si>
  <si>
    <t>1219172259</t>
  </si>
  <si>
    <t>" nové oplocení na parcele využívané jako zařízení straveniště " 30,0/3,0*0,8</t>
  </si>
  <si>
    <t>181351003</t>
  </si>
  <si>
    <t>Rozprostření a urovnání ornice v rovině nebo ve svahu sklonu do 1:5 strojně při souvislé ploše do 100 m2, tl. vrstvy do 200 mm</t>
  </si>
  <si>
    <t>2066223790</t>
  </si>
  <si>
    <t>https://podminky.urs.cz/item/CS_URS_2023_02/181351003</t>
  </si>
  <si>
    <t>" rozprostření ornice zpět " 81,9</t>
  </si>
  <si>
    <t>-1845317019</t>
  </si>
  <si>
    <t>-1130867561</t>
  </si>
  <si>
    <t>81,9*0,02 "Přepočtené koeficientem množství</t>
  </si>
  <si>
    <t>-977877430</t>
  </si>
  <si>
    <t>" nové oplocení na parcele využívané jako zařízení straveniště " 30,0/3,0</t>
  </si>
  <si>
    <t>1389680235</t>
  </si>
  <si>
    <t>348101210</t>
  </si>
  <si>
    <t>Osazení vrat nebo vrátek k oplocení na sloupky ocelové, plochy jednotlivě do 2 m2</t>
  </si>
  <si>
    <t>-1495594703</t>
  </si>
  <si>
    <t>https://podminky.urs.cz/item/CS_URS_2023_02/348101210</t>
  </si>
  <si>
    <t>55342332</t>
  </si>
  <si>
    <t>branka plotová jednokřídlá Pz 1000x2030mm</t>
  </si>
  <si>
    <t>-11571242</t>
  </si>
  <si>
    <t>Poznámka k položce:_x000D_
branka s kovovou konstrukcí a výplní z dřebvěných planěk</t>
  </si>
  <si>
    <t>-1480035031</t>
  </si>
  <si>
    <t>30,0-2*1,0</t>
  </si>
  <si>
    <t>184192159</t>
  </si>
  <si>
    <t>(30,0-2*1,0)*2</t>
  </si>
  <si>
    <t>56*1,05 "Přepočtené koeficientem množství</t>
  </si>
  <si>
    <t>966003818</t>
  </si>
  <si>
    <t>Rozebrání dřevěného oplocení se sloupky osové vzdálenosti do 4,00 m, výšky do 2,50 m, osazených do hloubky 1,00 m s příčníky a ocelovými sloupky z prken a latí</t>
  </si>
  <si>
    <t>-290358758</t>
  </si>
  <si>
    <t>https://podminky.urs.cz/item/CS_URS_2023_02/966003818</t>
  </si>
  <si>
    <t>Poznámka k položce:_x000D_
včetně likvidace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</si>
  <si>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</si>
  <si>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</si>
  <si>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-286488226</t>
  </si>
  <si>
    <t>https://podminky.urs.cz/item/CS_URS_2023_02/998232110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</si>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</sst>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81411131" TargetMode="External"/><Relationship Id="rId18" Type="http://schemas.openxmlformats.org/officeDocument/2006/relationships/hyperlink" Target="https://podminky.urs.cz/item/CS_URS_2023_02/573111115" TargetMode="External"/><Relationship Id="rId26" Type="http://schemas.openxmlformats.org/officeDocument/2006/relationships/hyperlink" Target="https://podminky.urs.cz/item/CS_URS_2023_02/899401112" TargetMode="External"/><Relationship Id="rId21" Type="http://schemas.openxmlformats.org/officeDocument/2006/relationships/hyperlink" Target="https://podminky.urs.cz/item/CS_URS_2023_02/594511112" TargetMode="External"/><Relationship Id="rId34" Type="http://schemas.openxmlformats.org/officeDocument/2006/relationships/hyperlink" Target="https://podminky.urs.cz/item/CS_URS_2023_02/998225111" TargetMode="External"/><Relationship Id="rId7" Type="http://schemas.openxmlformats.org/officeDocument/2006/relationships/hyperlink" Target="https://podminky.urs.cz/item/CS_URS_2023_02/162551108" TargetMode="External"/><Relationship Id="rId12" Type="http://schemas.openxmlformats.org/officeDocument/2006/relationships/hyperlink" Target="https://podminky.urs.cz/item/CS_URS_2023_02/181351104" TargetMode="External"/><Relationship Id="rId17" Type="http://schemas.openxmlformats.org/officeDocument/2006/relationships/hyperlink" Target="https://podminky.urs.cz/item/CS_URS_2023_02/564911511" TargetMode="External"/><Relationship Id="rId25" Type="http://schemas.openxmlformats.org/officeDocument/2006/relationships/hyperlink" Target="https://podminky.urs.cz/item/CS_URS_2023_02/899301811" TargetMode="External"/><Relationship Id="rId33" Type="http://schemas.openxmlformats.org/officeDocument/2006/relationships/hyperlink" Target="https://podminky.urs.cz/item/CS_URS_2023_02/997221551" TargetMode="External"/><Relationship Id="rId2" Type="http://schemas.openxmlformats.org/officeDocument/2006/relationships/hyperlink" Target="https://podminky.urs.cz/item/CS_URS_2023_02/113202111" TargetMode="External"/><Relationship Id="rId16" Type="http://schemas.openxmlformats.org/officeDocument/2006/relationships/hyperlink" Target="https://podminky.urs.cz/item/CS_URS_2023_02/561121114" TargetMode="External"/><Relationship Id="rId20" Type="http://schemas.openxmlformats.org/officeDocument/2006/relationships/hyperlink" Target="https://podminky.urs.cz/item/CS_URS_2023_02/577143121" TargetMode="External"/><Relationship Id="rId29" Type="http://schemas.openxmlformats.org/officeDocument/2006/relationships/hyperlink" Target="https://podminky.urs.cz/item/CS_URS_2023_02/919735112" TargetMode="External"/><Relationship Id="rId1" Type="http://schemas.openxmlformats.org/officeDocument/2006/relationships/hyperlink" Target="https://podminky.urs.cz/item/CS_URS_2023_02/113154123" TargetMode="External"/><Relationship Id="rId6" Type="http://schemas.openxmlformats.org/officeDocument/2006/relationships/hyperlink" Target="https://podminky.urs.cz/item/CS_URS_2023_02/162351103" TargetMode="External"/><Relationship Id="rId11" Type="http://schemas.openxmlformats.org/officeDocument/2006/relationships/hyperlink" Target="https://podminky.urs.cz/item/CS_URS_2023_02/181951112" TargetMode="External"/><Relationship Id="rId24" Type="http://schemas.openxmlformats.org/officeDocument/2006/relationships/hyperlink" Target="https://podminky.urs.cz/item/CS_URS_2023_02/899202112" TargetMode="External"/><Relationship Id="rId32" Type="http://schemas.openxmlformats.org/officeDocument/2006/relationships/hyperlink" Target="https://podminky.urs.cz/item/CS_URS_2023_02/914511112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2/133251101" TargetMode="External"/><Relationship Id="rId15" Type="http://schemas.openxmlformats.org/officeDocument/2006/relationships/hyperlink" Target="https://podminky.urs.cz/item/CS_URS_2023_02/452112112" TargetMode="External"/><Relationship Id="rId23" Type="http://schemas.openxmlformats.org/officeDocument/2006/relationships/hyperlink" Target="https://podminky.urs.cz/item/CS_URS_2023_02/899201211" TargetMode="External"/><Relationship Id="rId28" Type="http://schemas.openxmlformats.org/officeDocument/2006/relationships/hyperlink" Target="https://podminky.urs.cz/item/CS_URS_2023_02/911111111" TargetMode="External"/><Relationship Id="rId36" Type="http://schemas.openxmlformats.org/officeDocument/2006/relationships/hyperlink" Target="https://podminky.urs.cz/item/CS_URS_2023_02/789327321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hyperlink" Target="https://podminky.urs.cz/item/CS_URS_2023_02/573211112" TargetMode="External"/><Relationship Id="rId31" Type="http://schemas.openxmlformats.org/officeDocument/2006/relationships/hyperlink" Target="https://podminky.urs.cz/item/CS_URS_2023_02/914111111" TargetMode="External"/><Relationship Id="rId4" Type="http://schemas.openxmlformats.org/officeDocument/2006/relationships/hyperlink" Target="https://podminky.urs.cz/item/CS_URS_2023_02/122251104" TargetMode="External"/><Relationship Id="rId9" Type="http://schemas.openxmlformats.org/officeDocument/2006/relationships/hyperlink" Target="https://podminky.urs.cz/item/CS_URS_2023_02/171251201" TargetMode="External"/><Relationship Id="rId14" Type="http://schemas.openxmlformats.org/officeDocument/2006/relationships/hyperlink" Target="https://podminky.urs.cz/item/CS_URS_2023_02/275313611" TargetMode="External"/><Relationship Id="rId22" Type="http://schemas.openxmlformats.org/officeDocument/2006/relationships/hyperlink" Target="https://podminky.urs.cz/item/CS_URS_2023_02/899102112" TargetMode="External"/><Relationship Id="rId27" Type="http://schemas.openxmlformats.org/officeDocument/2006/relationships/hyperlink" Target="https://podminky.urs.cz/item/CS_URS_2023_02/899401113" TargetMode="External"/><Relationship Id="rId30" Type="http://schemas.openxmlformats.org/officeDocument/2006/relationships/hyperlink" Target="https://podminky.urs.cz/item/CS_URS_2023_02/916231213" TargetMode="External"/><Relationship Id="rId35" Type="http://schemas.openxmlformats.org/officeDocument/2006/relationships/hyperlink" Target="https://podminky.urs.cz/item/CS_URS_2023_02/767161811" TargetMode="External"/><Relationship Id="rId8" Type="http://schemas.openxmlformats.org/officeDocument/2006/relationships/hyperlink" Target="https://podminky.urs.cz/item/CS_URS_2023_02/167151111" TargetMode="External"/><Relationship Id="rId3" Type="http://schemas.openxmlformats.org/officeDocument/2006/relationships/hyperlink" Target="https://podminky.urs.cz/item/CS_URS_2023_02/12115111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81351107" TargetMode="External"/><Relationship Id="rId18" Type="http://schemas.openxmlformats.org/officeDocument/2006/relationships/hyperlink" Target="https://podminky.urs.cz/item/CS_URS_2023_02/348501211" TargetMode="External"/><Relationship Id="rId26" Type="http://schemas.openxmlformats.org/officeDocument/2006/relationships/hyperlink" Target="https://podminky.urs.cz/item/CS_URS_2023_02/912111111" TargetMode="External"/><Relationship Id="rId39" Type="http://schemas.openxmlformats.org/officeDocument/2006/relationships/hyperlink" Target="https://podminky.urs.cz/item/CS_URS_2023_02/789315217" TargetMode="External"/><Relationship Id="rId21" Type="http://schemas.openxmlformats.org/officeDocument/2006/relationships/hyperlink" Target="https://podminky.urs.cz/item/CS_URS_2023_02/561121113" TargetMode="External"/><Relationship Id="rId34" Type="http://schemas.openxmlformats.org/officeDocument/2006/relationships/hyperlink" Target="https://podminky.urs.cz/item/CS_URS_2023_02/997221569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162451105" TargetMode="External"/><Relationship Id="rId2" Type="http://schemas.openxmlformats.org/officeDocument/2006/relationships/hyperlink" Target="https://podminky.urs.cz/item/CS_URS_2023_02/122251104" TargetMode="External"/><Relationship Id="rId16" Type="http://schemas.openxmlformats.org/officeDocument/2006/relationships/hyperlink" Target="https://podminky.urs.cz/item/CS_URS_2023_02/275313611" TargetMode="External"/><Relationship Id="rId20" Type="http://schemas.openxmlformats.org/officeDocument/2006/relationships/hyperlink" Target="https://podminky.urs.cz/item/CS_URS_2023_02/462512270" TargetMode="External"/><Relationship Id="rId29" Type="http://schemas.openxmlformats.org/officeDocument/2006/relationships/hyperlink" Target="https://podminky.urs.cz/item/CS_URS_2023_02/916131113" TargetMode="External"/><Relationship Id="rId41" Type="http://schemas.openxmlformats.org/officeDocument/2006/relationships/hyperlink" Target="https://podminky.urs.cz/item/CS_URS_2023_02/789421533" TargetMode="External"/><Relationship Id="rId1" Type="http://schemas.openxmlformats.org/officeDocument/2006/relationships/hyperlink" Target="https://podminky.urs.cz/item/CS_URS_2023_02/121151123" TargetMode="External"/><Relationship Id="rId6" Type="http://schemas.openxmlformats.org/officeDocument/2006/relationships/hyperlink" Target="https://podminky.urs.cz/item/CS_URS_2023_02/162351103" TargetMode="External"/><Relationship Id="rId11" Type="http://schemas.openxmlformats.org/officeDocument/2006/relationships/hyperlink" Target="https://podminky.urs.cz/item/CS_URS_2023_02/171251201" TargetMode="External"/><Relationship Id="rId24" Type="http://schemas.openxmlformats.org/officeDocument/2006/relationships/hyperlink" Target="https://podminky.urs.cz/item/CS_URS_2023_02/596212210" TargetMode="External"/><Relationship Id="rId32" Type="http://schemas.openxmlformats.org/officeDocument/2006/relationships/hyperlink" Target="https://podminky.urs.cz/item/CS_URS_2023_02/966071822" TargetMode="External"/><Relationship Id="rId37" Type="http://schemas.openxmlformats.org/officeDocument/2006/relationships/hyperlink" Target="https://podminky.urs.cz/item/CS_URS_2023_02/789123240" TargetMode="External"/><Relationship Id="rId40" Type="http://schemas.openxmlformats.org/officeDocument/2006/relationships/hyperlink" Target="https://podminky.urs.cz/item/CS_URS_2023_02/789327321" TargetMode="External"/><Relationship Id="rId5" Type="http://schemas.openxmlformats.org/officeDocument/2006/relationships/hyperlink" Target="https://podminky.urs.cz/item/CS_URS_2023_02/133251101" TargetMode="External"/><Relationship Id="rId15" Type="http://schemas.openxmlformats.org/officeDocument/2006/relationships/hyperlink" Target="https://podminky.urs.cz/item/CS_URS_2023_02/181951112" TargetMode="External"/><Relationship Id="rId23" Type="http://schemas.openxmlformats.org/officeDocument/2006/relationships/hyperlink" Target="https://podminky.urs.cz/item/CS_URS_2023_02/564851111" TargetMode="External"/><Relationship Id="rId28" Type="http://schemas.openxmlformats.org/officeDocument/2006/relationships/hyperlink" Target="https://podminky.urs.cz/item/CS_URS_2023_02/914511112" TargetMode="External"/><Relationship Id="rId36" Type="http://schemas.openxmlformats.org/officeDocument/2006/relationships/hyperlink" Target="https://podminky.urs.cz/item/CS_URS_2023_02/767996701" TargetMode="External"/><Relationship Id="rId10" Type="http://schemas.openxmlformats.org/officeDocument/2006/relationships/hyperlink" Target="https://podminky.urs.cz/item/CS_URS_2023_02/171151103" TargetMode="External"/><Relationship Id="rId19" Type="http://schemas.openxmlformats.org/officeDocument/2006/relationships/hyperlink" Target="https://podminky.urs.cz/item/CS_URS_2023_02/451317777" TargetMode="External"/><Relationship Id="rId31" Type="http://schemas.openxmlformats.org/officeDocument/2006/relationships/hyperlink" Target="https://podminky.urs.cz/item/CS_URS_2023_02/919551112" TargetMode="External"/><Relationship Id="rId4" Type="http://schemas.openxmlformats.org/officeDocument/2006/relationships/hyperlink" Target="https://podminky.urs.cz/item/CS_URS_2023_02/132251101" TargetMode="External"/><Relationship Id="rId9" Type="http://schemas.openxmlformats.org/officeDocument/2006/relationships/hyperlink" Target="https://podminky.urs.cz/item/CS_URS_2023_02/167151111" TargetMode="External"/><Relationship Id="rId14" Type="http://schemas.openxmlformats.org/officeDocument/2006/relationships/hyperlink" Target="https://podminky.urs.cz/item/CS_URS_2023_02/181411131" TargetMode="External"/><Relationship Id="rId22" Type="http://schemas.openxmlformats.org/officeDocument/2006/relationships/hyperlink" Target="https://podminky.urs.cz/item/CS_URS_2023_02/564841111" TargetMode="External"/><Relationship Id="rId27" Type="http://schemas.openxmlformats.org/officeDocument/2006/relationships/hyperlink" Target="https://podminky.urs.cz/item/CS_URS_2023_02/914111111" TargetMode="External"/><Relationship Id="rId30" Type="http://schemas.openxmlformats.org/officeDocument/2006/relationships/hyperlink" Target="https://podminky.urs.cz/item/CS_URS_2023_02/919535555" TargetMode="External"/><Relationship Id="rId35" Type="http://schemas.openxmlformats.org/officeDocument/2006/relationships/hyperlink" Target="https://podminky.urs.cz/item/CS_URS_2023_02/998225111" TargetMode="External"/><Relationship Id="rId8" Type="http://schemas.openxmlformats.org/officeDocument/2006/relationships/hyperlink" Target="https://podminky.urs.cz/item/CS_URS_2023_02/162551108" TargetMode="External"/><Relationship Id="rId3" Type="http://schemas.openxmlformats.org/officeDocument/2006/relationships/hyperlink" Target="https://podminky.urs.cz/item/CS_URS_2023_02/131111333" TargetMode="External"/><Relationship Id="rId12" Type="http://schemas.openxmlformats.org/officeDocument/2006/relationships/hyperlink" Target="https://podminky.urs.cz/item/CS_URS_2023_02/171201231" TargetMode="External"/><Relationship Id="rId17" Type="http://schemas.openxmlformats.org/officeDocument/2006/relationships/hyperlink" Target="https://podminky.urs.cz/item/CS_URS_2023_02/338171123" TargetMode="External"/><Relationship Id="rId25" Type="http://schemas.openxmlformats.org/officeDocument/2006/relationships/hyperlink" Target="https://podminky.urs.cz/item/CS_URS_2023_02/911111111" TargetMode="External"/><Relationship Id="rId33" Type="http://schemas.openxmlformats.org/officeDocument/2006/relationships/hyperlink" Target="https://podminky.urs.cz/item/CS_URS_2023_02/997221561" TargetMode="External"/><Relationship Id="rId38" Type="http://schemas.openxmlformats.org/officeDocument/2006/relationships/hyperlink" Target="https://podminky.urs.cz/item/CS_URS_2023_02/78922354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452311131" TargetMode="External"/><Relationship Id="rId21" Type="http://schemas.openxmlformats.org/officeDocument/2006/relationships/hyperlink" Target="https://podminky.urs.cz/item/CS_URS_2023_02/274313611" TargetMode="External"/><Relationship Id="rId34" Type="http://schemas.openxmlformats.org/officeDocument/2006/relationships/hyperlink" Target="https://podminky.urs.cz/item/CS_URS_2023_02/564911511" TargetMode="External"/><Relationship Id="rId42" Type="http://schemas.openxmlformats.org/officeDocument/2006/relationships/hyperlink" Target="https://podminky.urs.cz/item/CS_URS_2023_02/911111111" TargetMode="External"/><Relationship Id="rId47" Type="http://schemas.openxmlformats.org/officeDocument/2006/relationships/hyperlink" Target="https://podminky.urs.cz/item/CS_URS_2023_02/914511112" TargetMode="External"/><Relationship Id="rId50" Type="http://schemas.openxmlformats.org/officeDocument/2006/relationships/hyperlink" Target="https://podminky.urs.cz/item/CS_URS_2023_02/915131111" TargetMode="External"/><Relationship Id="rId55" Type="http://schemas.openxmlformats.org/officeDocument/2006/relationships/hyperlink" Target="https://podminky.urs.cz/item/CS_URS_2023_02/919535555" TargetMode="External"/><Relationship Id="rId63" Type="http://schemas.openxmlformats.org/officeDocument/2006/relationships/hyperlink" Target="https://podminky.urs.cz/item/CS_URS_2023_02/789315217" TargetMode="External"/><Relationship Id="rId7" Type="http://schemas.openxmlformats.org/officeDocument/2006/relationships/hyperlink" Target="https://podminky.urs.cz/item/CS_URS_2023_02/133251102" TargetMode="External"/><Relationship Id="rId2" Type="http://schemas.openxmlformats.org/officeDocument/2006/relationships/hyperlink" Target="https://podminky.urs.cz/item/CS_URS_2023_02/121151123" TargetMode="External"/><Relationship Id="rId16" Type="http://schemas.openxmlformats.org/officeDocument/2006/relationships/hyperlink" Target="https://podminky.urs.cz/item/CS_URS_2023_02/181951112" TargetMode="External"/><Relationship Id="rId29" Type="http://schemas.openxmlformats.org/officeDocument/2006/relationships/hyperlink" Target="https://podminky.urs.cz/item/CS_URS_2023_02/561121112" TargetMode="External"/><Relationship Id="rId11" Type="http://schemas.openxmlformats.org/officeDocument/2006/relationships/hyperlink" Target="https://podminky.urs.cz/item/CS_URS_2023_02/171151103" TargetMode="External"/><Relationship Id="rId24" Type="http://schemas.openxmlformats.org/officeDocument/2006/relationships/hyperlink" Target="https://podminky.urs.cz/item/CS_URS_2023_02/348501211" TargetMode="External"/><Relationship Id="rId32" Type="http://schemas.openxmlformats.org/officeDocument/2006/relationships/hyperlink" Target="https://podminky.urs.cz/item/CS_URS_2023_02/564841111" TargetMode="External"/><Relationship Id="rId37" Type="http://schemas.openxmlformats.org/officeDocument/2006/relationships/hyperlink" Target="https://podminky.urs.cz/item/CS_URS_2023_02/577143111" TargetMode="External"/><Relationship Id="rId40" Type="http://schemas.openxmlformats.org/officeDocument/2006/relationships/hyperlink" Target="https://podminky.urs.cz/item/CS_URS_2023_02/895941104" TargetMode="External"/><Relationship Id="rId45" Type="http://schemas.openxmlformats.org/officeDocument/2006/relationships/hyperlink" Target="https://podminky.urs.cz/item/CS_URS_2023_02/919735112" TargetMode="External"/><Relationship Id="rId53" Type="http://schemas.openxmlformats.org/officeDocument/2006/relationships/hyperlink" Target="https://podminky.urs.cz/item/CS_URS_2023_02/919521120" TargetMode="External"/><Relationship Id="rId58" Type="http://schemas.openxmlformats.org/officeDocument/2006/relationships/hyperlink" Target="https://podminky.urs.cz/item/CS_URS_2023_02/997221561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131111333" TargetMode="External"/><Relationship Id="rId61" Type="http://schemas.openxmlformats.org/officeDocument/2006/relationships/hyperlink" Target="https://podminky.urs.cz/item/CS_URS_2023_02/789123240" TargetMode="External"/><Relationship Id="rId19" Type="http://schemas.openxmlformats.org/officeDocument/2006/relationships/hyperlink" Target="https://podminky.urs.cz/item/CS_URS_2023_02/212312111" TargetMode="External"/><Relationship Id="rId14" Type="http://schemas.openxmlformats.org/officeDocument/2006/relationships/hyperlink" Target="https://podminky.urs.cz/item/CS_URS_2023_02/181351113" TargetMode="External"/><Relationship Id="rId22" Type="http://schemas.openxmlformats.org/officeDocument/2006/relationships/hyperlink" Target="https://podminky.urs.cz/item/CS_URS_2023_02/291211111" TargetMode="External"/><Relationship Id="rId27" Type="http://schemas.openxmlformats.org/officeDocument/2006/relationships/hyperlink" Target="https://podminky.urs.cz/item/CS_URS_2023_02/452384111" TargetMode="External"/><Relationship Id="rId30" Type="http://schemas.openxmlformats.org/officeDocument/2006/relationships/hyperlink" Target="https://podminky.urs.cz/item/CS_URS_2023_02/561121113" TargetMode="External"/><Relationship Id="rId35" Type="http://schemas.openxmlformats.org/officeDocument/2006/relationships/hyperlink" Target="https://podminky.urs.cz/item/CS_URS_2023_02/573111115" TargetMode="External"/><Relationship Id="rId43" Type="http://schemas.openxmlformats.org/officeDocument/2006/relationships/hyperlink" Target="https://podminky.urs.cz/item/CS_URS_2023_02/916131113" TargetMode="External"/><Relationship Id="rId48" Type="http://schemas.openxmlformats.org/officeDocument/2006/relationships/hyperlink" Target="https://podminky.urs.cz/item/CS_URS_2023_02/912111111" TargetMode="External"/><Relationship Id="rId56" Type="http://schemas.openxmlformats.org/officeDocument/2006/relationships/hyperlink" Target="https://podminky.urs.cz/item/CS_URS_2023_02/919551112" TargetMode="External"/><Relationship Id="rId64" Type="http://schemas.openxmlformats.org/officeDocument/2006/relationships/hyperlink" Target="https://podminky.urs.cz/item/CS_URS_2023_02/789327321" TargetMode="External"/><Relationship Id="rId8" Type="http://schemas.openxmlformats.org/officeDocument/2006/relationships/hyperlink" Target="https://podminky.urs.cz/item/CS_URS_2023_02/162351103" TargetMode="External"/><Relationship Id="rId51" Type="http://schemas.openxmlformats.org/officeDocument/2006/relationships/hyperlink" Target="https://podminky.urs.cz/item/CS_URS_2023_02/919411111" TargetMode="External"/><Relationship Id="rId3" Type="http://schemas.openxmlformats.org/officeDocument/2006/relationships/hyperlink" Target="https://podminky.urs.cz/item/CS_URS_2023_02/122251105" TargetMode="External"/><Relationship Id="rId12" Type="http://schemas.openxmlformats.org/officeDocument/2006/relationships/hyperlink" Target="https://podminky.urs.cz/item/CS_URS_2023_02/171251201" TargetMode="External"/><Relationship Id="rId17" Type="http://schemas.openxmlformats.org/officeDocument/2006/relationships/hyperlink" Target="https://podminky.urs.cz/item/CS_URS_2023_02/211511111" TargetMode="External"/><Relationship Id="rId25" Type="http://schemas.openxmlformats.org/officeDocument/2006/relationships/hyperlink" Target="https://podminky.urs.cz/item/CS_URS_2023_02/451317777" TargetMode="External"/><Relationship Id="rId33" Type="http://schemas.openxmlformats.org/officeDocument/2006/relationships/hyperlink" Target="https://podminky.urs.cz/item/CS_URS_2023_02/564851111" TargetMode="External"/><Relationship Id="rId38" Type="http://schemas.openxmlformats.org/officeDocument/2006/relationships/hyperlink" Target="https://podminky.urs.cz/item/CS_URS_2023_02/594511112" TargetMode="External"/><Relationship Id="rId46" Type="http://schemas.openxmlformats.org/officeDocument/2006/relationships/hyperlink" Target="https://podminky.urs.cz/item/CS_URS_2023_02/914111111" TargetMode="External"/><Relationship Id="rId59" Type="http://schemas.openxmlformats.org/officeDocument/2006/relationships/hyperlink" Target="https://podminky.urs.cz/item/CS_URS_2023_02/997221569" TargetMode="External"/><Relationship Id="rId20" Type="http://schemas.openxmlformats.org/officeDocument/2006/relationships/hyperlink" Target="https://podminky.urs.cz/item/CS_URS_2023_02/212755211" TargetMode="External"/><Relationship Id="rId41" Type="http://schemas.openxmlformats.org/officeDocument/2006/relationships/hyperlink" Target="https://podminky.urs.cz/item/CS_URS_2023_02/899203112" TargetMode="External"/><Relationship Id="rId54" Type="http://schemas.openxmlformats.org/officeDocument/2006/relationships/hyperlink" Target="https://podminky.urs.cz/item/CS_URS_2023_02/919521140" TargetMode="External"/><Relationship Id="rId62" Type="http://schemas.openxmlformats.org/officeDocument/2006/relationships/hyperlink" Target="https://podminky.urs.cz/item/CS_URS_2023_02/789223541" TargetMode="External"/><Relationship Id="rId1" Type="http://schemas.openxmlformats.org/officeDocument/2006/relationships/hyperlink" Target="https://podminky.urs.cz/item/CS_URS_2023_02/111301111" TargetMode="External"/><Relationship Id="rId6" Type="http://schemas.openxmlformats.org/officeDocument/2006/relationships/hyperlink" Target="https://podminky.urs.cz/item/CS_URS_2023_02/132251101" TargetMode="External"/><Relationship Id="rId15" Type="http://schemas.openxmlformats.org/officeDocument/2006/relationships/hyperlink" Target="https://podminky.urs.cz/item/CS_URS_2023_02/181451131" TargetMode="External"/><Relationship Id="rId23" Type="http://schemas.openxmlformats.org/officeDocument/2006/relationships/hyperlink" Target="https://podminky.urs.cz/item/CS_URS_2023_02/338171123" TargetMode="External"/><Relationship Id="rId28" Type="http://schemas.openxmlformats.org/officeDocument/2006/relationships/hyperlink" Target="https://podminky.urs.cz/item/CS_URS_2023_02/462512270" TargetMode="External"/><Relationship Id="rId36" Type="http://schemas.openxmlformats.org/officeDocument/2006/relationships/hyperlink" Target="https://podminky.urs.cz/item/CS_URS_2023_02/573211112" TargetMode="External"/><Relationship Id="rId49" Type="http://schemas.openxmlformats.org/officeDocument/2006/relationships/hyperlink" Target="https://podminky.urs.cz/item/CS_URS_2023_02/915621111" TargetMode="External"/><Relationship Id="rId57" Type="http://schemas.openxmlformats.org/officeDocument/2006/relationships/hyperlink" Target="https://podminky.urs.cz/item/CS_URS_2023_02/966071822" TargetMode="External"/><Relationship Id="rId10" Type="http://schemas.openxmlformats.org/officeDocument/2006/relationships/hyperlink" Target="https://podminky.urs.cz/item/CS_URS_2023_02/167151111" TargetMode="External"/><Relationship Id="rId31" Type="http://schemas.openxmlformats.org/officeDocument/2006/relationships/hyperlink" Target="https://podminky.urs.cz/item/CS_URS_2023_02/564831111" TargetMode="External"/><Relationship Id="rId44" Type="http://schemas.openxmlformats.org/officeDocument/2006/relationships/hyperlink" Target="https://podminky.urs.cz/item/CS_URS_2023_02/916331112" TargetMode="External"/><Relationship Id="rId52" Type="http://schemas.openxmlformats.org/officeDocument/2006/relationships/hyperlink" Target="https://podminky.urs.cz/item/CS_URS_2023_02/919411121" TargetMode="External"/><Relationship Id="rId60" Type="http://schemas.openxmlformats.org/officeDocument/2006/relationships/hyperlink" Target="https://podminky.urs.cz/item/CS_URS_2023_02/998225111" TargetMode="External"/><Relationship Id="rId65" Type="http://schemas.openxmlformats.org/officeDocument/2006/relationships/hyperlink" Target="https://podminky.urs.cz/item/CS_URS_2023_02/789421533" TargetMode="External"/><Relationship Id="rId4" Type="http://schemas.openxmlformats.org/officeDocument/2006/relationships/hyperlink" Target="https://podminky.urs.cz/item/CS_URS_2023_02/122551104" TargetMode="External"/><Relationship Id="rId9" Type="http://schemas.openxmlformats.org/officeDocument/2006/relationships/hyperlink" Target="https://podminky.urs.cz/item/CS_URS_2023_02/162651112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211971110" TargetMode="External"/><Relationship Id="rId39" Type="http://schemas.openxmlformats.org/officeDocument/2006/relationships/hyperlink" Target="https://podminky.urs.cz/item/CS_URS_2023_02/59621221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21366111" TargetMode="External"/><Relationship Id="rId21" Type="http://schemas.openxmlformats.org/officeDocument/2006/relationships/hyperlink" Target="https://podminky.urs.cz/item/CS_URS_2023_02/283111113" TargetMode="External"/><Relationship Id="rId34" Type="http://schemas.openxmlformats.org/officeDocument/2006/relationships/hyperlink" Target="https://podminky.urs.cz/item/CS_URS_2023_02/423175713" TargetMode="External"/><Relationship Id="rId42" Type="http://schemas.openxmlformats.org/officeDocument/2006/relationships/hyperlink" Target="https://podminky.urs.cz/item/CS_URS_2023_02/992114291" TargetMode="External"/><Relationship Id="rId47" Type="http://schemas.openxmlformats.org/officeDocument/2006/relationships/hyperlink" Target="https://podminky.urs.cz/item/CS_URS_2023_02/762082120" TargetMode="External"/><Relationship Id="rId50" Type="http://schemas.openxmlformats.org/officeDocument/2006/relationships/hyperlink" Target="https://podminky.urs.cz/item/CS_URS_2023_02/762521108" TargetMode="External"/><Relationship Id="rId55" Type="http://schemas.openxmlformats.org/officeDocument/2006/relationships/hyperlink" Target="https://podminky.urs.cz/item/CS_URS_2023_02/998767101" TargetMode="External"/><Relationship Id="rId63" Type="http://schemas.openxmlformats.org/officeDocument/2006/relationships/hyperlink" Target="https://podminky.urs.cz/item/CS_URS_2023_02/789325321" TargetMode="External"/><Relationship Id="rId7" Type="http://schemas.openxmlformats.org/officeDocument/2006/relationships/hyperlink" Target="https://podminky.urs.cz/item/CS_URS_2023_02/167151101" TargetMode="External"/><Relationship Id="rId2" Type="http://schemas.openxmlformats.org/officeDocument/2006/relationships/hyperlink" Target="https://podminky.urs.cz/item/CS_URS_2023_02/115101301" TargetMode="External"/><Relationship Id="rId16" Type="http://schemas.openxmlformats.org/officeDocument/2006/relationships/hyperlink" Target="https://podminky.urs.cz/item/CS_URS_2023_02/273311191" TargetMode="External"/><Relationship Id="rId29" Type="http://schemas.openxmlformats.org/officeDocument/2006/relationships/hyperlink" Target="https://podminky.urs.cz/item/CS_URS_2023_02/334323118" TargetMode="External"/><Relationship Id="rId11" Type="http://schemas.openxmlformats.org/officeDocument/2006/relationships/hyperlink" Target="https://podminky.urs.cz/item/CS_URS_2023_02/181951112" TargetMode="External"/><Relationship Id="rId24" Type="http://schemas.openxmlformats.org/officeDocument/2006/relationships/hyperlink" Target="https://podminky.urs.cz/item/CS_URS_2023_02/321351010" TargetMode="External"/><Relationship Id="rId32" Type="http://schemas.openxmlformats.org/officeDocument/2006/relationships/hyperlink" Target="https://podminky.urs.cz/item/CS_URS_2023_02/334361266" TargetMode="External"/><Relationship Id="rId37" Type="http://schemas.openxmlformats.org/officeDocument/2006/relationships/hyperlink" Target="https://podminky.urs.cz/item/CS_URS_2023_02/462511111" TargetMode="External"/><Relationship Id="rId40" Type="http://schemas.openxmlformats.org/officeDocument/2006/relationships/hyperlink" Target="https://podminky.urs.cz/item/CS_URS_2023_02/992114154" TargetMode="External"/><Relationship Id="rId45" Type="http://schemas.openxmlformats.org/officeDocument/2006/relationships/hyperlink" Target="https://podminky.urs.cz/item/CS_URS_2023_02/711321131" TargetMode="External"/><Relationship Id="rId53" Type="http://schemas.openxmlformats.org/officeDocument/2006/relationships/hyperlink" Target="https://podminky.urs.cz/item/CS_URS_2023_02/998762101" TargetMode="External"/><Relationship Id="rId58" Type="http://schemas.openxmlformats.org/officeDocument/2006/relationships/hyperlink" Target="https://podminky.urs.cz/item/CS_URS_2023_02/789123240" TargetMode="External"/><Relationship Id="rId5" Type="http://schemas.openxmlformats.org/officeDocument/2006/relationships/hyperlink" Target="https://podminky.urs.cz/item/CS_URS_2023_02/162251102" TargetMode="External"/><Relationship Id="rId61" Type="http://schemas.openxmlformats.org/officeDocument/2006/relationships/hyperlink" Target="https://podminky.urs.cz/item/CS_URS_2023_02/789325216" TargetMode="External"/><Relationship Id="rId19" Type="http://schemas.openxmlformats.org/officeDocument/2006/relationships/hyperlink" Target="https://podminky.urs.cz/item/CS_URS_2023_02/271542211" TargetMode="External"/><Relationship Id="rId14" Type="http://schemas.openxmlformats.org/officeDocument/2006/relationships/hyperlink" Target="https://podminky.urs.cz/item/CS_URS_2023_02/213141131" TargetMode="External"/><Relationship Id="rId22" Type="http://schemas.openxmlformats.org/officeDocument/2006/relationships/hyperlink" Target="https://podminky.urs.cz/item/CS_URS_2023_02/283131113" TargetMode="External"/><Relationship Id="rId27" Type="http://schemas.openxmlformats.org/officeDocument/2006/relationships/hyperlink" Target="https://podminky.urs.cz/item/CS_URS_2023_02/321366112" TargetMode="External"/><Relationship Id="rId30" Type="http://schemas.openxmlformats.org/officeDocument/2006/relationships/hyperlink" Target="https://podminky.urs.cz/item/CS_URS_2023_02/334351112" TargetMode="External"/><Relationship Id="rId35" Type="http://schemas.openxmlformats.org/officeDocument/2006/relationships/hyperlink" Target="https://podminky.urs.cz/item/CS_URS_2023_02/428992111" TargetMode="External"/><Relationship Id="rId43" Type="http://schemas.openxmlformats.org/officeDocument/2006/relationships/hyperlink" Target="https://podminky.urs.cz/item/CS_URS_2023_02/998212111" TargetMode="External"/><Relationship Id="rId48" Type="http://schemas.openxmlformats.org/officeDocument/2006/relationships/hyperlink" Target="https://podminky.urs.cz/item/CS_URS_2023_02/762083122" TargetMode="External"/><Relationship Id="rId56" Type="http://schemas.openxmlformats.org/officeDocument/2006/relationships/hyperlink" Target="https://podminky.urs.cz/item/CS_URS_2023_02/783213111" TargetMode="External"/><Relationship Id="rId64" Type="http://schemas.openxmlformats.org/officeDocument/2006/relationships/hyperlink" Target="https://podminky.urs.cz/item/CS_URS_2023_02/789421531" TargetMode="External"/><Relationship Id="rId8" Type="http://schemas.openxmlformats.org/officeDocument/2006/relationships/hyperlink" Target="https://podminky.urs.cz/item/CS_URS_2023_02/171201231" TargetMode="External"/><Relationship Id="rId51" Type="http://schemas.openxmlformats.org/officeDocument/2006/relationships/hyperlink" Target="https://podminky.urs.cz/item/CS_URS_2023_02/762526130" TargetMode="External"/><Relationship Id="rId3" Type="http://schemas.openxmlformats.org/officeDocument/2006/relationships/hyperlink" Target="https://podminky.urs.cz/item/CS_URS_2023_02/122251502" TargetMode="External"/><Relationship Id="rId12" Type="http://schemas.openxmlformats.org/officeDocument/2006/relationships/hyperlink" Target="https://podminky.urs.cz/item/CS_URS_2023_02/211531111" TargetMode="External"/><Relationship Id="rId17" Type="http://schemas.openxmlformats.org/officeDocument/2006/relationships/hyperlink" Target="https://podminky.urs.cz/item/CS_URS_2023_02/225311114" TargetMode="External"/><Relationship Id="rId25" Type="http://schemas.openxmlformats.org/officeDocument/2006/relationships/hyperlink" Target="https://podminky.urs.cz/item/CS_URS_2023_02/321352010" TargetMode="External"/><Relationship Id="rId33" Type="http://schemas.openxmlformats.org/officeDocument/2006/relationships/hyperlink" Target="https://podminky.urs.cz/item/CS_URS_2023_02/388995212" TargetMode="External"/><Relationship Id="rId38" Type="http://schemas.openxmlformats.org/officeDocument/2006/relationships/hyperlink" Target="https://podminky.urs.cz/item/CS_URS_2023_02/465513157" TargetMode="External"/><Relationship Id="rId46" Type="http://schemas.openxmlformats.org/officeDocument/2006/relationships/hyperlink" Target="https://podminky.urs.cz/item/CS_URS_2023_02/998711101" TargetMode="External"/><Relationship Id="rId59" Type="http://schemas.openxmlformats.org/officeDocument/2006/relationships/hyperlink" Target="https://podminky.urs.cz/item/CS_URS_2023_02/789223541" TargetMode="External"/><Relationship Id="rId20" Type="http://schemas.openxmlformats.org/officeDocument/2006/relationships/hyperlink" Target="https://podminky.urs.cz/item/CS_URS_2023_02/282602113" TargetMode="External"/><Relationship Id="rId41" Type="http://schemas.openxmlformats.org/officeDocument/2006/relationships/hyperlink" Target="https://podminky.urs.cz/item/CS_URS_2023_02/992114194" TargetMode="External"/><Relationship Id="rId54" Type="http://schemas.openxmlformats.org/officeDocument/2006/relationships/hyperlink" Target="https://podminky.urs.cz/item/CS_URS_2023_02/767163111" TargetMode="External"/><Relationship Id="rId62" Type="http://schemas.openxmlformats.org/officeDocument/2006/relationships/hyperlink" Target="https://podminky.urs.cz/item/CS_URS_2023_02/789325220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62551108" TargetMode="External"/><Relationship Id="rId15" Type="http://schemas.openxmlformats.org/officeDocument/2006/relationships/hyperlink" Target="https://podminky.urs.cz/item/CS_URS_2023_02/273311124" TargetMode="External"/><Relationship Id="rId23" Type="http://schemas.openxmlformats.org/officeDocument/2006/relationships/hyperlink" Target="https://podminky.urs.cz/item/CS_URS_2023_02/321321115" TargetMode="External"/><Relationship Id="rId28" Type="http://schemas.openxmlformats.org/officeDocument/2006/relationships/hyperlink" Target="https://podminky.urs.cz/item/CS_URS_2023_02/327215221" TargetMode="External"/><Relationship Id="rId36" Type="http://schemas.openxmlformats.org/officeDocument/2006/relationships/hyperlink" Target="https://podminky.urs.cz/item/CS_URS_2023_02/458501112" TargetMode="External"/><Relationship Id="rId49" Type="http://schemas.openxmlformats.org/officeDocument/2006/relationships/hyperlink" Target="https://podminky.urs.cz/item/CS_URS_2023_02/762086111" TargetMode="External"/><Relationship Id="rId57" Type="http://schemas.openxmlformats.org/officeDocument/2006/relationships/hyperlink" Target="https://podminky.urs.cz/item/CS_URS_2023_02/783218111" TargetMode="External"/><Relationship Id="rId10" Type="http://schemas.openxmlformats.org/officeDocument/2006/relationships/hyperlink" Target="https://podminky.urs.cz/item/CS_URS_2023_02/174151101" TargetMode="External"/><Relationship Id="rId31" Type="http://schemas.openxmlformats.org/officeDocument/2006/relationships/hyperlink" Target="https://podminky.urs.cz/item/CS_URS_2023_02/334351211" TargetMode="External"/><Relationship Id="rId44" Type="http://schemas.openxmlformats.org/officeDocument/2006/relationships/hyperlink" Target="https://podminky.urs.cz/item/CS_URS_2023_02/711311001" TargetMode="External"/><Relationship Id="rId52" Type="http://schemas.openxmlformats.org/officeDocument/2006/relationships/hyperlink" Target="https://podminky.urs.cz/item/CS_URS_2023_02/762595001" TargetMode="External"/><Relationship Id="rId60" Type="http://schemas.openxmlformats.org/officeDocument/2006/relationships/hyperlink" Target="https://podminky.urs.cz/item/CS_URS_2023_02/789325211" TargetMode="External"/><Relationship Id="rId65" Type="http://schemas.openxmlformats.org/officeDocument/2006/relationships/drawing" Target="../drawings/drawing5.xml"/><Relationship Id="rId4" Type="http://schemas.openxmlformats.org/officeDocument/2006/relationships/hyperlink" Target="https://podminky.urs.cz/item/CS_URS_2023_02/131251104" TargetMode="External"/><Relationship Id="rId9" Type="http://schemas.openxmlformats.org/officeDocument/2006/relationships/hyperlink" Target="https://podminky.urs.cz/item/CS_URS_2023_02/171251201" TargetMode="External"/><Relationship Id="rId13" Type="http://schemas.openxmlformats.org/officeDocument/2006/relationships/hyperlink" Target="https://podminky.urs.cz/item/CS_URS_2023_02/212792311" TargetMode="External"/><Relationship Id="rId18" Type="http://schemas.openxmlformats.org/officeDocument/2006/relationships/hyperlink" Target="https://podminky.urs.cz/item/CS_URS_2023_02/271532213" TargetMode="External"/><Relationship Id="rId39" Type="http://schemas.openxmlformats.org/officeDocument/2006/relationships/hyperlink" Target="https://podminky.urs.cz/item/CS_URS_2023_02/919521160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282602113" TargetMode="External"/><Relationship Id="rId21" Type="http://schemas.openxmlformats.org/officeDocument/2006/relationships/hyperlink" Target="https://podminky.urs.cz/item/CS_URS_2023_02/211971110" TargetMode="External"/><Relationship Id="rId42" Type="http://schemas.openxmlformats.org/officeDocument/2006/relationships/hyperlink" Target="https://podminky.urs.cz/item/CS_URS_2023_02/348501111" TargetMode="External"/><Relationship Id="rId47" Type="http://schemas.openxmlformats.org/officeDocument/2006/relationships/hyperlink" Target="https://podminky.urs.cz/item/CS_URS_2023_02/871313121" TargetMode="External"/><Relationship Id="rId63" Type="http://schemas.openxmlformats.org/officeDocument/2006/relationships/hyperlink" Target="https://podminky.urs.cz/item/CS_URS_2023_02/962052211" TargetMode="External"/><Relationship Id="rId68" Type="http://schemas.openxmlformats.org/officeDocument/2006/relationships/hyperlink" Target="https://podminky.urs.cz/item/CS_URS_2023_02/997006512" TargetMode="External"/><Relationship Id="rId84" Type="http://schemas.openxmlformats.org/officeDocument/2006/relationships/hyperlink" Target="https://podminky.urs.cz/item/CS_URS_2023_02/789315217" TargetMode="External"/><Relationship Id="rId16" Type="http://schemas.openxmlformats.org/officeDocument/2006/relationships/hyperlink" Target="https://podminky.urs.cz/item/CS_URS_2023_02/171151103" TargetMode="External"/><Relationship Id="rId11" Type="http://schemas.openxmlformats.org/officeDocument/2006/relationships/hyperlink" Target="https://podminky.urs.cz/item/CS_URS_2023_02/153891311" TargetMode="External"/><Relationship Id="rId32" Type="http://schemas.openxmlformats.org/officeDocument/2006/relationships/hyperlink" Target="https://podminky.urs.cz/item/CS_URS_2023_02/348273211" TargetMode="External"/><Relationship Id="rId37" Type="http://schemas.openxmlformats.org/officeDocument/2006/relationships/hyperlink" Target="https://podminky.urs.cz/item/CS_URS_2023_02/348273903" TargetMode="External"/><Relationship Id="rId53" Type="http://schemas.openxmlformats.org/officeDocument/2006/relationships/hyperlink" Target="https://podminky.urs.cz/item/CS_URS_2023_02/894414111" TargetMode="External"/><Relationship Id="rId58" Type="http://schemas.openxmlformats.org/officeDocument/2006/relationships/hyperlink" Target="https://podminky.urs.cz/item/CS_URS_2023_02/916131213" TargetMode="External"/><Relationship Id="rId74" Type="http://schemas.openxmlformats.org/officeDocument/2006/relationships/hyperlink" Target="https://podminky.urs.cz/item/CS_URS_2023_02/998152111" TargetMode="External"/><Relationship Id="rId79" Type="http://schemas.openxmlformats.org/officeDocument/2006/relationships/hyperlink" Target="https://podminky.urs.cz/item/CS_URS_2023_02/998767101" TargetMode="External"/><Relationship Id="rId5" Type="http://schemas.openxmlformats.org/officeDocument/2006/relationships/hyperlink" Target="https://podminky.urs.cz/item/CS_URS_2023_02/129911121" TargetMode="External"/><Relationship Id="rId19" Type="http://schemas.openxmlformats.org/officeDocument/2006/relationships/hyperlink" Target="https://podminky.urs.cz/item/CS_URS_2023_02/181351103" TargetMode="External"/><Relationship Id="rId14" Type="http://schemas.openxmlformats.org/officeDocument/2006/relationships/hyperlink" Target="https://podminky.urs.cz/item/CS_URS_2023_02/167151111" TargetMode="External"/><Relationship Id="rId22" Type="http://schemas.openxmlformats.org/officeDocument/2006/relationships/hyperlink" Target="https://podminky.urs.cz/item/CS_URS_2023_02/212755214" TargetMode="External"/><Relationship Id="rId27" Type="http://schemas.openxmlformats.org/officeDocument/2006/relationships/hyperlink" Target="https://podminky.urs.cz/item/CS_URS_2023_02/282603111" TargetMode="External"/><Relationship Id="rId30" Type="http://schemas.openxmlformats.org/officeDocument/2006/relationships/hyperlink" Target="https://podminky.urs.cz/item/CS_URS_2023_02/327265021" TargetMode="External"/><Relationship Id="rId35" Type="http://schemas.openxmlformats.org/officeDocument/2006/relationships/hyperlink" Target="https://podminky.urs.cz/item/CS_URS_2023_02/339921131" TargetMode="External"/><Relationship Id="rId43" Type="http://schemas.openxmlformats.org/officeDocument/2006/relationships/hyperlink" Target="https://podminky.urs.cz/item/CS_URS_2023_02/451572111" TargetMode="External"/><Relationship Id="rId48" Type="http://schemas.openxmlformats.org/officeDocument/2006/relationships/hyperlink" Target="https://podminky.urs.cz/item/CS_URS_2023_02/871353121" TargetMode="External"/><Relationship Id="rId56" Type="http://schemas.openxmlformats.org/officeDocument/2006/relationships/hyperlink" Target="https://podminky.urs.cz/item/CS_URS_2023_02/899103112" TargetMode="External"/><Relationship Id="rId64" Type="http://schemas.openxmlformats.org/officeDocument/2006/relationships/hyperlink" Target="https://podminky.urs.cz/item/CS_URS_2023_02/963022819" TargetMode="External"/><Relationship Id="rId69" Type="http://schemas.openxmlformats.org/officeDocument/2006/relationships/hyperlink" Target="https://podminky.urs.cz/item/CS_URS_2023_02/997006519" TargetMode="External"/><Relationship Id="rId77" Type="http://schemas.openxmlformats.org/officeDocument/2006/relationships/hyperlink" Target="https://podminky.urs.cz/item/CS_URS_2023_02/767161813" TargetMode="External"/><Relationship Id="rId8" Type="http://schemas.openxmlformats.org/officeDocument/2006/relationships/hyperlink" Target="https://podminky.urs.cz/item/CS_URS_2023_02/151721111" TargetMode="External"/><Relationship Id="rId51" Type="http://schemas.openxmlformats.org/officeDocument/2006/relationships/hyperlink" Target="https://podminky.urs.cz/item/CS_URS_2023_02/894411311" TargetMode="External"/><Relationship Id="rId72" Type="http://schemas.openxmlformats.org/officeDocument/2006/relationships/hyperlink" Target="https://podminky.urs.cz/item/CS_URS_2023_02/997013869" TargetMode="External"/><Relationship Id="rId80" Type="http://schemas.openxmlformats.org/officeDocument/2006/relationships/hyperlink" Target="https://podminky.urs.cz/item/CS_URS_2023_02/783213121" TargetMode="External"/><Relationship Id="rId85" Type="http://schemas.openxmlformats.org/officeDocument/2006/relationships/hyperlink" Target="https://podminky.urs.cz/item/CS_URS_2023_02/789327321" TargetMode="External"/><Relationship Id="rId3" Type="http://schemas.openxmlformats.org/officeDocument/2006/relationships/hyperlink" Target="https://podminky.urs.cz/item/CS_URS_2023_02/121151113" TargetMode="External"/><Relationship Id="rId12" Type="http://schemas.openxmlformats.org/officeDocument/2006/relationships/hyperlink" Target="https://podminky.urs.cz/item/CS_URS_2023_02/162351103" TargetMode="External"/><Relationship Id="rId17" Type="http://schemas.openxmlformats.org/officeDocument/2006/relationships/hyperlink" Target="https://podminky.urs.cz/item/CS_URS_2023_02/171251201" TargetMode="External"/><Relationship Id="rId25" Type="http://schemas.openxmlformats.org/officeDocument/2006/relationships/hyperlink" Target="https://podminky.urs.cz/item/CS_URS_2023_02/223111112" TargetMode="External"/><Relationship Id="rId33" Type="http://schemas.openxmlformats.org/officeDocument/2006/relationships/hyperlink" Target="https://podminky.urs.cz/item/CS_URS_2023_02/348273511" TargetMode="External"/><Relationship Id="rId38" Type="http://schemas.openxmlformats.org/officeDocument/2006/relationships/hyperlink" Target="https://podminky.urs.cz/item/CS_URS_2023_02/348273905" TargetMode="External"/><Relationship Id="rId46" Type="http://schemas.openxmlformats.org/officeDocument/2006/relationships/hyperlink" Target="https://podminky.urs.cz/item/CS_URS_2023_02/871263121" TargetMode="External"/><Relationship Id="rId59" Type="http://schemas.openxmlformats.org/officeDocument/2006/relationships/hyperlink" Target="https://podminky.urs.cz/item/CS_URS_2023_02/916231213" TargetMode="External"/><Relationship Id="rId67" Type="http://schemas.openxmlformats.org/officeDocument/2006/relationships/hyperlink" Target="https://podminky.urs.cz/item/CS_URS_2023_02/981011111" TargetMode="External"/><Relationship Id="rId20" Type="http://schemas.openxmlformats.org/officeDocument/2006/relationships/hyperlink" Target="https://podminky.urs.cz/item/CS_URS_2023_02/181451131" TargetMode="External"/><Relationship Id="rId41" Type="http://schemas.openxmlformats.org/officeDocument/2006/relationships/hyperlink" Target="https://podminky.urs.cz/item/CS_URS_2023_02/348273915" TargetMode="External"/><Relationship Id="rId54" Type="http://schemas.openxmlformats.org/officeDocument/2006/relationships/hyperlink" Target="https://podminky.urs.cz/item/CS_URS_2023_02/895941301" TargetMode="External"/><Relationship Id="rId62" Type="http://schemas.openxmlformats.org/officeDocument/2006/relationships/hyperlink" Target="https://podminky.urs.cz/item/CS_URS_2023_02/962032241" TargetMode="External"/><Relationship Id="rId70" Type="http://schemas.openxmlformats.org/officeDocument/2006/relationships/hyperlink" Target="https://podminky.urs.cz/item/CS_URS_2023_02/997013861" TargetMode="External"/><Relationship Id="rId75" Type="http://schemas.openxmlformats.org/officeDocument/2006/relationships/hyperlink" Target="https://podminky.urs.cz/item/CS_URS_2023_02/721242105" TargetMode="External"/><Relationship Id="rId83" Type="http://schemas.openxmlformats.org/officeDocument/2006/relationships/hyperlink" Target="https://podminky.urs.cz/item/CS_URS_2023_02/789223541" TargetMode="External"/><Relationship Id="rId1" Type="http://schemas.openxmlformats.org/officeDocument/2006/relationships/hyperlink" Target="https://podminky.urs.cz/item/CS_URS_2023_02/113106132" TargetMode="External"/><Relationship Id="rId6" Type="http://schemas.openxmlformats.org/officeDocument/2006/relationships/hyperlink" Target="https://podminky.urs.cz/item/CS_URS_2023_02/151712111" TargetMode="External"/><Relationship Id="rId15" Type="http://schemas.openxmlformats.org/officeDocument/2006/relationships/hyperlink" Target="https://podminky.urs.cz/item/CS_URS_2023_02/171201231" TargetMode="External"/><Relationship Id="rId23" Type="http://schemas.openxmlformats.org/officeDocument/2006/relationships/hyperlink" Target="https://podminky.urs.cz/item/CS_URS_2023_02/213311141" TargetMode="External"/><Relationship Id="rId28" Type="http://schemas.openxmlformats.org/officeDocument/2006/relationships/hyperlink" Target="https://podminky.urs.cz/item/CS_URS_2023_02/283111113" TargetMode="External"/><Relationship Id="rId36" Type="http://schemas.openxmlformats.org/officeDocument/2006/relationships/hyperlink" Target="https://podminky.urs.cz/item/CS_URS_2023_02/348101120" TargetMode="External"/><Relationship Id="rId49" Type="http://schemas.openxmlformats.org/officeDocument/2006/relationships/hyperlink" Target="https://podminky.urs.cz/item/CS_URS_2023_02/877315211" TargetMode="External"/><Relationship Id="rId57" Type="http://schemas.openxmlformats.org/officeDocument/2006/relationships/hyperlink" Target="https://podminky.urs.cz/item/CS_URS_2023_02/899204112" TargetMode="External"/><Relationship Id="rId10" Type="http://schemas.openxmlformats.org/officeDocument/2006/relationships/hyperlink" Target="https://podminky.urs.cz/item/CS_URS_2023_02/153811211" TargetMode="External"/><Relationship Id="rId31" Type="http://schemas.openxmlformats.org/officeDocument/2006/relationships/hyperlink" Target="https://podminky.urs.cz/item/CS_URS_2023_02/348272515" TargetMode="External"/><Relationship Id="rId44" Type="http://schemas.openxmlformats.org/officeDocument/2006/relationships/hyperlink" Target="https://podminky.urs.cz/item/CS_URS_2023_02/452112122" TargetMode="External"/><Relationship Id="rId52" Type="http://schemas.openxmlformats.org/officeDocument/2006/relationships/hyperlink" Target="https://podminky.urs.cz/item/CS_URS_2023_02/894412411" TargetMode="External"/><Relationship Id="rId60" Type="http://schemas.openxmlformats.org/officeDocument/2006/relationships/hyperlink" Target="https://podminky.urs.cz/item/CS_URS_2023_02/916331112" TargetMode="External"/><Relationship Id="rId65" Type="http://schemas.openxmlformats.org/officeDocument/2006/relationships/hyperlink" Target="https://podminky.urs.cz/item/CS_URS_2023_02/966003814" TargetMode="External"/><Relationship Id="rId73" Type="http://schemas.openxmlformats.org/officeDocument/2006/relationships/hyperlink" Target="https://podminky.urs.cz/item/CS_URS_2023_02/997221611" TargetMode="External"/><Relationship Id="rId78" Type="http://schemas.openxmlformats.org/officeDocument/2006/relationships/hyperlink" Target="https://podminky.urs.cz/item/CS_URS_2023_02/767995112" TargetMode="External"/><Relationship Id="rId81" Type="http://schemas.openxmlformats.org/officeDocument/2006/relationships/hyperlink" Target="https://podminky.urs.cz/item/CS_URS_2023_02/783218111" TargetMode="External"/><Relationship Id="rId86" Type="http://schemas.openxmlformats.org/officeDocument/2006/relationships/hyperlink" Target="https://podminky.urs.cz/item/CS_URS_2023_02/789421533" TargetMode="External"/><Relationship Id="rId4" Type="http://schemas.openxmlformats.org/officeDocument/2006/relationships/hyperlink" Target="https://podminky.urs.cz/item/CS_URS_2023_02/122251105" TargetMode="External"/><Relationship Id="rId9" Type="http://schemas.openxmlformats.org/officeDocument/2006/relationships/hyperlink" Target="https://podminky.urs.cz/item/CS_URS_2023_02/153811111" TargetMode="External"/><Relationship Id="rId13" Type="http://schemas.openxmlformats.org/officeDocument/2006/relationships/hyperlink" Target="https://podminky.urs.cz/item/CS_URS_2023_02/162651112" TargetMode="External"/><Relationship Id="rId18" Type="http://schemas.openxmlformats.org/officeDocument/2006/relationships/hyperlink" Target="https://podminky.urs.cz/item/CS_URS_2023_02/175151101" TargetMode="External"/><Relationship Id="rId39" Type="http://schemas.openxmlformats.org/officeDocument/2006/relationships/hyperlink" Target="https://podminky.urs.cz/item/CS_URS_2023_02/348273907" TargetMode="External"/><Relationship Id="rId34" Type="http://schemas.openxmlformats.org/officeDocument/2006/relationships/hyperlink" Target="https://podminky.urs.cz/item/CS_URS_2023_02/327361006" TargetMode="External"/><Relationship Id="rId50" Type="http://schemas.openxmlformats.org/officeDocument/2006/relationships/hyperlink" Target="https://podminky.urs.cz/item/CS_URS_2023_02/877355211" TargetMode="External"/><Relationship Id="rId55" Type="http://schemas.openxmlformats.org/officeDocument/2006/relationships/hyperlink" Target="https://podminky.urs.cz/item/CS_URS_2023_02/895941312" TargetMode="External"/><Relationship Id="rId76" Type="http://schemas.openxmlformats.org/officeDocument/2006/relationships/hyperlink" Target="https://podminky.urs.cz/item/CS_URS_2023_02/998721101" TargetMode="External"/><Relationship Id="rId7" Type="http://schemas.openxmlformats.org/officeDocument/2006/relationships/hyperlink" Target="https://podminky.urs.cz/item/CS_URS_2023_02/151712121" TargetMode="External"/><Relationship Id="rId71" Type="http://schemas.openxmlformats.org/officeDocument/2006/relationships/hyperlink" Target="https://podminky.urs.cz/item/CS_URS_2023_02/997013862" TargetMode="External"/><Relationship Id="rId2" Type="http://schemas.openxmlformats.org/officeDocument/2006/relationships/hyperlink" Target="https://podminky.urs.cz/item/CS_URS_2023_02/113107322" TargetMode="External"/><Relationship Id="rId29" Type="http://schemas.openxmlformats.org/officeDocument/2006/relationships/hyperlink" Target="https://podminky.urs.cz/item/CS_URS_2023_02/327262053" TargetMode="External"/><Relationship Id="rId24" Type="http://schemas.openxmlformats.org/officeDocument/2006/relationships/hyperlink" Target="https://podminky.urs.cz/item/CS_URS_2023_02/225311114" TargetMode="External"/><Relationship Id="rId40" Type="http://schemas.openxmlformats.org/officeDocument/2006/relationships/hyperlink" Target="https://podminky.urs.cz/item/CS_URS_2023_02/348273912" TargetMode="External"/><Relationship Id="rId45" Type="http://schemas.openxmlformats.org/officeDocument/2006/relationships/hyperlink" Target="https://podminky.urs.cz/item/CS_URS_2023_02/596211111" TargetMode="External"/><Relationship Id="rId66" Type="http://schemas.openxmlformats.org/officeDocument/2006/relationships/hyperlink" Target="https://podminky.urs.cz/item/CS_URS_2023_02/966071822" TargetMode="External"/><Relationship Id="rId87" Type="http://schemas.openxmlformats.org/officeDocument/2006/relationships/drawing" Target="../drawings/drawing6.xml"/><Relationship Id="rId61" Type="http://schemas.openxmlformats.org/officeDocument/2006/relationships/hyperlink" Target="https://podminky.urs.cz/item/CS_URS_2023_02/962022591" TargetMode="External"/><Relationship Id="rId82" Type="http://schemas.openxmlformats.org/officeDocument/2006/relationships/hyperlink" Target="https://podminky.urs.cz/item/CS_URS_2023_02/78912324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631319175" TargetMode="External"/><Relationship Id="rId3" Type="http://schemas.openxmlformats.org/officeDocument/2006/relationships/hyperlink" Target="https://podminky.urs.cz/item/CS_URS_2023_02/162351144" TargetMode="External"/><Relationship Id="rId7" Type="http://schemas.openxmlformats.org/officeDocument/2006/relationships/hyperlink" Target="https://podminky.urs.cz/item/CS_URS_2023_02/631319013" TargetMode="External"/><Relationship Id="rId2" Type="http://schemas.openxmlformats.org/officeDocument/2006/relationships/hyperlink" Target="https://podminky.urs.cz/item/CS_URS_2023_02/149464111" TargetMode="External"/><Relationship Id="rId1" Type="http://schemas.openxmlformats.org/officeDocument/2006/relationships/hyperlink" Target="https://podminky.urs.cz/item/CS_URS_2023_02/149264111" TargetMode="External"/><Relationship Id="rId6" Type="http://schemas.openxmlformats.org/officeDocument/2006/relationships/hyperlink" Target="https://podminky.urs.cz/item/CS_URS_2023_02/631311135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podminky.urs.cz/item/CS_URS_2023_02/372351111" TargetMode="External"/><Relationship Id="rId10" Type="http://schemas.openxmlformats.org/officeDocument/2006/relationships/hyperlink" Target="https://podminky.urs.cz/item/CS_URS_2023_02/998252211" TargetMode="External"/><Relationship Id="rId4" Type="http://schemas.openxmlformats.org/officeDocument/2006/relationships/hyperlink" Target="https://podminky.urs.cz/item/CS_URS_2023_02/372311114" TargetMode="External"/><Relationship Id="rId9" Type="http://schemas.openxmlformats.org/officeDocument/2006/relationships/hyperlink" Target="https://podminky.urs.cz/item/CS_URS_2023_02/63131920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12755214" TargetMode="External"/><Relationship Id="rId18" Type="http://schemas.openxmlformats.org/officeDocument/2006/relationships/hyperlink" Target="https://podminky.urs.cz/item/CS_URS_2023_02/338171121" TargetMode="External"/><Relationship Id="rId26" Type="http://schemas.openxmlformats.org/officeDocument/2006/relationships/hyperlink" Target="https://podminky.urs.cz/item/CS_URS_2023_02/877315211" TargetMode="External"/><Relationship Id="rId39" Type="http://schemas.openxmlformats.org/officeDocument/2006/relationships/hyperlink" Target="https://podminky.urs.cz/item/CS_URS_2023_02/789327321" TargetMode="External"/><Relationship Id="rId21" Type="http://schemas.openxmlformats.org/officeDocument/2006/relationships/hyperlink" Target="https://podminky.urs.cz/item/CS_URS_2023_02/348272515" TargetMode="External"/><Relationship Id="rId34" Type="http://schemas.openxmlformats.org/officeDocument/2006/relationships/hyperlink" Target="https://podminky.urs.cz/item/CS_URS_2023_02/767995112" TargetMode="External"/><Relationship Id="rId7" Type="http://schemas.openxmlformats.org/officeDocument/2006/relationships/hyperlink" Target="https://podminky.urs.cz/item/CS_URS_2023_02/171201231" TargetMode="External"/><Relationship Id="rId2" Type="http://schemas.openxmlformats.org/officeDocument/2006/relationships/hyperlink" Target="https://podminky.urs.cz/item/CS_URS_2023_02/122251104" TargetMode="External"/><Relationship Id="rId16" Type="http://schemas.openxmlformats.org/officeDocument/2006/relationships/hyperlink" Target="https://podminky.urs.cz/item/CS_URS_2023_02/327265021" TargetMode="External"/><Relationship Id="rId20" Type="http://schemas.openxmlformats.org/officeDocument/2006/relationships/hyperlink" Target="https://podminky.urs.cz/item/CS_URS_2023_02/348101120" TargetMode="External"/><Relationship Id="rId29" Type="http://schemas.openxmlformats.org/officeDocument/2006/relationships/hyperlink" Target="https://podminky.urs.cz/item/CS_URS_2023_02/894412411" TargetMode="External"/><Relationship Id="rId41" Type="http://schemas.openxmlformats.org/officeDocument/2006/relationships/drawing" Target="../drawings/drawing8.xml"/><Relationship Id="rId1" Type="http://schemas.openxmlformats.org/officeDocument/2006/relationships/hyperlink" Target="https://podminky.urs.cz/item/CS_URS_2023_02/121151113" TargetMode="External"/><Relationship Id="rId6" Type="http://schemas.openxmlformats.org/officeDocument/2006/relationships/hyperlink" Target="https://podminky.urs.cz/item/CS_URS_2023_02/171151103" TargetMode="External"/><Relationship Id="rId11" Type="http://schemas.openxmlformats.org/officeDocument/2006/relationships/hyperlink" Target="https://podminky.urs.cz/item/CS_URS_2023_02/181451131" TargetMode="External"/><Relationship Id="rId24" Type="http://schemas.openxmlformats.org/officeDocument/2006/relationships/hyperlink" Target="https://podminky.urs.cz/item/CS_URS_2023_02/596211111" TargetMode="External"/><Relationship Id="rId32" Type="http://schemas.openxmlformats.org/officeDocument/2006/relationships/hyperlink" Target="https://podminky.urs.cz/item/CS_URS_2023_02/916131213" TargetMode="External"/><Relationship Id="rId37" Type="http://schemas.openxmlformats.org/officeDocument/2006/relationships/hyperlink" Target="https://podminky.urs.cz/item/CS_URS_2023_02/789223541" TargetMode="External"/><Relationship Id="rId40" Type="http://schemas.openxmlformats.org/officeDocument/2006/relationships/hyperlink" Target="https://podminky.urs.cz/item/CS_URS_2023_02/789421533" TargetMode="External"/><Relationship Id="rId5" Type="http://schemas.openxmlformats.org/officeDocument/2006/relationships/hyperlink" Target="https://podminky.urs.cz/item/CS_URS_2023_02/167151111" TargetMode="External"/><Relationship Id="rId15" Type="http://schemas.openxmlformats.org/officeDocument/2006/relationships/hyperlink" Target="https://podminky.urs.cz/item/CS_URS_2023_02/327262053" TargetMode="External"/><Relationship Id="rId23" Type="http://schemas.openxmlformats.org/officeDocument/2006/relationships/hyperlink" Target="https://podminky.urs.cz/item/CS_URS_2023_02/451572111" TargetMode="External"/><Relationship Id="rId28" Type="http://schemas.openxmlformats.org/officeDocument/2006/relationships/hyperlink" Target="https://podminky.urs.cz/item/CS_URS_2023_02/894411311" TargetMode="External"/><Relationship Id="rId36" Type="http://schemas.openxmlformats.org/officeDocument/2006/relationships/hyperlink" Target="https://podminky.urs.cz/item/CS_URS_2023_02/789123240" TargetMode="External"/><Relationship Id="rId10" Type="http://schemas.openxmlformats.org/officeDocument/2006/relationships/hyperlink" Target="https://podminky.urs.cz/item/CS_URS_2023_02/181351103" TargetMode="External"/><Relationship Id="rId19" Type="http://schemas.openxmlformats.org/officeDocument/2006/relationships/hyperlink" Target="https://podminky.urs.cz/item/CS_URS_2023_02/339921131" TargetMode="External"/><Relationship Id="rId31" Type="http://schemas.openxmlformats.org/officeDocument/2006/relationships/hyperlink" Target="https://podminky.urs.cz/item/CS_URS_2023_02/899103112" TargetMode="External"/><Relationship Id="rId4" Type="http://schemas.openxmlformats.org/officeDocument/2006/relationships/hyperlink" Target="https://podminky.urs.cz/item/CS_URS_2023_02/162651112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3_02/213311141" TargetMode="External"/><Relationship Id="rId22" Type="http://schemas.openxmlformats.org/officeDocument/2006/relationships/hyperlink" Target="https://podminky.urs.cz/item/CS_URS_2023_02/348401120" TargetMode="External"/><Relationship Id="rId27" Type="http://schemas.openxmlformats.org/officeDocument/2006/relationships/hyperlink" Target="https://podminky.urs.cz/item/CS_URS_2023_02/877355211" TargetMode="External"/><Relationship Id="rId30" Type="http://schemas.openxmlformats.org/officeDocument/2006/relationships/hyperlink" Target="https://podminky.urs.cz/item/CS_URS_2023_02/894414111" TargetMode="External"/><Relationship Id="rId35" Type="http://schemas.openxmlformats.org/officeDocument/2006/relationships/hyperlink" Target="https://podminky.urs.cz/item/CS_URS_2023_02/998767101" TargetMode="External"/><Relationship Id="rId8" Type="http://schemas.openxmlformats.org/officeDocument/2006/relationships/hyperlink" Target="https://podminky.urs.cz/item/CS_URS_2023_02/171251201" TargetMode="External"/><Relationship Id="rId3" Type="http://schemas.openxmlformats.org/officeDocument/2006/relationships/hyperlink" Target="https://podminky.urs.cz/item/CS_URS_2023_02/162351103" TargetMode="External"/><Relationship Id="rId12" Type="http://schemas.openxmlformats.org/officeDocument/2006/relationships/hyperlink" Target="https://podminky.urs.cz/item/CS_URS_2023_02/211971110" TargetMode="External"/><Relationship Id="rId17" Type="http://schemas.openxmlformats.org/officeDocument/2006/relationships/hyperlink" Target="https://podminky.urs.cz/item/CS_URS_2023_02/327361006" TargetMode="External"/><Relationship Id="rId25" Type="http://schemas.openxmlformats.org/officeDocument/2006/relationships/hyperlink" Target="https://podminky.urs.cz/item/CS_URS_2023_02/871313121" TargetMode="External"/><Relationship Id="rId33" Type="http://schemas.openxmlformats.org/officeDocument/2006/relationships/hyperlink" Target="https://podminky.urs.cz/item/CS_URS_2023_02/998152111" TargetMode="External"/><Relationship Id="rId38" Type="http://schemas.openxmlformats.org/officeDocument/2006/relationships/hyperlink" Target="https://podminky.urs.cz/item/CS_URS_2023_02/789315217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41410041" TargetMode="External"/><Relationship Id="rId18" Type="http://schemas.openxmlformats.org/officeDocument/2006/relationships/hyperlink" Target="https://podminky.urs.cz/item/CS_URS_2023_02/210204011" TargetMode="External"/><Relationship Id="rId26" Type="http://schemas.openxmlformats.org/officeDocument/2006/relationships/hyperlink" Target="https://podminky.urs.cz/item/CS_URS_2023_02/218204104" TargetMode="External"/><Relationship Id="rId39" Type="http://schemas.openxmlformats.org/officeDocument/2006/relationships/hyperlink" Target="https://podminky.urs.cz/item/CS_URS_2023_02/460641112" TargetMode="External"/><Relationship Id="rId21" Type="http://schemas.openxmlformats.org/officeDocument/2006/relationships/hyperlink" Target="https://podminky.urs.cz/item/CS_URS_2023_02/210204103" TargetMode="External"/><Relationship Id="rId34" Type="http://schemas.openxmlformats.org/officeDocument/2006/relationships/hyperlink" Target="https://podminky.urs.cz/item/CS_URS_2023_02/460341112" TargetMode="External"/><Relationship Id="rId42" Type="http://schemas.openxmlformats.org/officeDocument/2006/relationships/hyperlink" Target="https://podminky.urs.cz/item/CS_URS_2023_02/460751111" TargetMode="External"/><Relationship Id="rId47" Type="http://schemas.openxmlformats.org/officeDocument/2006/relationships/drawing" Target="../drawings/drawing9.xml"/><Relationship Id="rId7" Type="http://schemas.openxmlformats.org/officeDocument/2006/relationships/hyperlink" Target="https://podminky.urs.cz/item/CS_URS_2023_02/741122611" TargetMode="External"/><Relationship Id="rId2" Type="http://schemas.openxmlformats.org/officeDocument/2006/relationships/hyperlink" Target="https://podminky.urs.cz/item/CS_URS_2023_02/596211110" TargetMode="External"/><Relationship Id="rId16" Type="http://schemas.openxmlformats.org/officeDocument/2006/relationships/hyperlink" Target="https://podminky.urs.cz/item/CS_URS_2023_02/210203901" TargetMode="External"/><Relationship Id="rId29" Type="http://schemas.openxmlformats.org/officeDocument/2006/relationships/hyperlink" Target="https://podminky.urs.cz/item/CS_URS_2023_02/741120831" TargetMode="External"/><Relationship Id="rId1" Type="http://schemas.openxmlformats.org/officeDocument/2006/relationships/hyperlink" Target="https://podminky.urs.cz/item/CS_URS_2023_02/113106123" TargetMode="External"/><Relationship Id="rId6" Type="http://schemas.openxmlformats.org/officeDocument/2006/relationships/hyperlink" Target="https://podminky.urs.cz/item/CS_URS_2023_02/741110333" TargetMode="External"/><Relationship Id="rId11" Type="http://schemas.openxmlformats.org/officeDocument/2006/relationships/hyperlink" Target="https://podminky.urs.cz/item/CS_URS_2023_02/741130005" TargetMode="External"/><Relationship Id="rId24" Type="http://schemas.openxmlformats.org/officeDocument/2006/relationships/hyperlink" Target="https://podminky.urs.cz/item/CS_URS_2023_02/218202013" TargetMode="External"/><Relationship Id="rId32" Type="http://schemas.openxmlformats.org/officeDocument/2006/relationships/hyperlink" Target="https://podminky.urs.cz/item/CS_URS_2023_02/460171172" TargetMode="External"/><Relationship Id="rId37" Type="http://schemas.openxmlformats.org/officeDocument/2006/relationships/hyperlink" Target="https://podminky.urs.cz/item/CS_URS_2023_02/460451182" TargetMode="External"/><Relationship Id="rId40" Type="http://schemas.openxmlformats.org/officeDocument/2006/relationships/hyperlink" Target="https://podminky.urs.cz/item/CS_URS_2023_02/460641113" TargetMode="External"/><Relationship Id="rId45" Type="http://schemas.openxmlformats.org/officeDocument/2006/relationships/hyperlink" Target="https://podminky.urs.cz/item/CS_URS_2023_02/469981111" TargetMode="External"/><Relationship Id="rId5" Type="http://schemas.openxmlformats.org/officeDocument/2006/relationships/hyperlink" Target="https://podminky.urs.cz/item/CS_URS_2023_02/998223011" TargetMode="External"/><Relationship Id="rId15" Type="http://schemas.openxmlformats.org/officeDocument/2006/relationships/hyperlink" Target="https://podminky.urs.cz/item/CS_URS_2023_02/998741101" TargetMode="External"/><Relationship Id="rId23" Type="http://schemas.openxmlformats.org/officeDocument/2006/relationships/hyperlink" Target="https://podminky.urs.cz/item/CS_URS_2023_02/210204201" TargetMode="External"/><Relationship Id="rId28" Type="http://schemas.openxmlformats.org/officeDocument/2006/relationships/hyperlink" Target="https://podminky.urs.cz/item/CS_URS_2023_02/218220002" TargetMode="External"/><Relationship Id="rId36" Type="http://schemas.openxmlformats.org/officeDocument/2006/relationships/hyperlink" Target="https://podminky.urs.cz/item/CS_URS_2023_02/460451152" TargetMode="External"/><Relationship Id="rId10" Type="http://schemas.openxmlformats.org/officeDocument/2006/relationships/hyperlink" Target="https://podminky.urs.cz/item/CS_URS_2023_02/741130001" TargetMode="External"/><Relationship Id="rId19" Type="http://schemas.openxmlformats.org/officeDocument/2006/relationships/hyperlink" Target="https://podminky.urs.cz/item/CS_URS_2023_02/210204221" TargetMode="External"/><Relationship Id="rId31" Type="http://schemas.openxmlformats.org/officeDocument/2006/relationships/hyperlink" Target="https://podminky.urs.cz/item/CS_URS_2023_02/460171142" TargetMode="External"/><Relationship Id="rId44" Type="http://schemas.openxmlformats.org/officeDocument/2006/relationships/hyperlink" Target="https://podminky.urs.cz/item/CS_URS_2023_02/460791212" TargetMode="External"/><Relationship Id="rId4" Type="http://schemas.openxmlformats.org/officeDocument/2006/relationships/hyperlink" Target="https://podminky.urs.cz/item/CS_URS_2023_02/997006519" TargetMode="External"/><Relationship Id="rId9" Type="http://schemas.openxmlformats.org/officeDocument/2006/relationships/hyperlink" Target="https://podminky.urs.cz/item/CS_URS_2023_02/741122624" TargetMode="External"/><Relationship Id="rId14" Type="http://schemas.openxmlformats.org/officeDocument/2006/relationships/hyperlink" Target="https://podminky.urs.cz/item/CS_URS_2023_02/741420021" TargetMode="External"/><Relationship Id="rId22" Type="http://schemas.openxmlformats.org/officeDocument/2006/relationships/hyperlink" Target="https://podminky.urs.cz/item/CS_URS_2023_02/210204104" TargetMode="External"/><Relationship Id="rId27" Type="http://schemas.openxmlformats.org/officeDocument/2006/relationships/hyperlink" Target="https://podminky.urs.cz/item/CS_URS_2023_02/218204201" TargetMode="External"/><Relationship Id="rId30" Type="http://schemas.openxmlformats.org/officeDocument/2006/relationships/hyperlink" Target="https://podminky.urs.cz/item/CS_URS_2023_02/460131113" TargetMode="External"/><Relationship Id="rId35" Type="http://schemas.openxmlformats.org/officeDocument/2006/relationships/hyperlink" Target="https://podminky.urs.cz/item/CS_URS_2023_02/460411122" TargetMode="External"/><Relationship Id="rId43" Type="http://schemas.openxmlformats.org/officeDocument/2006/relationships/hyperlink" Target="https://podminky.urs.cz/item/CS_URS_2023_02/460791111" TargetMode="External"/><Relationship Id="rId8" Type="http://schemas.openxmlformats.org/officeDocument/2006/relationships/hyperlink" Target="https://podminky.urs.cz/item/CS_URS_2023_02/741122623" TargetMode="External"/><Relationship Id="rId3" Type="http://schemas.openxmlformats.org/officeDocument/2006/relationships/hyperlink" Target="https://podminky.urs.cz/item/CS_URS_2023_02/997006512" TargetMode="External"/><Relationship Id="rId12" Type="http://schemas.openxmlformats.org/officeDocument/2006/relationships/hyperlink" Target="https://podminky.urs.cz/item/CS_URS_2023_02/741130006" TargetMode="External"/><Relationship Id="rId17" Type="http://schemas.openxmlformats.org/officeDocument/2006/relationships/hyperlink" Target="https://podminky.urs.cz/item/CS_URS_2023_02/210204002" TargetMode="External"/><Relationship Id="rId25" Type="http://schemas.openxmlformats.org/officeDocument/2006/relationships/hyperlink" Target="https://podminky.urs.cz/item/CS_URS_2023_02/218204011" TargetMode="External"/><Relationship Id="rId33" Type="http://schemas.openxmlformats.org/officeDocument/2006/relationships/hyperlink" Target="https://podminky.urs.cz/item/CS_URS_2023_02/460171322" TargetMode="External"/><Relationship Id="rId38" Type="http://schemas.openxmlformats.org/officeDocument/2006/relationships/hyperlink" Target="https://podminky.urs.cz/item/CS_URS_2023_02/460451332" TargetMode="External"/><Relationship Id="rId46" Type="http://schemas.openxmlformats.org/officeDocument/2006/relationships/hyperlink" Target="https://podminky.urs.cz/item/CS_URS_2023_02/HZS2232" TargetMode="External"/><Relationship Id="rId20" Type="http://schemas.openxmlformats.org/officeDocument/2006/relationships/hyperlink" Target="https://podminky.urs.cz/item/CS_URS_2023_02/210204222" TargetMode="External"/><Relationship Id="rId41" Type="http://schemas.openxmlformats.org/officeDocument/2006/relationships/hyperlink" Target="https://podminky.urs.cz/item/CS_URS_2023_02/46067111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41101" TargetMode="External"/><Relationship Id="rId13" Type="http://schemas.openxmlformats.org/officeDocument/2006/relationships/hyperlink" Target="https://podminky.urs.cz/item/CS_URS_2023_02/210204201" TargetMode="External"/><Relationship Id="rId18" Type="http://schemas.openxmlformats.org/officeDocument/2006/relationships/hyperlink" Target="https://podminky.urs.cz/item/CS_URS_2023_02/460451152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2/741122623" TargetMode="External"/><Relationship Id="rId21" Type="http://schemas.openxmlformats.org/officeDocument/2006/relationships/hyperlink" Target="https://podminky.urs.cz/item/CS_URS_2023_02/460671113" TargetMode="External"/><Relationship Id="rId7" Type="http://schemas.openxmlformats.org/officeDocument/2006/relationships/hyperlink" Target="https://podminky.urs.cz/item/CS_URS_2023_02/741420021" TargetMode="External"/><Relationship Id="rId12" Type="http://schemas.openxmlformats.org/officeDocument/2006/relationships/hyperlink" Target="https://podminky.urs.cz/item/CS_URS_2023_02/210204103" TargetMode="External"/><Relationship Id="rId17" Type="http://schemas.openxmlformats.org/officeDocument/2006/relationships/hyperlink" Target="https://podminky.urs.cz/item/CS_URS_2023_02/460411122" TargetMode="External"/><Relationship Id="rId25" Type="http://schemas.openxmlformats.org/officeDocument/2006/relationships/hyperlink" Target="https://podminky.urs.cz/item/CS_URS_2023_02/469981111" TargetMode="External"/><Relationship Id="rId2" Type="http://schemas.openxmlformats.org/officeDocument/2006/relationships/hyperlink" Target="https://podminky.urs.cz/item/CS_URS_2023_02/741122611" TargetMode="External"/><Relationship Id="rId16" Type="http://schemas.openxmlformats.org/officeDocument/2006/relationships/hyperlink" Target="https://podminky.urs.cz/item/CS_URS_2023_02/460341112" TargetMode="External"/><Relationship Id="rId20" Type="http://schemas.openxmlformats.org/officeDocument/2006/relationships/hyperlink" Target="https://podminky.urs.cz/item/CS_URS_2023_02/460641113" TargetMode="External"/><Relationship Id="rId1" Type="http://schemas.openxmlformats.org/officeDocument/2006/relationships/hyperlink" Target="https://podminky.urs.cz/item/CS_URS_2023_02/741110333" TargetMode="External"/><Relationship Id="rId6" Type="http://schemas.openxmlformats.org/officeDocument/2006/relationships/hyperlink" Target="https://podminky.urs.cz/item/CS_URS_2023_02/741410041" TargetMode="External"/><Relationship Id="rId11" Type="http://schemas.openxmlformats.org/officeDocument/2006/relationships/hyperlink" Target="https://podminky.urs.cz/item/CS_URS_2023_02/210204221" TargetMode="External"/><Relationship Id="rId24" Type="http://schemas.openxmlformats.org/officeDocument/2006/relationships/hyperlink" Target="https://podminky.urs.cz/item/CS_URS_2023_02/460791212" TargetMode="External"/><Relationship Id="rId5" Type="http://schemas.openxmlformats.org/officeDocument/2006/relationships/hyperlink" Target="https://podminky.urs.cz/item/CS_URS_2023_02/741130005" TargetMode="External"/><Relationship Id="rId15" Type="http://schemas.openxmlformats.org/officeDocument/2006/relationships/hyperlink" Target="https://podminky.urs.cz/item/CS_URS_2023_02/460171142" TargetMode="External"/><Relationship Id="rId23" Type="http://schemas.openxmlformats.org/officeDocument/2006/relationships/hyperlink" Target="https://podminky.urs.cz/item/CS_URS_2023_02/460791111" TargetMode="External"/><Relationship Id="rId10" Type="http://schemas.openxmlformats.org/officeDocument/2006/relationships/hyperlink" Target="https://podminky.urs.cz/item/CS_URS_2023_02/210204002" TargetMode="External"/><Relationship Id="rId19" Type="http://schemas.openxmlformats.org/officeDocument/2006/relationships/hyperlink" Target="https://podminky.urs.cz/item/CS_URS_2023_02/460641112" TargetMode="External"/><Relationship Id="rId4" Type="http://schemas.openxmlformats.org/officeDocument/2006/relationships/hyperlink" Target="https://podminky.urs.cz/item/CS_URS_2023_02/741130001" TargetMode="External"/><Relationship Id="rId9" Type="http://schemas.openxmlformats.org/officeDocument/2006/relationships/hyperlink" Target="https://podminky.urs.cz/item/CS_URS_2023_02/210203901" TargetMode="External"/><Relationship Id="rId14" Type="http://schemas.openxmlformats.org/officeDocument/2006/relationships/hyperlink" Target="https://podminky.urs.cz/item/CS_URS_2023_02/460131113" TargetMode="External"/><Relationship Id="rId22" Type="http://schemas.openxmlformats.org/officeDocument/2006/relationships/hyperlink" Target="https://podminky.urs.cz/item/CS_URS_2023_02/46075111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41410041" TargetMode="External"/><Relationship Id="rId13" Type="http://schemas.openxmlformats.org/officeDocument/2006/relationships/hyperlink" Target="https://podminky.urs.cz/item/CS_URS_2023_02/210204221" TargetMode="External"/><Relationship Id="rId18" Type="http://schemas.openxmlformats.org/officeDocument/2006/relationships/hyperlink" Target="https://podminky.urs.cz/item/CS_URS_2023_02/460171322" TargetMode="External"/><Relationship Id="rId26" Type="http://schemas.openxmlformats.org/officeDocument/2006/relationships/hyperlink" Target="https://podminky.urs.cz/item/CS_URS_2023_02/460751111" TargetMode="External"/><Relationship Id="rId3" Type="http://schemas.openxmlformats.org/officeDocument/2006/relationships/hyperlink" Target="https://podminky.urs.cz/item/CS_URS_2023_02/998223011" TargetMode="External"/><Relationship Id="rId21" Type="http://schemas.openxmlformats.org/officeDocument/2006/relationships/hyperlink" Target="https://podminky.urs.cz/item/CS_URS_2023_02/460451152" TargetMode="External"/><Relationship Id="rId7" Type="http://schemas.openxmlformats.org/officeDocument/2006/relationships/hyperlink" Target="https://podminky.urs.cz/item/CS_URS_2023_02/741130005" TargetMode="External"/><Relationship Id="rId12" Type="http://schemas.openxmlformats.org/officeDocument/2006/relationships/hyperlink" Target="https://podminky.urs.cz/item/CS_URS_2023_02/210204002" TargetMode="External"/><Relationship Id="rId17" Type="http://schemas.openxmlformats.org/officeDocument/2006/relationships/hyperlink" Target="https://podminky.urs.cz/item/CS_URS_2023_02/460171142" TargetMode="External"/><Relationship Id="rId25" Type="http://schemas.openxmlformats.org/officeDocument/2006/relationships/hyperlink" Target="https://podminky.urs.cz/item/CS_URS_2023_02/460671113" TargetMode="External"/><Relationship Id="rId2" Type="http://schemas.openxmlformats.org/officeDocument/2006/relationships/hyperlink" Target="https://podminky.urs.cz/item/CS_URS_2023_02/596211110" TargetMode="External"/><Relationship Id="rId16" Type="http://schemas.openxmlformats.org/officeDocument/2006/relationships/hyperlink" Target="https://podminky.urs.cz/item/CS_URS_2023_02/460131113" TargetMode="External"/><Relationship Id="rId20" Type="http://schemas.openxmlformats.org/officeDocument/2006/relationships/hyperlink" Target="https://podminky.urs.cz/item/CS_URS_2023_02/460391123" TargetMode="External"/><Relationship Id="rId29" Type="http://schemas.openxmlformats.org/officeDocument/2006/relationships/hyperlink" Target="https://podminky.urs.cz/item/CS_URS_2023_02/HZS2232" TargetMode="External"/><Relationship Id="rId1" Type="http://schemas.openxmlformats.org/officeDocument/2006/relationships/hyperlink" Target="https://podminky.urs.cz/item/CS_URS_2023_02/113106123" TargetMode="External"/><Relationship Id="rId6" Type="http://schemas.openxmlformats.org/officeDocument/2006/relationships/hyperlink" Target="https://podminky.urs.cz/item/CS_URS_2023_02/741130001" TargetMode="External"/><Relationship Id="rId11" Type="http://schemas.openxmlformats.org/officeDocument/2006/relationships/hyperlink" Target="https://podminky.urs.cz/item/CS_URS_2023_02/210203901" TargetMode="External"/><Relationship Id="rId24" Type="http://schemas.openxmlformats.org/officeDocument/2006/relationships/hyperlink" Target="https://podminky.urs.cz/item/CS_URS_2023_02/460641113" TargetMode="External"/><Relationship Id="rId5" Type="http://schemas.openxmlformats.org/officeDocument/2006/relationships/hyperlink" Target="https://podminky.urs.cz/item/CS_URS_2023_02/741122623" TargetMode="External"/><Relationship Id="rId15" Type="http://schemas.openxmlformats.org/officeDocument/2006/relationships/hyperlink" Target="https://podminky.urs.cz/item/CS_URS_2023_02/210204201" TargetMode="External"/><Relationship Id="rId23" Type="http://schemas.openxmlformats.org/officeDocument/2006/relationships/hyperlink" Target="https://podminky.urs.cz/item/CS_URS_2023_02/460641112" TargetMode="External"/><Relationship Id="rId28" Type="http://schemas.openxmlformats.org/officeDocument/2006/relationships/hyperlink" Target="https://podminky.urs.cz/item/CS_URS_2023_02/469981111" TargetMode="External"/><Relationship Id="rId10" Type="http://schemas.openxmlformats.org/officeDocument/2006/relationships/hyperlink" Target="https://podminky.urs.cz/item/CS_URS_2023_02/998741101" TargetMode="External"/><Relationship Id="rId19" Type="http://schemas.openxmlformats.org/officeDocument/2006/relationships/hyperlink" Target="https://podminky.urs.cz/item/CS_URS_2023_02/460341113" TargetMode="External"/><Relationship Id="rId4" Type="http://schemas.openxmlformats.org/officeDocument/2006/relationships/hyperlink" Target="https://podminky.urs.cz/item/CS_URS_2023_02/741122611" TargetMode="External"/><Relationship Id="rId9" Type="http://schemas.openxmlformats.org/officeDocument/2006/relationships/hyperlink" Target="https://podminky.urs.cz/item/CS_URS_2023_02/741420021" TargetMode="External"/><Relationship Id="rId14" Type="http://schemas.openxmlformats.org/officeDocument/2006/relationships/hyperlink" Target="https://podminky.urs.cz/item/CS_URS_2023_02/210204103" TargetMode="External"/><Relationship Id="rId22" Type="http://schemas.openxmlformats.org/officeDocument/2006/relationships/hyperlink" Target="https://podminky.urs.cz/item/CS_URS_2023_02/460451332" TargetMode="External"/><Relationship Id="rId27" Type="http://schemas.openxmlformats.org/officeDocument/2006/relationships/hyperlink" Target="https://podminky.urs.cz/item/CS_URS_2023_02/460791111" TargetMode="External"/><Relationship Id="rId30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101123" TargetMode="External"/><Relationship Id="rId13" Type="http://schemas.openxmlformats.org/officeDocument/2006/relationships/hyperlink" Target="https://podminky.urs.cz/item/CS_URS_2023_02/112155311" TargetMode="External"/><Relationship Id="rId18" Type="http://schemas.openxmlformats.org/officeDocument/2006/relationships/hyperlink" Target="https://podminky.urs.cz/item/CS_URS_2023_02/162201421" TargetMode="External"/><Relationship Id="rId26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12101102" TargetMode="External"/><Relationship Id="rId21" Type="http://schemas.openxmlformats.org/officeDocument/2006/relationships/hyperlink" Target="https://podminky.urs.cz/item/CS_URS_2023_02/162201424" TargetMode="External"/><Relationship Id="rId7" Type="http://schemas.openxmlformats.org/officeDocument/2006/relationships/hyperlink" Target="https://podminky.urs.cz/item/CS_URS_2023_02/112101122" TargetMode="External"/><Relationship Id="rId12" Type="http://schemas.openxmlformats.org/officeDocument/2006/relationships/hyperlink" Target="https://podminky.urs.cz/item/CS_URS_2023_02/112155125" TargetMode="External"/><Relationship Id="rId17" Type="http://schemas.openxmlformats.org/officeDocument/2006/relationships/hyperlink" Target="https://podminky.urs.cz/item/CS_URS_2023_02/112251104" TargetMode="External"/><Relationship Id="rId25" Type="http://schemas.openxmlformats.org/officeDocument/2006/relationships/hyperlink" Target="https://podminky.urs.cz/item/CS_URS_2023_02/162301974" TargetMode="External"/><Relationship Id="rId2" Type="http://schemas.openxmlformats.org/officeDocument/2006/relationships/hyperlink" Target="https://podminky.urs.cz/item/CS_URS_2023_02/112101101" TargetMode="External"/><Relationship Id="rId16" Type="http://schemas.openxmlformats.org/officeDocument/2006/relationships/hyperlink" Target="https://podminky.urs.cz/item/CS_URS_2023_02/112251103" TargetMode="External"/><Relationship Id="rId20" Type="http://schemas.openxmlformats.org/officeDocument/2006/relationships/hyperlink" Target="https://podminky.urs.cz/item/CS_URS_2023_02/162201423" TargetMode="External"/><Relationship Id="rId1" Type="http://schemas.openxmlformats.org/officeDocument/2006/relationships/hyperlink" Target="https://podminky.urs.cz/item/CS_URS_2023_02/111251102" TargetMode="External"/><Relationship Id="rId6" Type="http://schemas.openxmlformats.org/officeDocument/2006/relationships/hyperlink" Target="https://podminky.urs.cz/item/CS_URS_2023_02/112101121" TargetMode="External"/><Relationship Id="rId11" Type="http://schemas.openxmlformats.org/officeDocument/2006/relationships/hyperlink" Target="https://podminky.urs.cz/item/CS_URS_2023_02/112155121" TargetMode="External"/><Relationship Id="rId24" Type="http://schemas.openxmlformats.org/officeDocument/2006/relationships/hyperlink" Target="https://podminky.urs.cz/item/CS_URS_2023_02/162301973" TargetMode="External"/><Relationship Id="rId5" Type="http://schemas.openxmlformats.org/officeDocument/2006/relationships/hyperlink" Target="https://podminky.urs.cz/item/CS_URS_2023_02/112101104" TargetMode="External"/><Relationship Id="rId15" Type="http://schemas.openxmlformats.org/officeDocument/2006/relationships/hyperlink" Target="https://podminky.urs.cz/item/CS_URS_2023_02/112251102" TargetMode="External"/><Relationship Id="rId23" Type="http://schemas.openxmlformats.org/officeDocument/2006/relationships/hyperlink" Target="https://podminky.urs.cz/item/CS_URS_2023_02/162301972" TargetMode="External"/><Relationship Id="rId10" Type="http://schemas.openxmlformats.org/officeDocument/2006/relationships/hyperlink" Target="https://podminky.urs.cz/item/CS_URS_2023_02/112155115" TargetMode="External"/><Relationship Id="rId19" Type="http://schemas.openxmlformats.org/officeDocument/2006/relationships/hyperlink" Target="https://podminky.urs.cz/item/CS_URS_2023_02/162201422" TargetMode="External"/><Relationship Id="rId4" Type="http://schemas.openxmlformats.org/officeDocument/2006/relationships/hyperlink" Target="https://podminky.urs.cz/item/CS_URS_2023_02/112101103" TargetMode="External"/><Relationship Id="rId9" Type="http://schemas.openxmlformats.org/officeDocument/2006/relationships/hyperlink" Target="https://podminky.urs.cz/item/CS_URS_2023_02/112101124" TargetMode="External"/><Relationship Id="rId14" Type="http://schemas.openxmlformats.org/officeDocument/2006/relationships/hyperlink" Target="https://podminky.urs.cz/item/CS_URS_2023_02/112251101" TargetMode="External"/><Relationship Id="rId22" Type="http://schemas.openxmlformats.org/officeDocument/2006/relationships/hyperlink" Target="https://podminky.urs.cz/item/CS_URS_2023_02/16230197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4851111" TargetMode="External"/><Relationship Id="rId3" Type="http://schemas.openxmlformats.org/officeDocument/2006/relationships/hyperlink" Target="https://podminky.urs.cz/item/CS_URS_2023_02/183101214" TargetMode="External"/><Relationship Id="rId7" Type="http://schemas.openxmlformats.org/officeDocument/2006/relationships/hyperlink" Target="https://podminky.urs.cz/item/CS_URS_2023_02/184813121" TargetMode="External"/><Relationship Id="rId2" Type="http://schemas.openxmlformats.org/officeDocument/2006/relationships/hyperlink" Target="https://podminky.urs.cz/item/CS_URS_2023_02/167151101" TargetMode="External"/><Relationship Id="rId1" Type="http://schemas.openxmlformats.org/officeDocument/2006/relationships/hyperlink" Target="https://podminky.urs.cz/item/CS_URS_2023_02/162451105" TargetMode="External"/><Relationship Id="rId6" Type="http://schemas.openxmlformats.org/officeDocument/2006/relationships/hyperlink" Target="https://podminky.urs.cz/item/CS_URS_2023_02/184215132" TargetMode="External"/><Relationship Id="rId5" Type="http://schemas.openxmlformats.org/officeDocument/2006/relationships/hyperlink" Target="https://podminky.urs.cz/item/CS_URS_2023_02/184102115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podminky.urs.cz/item/CS_URS_2023_02/184103811" TargetMode="External"/><Relationship Id="rId9" Type="http://schemas.openxmlformats.org/officeDocument/2006/relationships/hyperlink" Target="https://podminky.urs.cz/item/CS_URS_2023_02/9982313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13203000" TargetMode="External"/><Relationship Id="rId13" Type="http://schemas.openxmlformats.org/officeDocument/2006/relationships/hyperlink" Target="https://podminky.urs.cz/item/CS_URS_2023_02/030001000" TargetMode="External"/><Relationship Id="rId18" Type="http://schemas.openxmlformats.org/officeDocument/2006/relationships/hyperlink" Target="https://podminky.urs.cz/item/CS_URS_2023_02/090001000" TargetMode="External"/><Relationship Id="rId26" Type="http://schemas.openxmlformats.org/officeDocument/2006/relationships/hyperlink" Target="https://podminky.urs.cz/item/CS_URS_2023_02/348101210" TargetMode="External"/><Relationship Id="rId3" Type="http://schemas.openxmlformats.org/officeDocument/2006/relationships/hyperlink" Target="https://podminky.urs.cz/item/CS_URS_2023_02/011314000" TargetMode="External"/><Relationship Id="rId21" Type="http://schemas.openxmlformats.org/officeDocument/2006/relationships/hyperlink" Target="https://podminky.urs.cz/item/CS_URS_2023_02/121151103" TargetMode="External"/><Relationship Id="rId7" Type="http://schemas.openxmlformats.org/officeDocument/2006/relationships/hyperlink" Target="https://podminky.urs.cz/item/CS_URS_2023_02/012303000" TargetMode="External"/><Relationship Id="rId12" Type="http://schemas.openxmlformats.org/officeDocument/2006/relationships/hyperlink" Target="https://podminky.urs.cz/item/CS_URS_2023_02/013294000" TargetMode="External"/><Relationship Id="rId17" Type="http://schemas.openxmlformats.org/officeDocument/2006/relationships/hyperlink" Target="https://podminky.urs.cz/item/CS_URS_2023_02/045002000" TargetMode="External"/><Relationship Id="rId25" Type="http://schemas.openxmlformats.org/officeDocument/2006/relationships/hyperlink" Target="https://podminky.urs.cz/item/CS_URS_2023_02/338171123" TargetMode="External"/><Relationship Id="rId2" Type="http://schemas.openxmlformats.org/officeDocument/2006/relationships/hyperlink" Target="https://podminky.urs.cz/item/CS_URS_2023_02/011303000" TargetMode="External"/><Relationship Id="rId16" Type="http://schemas.openxmlformats.org/officeDocument/2006/relationships/hyperlink" Target="https://podminky.urs.cz/item/CS_URS_2023_02/044002000" TargetMode="External"/><Relationship Id="rId20" Type="http://schemas.openxmlformats.org/officeDocument/2006/relationships/hyperlink" Target="https://podminky.urs.cz/item/CS_URS_2023_02/091504000" TargetMode="External"/><Relationship Id="rId29" Type="http://schemas.openxmlformats.org/officeDocument/2006/relationships/hyperlink" Target="https://podminky.urs.cz/item/CS_URS_2023_02/998232110" TargetMode="External"/><Relationship Id="rId1" Type="http://schemas.openxmlformats.org/officeDocument/2006/relationships/hyperlink" Target="https://podminky.urs.cz/item/CS_URS_2023_02/011002000" TargetMode="External"/><Relationship Id="rId6" Type="http://schemas.openxmlformats.org/officeDocument/2006/relationships/hyperlink" Target="https://podminky.urs.cz/item/CS_URS_2023_02/012203000" TargetMode="External"/><Relationship Id="rId11" Type="http://schemas.openxmlformats.org/officeDocument/2006/relationships/hyperlink" Target="https://podminky.urs.cz/item/CS_URS_2023_02/013294000" TargetMode="External"/><Relationship Id="rId24" Type="http://schemas.openxmlformats.org/officeDocument/2006/relationships/hyperlink" Target="https://podminky.urs.cz/item/CS_URS_2023_02/181411131" TargetMode="External"/><Relationship Id="rId5" Type="http://schemas.openxmlformats.org/officeDocument/2006/relationships/hyperlink" Target="https://podminky.urs.cz/item/CS_URS_2023_02/012103000" TargetMode="External"/><Relationship Id="rId15" Type="http://schemas.openxmlformats.org/officeDocument/2006/relationships/hyperlink" Target="https://podminky.urs.cz/item/CS_URS_2023_02/043002000" TargetMode="External"/><Relationship Id="rId23" Type="http://schemas.openxmlformats.org/officeDocument/2006/relationships/hyperlink" Target="https://podminky.urs.cz/item/CS_URS_2023_02/181351003" TargetMode="External"/><Relationship Id="rId28" Type="http://schemas.openxmlformats.org/officeDocument/2006/relationships/hyperlink" Target="https://podminky.urs.cz/item/CS_URS_2023_02/966003818" TargetMode="External"/><Relationship Id="rId10" Type="http://schemas.openxmlformats.org/officeDocument/2006/relationships/hyperlink" Target="https://podminky.urs.cz/item/CS_URS_2023_02/013254000" TargetMode="External"/><Relationship Id="rId19" Type="http://schemas.openxmlformats.org/officeDocument/2006/relationships/hyperlink" Target="https://podminky.urs.cz/item/CS_URS_2023_02/091504000" TargetMode="External"/><Relationship Id="rId4" Type="http://schemas.openxmlformats.org/officeDocument/2006/relationships/hyperlink" Target="https://podminky.urs.cz/item/CS_URS_2023_02/011324000" TargetMode="External"/><Relationship Id="rId9" Type="http://schemas.openxmlformats.org/officeDocument/2006/relationships/hyperlink" Target="https://podminky.urs.cz/item/CS_URS_2023_02/013203000" TargetMode="External"/><Relationship Id="rId14" Type="http://schemas.openxmlformats.org/officeDocument/2006/relationships/hyperlink" Target="https://podminky.urs.cz/item/CS_URS_2023_02/042903000" TargetMode="External"/><Relationship Id="rId22" Type="http://schemas.openxmlformats.org/officeDocument/2006/relationships/hyperlink" Target="https://podminky.urs.cz/item/CS_URS_2023_02/131111333" TargetMode="External"/><Relationship Id="rId27" Type="http://schemas.openxmlformats.org/officeDocument/2006/relationships/hyperlink" Target="https://podminky.urs.cz/item/CS_URS_2023_02/348501211" TargetMode="External"/><Relationship Id="rId30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topLeftCell="A46" workbookViewId="0">
      <selection activeCell="BE52" sqref="BE5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5"/>
      <c r="AQ5" s="25"/>
      <c r="AR5" s="23"/>
      <c r="BE5" s="368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5"/>
      <c r="AQ6" s="25"/>
      <c r="AR6" s="23"/>
      <c r="BE6" s="369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9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9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9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69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27</v>
      </c>
      <c r="AO11" s="25"/>
      <c r="AP11" s="25"/>
      <c r="AQ11" s="25"/>
      <c r="AR11" s="23"/>
      <c r="BE11" s="369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9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69"/>
      <c r="BS13" s="20" t="s">
        <v>6</v>
      </c>
    </row>
    <row r="14" spans="1:74" ht="12.75">
      <c r="B14" s="24"/>
      <c r="C14" s="25"/>
      <c r="D14" s="25"/>
      <c r="E14" s="374" t="s">
        <v>31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69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9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69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33</v>
      </c>
      <c r="AO17" s="25"/>
      <c r="AP17" s="25"/>
      <c r="AQ17" s="25"/>
      <c r="AR17" s="23"/>
      <c r="BE17" s="369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9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69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69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9"/>
    </row>
    <row r="22" spans="1:71" s="1" customFormat="1" ht="12" customHeight="1">
      <c r="B22" s="24"/>
      <c r="C22" s="25"/>
      <c r="D22" s="32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9"/>
    </row>
    <row r="23" spans="1:71" s="1" customFormat="1" ht="59.25" customHeight="1">
      <c r="B23" s="24"/>
      <c r="C23" s="25"/>
      <c r="D23" s="25"/>
      <c r="E23" s="376" t="s">
        <v>39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5"/>
      <c r="AP23" s="25"/>
      <c r="AQ23" s="25"/>
      <c r="AR23" s="23"/>
      <c r="BE23" s="369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9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9"/>
    </row>
    <row r="26" spans="1:71" s="2" customFormat="1" ht="25.9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7">
        <f>ROUND(AG54,2)</f>
        <v>0</v>
      </c>
      <c r="AL26" s="378"/>
      <c r="AM26" s="378"/>
      <c r="AN26" s="378"/>
      <c r="AO26" s="378"/>
      <c r="AP26" s="39"/>
      <c r="AQ26" s="39"/>
      <c r="AR26" s="42"/>
      <c r="BE26" s="369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9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9" t="s">
        <v>41</v>
      </c>
      <c r="M28" s="379"/>
      <c r="N28" s="379"/>
      <c r="O28" s="379"/>
      <c r="P28" s="379"/>
      <c r="Q28" s="39"/>
      <c r="R28" s="39"/>
      <c r="S28" s="39"/>
      <c r="T28" s="39"/>
      <c r="U28" s="39"/>
      <c r="V28" s="39"/>
      <c r="W28" s="379" t="s">
        <v>42</v>
      </c>
      <c r="X28" s="379"/>
      <c r="Y28" s="379"/>
      <c r="Z28" s="379"/>
      <c r="AA28" s="379"/>
      <c r="AB28" s="379"/>
      <c r="AC28" s="379"/>
      <c r="AD28" s="379"/>
      <c r="AE28" s="379"/>
      <c r="AF28" s="39"/>
      <c r="AG28" s="39"/>
      <c r="AH28" s="39"/>
      <c r="AI28" s="39"/>
      <c r="AJ28" s="39"/>
      <c r="AK28" s="379" t="s">
        <v>43</v>
      </c>
      <c r="AL28" s="379"/>
      <c r="AM28" s="379"/>
      <c r="AN28" s="379"/>
      <c r="AO28" s="379"/>
      <c r="AP28" s="39"/>
      <c r="AQ28" s="39"/>
      <c r="AR28" s="42"/>
      <c r="BE28" s="369"/>
    </row>
    <row r="29" spans="1:71" s="3" customFormat="1" ht="14.45" customHeight="1">
      <c r="B29" s="43"/>
      <c r="C29" s="44"/>
      <c r="D29" s="32" t="s">
        <v>44</v>
      </c>
      <c r="E29" s="44"/>
      <c r="F29" s="32" t="s">
        <v>45</v>
      </c>
      <c r="G29" s="44"/>
      <c r="H29" s="44"/>
      <c r="I29" s="44"/>
      <c r="J29" s="44"/>
      <c r="K29" s="44"/>
      <c r="L29" s="382">
        <v>0.21</v>
      </c>
      <c r="M29" s="381"/>
      <c r="N29" s="381"/>
      <c r="O29" s="381"/>
      <c r="P29" s="381"/>
      <c r="Q29" s="44"/>
      <c r="R29" s="44"/>
      <c r="S29" s="44"/>
      <c r="T29" s="44"/>
      <c r="U29" s="44"/>
      <c r="V29" s="44"/>
      <c r="W29" s="380">
        <f>ROUND(AZ54, 2)</f>
        <v>0</v>
      </c>
      <c r="X29" s="381"/>
      <c r="Y29" s="381"/>
      <c r="Z29" s="381"/>
      <c r="AA29" s="381"/>
      <c r="AB29" s="381"/>
      <c r="AC29" s="381"/>
      <c r="AD29" s="381"/>
      <c r="AE29" s="381"/>
      <c r="AF29" s="44"/>
      <c r="AG29" s="44"/>
      <c r="AH29" s="44"/>
      <c r="AI29" s="44"/>
      <c r="AJ29" s="44"/>
      <c r="AK29" s="380">
        <f>ROUND(AV54, 2)</f>
        <v>0</v>
      </c>
      <c r="AL29" s="381"/>
      <c r="AM29" s="381"/>
      <c r="AN29" s="381"/>
      <c r="AO29" s="381"/>
      <c r="AP29" s="44"/>
      <c r="AQ29" s="44"/>
      <c r="AR29" s="45"/>
      <c r="BE29" s="370"/>
    </row>
    <row r="30" spans="1:71" s="3" customFormat="1" ht="14.45" customHeight="1">
      <c r="B30" s="43"/>
      <c r="C30" s="44"/>
      <c r="D30" s="44"/>
      <c r="E30" s="44"/>
      <c r="F30" s="32" t="s">
        <v>46</v>
      </c>
      <c r="G30" s="44"/>
      <c r="H30" s="44"/>
      <c r="I30" s="44"/>
      <c r="J30" s="44"/>
      <c r="K30" s="44"/>
      <c r="L30" s="382">
        <v>0.15</v>
      </c>
      <c r="M30" s="381"/>
      <c r="N30" s="381"/>
      <c r="O30" s="381"/>
      <c r="P30" s="381"/>
      <c r="Q30" s="44"/>
      <c r="R30" s="44"/>
      <c r="S30" s="44"/>
      <c r="T30" s="44"/>
      <c r="U30" s="44"/>
      <c r="V30" s="44"/>
      <c r="W30" s="380">
        <f>ROUND(BA54, 2)</f>
        <v>0</v>
      </c>
      <c r="X30" s="381"/>
      <c r="Y30" s="381"/>
      <c r="Z30" s="381"/>
      <c r="AA30" s="381"/>
      <c r="AB30" s="381"/>
      <c r="AC30" s="381"/>
      <c r="AD30" s="381"/>
      <c r="AE30" s="381"/>
      <c r="AF30" s="44"/>
      <c r="AG30" s="44"/>
      <c r="AH30" s="44"/>
      <c r="AI30" s="44"/>
      <c r="AJ30" s="44"/>
      <c r="AK30" s="380">
        <f>ROUND(AW54, 2)</f>
        <v>0</v>
      </c>
      <c r="AL30" s="381"/>
      <c r="AM30" s="381"/>
      <c r="AN30" s="381"/>
      <c r="AO30" s="381"/>
      <c r="AP30" s="44"/>
      <c r="AQ30" s="44"/>
      <c r="AR30" s="45"/>
      <c r="BE30" s="370"/>
    </row>
    <row r="31" spans="1:71" s="3" customFormat="1" ht="14.45" hidden="1" customHeight="1">
      <c r="B31" s="43"/>
      <c r="C31" s="44"/>
      <c r="D31" s="44"/>
      <c r="E31" s="44"/>
      <c r="F31" s="32" t="s">
        <v>47</v>
      </c>
      <c r="G31" s="44"/>
      <c r="H31" s="44"/>
      <c r="I31" s="44"/>
      <c r="J31" s="44"/>
      <c r="K31" s="44"/>
      <c r="L31" s="382">
        <v>0.21</v>
      </c>
      <c r="M31" s="381"/>
      <c r="N31" s="381"/>
      <c r="O31" s="381"/>
      <c r="P31" s="381"/>
      <c r="Q31" s="44"/>
      <c r="R31" s="44"/>
      <c r="S31" s="44"/>
      <c r="T31" s="44"/>
      <c r="U31" s="44"/>
      <c r="V31" s="44"/>
      <c r="W31" s="380">
        <f>ROUND(BB54, 2)</f>
        <v>0</v>
      </c>
      <c r="X31" s="381"/>
      <c r="Y31" s="381"/>
      <c r="Z31" s="381"/>
      <c r="AA31" s="381"/>
      <c r="AB31" s="381"/>
      <c r="AC31" s="381"/>
      <c r="AD31" s="381"/>
      <c r="AE31" s="381"/>
      <c r="AF31" s="44"/>
      <c r="AG31" s="44"/>
      <c r="AH31" s="44"/>
      <c r="AI31" s="44"/>
      <c r="AJ31" s="44"/>
      <c r="AK31" s="380">
        <v>0</v>
      </c>
      <c r="AL31" s="381"/>
      <c r="AM31" s="381"/>
      <c r="AN31" s="381"/>
      <c r="AO31" s="381"/>
      <c r="AP31" s="44"/>
      <c r="AQ31" s="44"/>
      <c r="AR31" s="45"/>
      <c r="BE31" s="370"/>
    </row>
    <row r="32" spans="1:71" s="3" customFormat="1" ht="14.45" hidden="1" customHeight="1">
      <c r="B32" s="43"/>
      <c r="C32" s="44"/>
      <c r="D32" s="44"/>
      <c r="E32" s="44"/>
      <c r="F32" s="32" t="s">
        <v>48</v>
      </c>
      <c r="G32" s="44"/>
      <c r="H32" s="44"/>
      <c r="I32" s="44"/>
      <c r="J32" s="44"/>
      <c r="K32" s="44"/>
      <c r="L32" s="382">
        <v>0.15</v>
      </c>
      <c r="M32" s="381"/>
      <c r="N32" s="381"/>
      <c r="O32" s="381"/>
      <c r="P32" s="381"/>
      <c r="Q32" s="44"/>
      <c r="R32" s="44"/>
      <c r="S32" s="44"/>
      <c r="T32" s="44"/>
      <c r="U32" s="44"/>
      <c r="V32" s="44"/>
      <c r="W32" s="380">
        <f>ROUND(BC54, 2)</f>
        <v>0</v>
      </c>
      <c r="X32" s="381"/>
      <c r="Y32" s="381"/>
      <c r="Z32" s="381"/>
      <c r="AA32" s="381"/>
      <c r="AB32" s="381"/>
      <c r="AC32" s="381"/>
      <c r="AD32" s="381"/>
      <c r="AE32" s="381"/>
      <c r="AF32" s="44"/>
      <c r="AG32" s="44"/>
      <c r="AH32" s="44"/>
      <c r="AI32" s="44"/>
      <c r="AJ32" s="44"/>
      <c r="AK32" s="380">
        <v>0</v>
      </c>
      <c r="AL32" s="381"/>
      <c r="AM32" s="381"/>
      <c r="AN32" s="381"/>
      <c r="AO32" s="381"/>
      <c r="AP32" s="44"/>
      <c r="AQ32" s="44"/>
      <c r="AR32" s="45"/>
      <c r="BE32" s="370"/>
    </row>
    <row r="33" spans="1:57" s="3" customFormat="1" ht="14.45" hidden="1" customHeight="1">
      <c r="B33" s="43"/>
      <c r="C33" s="44"/>
      <c r="D33" s="44"/>
      <c r="E33" s="44"/>
      <c r="F33" s="32" t="s">
        <v>49</v>
      </c>
      <c r="G33" s="44"/>
      <c r="H33" s="44"/>
      <c r="I33" s="44"/>
      <c r="J33" s="44"/>
      <c r="K33" s="44"/>
      <c r="L33" s="382">
        <v>0</v>
      </c>
      <c r="M33" s="381"/>
      <c r="N33" s="381"/>
      <c r="O33" s="381"/>
      <c r="P33" s="381"/>
      <c r="Q33" s="44"/>
      <c r="R33" s="44"/>
      <c r="S33" s="44"/>
      <c r="T33" s="44"/>
      <c r="U33" s="44"/>
      <c r="V33" s="44"/>
      <c r="W33" s="380">
        <f>ROUND(BD54, 2)</f>
        <v>0</v>
      </c>
      <c r="X33" s="381"/>
      <c r="Y33" s="381"/>
      <c r="Z33" s="381"/>
      <c r="AA33" s="381"/>
      <c r="AB33" s="381"/>
      <c r="AC33" s="381"/>
      <c r="AD33" s="381"/>
      <c r="AE33" s="381"/>
      <c r="AF33" s="44"/>
      <c r="AG33" s="44"/>
      <c r="AH33" s="44"/>
      <c r="AI33" s="44"/>
      <c r="AJ33" s="44"/>
      <c r="AK33" s="380">
        <v>0</v>
      </c>
      <c r="AL33" s="381"/>
      <c r="AM33" s="381"/>
      <c r="AN33" s="381"/>
      <c r="AO33" s="381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86" t="s">
        <v>52</v>
      </c>
      <c r="Y35" s="384"/>
      <c r="Z35" s="384"/>
      <c r="AA35" s="384"/>
      <c r="AB35" s="384"/>
      <c r="AC35" s="48"/>
      <c r="AD35" s="48"/>
      <c r="AE35" s="48"/>
      <c r="AF35" s="48"/>
      <c r="AG35" s="48"/>
      <c r="AH35" s="48"/>
      <c r="AI35" s="48"/>
      <c r="AJ35" s="48"/>
      <c r="AK35" s="383">
        <f>SUM(AK26:AK33)</f>
        <v>0</v>
      </c>
      <c r="AL35" s="384"/>
      <c r="AM35" s="384"/>
      <c r="AN35" s="384"/>
      <c r="AO35" s="385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9" t="str">
        <f>K6</f>
        <v>Cyklostezka Ohře – Dalovice-Všeborovice</v>
      </c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Dalovice - Všeborovice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9" t="str">
        <f>IF(AN8= "","",AN8)</f>
        <v>3. 8. 2023</v>
      </c>
      <c r="AN47" s="389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Karlovarský kraj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90" t="str">
        <f>IF(E17="","",E17)</f>
        <v>PONTIKA s.r.o.</v>
      </c>
      <c r="AN49" s="391"/>
      <c r="AO49" s="391"/>
      <c r="AP49" s="391"/>
      <c r="AQ49" s="39"/>
      <c r="AR49" s="42"/>
      <c r="AS49" s="393" t="s">
        <v>54</v>
      </c>
      <c r="AT49" s="39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90" t="str">
        <f>IF(E20="","",E20)</f>
        <v xml:space="preserve"> </v>
      </c>
      <c r="AN50" s="391"/>
      <c r="AO50" s="391"/>
      <c r="AP50" s="391"/>
      <c r="AQ50" s="39"/>
      <c r="AR50" s="42"/>
      <c r="AS50" s="395"/>
      <c r="AT50" s="39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7"/>
      <c r="AT51" s="39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7" t="s">
        <v>55</v>
      </c>
      <c r="D52" s="358"/>
      <c r="E52" s="358"/>
      <c r="F52" s="358"/>
      <c r="G52" s="358"/>
      <c r="H52" s="69"/>
      <c r="I52" s="366" t="s">
        <v>56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88" t="s">
        <v>57</v>
      </c>
      <c r="AH52" s="358"/>
      <c r="AI52" s="358"/>
      <c r="AJ52" s="358"/>
      <c r="AK52" s="358"/>
      <c r="AL52" s="358"/>
      <c r="AM52" s="358"/>
      <c r="AN52" s="366" t="s">
        <v>58</v>
      </c>
      <c r="AO52" s="358"/>
      <c r="AP52" s="358"/>
      <c r="AQ52" s="70" t="s">
        <v>59</v>
      </c>
      <c r="AR52" s="42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7">
        <f>ROUND(AG55+SUM(AG59:AG63)+AG67+AG70,2)</f>
        <v>0</v>
      </c>
      <c r="AH54" s="367"/>
      <c r="AI54" s="367"/>
      <c r="AJ54" s="367"/>
      <c r="AK54" s="367"/>
      <c r="AL54" s="367"/>
      <c r="AM54" s="367"/>
      <c r="AN54" s="392">
        <f t="shared" ref="AN54:AN70" si="0">SUM(AG54,AT54)</f>
        <v>0</v>
      </c>
      <c r="AO54" s="392"/>
      <c r="AP54" s="392"/>
      <c r="AQ54" s="81" t="s">
        <v>19</v>
      </c>
      <c r="AR54" s="82"/>
      <c r="AS54" s="83">
        <f>ROUND(AS55+SUM(AS59:AS63)+AS67+AS70,2)</f>
        <v>0</v>
      </c>
      <c r="AT54" s="84">
        <f t="shared" ref="AT54:AT70" si="1">ROUND(SUM(AV54:AW54),2)</f>
        <v>0</v>
      </c>
      <c r="AU54" s="85">
        <f>ROUND(AU55+SUM(AU59:AU63)+AU67+AU70,5)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ROUND(AZ55+SUM(AZ59:AZ63)+AZ67+AZ70,2)</f>
        <v>0</v>
      </c>
      <c r="BA54" s="84">
        <f>ROUND(BA55+SUM(BA59:BA63)+BA67+BA70,2)</f>
        <v>0</v>
      </c>
      <c r="BB54" s="84">
        <f>ROUND(BB55+SUM(BB59:BB63)+BB67+BB70,2)</f>
        <v>0</v>
      </c>
      <c r="BC54" s="84">
        <f>ROUND(BC55+SUM(BC59:BC63)+BC67+BC70,2)</f>
        <v>0</v>
      </c>
      <c r="BD54" s="86">
        <f>ROUND(BD55+SUM(BD59:BD63)+BD67+BD70,2)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B55" s="89"/>
      <c r="C55" s="90"/>
      <c r="D55" s="355" t="s">
        <v>78</v>
      </c>
      <c r="E55" s="355"/>
      <c r="F55" s="355"/>
      <c r="G55" s="355"/>
      <c r="H55" s="355"/>
      <c r="I55" s="91"/>
      <c r="J55" s="355" t="s">
        <v>79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63">
        <f>ROUND(SUM(AG56:AG58),2)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92" t="s">
        <v>80</v>
      </c>
      <c r="AR55" s="93"/>
      <c r="AS55" s="94">
        <f>ROUND(SUM(AS56:AS58),2)</f>
        <v>0</v>
      </c>
      <c r="AT55" s="95">
        <f t="shared" si="1"/>
        <v>0</v>
      </c>
      <c r="AU55" s="96">
        <f>ROUND(SUM(AU56:AU58),5)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ROUND(SUM(AZ56:AZ58),2)</f>
        <v>0</v>
      </c>
      <c r="BA55" s="95">
        <f>ROUND(SUM(BA56:BA58),2)</f>
        <v>0</v>
      </c>
      <c r="BB55" s="95">
        <f>ROUND(SUM(BB56:BB58),2)</f>
        <v>0</v>
      </c>
      <c r="BC55" s="95">
        <f>ROUND(SUM(BC56:BC58),2)</f>
        <v>0</v>
      </c>
      <c r="BD55" s="97">
        <f>ROUND(SUM(BD56:BD58),2)</f>
        <v>0</v>
      </c>
      <c r="BS55" s="98" t="s">
        <v>73</v>
      </c>
      <c r="BT55" s="98" t="s">
        <v>81</v>
      </c>
      <c r="BU55" s="98" t="s">
        <v>75</v>
      </c>
      <c r="BV55" s="98" t="s">
        <v>76</v>
      </c>
      <c r="BW55" s="98" t="s">
        <v>82</v>
      </c>
      <c r="BX55" s="98" t="s">
        <v>5</v>
      </c>
      <c r="CL55" s="98" t="s">
        <v>19</v>
      </c>
      <c r="CM55" s="98" t="s">
        <v>14</v>
      </c>
    </row>
    <row r="56" spans="1:91" s="4" customFormat="1" ht="23.25" customHeight="1">
      <c r="A56" s="99" t="s">
        <v>83</v>
      </c>
      <c r="B56" s="54"/>
      <c r="C56" s="100"/>
      <c r="D56" s="100"/>
      <c r="E56" s="356" t="s">
        <v>84</v>
      </c>
      <c r="F56" s="356"/>
      <c r="G56" s="356"/>
      <c r="H56" s="356"/>
      <c r="I56" s="356"/>
      <c r="J56" s="100"/>
      <c r="K56" s="356" t="s">
        <v>85</v>
      </c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64">
        <f>'SO 101.1 - Cyklostezka_ús...'!J32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101" t="s">
        <v>86</v>
      </c>
      <c r="AR56" s="56"/>
      <c r="AS56" s="102">
        <v>0</v>
      </c>
      <c r="AT56" s="103">
        <f t="shared" si="1"/>
        <v>0</v>
      </c>
      <c r="AU56" s="104">
        <f>'SO 101.1 - Cyklostezka_ús...'!P110</f>
        <v>0</v>
      </c>
      <c r="AV56" s="103">
        <f>'SO 101.1 - Cyklostezka_ús...'!J35</f>
        <v>0</v>
      </c>
      <c r="AW56" s="103">
        <f>'SO 101.1 - Cyklostezka_ús...'!J36</f>
        <v>0</v>
      </c>
      <c r="AX56" s="103">
        <f>'SO 101.1 - Cyklostezka_ús...'!J37</f>
        <v>0</v>
      </c>
      <c r="AY56" s="103">
        <f>'SO 101.1 - Cyklostezka_ús...'!J38</f>
        <v>0</v>
      </c>
      <c r="AZ56" s="103">
        <f>'SO 101.1 - Cyklostezka_ús...'!F35</f>
        <v>0</v>
      </c>
      <c r="BA56" s="103">
        <f>'SO 101.1 - Cyklostezka_ús...'!F36</f>
        <v>0</v>
      </c>
      <c r="BB56" s="103">
        <f>'SO 101.1 - Cyklostezka_ús...'!F37</f>
        <v>0</v>
      </c>
      <c r="BC56" s="103">
        <f>'SO 101.1 - Cyklostezka_ús...'!F38</f>
        <v>0</v>
      </c>
      <c r="BD56" s="105">
        <f>'SO 101.1 - Cyklostezka_ús...'!F39</f>
        <v>0</v>
      </c>
      <c r="BT56" s="106" t="s">
        <v>14</v>
      </c>
      <c r="BV56" s="106" t="s">
        <v>76</v>
      </c>
      <c r="BW56" s="106" t="s">
        <v>87</v>
      </c>
      <c r="BX56" s="106" t="s">
        <v>82</v>
      </c>
      <c r="CL56" s="106" t="s">
        <v>19</v>
      </c>
    </row>
    <row r="57" spans="1:91" s="4" customFormat="1" ht="23.25" customHeight="1">
      <c r="A57" s="99" t="s">
        <v>83</v>
      </c>
      <c r="B57" s="54"/>
      <c r="C57" s="100"/>
      <c r="D57" s="100"/>
      <c r="E57" s="356" t="s">
        <v>88</v>
      </c>
      <c r="F57" s="356"/>
      <c r="G57" s="356"/>
      <c r="H57" s="356"/>
      <c r="I57" s="356"/>
      <c r="J57" s="100"/>
      <c r="K57" s="356" t="s">
        <v>89</v>
      </c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64">
        <f>'SO 101.2 - Cyklostezka_ús...'!J32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101" t="s">
        <v>86</v>
      </c>
      <c r="AR57" s="56"/>
      <c r="AS57" s="102">
        <v>0</v>
      </c>
      <c r="AT57" s="103">
        <f t="shared" si="1"/>
        <v>0</v>
      </c>
      <c r="AU57" s="104">
        <f>'SO 101.2 - Cyklostezka_ús...'!P112</f>
        <v>0</v>
      </c>
      <c r="AV57" s="103">
        <f>'SO 101.2 - Cyklostezka_ús...'!J35</f>
        <v>0</v>
      </c>
      <c r="AW57" s="103">
        <f>'SO 101.2 - Cyklostezka_ús...'!J36</f>
        <v>0</v>
      </c>
      <c r="AX57" s="103">
        <f>'SO 101.2 - Cyklostezka_ús...'!J37</f>
        <v>0</v>
      </c>
      <c r="AY57" s="103">
        <f>'SO 101.2 - Cyklostezka_ús...'!J38</f>
        <v>0</v>
      </c>
      <c r="AZ57" s="103">
        <f>'SO 101.2 - Cyklostezka_ús...'!F35</f>
        <v>0</v>
      </c>
      <c r="BA57" s="103">
        <f>'SO 101.2 - Cyklostezka_ús...'!F36</f>
        <v>0</v>
      </c>
      <c r="BB57" s="103">
        <f>'SO 101.2 - Cyklostezka_ús...'!F37</f>
        <v>0</v>
      </c>
      <c r="BC57" s="103">
        <f>'SO 101.2 - Cyklostezka_ús...'!F38</f>
        <v>0</v>
      </c>
      <c r="BD57" s="105">
        <f>'SO 101.2 - Cyklostezka_ús...'!F39</f>
        <v>0</v>
      </c>
      <c r="BT57" s="106" t="s">
        <v>14</v>
      </c>
      <c r="BV57" s="106" t="s">
        <v>76</v>
      </c>
      <c r="BW57" s="106" t="s">
        <v>90</v>
      </c>
      <c r="BX57" s="106" t="s">
        <v>82</v>
      </c>
      <c r="CL57" s="106" t="s">
        <v>19</v>
      </c>
    </row>
    <row r="58" spans="1:91" s="4" customFormat="1" ht="23.25" customHeight="1">
      <c r="A58" s="99" t="s">
        <v>83</v>
      </c>
      <c r="B58" s="54"/>
      <c r="C58" s="100"/>
      <c r="D58" s="100"/>
      <c r="E58" s="356" t="s">
        <v>91</v>
      </c>
      <c r="F58" s="356"/>
      <c r="G58" s="356"/>
      <c r="H58" s="356"/>
      <c r="I58" s="356"/>
      <c r="J58" s="100"/>
      <c r="K58" s="356" t="s">
        <v>92</v>
      </c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64">
        <f>'SO 101.3 - Cyklostezka_ús...'!J32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101" t="s">
        <v>86</v>
      </c>
      <c r="AR58" s="56"/>
      <c r="AS58" s="102">
        <v>0</v>
      </c>
      <c r="AT58" s="103">
        <f t="shared" si="1"/>
        <v>0</v>
      </c>
      <c r="AU58" s="104">
        <f>'SO 101.3 - Cyklostezka_ús...'!P117</f>
        <v>0</v>
      </c>
      <c r="AV58" s="103">
        <f>'SO 101.3 - Cyklostezka_ús...'!J35</f>
        <v>0</v>
      </c>
      <c r="AW58" s="103">
        <f>'SO 101.3 - Cyklostezka_ús...'!J36</f>
        <v>0</v>
      </c>
      <c r="AX58" s="103">
        <f>'SO 101.3 - Cyklostezka_ús...'!J37</f>
        <v>0</v>
      </c>
      <c r="AY58" s="103">
        <f>'SO 101.3 - Cyklostezka_ús...'!J38</f>
        <v>0</v>
      </c>
      <c r="AZ58" s="103">
        <f>'SO 101.3 - Cyklostezka_ús...'!F35</f>
        <v>0</v>
      </c>
      <c r="BA58" s="103">
        <f>'SO 101.3 - Cyklostezka_ús...'!F36</f>
        <v>0</v>
      </c>
      <c r="BB58" s="103">
        <f>'SO 101.3 - Cyklostezka_ús...'!F37</f>
        <v>0</v>
      </c>
      <c r="BC58" s="103">
        <f>'SO 101.3 - Cyklostezka_ús...'!F38</f>
        <v>0</v>
      </c>
      <c r="BD58" s="105">
        <f>'SO 101.3 - Cyklostezka_ús...'!F39</f>
        <v>0</v>
      </c>
      <c r="BT58" s="106" t="s">
        <v>14</v>
      </c>
      <c r="BV58" s="106" t="s">
        <v>76</v>
      </c>
      <c r="BW58" s="106" t="s">
        <v>93</v>
      </c>
      <c r="BX58" s="106" t="s">
        <v>82</v>
      </c>
      <c r="CL58" s="106" t="s">
        <v>19</v>
      </c>
    </row>
    <row r="59" spans="1:91" s="7" customFormat="1" ht="16.5" customHeight="1">
      <c r="A59" s="99" t="s">
        <v>83</v>
      </c>
      <c r="B59" s="89"/>
      <c r="C59" s="90"/>
      <c r="D59" s="355" t="s">
        <v>94</v>
      </c>
      <c r="E59" s="355"/>
      <c r="F59" s="355"/>
      <c r="G59" s="355"/>
      <c r="H59" s="355"/>
      <c r="I59" s="91"/>
      <c r="J59" s="355" t="s">
        <v>95</v>
      </c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61">
        <f>'SO 202 - Lávka přes Vitic...'!J30</f>
        <v>0</v>
      </c>
      <c r="AH59" s="362"/>
      <c r="AI59" s="362"/>
      <c r="AJ59" s="362"/>
      <c r="AK59" s="362"/>
      <c r="AL59" s="362"/>
      <c r="AM59" s="362"/>
      <c r="AN59" s="361">
        <f t="shared" si="0"/>
        <v>0</v>
      </c>
      <c r="AO59" s="362"/>
      <c r="AP59" s="362"/>
      <c r="AQ59" s="92" t="s">
        <v>80</v>
      </c>
      <c r="AR59" s="93"/>
      <c r="AS59" s="94">
        <v>0</v>
      </c>
      <c r="AT59" s="95">
        <f t="shared" si="1"/>
        <v>0</v>
      </c>
      <c r="AU59" s="96">
        <f>'SO 202 - Lávka přes Vitic...'!P110</f>
        <v>0</v>
      </c>
      <c r="AV59" s="95">
        <f>'SO 202 - Lávka přes Vitic...'!J33</f>
        <v>0</v>
      </c>
      <c r="AW59" s="95">
        <f>'SO 202 - Lávka přes Vitic...'!J34</f>
        <v>0</v>
      </c>
      <c r="AX59" s="95">
        <f>'SO 202 - Lávka přes Vitic...'!J35</f>
        <v>0</v>
      </c>
      <c r="AY59" s="95">
        <f>'SO 202 - Lávka přes Vitic...'!J36</f>
        <v>0</v>
      </c>
      <c r="AZ59" s="95">
        <f>'SO 202 - Lávka přes Vitic...'!F33</f>
        <v>0</v>
      </c>
      <c r="BA59" s="95">
        <f>'SO 202 - Lávka přes Vitic...'!F34</f>
        <v>0</v>
      </c>
      <c r="BB59" s="95">
        <f>'SO 202 - Lávka přes Vitic...'!F35</f>
        <v>0</v>
      </c>
      <c r="BC59" s="95">
        <f>'SO 202 - Lávka přes Vitic...'!F36</f>
        <v>0</v>
      </c>
      <c r="BD59" s="97">
        <f>'SO 202 - Lávka přes Vitic...'!F37</f>
        <v>0</v>
      </c>
      <c r="BT59" s="98" t="s">
        <v>81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14</v>
      </c>
    </row>
    <row r="60" spans="1:91" s="7" customFormat="1" ht="16.5" customHeight="1">
      <c r="A60" s="99" t="s">
        <v>83</v>
      </c>
      <c r="B60" s="89"/>
      <c r="C60" s="90"/>
      <c r="D60" s="355" t="s">
        <v>97</v>
      </c>
      <c r="E60" s="355"/>
      <c r="F60" s="355"/>
      <c r="G60" s="355"/>
      <c r="H60" s="355"/>
      <c r="I60" s="91"/>
      <c r="J60" s="355" t="s">
        <v>98</v>
      </c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61">
        <f>'SO 203 - Zárubní zeď vlevo'!J30</f>
        <v>0</v>
      </c>
      <c r="AH60" s="362"/>
      <c r="AI60" s="362"/>
      <c r="AJ60" s="362"/>
      <c r="AK60" s="362"/>
      <c r="AL60" s="362"/>
      <c r="AM60" s="362"/>
      <c r="AN60" s="361">
        <f t="shared" si="0"/>
        <v>0</v>
      </c>
      <c r="AO60" s="362"/>
      <c r="AP60" s="362"/>
      <c r="AQ60" s="92" t="s">
        <v>80</v>
      </c>
      <c r="AR60" s="93"/>
      <c r="AS60" s="94">
        <v>0</v>
      </c>
      <c r="AT60" s="95">
        <f t="shared" si="1"/>
        <v>0</v>
      </c>
      <c r="AU60" s="96">
        <f>'SO 203 - Zárubní zeď vlevo'!P114</f>
        <v>0</v>
      </c>
      <c r="AV60" s="95">
        <f>'SO 203 - Zárubní zeď vlevo'!J33</f>
        <v>0</v>
      </c>
      <c r="AW60" s="95">
        <f>'SO 203 - Zárubní zeď vlevo'!J34</f>
        <v>0</v>
      </c>
      <c r="AX60" s="95">
        <f>'SO 203 - Zárubní zeď vlevo'!J35</f>
        <v>0</v>
      </c>
      <c r="AY60" s="95">
        <f>'SO 203 - Zárubní zeď vlevo'!J36</f>
        <v>0</v>
      </c>
      <c r="AZ60" s="95">
        <f>'SO 203 - Zárubní zeď vlevo'!F33</f>
        <v>0</v>
      </c>
      <c r="BA60" s="95">
        <f>'SO 203 - Zárubní zeď vlevo'!F34</f>
        <v>0</v>
      </c>
      <c r="BB60" s="95">
        <f>'SO 203 - Zárubní zeď vlevo'!F35</f>
        <v>0</v>
      </c>
      <c r="BC60" s="95">
        <f>'SO 203 - Zárubní zeď vlevo'!F36</f>
        <v>0</v>
      </c>
      <c r="BD60" s="97">
        <f>'SO 203 - Zárubní zeď vlevo'!F37</f>
        <v>0</v>
      </c>
      <c r="BT60" s="98" t="s">
        <v>81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14</v>
      </c>
    </row>
    <row r="61" spans="1:91" s="7" customFormat="1" ht="16.5" customHeight="1">
      <c r="A61" s="99" t="s">
        <v>83</v>
      </c>
      <c r="B61" s="89"/>
      <c r="C61" s="90"/>
      <c r="D61" s="355" t="s">
        <v>100</v>
      </c>
      <c r="E61" s="355"/>
      <c r="F61" s="355"/>
      <c r="G61" s="355"/>
      <c r="H61" s="355"/>
      <c r="I61" s="91"/>
      <c r="J61" s="355" t="s">
        <v>101</v>
      </c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61">
        <f>'SO 204 - Tunel pro cyklos...'!J30</f>
        <v>0</v>
      </c>
      <c r="AH61" s="362"/>
      <c r="AI61" s="362"/>
      <c r="AJ61" s="362"/>
      <c r="AK61" s="362"/>
      <c r="AL61" s="362"/>
      <c r="AM61" s="362"/>
      <c r="AN61" s="361">
        <f t="shared" si="0"/>
        <v>0</v>
      </c>
      <c r="AO61" s="362"/>
      <c r="AP61" s="362"/>
      <c r="AQ61" s="92" t="s">
        <v>80</v>
      </c>
      <c r="AR61" s="93"/>
      <c r="AS61" s="94">
        <v>0</v>
      </c>
      <c r="AT61" s="95">
        <f t="shared" si="1"/>
        <v>0</v>
      </c>
      <c r="AU61" s="96">
        <f>'SO 204 - Tunel pro cyklos...'!P90</f>
        <v>0</v>
      </c>
      <c r="AV61" s="95">
        <f>'SO 204 - Tunel pro cyklos...'!J33</f>
        <v>0</v>
      </c>
      <c r="AW61" s="95">
        <f>'SO 204 - Tunel pro cyklos...'!J34</f>
        <v>0</v>
      </c>
      <c r="AX61" s="95">
        <f>'SO 204 - Tunel pro cyklos...'!J35</f>
        <v>0</v>
      </c>
      <c r="AY61" s="95">
        <f>'SO 204 - Tunel pro cyklos...'!J36</f>
        <v>0</v>
      </c>
      <c r="AZ61" s="95">
        <f>'SO 204 - Tunel pro cyklos...'!F33</f>
        <v>0</v>
      </c>
      <c r="BA61" s="95">
        <f>'SO 204 - Tunel pro cyklos...'!F34</f>
        <v>0</v>
      </c>
      <c r="BB61" s="95">
        <f>'SO 204 - Tunel pro cyklos...'!F35</f>
        <v>0</v>
      </c>
      <c r="BC61" s="95">
        <f>'SO 204 - Tunel pro cyklos...'!F36</f>
        <v>0</v>
      </c>
      <c r="BD61" s="97">
        <f>'SO 204 - Tunel pro cyklos...'!F37</f>
        <v>0</v>
      </c>
      <c r="BT61" s="98" t="s">
        <v>81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14</v>
      </c>
    </row>
    <row r="62" spans="1:91" s="7" customFormat="1" ht="16.5" customHeight="1">
      <c r="A62" s="99" t="s">
        <v>83</v>
      </c>
      <c r="B62" s="89"/>
      <c r="C62" s="90"/>
      <c r="D62" s="355" t="s">
        <v>103</v>
      </c>
      <c r="E62" s="355"/>
      <c r="F62" s="355"/>
      <c r="G62" s="355"/>
      <c r="H62" s="355"/>
      <c r="I62" s="91"/>
      <c r="J62" s="355" t="s">
        <v>98</v>
      </c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61">
        <f>'SO 205 - Zárubní zeď vlevo'!J30</f>
        <v>0</v>
      </c>
      <c r="AH62" s="362"/>
      <c r="AI62" s="362"/>
      <c r="AJ62" s="362"/>
      <c r="AK62" s="362"/>
      <c r="AL62" s="362"/>
      <c r="AM62" s="362"/>
      <c r="AN62" s="361">
        <f t="shared" si="0"/>
        <v>0</v>
      </c>
      <c r="AO62" s="362"/>
      <c r="AP62" s="362"/>
      <c r="AQ62" s="92" t="s">
        <v>80</v>
      </c>
      <c r="AR62" s="93"/>
      <c r="AS62" s="94">
        <v>0</v>
      </c>
      <c r="AT62" s="95">
        <f t="shared" si="1"/>
        <v>0</v>
      </c>
      <c r="AU62" s="96">
        <f>'SO 205 - Zárubní zeď vlevo'!P105</f>
        <v>0</v>
      </c>
      <c r="AV62" s="95">
        <f>'SO 205 - Zárubní zeď vlevo'!J33</f>
        <v>0</v>
      </c>
      <c r="AW62" s="95">
        <f>'SO 205 - Zárubní zeď vlevo'!J34</f>
        <v>0</v>
      </c>
      <c r="AX62" s="95">
        <f>'SO 205 - Zárubní zeď vlevo'!J35</f>
        <v>0</v>
      </c>
      <c r="AY62" s="95">
        <f>'SO 205 - Zárubní zeď vlevo'!J36</f>
        <v>0</v>
      </c>
      <c r="AZ62" s="95">
        <f>'SO 205 - Zárubní zeď vlevo'!F33</f>
        <v>0</v>
      </c>
      <c r="BA62" s="95">
        <f>'SO 205 - Zárubní zeď vlevo'!F34</f>
        <v>0</v>
      </c>
      <c r="BB62" s="95">
        <f>'SO 205 - Zárubní zeď vlevo'!F35</f>
        <v>0</v>
      </c>
      <c r="BC62" s="95">
        <f>'SO 205 - Zárubní zeď vlevo'!F36</f>
        <v>0</v>
      </c>
      <c r="BD62" s="97">
        <f>'SO 205 - Zárubní zeď vlevo'!F37</f>
        <v>0</v>
      </c>
      <c r="BT62" s="98" t="s">
        <v>81</v>
      </c>
      <c r="BV62" s="98" t="s">
        <v>76</v>
      </c>
      <c r="BW62" s="98" t="s">
        <v>104</v>
      </c>
      <c r="BX62" s="98" t="s">
        <v>5</v>
      </c>
      <c r="CL62" s="98" t="s">
        <v>19</v>
      </c>
      <c r="CM62" s="98" t="s">
        <v>14</v>
      </c>
    </row>
    <row r="63" spans="1:91" s="7" customFormat="1" ht="16.5" customHeight="1">
      <c r="B63" s="89"/>
      <c r="C63" s="90"/>
      <c r="D63" s="355" t="s">
        <v>105</v>
      </c>
      <c r="E63" s="355"/>
      <c r="F63" s="355"/>
      <c r="G63" s="355"/>
      <c r="H63" s="355"/>
      <c r="I63" s="91"/>
      <c r="J63" s="355" t="s">
        <v>106</v>
      </c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63">
        <f>ROUND(SUM(AG64:AG66),2)</f>
        <v>0</v>
      </c>
      <c r="AH63" s="362"/>
      <c r="AI63" s="362"/>
      <c r="AJ63" s="362"/>
      <c r="AK63" s="362"/>
      <c r="AL63" s="362"/>
      <c r="AM63" s="362"/>
      <c r="AN63" s="361">
        <f t="shared" si="0"/>
        <v>0</v>
      </c>
      <c r="AO63" s="362"/>
      <c r="AP63" s="362"/>
      <c r="AQ63" s="92" t="s">
        <v>80</v>
      </c>
      <c r="AR63" s="93"/>
      <c r="AS63" s="94">
        <f>ROUND(SUM(AS64:AS66),2)</f>
        <v>0</v>
      </c>
      <c r="AT63" s="95">
        <f t="shared" si="1"/>
        <v>0</v>
      </c>
      <c r="AU63" s="96">
        <f>ROUND(SUM(AU64:AU66),5)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ROUND(SUM(AZ64:AZ66),2)</f>
        <v>0</v>
      </c>
      <c r="BA63" s="95">
        <f>ROUND(SUM(BA64:BA66),2)</f>
        <v>0</v>
      </c>
      <c r="BB63" s="95">
        <f>ROUND(SUM(BB64:BB66),2)</f>
        <v>0</v>
      </c>
      <c r="BC63" s="95">
        <f>ROUND(SUM(BC64:BC66),2)</f>
        <v>0</v>
      </c>
      <c r="BD63" s="97">
        <f>ROUND(SUM(BD64:BD66),2)</f>
        <v>0</v>
      </c>
      <c r="BS63" s="98" t="s">
        <v>73</v>
      </c>
      <c r="BT63" s="98" t="s">
        <v>81</v>
      </c>
      <c r="BU63" s="98" t="s">
        <v>75</v>
      </c>
      <c r="BV63" s="98" t="s">
        <v>76</v>
      </c>
      <c r="BW63" s="98" t="s">
        <v>107</v>
      </c>
      <c r="BX63" s="98" t="s">
        <v>5</v>
      </c>
      <c r="CL63" s="98" t="s">
        <v>19</v>
      </c>
      <c r="CM63" s="98" t="s">
        <v>14</v>
      </c>
    </row>
    <row r="64" spans="1:91" s="4" customFormat="1" ht="23.25" customHeight="1">
      <c r="A64" s="99" t="s">
        <v>83</v>
      </c>
      <c r="B64" s="54"/>
      <c r="C64" s="100"/>
      <c r="D64" s="100"/>
      <c r="E64" s="356" t="s">
        <v>108</v>
      </c>
      <c r="F64" s="356"/>
      <c r="G64" s="356"/>
      <c r="H64" s="356"/>
      <c r="I64" s="356"/>
      <c r="J64" s="100"/>
      <c r="K64" s="356" t="s">
        <v>109</v>
      </c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64">
        <f>'SO 401.1 - Veřejné osvětl...'!J32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101" t="s">
        <v>86</v>
      </c>
      <c r="AR64" s="56"/>
      <c r="AS64" s="102">
        <v>0</v>
      </c>
      <c r="AT64" s="103">
        <f t="shared" si="1"/>
        <v>0</v>
      </c>
      <c r="AU64" s="104">
        <f>'SO 401.1 - Veřejné osvětl...'!P100</f>
        <v>0</v>
      </c>
      <c r="AV64" s="103">
        <f>'SO 401.1 - Veřejné osvětl...'!J35</f>
        <v>0</v>
      </c>
      <c r="AW64" s="103">
        <f>'SO 401.1 - Veřejné osvětl...'!J36</f>
        <v>0</v>
      </c>
      <c r="AX64" s="103">
        <f>'SO 401.1 - Veřejné osvětl...'!J37</f>
        <v>0</v>
      </c>
      <c r="AY64" s="103">
        <f>'SO 401.1 - Veřejné osvětl...'!J38</f>
        <v>0</v>
      </c>
      <c r="AZ64" s="103">
        <f>'SO 401.1 - Veřejné osvětl...'!F35</f>
        <v>0</v>
      </c>
      <c r="BA64" s="103">
        <f>'SO 401.1 - Veřejné osvětl...'!F36</f>
        <v>0</v>
      </c>
      <c r="BB64" s="103">
        <f>'SO 401.1 - Veřejné osvětl...'!F37</f>
        <v>0</v>
      </c>
      <c r="BC64" s="103">
        <f>'SO 401.1 - Veřejné osvětl...'!F38</f>
        <v>0</v>
      </c>
      <c r="BD64" s="105">
        <f>'SO 401.1 - Veřejné osvětl...'!F39</f>
        <v>0</v>
      </c>
      <c r="BT64" s="106" t="s">
        <v>14</v>
      </c>
      <c r="BV64" s="106" t="s">
        <v>76</v>
      </c>
      <c r="BW64" s="106" t="s">
        <v>110</v>
      </c>
      <c r="BX64" s="106" t="s">
        <v>107</v>
      </c>
      <c r="CL64" s="106" t="s">
        <v>19</v>
      </c>
    </row>
    <row r="65" spans="1:91" s="4" customFormat="1" ht="23.25" customHeight="1">
      <c r="A65" s="99" t="s">
        <v>83</v>
      </c>
      <c r="B65" s="54"/>
      <c r="C65" s="100"/>
      <c r="D65" s="100"/>
      <c r="E65" s="356" t="s">
        <v>111</v>
      </c>
      <c r="F65" s="356"/>
      <c r="G65" s="356"/>
      <c r="H65" s="356"/>
      <c r="I65" s="356"/>
      <c r="J65" s="100"/>
      <c r="K65" s="356" t="s">
        <v>112</v>
      </c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64">
        <f>'SO 401.2 - Veřejné osvětl...'!J32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101" t="s">
        <v>86</v>
      </c>
      <c r="AR65" s="56"/>
      <c r="AS65" s="102">
        <v>0</v>
      </c>
      <c r="AT65" s="103">
        <f t="shared" si="1"/>
        <v>0</v>
      </c>
      <c r="AU65" s="104">
        <f>'SO 401.2 - Veřejné osvětl...'!P90</f>
        <v>0</v>
      </c>
      <c r="AV65" s="103">
        <f>'SO 401.2 - Veřejné osvětl...'!J35</f>
        <v>0</v>
      </c>
      <c r="AW65" s="103">
        <f>'SO 401.2 - Veřejné osvětl...'!J36</f>
        <v>0</v>
      </c>
      <c r="AX65" s="103">
        <f>'SO 401.2 - Veřejné osvětl...'!J37</f>
        <v>0</v>
      </c>
      <c r="AY65" s="103">
        <f>'SO 401.2 - Veřejné osvětl...'!J38</f>
        <v>0</v>
      </c>
      <c r="AZ65" s="103">
        <f>'SO 401.2 - Veřejné osvětl...'!F35</f>
        <v>0</v>
      </c>
      <c r="BA65" s="103">
        <f>'SO 401.2 - Veřejné osvětl...'!F36</f>
        <v>0</v>
      </c>
      <c r="BB65" s="103">
        <f>'SO 401.2 - Veřejné osvětl...'!F37</f>
        <v>0</v>
      </c>
      <c r="BC65" s="103">
        <f>'SO 401.2 - Veřejné osvětl...'!F38</f>
        <v>0</v>
      </c>
      <c r="BD65" s="105">
        <f>'SO 401.2 - Veřejné osvětl...'!F39</f>
        <v>0</v>
      </c>
      <c r="BT65" s="106" t="s">
        <v>14</v>
      </c>
      <c r="BV65" s="106" t="s">
        <v>76</v>
      </c>
      <c r="BW65" s="106" t="s">
        <v>113</v>
      </c>
      <c r="BX65" s="106" t="s">
        <v>107</v>
      </c>
      <c r="CL65" s="106" t="s">
        <v>19</v>
      </c>
    </row>
    <row r="66" spans="1:91" s="4" customFormat="1" ht="23.25" customHeight="1">
      <c r="A66" s="99" t="s">
        <v>83</v>
      </c>
      <c r="B66" s="54"/>
      <c r="C66" s="100"/>
      <c r="D66" s="100"/>
      <c r="E66" s="356" t="s">
        <v>114</v>
      </c>
      <c r="F66" s="356"/>
      <c r="G66" s="356"/>
      <c r="H66" s="356"/>
      <c r="I66" s="356"/>
      <c r="J66" s="100"/>
      <c r="K66" s="356" t="s">
        <v>115</v>
      </c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64">
        <f>'SO 401.3 - Veřejné osvětl...'!J32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101" t="s">
        <v>86</v>
      </c>
      <c r="AR66" s="56"/>
      <c r="AS66" s="102">
        <v>0</v>
      </c>
      <c r="AT66" s="103">
        <f t="shared" si="1"/>
        <v>0</v>
      </c>
      <c r="AU66" s="104">
        <f>'SO 401.3 - Veřejné osvětl...'!P99</f>
        <v>0</v>
      </c>
      <c r="AV66" s="103">
        <f>'SO 401.3 - Veřejné osvětl...'!J35</f>
        <v>0</v>
      </c>
      <c r="AW66" s="103">
        <f>'SO 401.3 - Veřejné osvětl...'!J36</f>
        <v>0</v>
      </c>
      <c r="AX66" s="103">
        <f>'SO 401.3 - Veřejné osvětl...'!J37</f>
        <v>0</v>
      </c>
      <c r="AY66" s="103">
        <f>'SO 401.3 - Veřejné osvětl...'!J38</f>
        <v>0</v>
      </c>
      <c r="AZ66" s="103">
        <f>'SO 401.3 - Veřejné osvětl...'!F35</f>
        <v>0</v>
      </c>
      <c r="BA66" s="103">
        <f>'SO 401.3 - Veřejné osvětl...'!F36</f>
        <v>0</v>
      </c>
      <c r="BB66" s="103">
        <f>'SO 401.3 - Veřejné osvětl...'!F37</f>
        <v>0</v>
      </c>
      <c r="BC66" s="103">
        <f>'SO 401.3 - Veřejné osvětl...'!F38</f>
        <v>0</v>
      </c>
      <c r="BD66" s="105">
        <f>'SO 401.3 - Veřejné osvětl...'!F39</f>
        <v>0</v>
      </c>
      <c r="BT66" s="106" t="s">
        <v>14</v>
      </c>
      <c r="BV66" s="106" t="s">
        <v>76</v>
      </c>
      <c r="BW66" s="106" t="s">
        <v>116</v>
      </c>
      <c r="BX66" s="106" t="s">
        <v>107</v>
      </c>
      <c r="CL66" s="106" t="s">
        <v>19</v>
      </c>
    </row>
    <row r="67" spans="1:91" s="7" customFormat="1" ht="16.5" customHeight="1">
      <c r="B67" s="89"/>
      <c r="C67" s="90"/>
      <c r="D67" s="355" t="s">
        <v>117</v>
      </c>
      <c r="E67" s="355"/>
      <c r="F67" s="355"/>
      <c r="G67" s="355"/>
      <c r="H67" s="355"/>
      <c r="I67" s="91"/>
      <c r="J67" s="355" t="s">
        <v>118</v>
      </c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63">
        <f>ROUND(SUM(AG68:AG69),2)</f>
        <v>0</v>
      </c>
      <c r="AH67" s="362"/>
      <c r="AI67" s="362"/>
      <c r="AJ67" s="362"/>
      <c r="AK67" s="362"/>
      <c r="AL67" s="362"/>
      <c r="AM67" s="362"/>
      <c r="AN67" s="361">
        <f t="shared" si="0"/>
        <v>0</v>
      </c>
      <c r="AO67" s="362"/>
      <c r="AP67" s="362"/>
      <c r="AQ67" s="92" t="s">
        <v>80</v>
      </c>
      <c r="AR67" s="93"/>
      <c r="AS67" s="94">
        <f>ROUND(SUM(AS68:AS69),2)</f>
        <v>0</v>
      </c>
      <c r="AT67" s="95">
        <f t="shared" si="1"/>
        <v>0</v>
      </c>
      <c r="AU67" s="96">
        <f>ROUND(SUM(AU68:AU69),5)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ROUND(SUM(AZ68:AZ69),2)</f>
        <v>0</v>
      </c>
      <c r="BA67" s="95">
        <f>ROUND(SUM(BA68:BA69),2)</f>
        <v>0</v>
      </c>
      <c r="BB67" s="95">
        <f>ROUND(SUM(BB68:BB69),2)</f>
        <v>0</v>
      </c>
      <c r="BC67" s="95">
        <f>ROUND(SUM(BC68:BC69),2)</f>
        <v>0</v>
      </c>
      <c r="BD67" s="97">
        <f>ROUND(SUM(BD68:BD69),2)</f>
        <v>0</v>
      </c>
      <c r="BS67" s="98" t="s">
        <v>73</v>
      </c>
      <c r="BT67" s="98" t="s">
        <v>81</v>
      </c>
      <c r="BU67" s="98" t="s">
        <v>75</v>
      </c>
      <c r="BV67" s="98" t="s">
        <v>76</v>
      </c>
      <c r="BW67" s="98" t="s">
        <v>119</v>
      </c>
      <c r="BX67" s="98" t="s">
        <v>5</v>
      </c>
      <c r="CL67" s="98" t="s">
        <v>19</v>
      </c>
      <c r="CM67" s="98" t="s">
        <v>14</v>
      </c>
    </row>
    <row r="68" spans="1:91" s="4" customFormat="1" ht="23.25" customHeight="1">
      <c r="A68" s="99" t="s">
        <v>83</v>
      </c>
      <c r="B68" s="54"/>
      <c r="C68" s="100"/>
      <c r="D68" s="100"/>
      <c r="E68" s="356" t="s">
        <v>120</v>
      </c>
      <c r="F68" s="356"/>
      <c r="G68" s="356"/>
      <c r="H68" s="356"/>
      <c r="I68" s="356"/>
      <c r="J68" s="100"/>
      <c r="K68" s="356" t="s">
        <v>121</v>
      </c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64">
        <f>'SO 801.1 - Odstranění zeleně'!J32</f>
        <v>0</v>
      </c>
      <c r="AH68" s="365"/>
      <c r="AI68" s="365"/>
      <c r="AJ68" s="365"/>
      <c r="AK68" s="365"/>
      <c r="AL68" s="365"/>
      <c r="AM68" s="365"/>
      <c r="AN68" s="364">
        <f t="shared" si="0"/>
        <v>0</v>
      </c>
      <c r="AO68" s="365"/>
      <c r="AP68" s="365"/>
      <c r="AQ68" s="101" t="s">
        <v>86</v>
      </c>
      <c r="AR68" s="56"/>
      <c r="AS68" s="102">
        <v>0</v>
      </c>
      <c r="AT68" s="103">
        <f t="shared" si="1"/>
        <v>0</v>
      </c>
      <c r="AU68" s="104">
        <f>'SO 801.1 - Odstranění zeleně'!P89</f>
        <v>0</v>
      </c>
      <c r="AV68" s="103">
        <f>'SO 801.1 - Odstranění zeleně'!J35</f>
        <v>0</v>
      </c>
      <c r="AW68" s="103">
        <f>'SO 801.1 - Odstranění zeleně'!J36</f>
        <v>0</v>
      </c>
      <c r="AX68" s="103">
        <f>'SO 801.1 - Odstranění zeleně'!J37</f>
        <v>0</v>
      </c>
      <c r="AY68" s="103">
        <f>'SO 801.1 - Odstranění zeleně'!J38</f>
        <v>0</v>
      </c>
      <c r="AZ68" s="103">
        <f>'SO 801.1 - Odstranění zeleně'!F35</f>
        <v>0</v>
      </c>
      <c r="BA68" s="103">
        <f>'SO 801.1 - Odstranění zeleně'!F36</f>
        <v>0</v>
      </c>
      <c r="BB68" s="103">
        <f>'SO 801.1 - Odstranění zeleně'!F37</f>
        <v>0</v>
      </c>
      <c r="BC68" s="103">
        <f>'SO 801.1 - Odstranění zeleně'!F38</f>
        <v>0</v>
      </c>
      <c r="BD68" s="105">
        <f>'SO 801.1 - Odstranění zeleně'!F39</f>
        <v>0</v>
      </c>
      <c r="BT68" s="106" t="s">
        <v>14</v>
      </c>
      <c r="BV68" s="106" t="s">
        <v>76</v>
      </c>
      <c r="BW68" s="106" t="s">
        <v>122</v>
      </c>
      <c r="BX68" s="106" t="s">
        <v>119</v>
      </c>
      <c r="CL68" s="106" t="s">
        <v>19</v>
      </c>
    </row>
    <row r="69" spans="1:91" s="4" customFormat="1" ht="23.25" customHeight="1">
      <c r="A69" s="99" t="s">
        <v>83</v>
      </c>
      <c r="B69" s="54"/>
      <c r="C69" s="100"/>
      <c r="D69" s="100"/>
      <c r="E69" s="356" t="s">
        <v>123</v>
      </c>
      <c r="F69" s="356"/>
      <c r="G69" s="356"/>
      <c r="H69" s="356"/>
      <c r="I69" s="356"/>
      <c r="J69" s="100"/>
      <c r="K69" s="356" t="s">
        <v>124</v>
      </c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64">
        <f>'SO 801.2 - Náhradní výsadba'!J32</f>
        <v>0</v>
      </c>
      <c r="AH69" s="365"/>
      <c r="AI69" s="365"/>
      <c r="AJ69" s="365"/>
      <c r="AK69" s="365"/>
      <c r="AL69" s="365"/>
      <c r="AM69" s="365"/>
      <c r="AN69" s="364">
        <f t="shared" si="0"/>
        <v>0</v>
      </c>
      <c r="AO69" s="365"/>
      <c r="AP69" s="365"/>
      <c r="AQ69" s="101" t="s">
        <v>86</v>
      </c>
      <c r="AR69" s="56"/>
      <c r="AS69" s="102">
        <v>0</v>
      </c>
      <c r="AT69" s="103">
        <f t="shared" si="1"/>
        <v>0</v>
      </c>
      <c r="AU69" s="104">
        <f>'SO 801.2 - Náhradní výsadba'!P92</f>
        <v>0</v>
      </c>
      <c r="AV69" s="103">
        <f>'SO 801.2 - Náhradní výsadba'!J35</f>
        <v>0</v>
      </c>
      <c r="AW69" s="103">
        <f>'SO 801.2 - Náhradní výsadba'!J36</f>
        <v>0</v>
      </c>
      <c r="AX69" s="103">
        <f>'SO 801.2 - Náhradní výsadba'!J37</f>
        <v>0</v>
      </c>
      <c r="AY69" s="103">
        <f>'SO 801.2 - Náhradní výsadba'!J38</f>
        <v>0</v>
      </c>
      <c r="AZ69" s="103">
        <f>'SO 801.2 - Náhradní výsadba'!F35</f>
        <v>0</v>
      </c>
      <c r="BA69" s="103">
        <f>'SO 801.2 - Náhradní výsadba'!F36</f>
        <v>0</v>
      </c>
      <c r="BB69" s="103">
        <f>'SO 801.2 - Náhradní výsadba'!F37</f>
        <v>0</v>
      </c>
      <c r="BC69" s="103">
        <f>'SO 801.2 - Náhradní výsadba'!F38</f>
        <v>0</v>
      </c>
      <c r="BD69" s="105">
        <f>'SO 801.2 - Náhradní výsadba'!F39</f>
        <v>0</v>
      </c>
      <c r="BT69" s="106" t="s">
        <v>14</v>
      </c>
      <c r="BV69" s="106" t="s">
        <v>76</v>
      </c>
      <c r="BW69" s="106" t="s">
        <v>125</v>
      </c>
      <c r="BX69" s="106" t="s">
        <v>119</v>
      </c>
      <c r="CL69" s="106" t="s">
        <v>19</v>
      </c>
    </row>
    <row r="70" spans="1:91" s="7" customFormat="1" ht="16.5" customHeight="1">
      <c r="A70" s="99" t="s">
        <v>83</v>
      </c>
      <c r="B70" s="89"/>
      <c r="C70" s="90"/>
      <c r="D70" s="355" t="s">
        <v>126</v>
      </c>
      <c r="E70" s="355"/>
      <c r="F70" s="355"/>
      <c r="G70" s="355"/>
      <c r="H70" s="355"/>
      <c r="I70" s="91"/>
      <c r="J70" s="355" t="s">
        <v>127</v>
      </c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61">
        <f>'VRN - Vedlejší rozpočtové...'!J30</f>
        <v>0</v>
      </c>
      <c r="AH70" s="362"/>
      <c r="AI70" s="362"/>
      <c r="AJ70" s="362"/>
      <c r="AK70" s="362"/>
      <c r="AL70" s="362"/>
      <c r="AM70" s="362"/>
      <c r="AN70" s="361">
        <f t="shared" si="0"/>
        <v>0</v>
      </c>
      <c r="AO70" s="362"/>
      <c r="AP70" s="362"/>
      <c r="AQ70" s="92" t="s">
        <v>80</v>
      </c>
      <c r="AR70" s="93"/>
      <c r="AS70" s="107">
        <v>0</v>
      </c>
      <c r="AT70" s="108">
        <f t="shared" si="1"/>
        <v>0</v>
      </c>
      <c r="AU70" s="109">
        <f>'VRN - Vedlejší rozpočtové...'!P98</f>
        <v>0</v>
      </c>
      <c r="AV70" s="108">
        <f>'VRN - Vedlejší rozpočtové...'!J33</f>
        <v>0</v>
      </c>
      <c r="AW70" s="108">
        <f>'VRN - Vedlejší rozpočtové...'!J34</f>
        <v>0</v>
      </c>
      <c r="AX70" s="108">
        <f>'VRN - Vedlejší rozpočtové...'!J35</f>
        <v>0</v>
      </c>
      <c r="AY70" s="108">
        <f>'VRN - Vedlejší rozpočtové...'!J36</f>
        <v>0</v>
      </c>
      <c r="AZ70" s="108">
        <f>'VRN - Vedlejší rozpočtové...'!F33</f>
        <v>0</v>
      </c>
      <c r="BA70" s="108">
        <f>'VRN - Vedlejší rozpočtové...'!F34</f>
        <v>0</v>
      </c>
      <c r="BB70" s="108">
        <f>'VRN - Vedlejší rozpočtové...'!F35</f>
        <v>0</v>
      </c>
      <c r="BC70" s="108">
        <f>'VRN - Vedlejší rozpočtové...'!F36</f>
        <v>0</v>
      </c>
      <c r="BD70" s="110">
        <f>'VRN - Vedlejší rozpočtové...'!F37</f>
        <v>0</v>
      </c>
      <c r="BT70" s="98" t="s">
        <v>81</v>
      </c>
      <c r="BV70" s="98" t="s">
        <v>76</v>
      </c>
      <c r="BW70" s="98" t="s">
        <v>128</v>
      </c>
      <c r="BX70" s="98" t="s">
        <v>5</v>
      </c>
      <c r="CL70" s="98" t="s">
        <v>19</v>
      </c>
      <c r="CM70" s="98" t="s">
        <v>14</v>
      </c>
    </row>
    <row r="71" spans="1:91" s="2" customFormat="1" ht="30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2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</row>
    <row r="72" spans="1:9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42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</row>
  </sheetData>
  <sheetProtection algorithmName="SHA-512" hashValue="sT4pEzlxNbF+aaOkMg0XaNeZW0uWd1t7bmcIhMYWXsUsYHsp/QJQQnNysoVIBUbcT29SFU6XIJLwlzzpYp9CIw==" saltValue="HkYqJZIvbU6izYXVQKaJdyxKBTunUqct7hnSKlEsqBQeGxF0tQ70vj6pFEtt/31zbdqyH86C+2XdKAI/buPki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0:AM60"/>
    <mergeCell ref="AG59:AM59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7:AP57"/>
    <mergeCell ref="AN56:AP56"/>
    <mergeCell ref="AN52:AP52"/>
    <mergeCell ref="AN59:AP59"/>
    <mergeCell ref="AN61:AP61"/>
    <mergeCell ref="E69:I69"/>
    <mergeCell ref="K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AG62:AM62"/>
    <mergeCell ref="AG63:AM63"/>
    <mergeCell ref="AG64:AM64"/>
    <mergeCell ref="AN64:AP64"/>
    <mergeCell ref="AN63:AP63"/>
    <mergeCell ref="AN60:AP60"/>
    <mergeCell ref="AN55:AP55"/>
    <mergeCell ref="AN62:AP62"/>
    <mergeCell ref="AN58:AP58"/>
    <mergeCell ref="E64:I64"/>
    <mergeCell ref="E56:I56"/>
    <mergeCell ref="I52:AF52"/>
    <mergeCell ref="J63:AF63"/>
    <mergeCell ref="J62:AF62"/>
    <mergeCell ref="J60:AF60"/>
    <mergeCell ref="J59:AF59"/>
    <mergeCell ref="J55:AF55"/>
    <mergeCell ref="J61:AF61"/>
    <mergeCell ref="K56:AF56"/>
    <mergeCell ref="K57:AF57"/>
    <mergeCell ref="K58:AF58"/>
    <mergeCell ref="K64:AF64"/>
    <mergeCell ref="C52:G52"/>
    <mergeCell ref="D61:H61"/>
    <mergeCell ref="D60:H60"/>
    <mergeCell ref="D55:H55"/>
    <mergeCell ref="D62:H62"/>
    <mergeCell ref="D59:H59"/>
    <mergeCell ref="D63:H63"/>
    <mergeCell ref="E58:I58"/>
    <mergeCell ref="E57:I57"/>
  </mergeCells>
  <hyperlinks>
    <hyperlink ref="A56" location="'SO 101.1 - Cyklostezka_ús...'!C2" display="/" xr:uid="{00000000-0004-0000-0000-000000000000}"/>
    <hyperlink ref="A57" location="'SO 101.2 - Cyklostezka_ús...'!C2" display="/" xr:uid="{00000000-0004-0000-0000-000001000000}"/>
    <hyperlink ref="A58" location="'SO 101.3 - Cyklostezka_ús...'!C2" display="/" xr:uid="{00000000-0004-0000-0000-000002000000}"/>
    <hyperlink ref="A59" location="'SO 202 - Lávka přes Vitic...'!C2" display="/" xr:uid="{00000000-0004-0000-0000-000003000000}"/>
    <hyperlink ref="A60" location="'SO 203 - Zárubní zeď vlevo'!C2" display="/" xr:uid="{00000000-0004-0000-0000-000004000000}"/>
    <hyperlink ref="A61" location="'SO 204 - Tunel pro cyklos...'!C2" display="/" xr:uid="{00000000-0004-0000-0000-000005000000}"/>
    <hyperlink ref="A62" location="'SO 205 - Zárubní zeď vlevo'!C2" display="/" xr:uid="{00000000-0004-0000-0000-000006000000}"/>
    <hyperlink ref="A64" location="'SO 401.1 - Veřejné osvětl...'!C2" display="/" xr:uid="{00000000-0004-0000-0000-000007000000}"/>
    <hyperlink ref="A65" location="'SO 401.2 - Veřejné osvětl...'!C2" display="/" xr:uid="{00000000-0004-0000-0000-000008000000}"/>
    <hyperlink ref="A66" location="'SO 401.3 - Veřejné osvětl...'!C2" display="/" xr:uid="{00000000-0004-0000-0000-000009000000}"/>
    <hyperlink ref="A68" location="'SO 801.1 - Odstranění zeleně'!C2" display="/" xr:uid="{00000000-0004-0000-0000-00000A000000}"/>
    <hyperlink ref="A69" location="'SO 801.2 - Náhradní výsadba'!C2" display="/" xr:uid="{00000000-0004-0000-0000-00000B000000}"/>
    <hyperlink ref="A70" location="'VRN - Vedlejší rozpočtové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6"/>
  <sheetViews>
    <sheetView showGridLines="0" topLeftCell="A130" workbookViewId="0">
      <selection activeCell="F160" sqref="F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131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133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ROUND(J110,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ROUND((SUM(BE110:BE435)),  2)</f>
        <v>0</v>
      </c>
      <c r="G35" s="37"/>
      <c r="H35" s="37"/>
      <c r="I35" s="127">
        <v>0.21</v>
      </c>
      <c r="J35" s="126">
        <f>ROUND(((SUM(BE110:BE435))*I35),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ROUND((SUM(BF110:BF435)),  2)</f>
        <v>0</v>
      </c>
      <c r="G36" s="37"/>
      <c r="H36" s="37"/>
      <c r="I36" s="127">
        <v>0.15</v>
      </c>
      <c r="J36" s="126">
        <f>ROUND(((SUM(BF110:BF435))*I36),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ROUND((SUM(BG110:BG435)),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ROUND((SUM(BH110:BH435)),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ROUND((SUM(BI110:BI435)),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131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101.1 - Cyklostezka_úsek č. 1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J110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J112</f>
        <v>0</v>
      </c>
      <c r="K65" s="100"/>
      <c r="L65" s="153"/>
    </row>
    <row r="66" spans="2:12" s="10" customFormat="1" ht="14.85" customHeight="1">
      <c r="B66" s="149"/>
      <c r="C66" s="100"/>
      <c r="D66" s="150" t="s">
        <v>141</v>
      </c>
      <c r="E66" s="151"/>
      <c r="F66" s="151"/>
      <c r="G66" s="151"/>
      <c r="H66" s="151"/>
      <c r="I66" s="151"/>
      <c r="J66" s="152">
        <f>J113</f>
        <v>0</v>
      </c>
      <c r="K66" s="100"/>
      <c r="L66" s="153"/>
    </row>
    <row r="67" spans="2:12" s="10" customFormat="1" ht="14.85" customHeight="1">
      <c r="B67" s="149"/>
      <c r="C67" s="100"/>
      <c r="D67" s="150" t="s">
        <v>142</v>
      </c>
      <c r="E67" s="151"/>
      <c r="F67" s="151"/>
      <c r="G67" s="151"/>
      <c r="H67" s="151"/>
      <c r="I67" s="151"/>
      <c r="J67" s="152">
        <f>J136</f>
        <v>0</v>
      </c>
      <c r="K67" s="100"/>
      <c r="L67" s="153"/>
    </row>
    <row r="68" spans="2:12" s="10" customFormat="1" ht="14.85" customHeight="1">
      <c r="B68" s="149"/>
      <c r="C68" s="100"/>
      <c r="D68" s="150" t="s">
        <v>143</v>
      </c>
      <c r="E68" s="151"/>
      <c r="F68" s="151"/>
      <c r="G68" s="151"/>
      <c r="H68" s="151"/>
      <c r="I68" s="151"/>
      <c r="J68" s="152">
        <f>J159</f>
        <v>0</v>
      </c>
      <c r="K68" s="100"/>
      <c r="L68" s="153"/>
    </row>
    <row r="69" spans="2:12" s="10" customFormat="1" ht="14.85" customHeight="1">
      <c r="B69" s="149"/>
      <c r="C69" s="100"/>
      <c r="D69" s="150" t="s">
        <v>144</v>
      </c>
      <c r="E69" s="151"/>
      <c r="F69" s="151"/>
      <c r="G69" s="151"/>
      <c r="H69" s="151"/>
      <c r="I69" s="151"/>
      <c r="J69" s="152">
        <f>J171</f>
        <v>0</v>
      </c>
      <c r="K69" s="100"/>
      <c r="L69" s="153"/>
    </row>
    <row r="70" spans="2:12" s="10" customFormat="1" ht="14.85" customHeight="1">
      <c r="B70" s="149"/>
      <c r="C70" s="100"/>
      <c r="D70" s="150" t="s">
        <v>145</v>
      </c>
      <c r="E70" s="151"/>
      <c r="F70" s="151"/>
      <c r="G70" s="151"/>
      <c r="H70" s="151"/>
      <c r="I70" s="151"/>
      <c r="J70" s="152">
        <f>J193</f>
        <v>0</v>
      </c>
      <c r="K70" s="100"/>
      <c r="L70" s="153"/>
    </row>
    <row r="71" spans="2:12" s="10" customFormat="1" ht="14.85" customHeight="1">
      <c r="B71" s="149"/>
      <c r="C71" s="100"/>
      <c r="D71" s="150" t="s">
        <v>146</v>
      </c>
      <c r="E71" s="151"/>
      <c r="F71" s="151"/>
      <c r="G71" s="151"/>
      <c r="H71" s="151"/>
      <c r="I71" s="151"/>
      <c r="J71" s="152">
        <f>J210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147</v>
      </c>
      <c r="E72" s="151"/>
      <c r="F72" s="151"/>
      <c r="G72" s="151"/>
      <c r="H72" s="151"/>
      <c r="I72" s="151"/>
      <c r="J72" s="152">
        <f>J247</f>
        <v>0</v>
      </c>
      <c r="K72" s="100"/>
      <c r="L72" s="153"/>
    </row>
    <row r="73" spans="2:12" s="10" customFormat="1" ht="14.85" customHeight="1">
      <c r="B73" s="149"/>
      <c r="C73" s="100"/>
      <c r="D73" s="150" t="s">
        <v>148</v>
      </c>
      <c r="E73" s="151"/>
      <c r="F73" s="151"/>
      <c r="G73" s="151"/>
      <c r="H73" s="151"/>
      <c r="I73" s="151"/>
      <c r="J73" s="152">
        <f>J248</f>
        <v>0</v>
      </c>
      <c r="K73" s="100"/>
      <c r="L73" s="153"/>
    </row>
    <row r="74" spans="2:12" s="10" customFormat="1" ht="19.899999999999999" customHeight="1">
      <c r="B74" s="149"/>
      <c r="C74" s="100"/>
      <c r="D74" s="150" t="s">
        <v>149</v>
      </c>
      <c r="E74" s="151"/>
      <c r="F74" s="151"/>
      <c r="G74" s="151"/>
      <c r="H74" s="151"/>
      <c r="I74" s="151"/>
      <c r="J74" s="152">
        <f>J260</f>
        <v>0</v>
      </c>
      <c r="K74" s="100"/>
      <c r="L74" s="153"/>
    </row>
    <row r="75" spans="2:12" s="10" customFormat="1" ht="14.85" customHeight="1">
      <c r="B75" s="149"/>
      <c r="C75" s="100"/>
      <c r="D75" s="150" t="s">
        <v>150</v>
      </c>
      <c r="E75" s="151"/>
      <c r="F75" s="151"/>
      <c r="G75" s="151"/>
      <c r="H75" s="151"/>
      <c r="I75" s="151"/>
      <c r="J75" s="152">
        <f>J261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151</v>
      </c>
      <c r="E76" s="151"/>
      <c r="F76" s="151"/>
      <c r="G76" s="151"/>
      <c r="H76" s="151"/>
      <c r="I76" s="151"/>
      <c r="J76" s="152">
        <f>J265</f>
        <v>0</v>
      </c>
      <c r="K76" s="100"/>
      <c r="L76" s="153"/>
    </row>
    <row r="77" spans="2:12" s="10" customFormat="1" ht="14.85" customHeight="1">
      <c r="B77" s="149"/>
      <c r="C77" s="100"/>
      <c r="D77" s="150" t="s">
        <v>152</v>
      </c>
      <c r="E77" s="151"/>
      <c r="F77" s="151"/>
      <c r="G77" s="151"/>
      <c r="H77" s="151"/>
      <c r="I77" s="151"/>
      <c r="J77" s="152">
        <f>J266</f>
        <v>0</v>
      </c>
      <c r="K77" s="100"/>
      <c r="L77" s="153"/>
    </row>
    <row r="78" spans="2:12" s="10" customFormat="1" ht="14.85" customHeight="1">
      <c r="B78" s="149"/>
      <c r="C78" s="100"/>
      <c r="D78" s="150" t="s">
        <v>153</v>
      </c>
      <c r="E78" s="151"/>
      <c r="F78" s="151"/>
      <c r="G78" s="151"/>
      <c r="H78" s="151"/>
      <c r="I78" s="151"/>
      <c r="J78" s="152">
        <f>J294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154</v>
      </c>
      <c r="E79" s="151"/>
      <c r="F79" s="151"/>
      <c r="G79" s="151"/>
      <c r="H79" s="151"/>
      <c r="I79" s="151"/>
      <c r="J79" s="152">
        <f>J344</f>
        <v>0</v>
      </c>
      <c r="K79" s="100"/>
      <c r="L79" s="153"/>
    </row>
    <row r="80" spans="2:12" s="10" customFormat="1" ht="14.85" customHeight="1">
      <c r="B80" s="149"/>
      <c r="C80" s="100"/>
      <c r="D80" s="150" t="s">
        <v>155</v>
      </c>
      <c r="E80" s="151"/>
      <c r="F80" s="151"/>
      <c r="G80" s="151"/>
      <c r="H80" s="151"/>
      <c r="I80" s="151"/>
      <c r="J80" s="152">
        <f>J345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156</v>
      </c>
      <c r="E81" s="151"/>
      <c r="F81" s="151"/>
      <c r="G81" s="151"/>
      <c r="H81" s="151"/>
      <c r="I81" s="151"/>
      <c r="J81" s="152">
        <f>J372</f>
        <v>0</v>
      </c>
      <c r="K81" s="100"/>
      <c r="L81" s="153"/>
    </row>
    <row r="82" spans="1:31" s="10" customFormat="1" ht="14.85" customHeight="1">
      <c r="B82" s="149"/>
      <c r="C82" s="100"/>
      <c r="D82" s="150" t="s">
        <v>157</v>
      </c>
      <c r="E82" s="151"/>
      <c r="F82" s="151"/>
      <c r="G82" s="151"/>
      <c r="H82" s="151"/>
      <c r="I82" s="151"/>
      <c r="J82" s="152">
        <f>J373</f>
        <v>0</v>
      </c>
      <c r="K82" s="100"/>
      <c r="L82" s="153"/>
    </row>
    <row r="83" spans="1:31" s="10" customFormat="1" ht="14.85" customHeight="1">
      <c r="B83" s="149"/>
      <c r="C83" s="100"/>
      <c r="D83" s="150" t="s">
        <v>158</v>
      </c>
      <c r="E83" s="151"/>
      <c r="F83" s="151"/>
      <c r="G83" s="151"/>
      <c r="H83" s="151"/>
      <c r="I83" s="151"/>
      <c r="J83" s="152">
        <f>J404</f>
        <v>0</v>
      </c>
      <c r="K83" s="100"/>
      <c r="L83" s="153"/>
    </row>
    <row r="84" spans="1:31" s="10" customFormat="1" ht="21.75" customHeight="1">
      <c r="B84" s="149"/>
      <c r="C84" s="100"/>
      <c r="D84" s="150" t="s">
        <v>159</v>
      </c>
      <c r="E84" s="151"/>
      <c r="F84" s="151"/>
      <c r="G84" s="151"/>
      <c r="H84" s="151"/>
      <c r="I84" s="151"/>
      <c r="J84" s="152">
        <f>J405</f>
        <v>0</v>
      </c>
      <c r="K84" s="100"/>
      <c r="L84" s="153"/>
    </row>
    <row r="85" spans="1:31" s="10" customFormat="1" ht="21.75" customHeight="1">
      <c r="B85" s="149"/>
      <c r="C85" s="100"/>
      <c r="D85" s="150" t="s">
        <v>160</v>
      </c>
      <c r="E85" s="151"/>
      <c r="F85" s="151"/>
      <c r="G85" s="151"/>
      <c r="H85" s="151"/>
      <c r="I85" s="151"/>
      <c r="J85" s="152">
        <f>J411</f>
        <v>0</v>
      </c>
      <c r="K85" s="100"/>
      <c r="L85" s="153"/>
    </row>
    <row r="86" spans="1:31" s="9" customFormat="1" ht="24.95" customHeight="1">
      <c r="B86" s="143"/>
      <c r="C86" s="144"/>
      <c r="D86" s="145" t="s">
        <v>161</v>
      </c>
      <c r="E86" s="146"/>
      <c r="F86" s="146"/>
      <c r="G86" s="146"/>
      <c r="H86" s="146"/>
      <c r="I86" s="146"/>
      <c r="J86" s="147">
        <f>J414</f>
        <v>0</v>
      </c>
      <c r="K86" s="144"/>
      <c r="L86" s="148"/>
    </row>
    <row r="87" spans="1:31" s="10" customFormat="1" ht="19.899999999999999" customHeight="1">
      <c r="B87" s="149"/>
      <c r="C87" s="100"/>
      <c r="D87" s="150" t="s">
        <v>162</v>
      </c>
      <c r="E87" s="151"/>
      <c r="F87" s="151"/>
      <c r="G87" s="151"/>
      <c r="H87" s="151"/>
      <c r="I87" s="151"/>
      <c r="J87" s="152">
        <f>J415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163</v>
      </c>
      <c r="E88" s="151"/>
      <c r="F88" s="151"/>
      <c r="G88" s="151"/>
      <c r="H88" s="151"/>
      <c r="I88" s="151"/>
      <c r="J88" s="152">
        <f>J430</f>
        <v>0</v>
      </c>
      <c r="K88" s="100"/>
      <c r="L88" s="153"/>
    </row>
    <row r="89" spans="1:31" s="2" customFormat="1" ht="21.7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4" spans="1:31" s="2" customFormat="1" ht="6.95" customHeight="1">
      <c r="A94" s="37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4.95" customHeight="1">
      <c r="A95" s="37"/>
      <c r="B95" s="38"/>
      <c r="C95" s="26" t="s">
        <v>164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12" customHeight="1">
      <c r="A97" s="37"/>
      <c r="B97" s="38"/>
      <c r="C97" s="32" t="s">
        <v>16</v>
      </c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2" customFormat="1" ht="16.5" customHeight="1">
      <c r="A98" s="37"/>
      <c r="B98" s="38"/>
      <c r="C98" s="39"/>
      <c r="D98" s="39"/>
      <c r="E98" s="400" t="str">
        <f>E7</f>
        <v>Cyklostezka Ohře – Dalovice-Všeborovice</v>
      </c>
      <c r="F98" s="401"/>
      <c r="G98" s="401"/>
      <c r="H98" s="401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1" customFormat="1" ht="12" customHeight="1">
      <c r="B99" s="24"/>
      <c r="C99" s="32" t="s">
        <v>130</v>
      </c>
      <c r="D99" s="25"/>
      <c r="E99" s="25"/>
      <c r="F99" s="25"/>
      <c r="G99" s="25"/>
      <c r="H99" s="25"/>
      <c r="I99" s="25"/>
      <c r="J99" s="25"/>
      <c r="K99" s="25"/>
      <c r="L99" s="23"/>
    </row>
    <row r="100" spans="1:63" s="2" customFormat="1" ht="16.5" customHeight="1">
      <c r="A100" s="37"/>
      <c r="B100" s="38"/>
      <c r="C100" s="39"/>
      <c r="D100" s="39"/>
      <c r="E100" s="400" t="s">
        <v>131</v>
      </c>
      <c r="F100" s="399"/>
      <c r="G100" s="399"/>
      <c r="H100" s="39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2" customFormat="1" ht="12" customHeight="1">
      <c r="A101" s="37"/>
      <c r="B101" s="38"/>
      <c r="C101" s="32" t="s">
        <v>132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6.5" customHeight="1">
      <c r="A102" s="37"/>
      <c r="B102" s="38"/>
      <c r="C102" s="39"/>
      <c r="D102" s="39"/>
      <c r="E102" s="359" t="str">
        <f>E11</f>
        <v>SO 101.1 - Cyklostezka_úsek č. 1</v>
      </c>
      <c r="F102" s="399"/>
      <c r="G102" s="399"/>
      <c r="H102" s="39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2" customHeight="1">
      <c r="A104" s="37"/>
      <c r="B104" s="38"/>
      <c r="C104" s="32" t="s">
        <v>21</v>
      </c>
      <c r="D104" s="39"/>
      <c r="E104" s="39"/>
      <c r="F104" s="30" t="str">
        <f>F14</f>
        <v>Dalovice - Všeborovice</v>
      </c>
      <c r="G104" s="39"/>
      <c r="H104" s="39"/>
      <c r="I104" s="32" t="s">
        <v>23</v>
      </c>
      <c r="J104" s="62" t="str">
        <f>IF(J14="","",J14)</f>
        <v>3. 8. 2023</v>
      </c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15.2" customHeight="1">
      <c r="A106" s="37"/>
      <c r="B106" s="38"/>
      <c r="C106" s="32" t="s">
        <v>25</v>
      </c>
      <c r="D106" s="39"/>
      <c r="E106" s="39"/>
      <c r="F106" s="30" t="str">
        <f>E17</f>
        <v>Karlovarský kraj</v>
      </c>
      <c r="G106" s="39"/>
      <c r="H106" s="39"/>
      <c r="I106" s="32" t="s">
        <v>32</v>
      </c>
      <c r="J106" s="35" t="str">
        <f>E23</f>
        <v>PONTIKA s.r.o.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15.2" customHeight="1">
      <c r="A107" s="37"/>
      <c r="B107" s="38"/>
      <c r="C107" s="32" t="s">
        <v>30</v>
      </c>
      <c r="D107" s="39"/>
      <c r="E107" s="39"/>
      <c r="F107" s="30" t="str">
        <f>IF(E20="","",E20)</f>
        <v>Vyplň údaj</v>
      </c>
      <c r="G107" s="39"/>
      <c r="H107" s="39"/>
      <c r="I107" s="32" t="s">
        <v>36</v>
      </c>
      <c r="J107" s="35" t="str">
        <f>E26</f>
        <v xml:space="preserve"> </v>
      </c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0.3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11" customFormat="1" ht="29.25" customHeight="1">
      <c r="A109" s="154"/>
      <c r="B109" s="155"/>
      <c r="C109" s="156" t="s">
        <v>165</v>
      </c>
      <c r="D109" s="157" t="s">
        <v>59</v>
      </c>
      <c r="E109" s="157" t="s">
        <v>55</v>
      </c>
      <c r="F109" s="157" t="s">
        <v>56</v>
      </c>
      <c r="G109" s="157" t="s">
        <v>166</v>
      </c>
      <c r="H109" s="157" t="s">
        <v>167</v>
      </c>
      <c r="I109" s="157" t="s">
        <v>168</v>
      </c>
      <c r="J109" s="157" t="s">
        <v>137</v>
      </c>
      <c r="K109" s="158" t="s">
        <v>169</v>
      </c>
      <c r="L109" s="159"/>
      <c r="M109" s="71" t="s">
        <v>19</v>
      </c>
      <c r="N109" s="72" t="s">
        <v>44</v>
      </c>
      <c r="O109" s="72" t="s">
        <v>170</v>
      </c>
      <c r="P109" s="72" t="s">
        <v>171</v>
      </c>
      <c r="Q109" s="72" t="s">
        <v>172</v>
      </c>
      <c r="R109" s="72" t="s">
        <v>173</v>
      </c>
      <c r="S109" s="72" t="s">
        <v>174</v>
      </c>
      <c r="T109" s="73" t="s">
        <v>175</v>
      </c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</row>
    <row r="110" spans="1:63" s="2" customFormat="1" ht="22.9" customHeight="1">
      <c r="A110" s="37"/>
      <c r="B110" s="38"/>
      <c r="C110" s="78" t="s">
        <v>176</v>
      </c>
      <c r="D110" s="39"/>
      <c r="E110" s="39"/>
      <c r="F110" s="39"/>
      <c r="G110" s="39"/>
      <c r="H110" s="39"/>
      <c r="I110" s="39"/>
      <c r="J110" s="160">
        <f>BK110</f>
        <v>0</v>
      </c>
      <c r="K110" s="39"/>
      <c r="L110" s="42"/>
      <c r="M110" s="74"/>
      <c r="N110" s="161"/>
      <c r="O110" s="75"/>
      <c r="P110" s="162">
        <f>P111+P414</f>
        <v>0</v>
      </c>
      <c r="Q110" s="75"/>
      <c r="R110" s="162">
        <f>R111+R414</f>
        <v>324.91774300000003</v>
      </c>
      <c r="S110" s="75"/>
      <c r="T110" s="163">
        <f>T111+T414</f>
        <v>84.570000000000007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73</v>
      </c>
      <c r="AU110" s="20" t="s">
        <v>138</v>
      </c>
      <c r="BK110" s="164">
        <f>BK111+BK414</f>
        <v>0</v>
      </c>
    </row>
    <row r="111" spans="1:63" s="12" customFormat="1" ht="25.9" customHeight="1">
      <c r="B111" s="165"/>
      <c r="C111" s="166"/>
      <c r="D111" s="167" t="s">
        <v>73</v>
      </c>
      <c r="E111" s="168" t="s">
        <v>177</v>
      </c>
      <c r="F111" s="168" t="s">
        <v>178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P112+P247+P260+P265+P344+P372</f>
        <v>0</v>
      </c>
      <c r="Q111" s="173"/>
      <c r="R111" s="174">
        <f>R112+R247+R260+R265+R344+R372</f>
        <v>324.86384300000003</v>
      </c>
      <c r="S111" s="173"/>
      <c r="T111" s="175">
        <f>T112+T247+T260+T265+T344+T372</f>
        <v>82.01</v>
      </c>
      <c r="AR111" s="176" t="s">
        <v>81</v>
      </c>
      <c r="AT111" s="177" t="s">
        <v>73</v>
      </c>
      <c r="AU111" s="177" t="s">
        <v>74</v>
      </c>
      <c r="AY111" s="176" t="s">
        <v>179</v>
      </c>
      <c r="BK111" s="178">
        <f>BK112+BK247+BK260+BK265+BK344+BK372</f>
        <v>0</v>
      </c>
    </row>
    <row r="112" spans="1:63" s="12" customFormat="1" ht="22.9" customHeight="1">
      <c r="B112" s="165"/>
      <c r="C112" s="166"/>
      <c r="D112" s="167" t="s">
        <v>73</v>
      </c>
      <c r="E112" s="179" t="s">
        <v>81</v>
      </c>
      <c r="F112" s="179" t="s">
        <v>180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P113+P136+P159+P171+P193+P210</f>
        <v>0</v>
      </c>
      <c r="Q112" s="173"/>
      <c r="R112" s="174">
        <f>R113+R136+R159+R171+R193+R210</f>
        <v>2.5000000000000001E-2</v>
      </c>
      <c r="S112" s="173"/>
      <c r="T112" s="175">
        <f>T113+T136+T159+T171+T193+T210</f>
        <v>81.81</v>
      </c>
      <c r="AR112" s="176" t="s">
        <v>81</v>
      </c>
      <c r="AT112" s="177" t="s">
        <v>73</v>
      </c>
      <c r="AU112" s="177" t="s">
        <v>81</v>
      </c>
      <c r="AY112" s="176" t="s">
        <v>179</v>
      </c>
      <c r="BK112" s="178">
        <f>BK113+BK136+BK159+BK171+BK193+BK210</f>
        <v>0</v>
      </c>
    </row>
    <row r="113" spans="1:65" s="12" customFormat="1" ht="20.85" customHeight="1">
      <c r="B113" s="165"/>
      <c r="C113" s="166"/>
      <c r="D113" s="167" t="s">
        <v>73</v>
      </c>
      <c r="E113" s="179" t="s">
        <v>181</v>
      </c>
      <c r="F113" s="179" t="s">
        <v>182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SUM(P114:P135)</f>
        <v>0</v>
      </c>
      <c r="Q113" s="173"/>
      <c r="R113" s="174">
        <f>SUM(R114:R135)</f>
        <v>2.2200000000000001E-2</v>
      </c>
      <c r="S113" s="173"/>
      <c r="T113" s="175">
        <f>SUM(T114:T135)</f>
        <v>81.81</v>
      </c>
      <c r="AR113" s="176" t="s">
        <v>81</v>
      </c>
      <c r="AT113" s="177" t="s">
        <v>73</v>
      </c>
      <c r="AU113" s="177" t="s">
        <v>14</v>
      </c>
      <c r="AY113" s="176" t="s">
        <v>179</v>
      </c>
      <c r="BK113" s="178">
        <f>SUM(BK114:BK135)</f>
        <v>0</v>
      </c>
    </row>
    <row r="114" spans="1:65" s="2" customFormat="1" ht="24.2" customHeight="1">
      <c r="A114" s="37"/>
      <c r="B114" s="38"/>
      <c r="C114" s="181" t="s">
        <v>81</v>
      </c>
      <c r="D114" s="181" t="s">
        <v>183</v>
      </c>
      <c r="E114" s="182" t="s">
        <v>184</v>
      </c>
      <c r="F114" s="183" t="s">
        <v>185</v>
      </c>
      <c r="G114" s="184" t="s">
        <v>186</v>
      </c>
      <c r="H114" s="185">
        <v>444</v>
      </c>
      <c r="I114" s="186"/>
      <c r="J114" s="187">
        <f>ROUND(I114*H114,2)</f>
        <v>0</v>
      </c>
      <c r="K114" s="183" t="s">
        <v>187</v>
      </c>
      <c r="L114" s="42"/>
      <c r="M114" s="188" t="s">
        <v>19</v>
      </c>
      <c r="N114" s="189" t="s">
        <v>45</v>
      </c>
      <c r="O114" s="67"/>
      <c r="P114" s="190">
        <f>O114*H114</f>
        <v>0</v>
      </c>
      <c r="Q114" s="190">
        <v>5.0000000000000002E-5</v>
      </c>
      <c r="R114" s="190">
        <f>Q114*H114</f>
        <v>2.2200000000000001E-2</v>
      </c>
      <c r="S114" s="190">
        <v>0.115</v>
      </c>
      <c r="T114" s="191">
        <f>S114*H114</f>
        <v>51.06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188</v>
      </c>
      <c r="AT114" s="192" t="s">
        <v>183</v>
      </c>
      <c r="AU114" s="192" t="s">
        <v>189</v>
      </c>
      <c r="AY114" s="20" t="s">
        <v>179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81</v>
      </c>
      <c r="BK114" s="193">
        <f>ROUND(I114*H114,2)</f>
        <v>0</v>
      </c>
      <c r="BL114" s="20" t="s">
        <v>188</v>
      </c>
      <c r="BM114" s="192" t="s">
        <v>14</v>
      </c>
    </row>
    <row r="115" spans="1:65" s="2" customFormat="1">
      <c r="A115" s="37"/>
      <c r="B115" s="38"/>
      <c r="C115" s="39"/>
      <c r="D115" s="194" t="s">
        <v>190</v>
      </c>
      <c r="E115" s="39"/>
      <c r="F115" s="195" t="s">
        <v>191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190</v>
      </c>
      <c r="AU115" s="20" t="s">
        <v>189</v>
      </c>
    </row>
    <row r="116" spans="1:65" s="13" customFormat="1">
      <c r="B116" s="199"/>
      <c r="C116" s="200"/>
      <c r="D116" s="201" t="s">
        <v>192</v>
      </c>
      <c r="E116" s="202" t="s">
        <v>19</v>
      </c>
      <c r="F116" s="203" t="s">
        <v>193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189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3" customFormat="1">
      <c r="B117" s="199"/>
      <c r="C117" s="200"/>
      <c r="D117" s="201" t="s">
        <v>192</v>
      </c>
      <c r="E117" s="202" t="s">
        <v>19</v>
      </c>
      <c r="F117" s="203" t="s">
        <v>194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192</v>
      </c>
      <c r="AU117" s="209" t="s">
        <v>189</v>
      </c>
      <c r="AV117" s="13" t="s">
        <v>81</v>
      </c>
      <c r="AW117" s="13" t="s">
        <v>35</v>
      </c>
      <c r="AX117" s="13" t="s">
        <v>74</v>
      </c>
      <c r="AY117" s="209" t="s">
        <v>179</v>
      </c>
    </row>
    <row r="118" spans="1:65" s="13" customFormat="1">
      <c r="B118" s="199"/>
      <c r="C118" s="200"/>
      <c r="D118" s="201" t="s">
        <v>192</v>
      </c>
      <c r="E118" s="202" t="s">
        <v>19</v>
      </c>
      <c r="F118" s="203" t="s">
        <v>195</v>
      </c>
      <c r="G118" s="200"/>
      <c r="H118" s="202" t="s">
        <v>19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192</v>
      </c>
      <c r="AU118" s="209" t="s">
        <v>189</v>
      </c>
      <c r="AV118" s="13" t="s">
        <v>81</v>
      </c>
      <c r="AW118" s="13" t="s">
        <v>35</v>
      </c>
      <c r="AX118" s="13" t="s">
        <v>74</v>
      </c>
      <c r="AY118" s="209" t="s">
        <v>179</v>
      </c>
    </row>
    <row r="119" spans="1:65" s="13" customFormat="1">
      <c r="B119" s="199"/>
      <c r="C119" s="200"/>
      <c r="D119" s="201" t="s">
        <v>192</v>
      </c>
      <c r="E119" s="202" t="s">
        <v>19</v>
      </c>
      <c r="F119" s="203" t="s">
        <v>196</v>
      </c>
      <c r="G119" s="200"/>
      <c r="H119" s="202" t="s">
        <v>19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192</v>
      </c>
      <c r="AU119" s="209" t="s">
        <v>189</v>
      </c>
      <c r="AV119" s="13" t="s">
        <v>81</v>
      </c>
      <c r="AW119" s="13" t="s">
        <v>35</v>
      </c>
      <c r="AX119" s="13" t="s">
        <v>74</v>
      </c>
      <c r="AY119" s="209" t="s">
        <v>179</v>
      </c>
    </row>
    <row r="120" spans="1:65" s="13" customFormat="1">
      <c r="B120" s="199"/>
      <c r="C120" s="200"/>
      <c r="D120" s="201" t="s">
        <v>192</v>
      </c>
      <c r="E120" s="202" t="s">
        <v>19</v>
      </c>
      <c r="F120" s="203" t="s">
        <v>197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189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198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189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199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4" customFormat="1">
      <c r="B123" s="210"/>
      <c r="C123" s="211"/>
      <c r="D123" s="201" t="s">
        <v>192</v>
      </c>
      <c r="E123" s="212" t="s">
        <v>19</v>
      </c>
      <c r="F123" s="213" t="s">
        <v>200</v>
      </c>
      <c r="G123" s="211"/>
      <c r="H123" s="214">
        <v>444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192</v>
      </c>
      <c r="AU123" s="220" t="s">
        <v>189</v>
      </c>
      <c r="AV123" s="14" t="s">
        <v>14</v>
      </c>
      <c r="AW123" s="14" t="s">
        <v>35</v>
      </c>
      <c r="AX123" s="14" t="s">
        <v>74</v>
      </c>
      <c r="AY123" s="220" t="s">
        <v>179</v>
      </c>
    </row>
    <row r="124" spans="1:65" s="15" customFormat="1">
      <c r="B124" s="221"/>
      <c r="C124" s="222"/>
      <c r="D124" s="201" t="s">
        <v>192</v>
      </c>
      <c r="E124" s="223" t="s">
        <v>19</v>
      </c>
      <c r="F124" s="224" t="s">
        <v>201</v>
      </c>
      <c r="G124" s="222"/>
      <c r="H124" s="225">
        <v>444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189</v>
      </c>
      <c r="AV124" s="15" t="s">
        <v>188</v>
      </c>
      <c r="AW124" s="15" t="s">
        <v>35</v>
      </c>
      <c r="AX124" s="15" t="s">
        <v>81</v>
      </c>
      <c r="AY124" s="231" t="s">
        <v>179</v>
      </c>
    </row>
    <row r="125" spans="1:65" s="2" customFormat="1" ht="24.2" customHeight="1">
      <c r="A125" s="37"/>
      <c r="B125" s="38"/>
      <c r="C125" s="181" t="s">
        <v>14</v>
      </c>
      <c r="D125" s="181" t="s">
        <v>183</v>
      </c>
      <c r="E125" s="182" t="s">
        <v>202</v>
      </c>
      <c r="F125" s="183" t="s">
        <v>203</v>
      </c>
      <c r="G125" s="184" t="s">
        <v>204</v>
      </c>
      <c r="H125" s="185">
        <v>150</v>
      </c>
      <c r="I125" s="186"/>
      <c r="J125" s="187">
        <f>ROUND(I125*H125,2)</f>
        <v>0</v>
      </c>
      <c r="K125" s="183" t="s">
        <v>187</v>
      </c>
      <c r="L125" s="42"/>
      <c r="M125" s="188" t="s">
        <v>19</v>
      </c>
      <c r="N125" s="189" t="s">
        <v>45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0.20499999999999999</v>
      </c>
      <c r="T125" s="191">
        <f>S125*H125</f>
        <v>30.749999999999996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188</v>
      </c>
      <c r="AT125" s="192" t="s">
        <v>183</v>
      </c>
      <c r="AU125" s="192" t="s">
        <v>189</v>
      </c>
      <c r="AY125" s="20" t="s">
        <v>179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81</v>
      </c>
      <c r="BK125" s="193">
        <f>ROUND(I125*H125,2)</f>
        <v>0</v>
      </c>
      <c r="BL125" s="20" t="s">
        <v>188</v>
      </c>
      <c r="BM125" s="192" t="s">
        <v>188</v>
      </c>
    </row>
    <row r="126" spans="1:65" s="2" customFormat="1">
      <c r="A126" s="37"/>
      <c r="B126" s="38"/>
      <c r="C126" s="39"/>
      <c r="D126" s="194" t="s">
        <v>190</v>
      </c>
      <c r="E126" s="39"/>
      <c r="F126" s="195" t="s">
        <v>205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190</v>
      </c>
      <c r="AU126" s="20" t="s">
        <v>189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193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189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3" customFormat="1">
      <c r="B128" s="199"/>
      <c r="C128" s="200"/>
      <c r="D128" s="201" t="s">
        <v>192</v>
      </c>
      <c r="E128" s="202" t="s">
        <v>19</v>
      </c>
      <c r="F128" s="203" t="s">
        <v>194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192</v>
      </c>
      <c r="AU128" s="209" t="s">
        <v>189</v>
      </c>
      <c r="AV128" s="13" t="s">
        <v>81</v>
      </c>
      <c r="AW128" s="13" t="s">
        <v>35</v>
      </c>
      <c r="AX128" s="13" t="s">
        <v>74</v>
      </c>
      <c r="AY128" s="209" t="s">
        <v>179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195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189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196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3" customFormat="1">
      <c r="B131" s="199"/>
      <c r="C131" s="200"/>
      <c r="D131" s="201" t="s">
        <v>192</v>
      </c>
      <c r="E131" s="202" t="s">
        <v>19</v>
      </c>
      <c r="F131" s="203" t="s">
        <v>197</v>
      </c>
      <c r="G131" s="200"/>
      <c r="H131" s="202" t="s">
        <v>19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192</v>
      </c>
      <c r="AU131" s="209" t="s">
        <v>189</v>
      </c>
      <c r="AV131" s="13" t="s">
        <v>81</v>
      </c>
      <c r="AW131" s="13" t="s">
        <v>35</v>
      </c>
      <c r="AX131" s="13" t="s">
        <v>74</v>
      </c>
      <c r="AY131" s="209" t="s">
        <v>179</v>
      </c>
    </row>
    <row r="132" spans="1:65" s="13" customFormat="1">
      <c r="B132" s="199"/>
      <c r="C132" s="200"/>
      <c r="D132" s="201" t="s">
        <v>192</v>
      </c>
      <c r="E132" s="202" t="s">
        <v>19</v>
      </c>
      <c r="F132" s="203" t="s">
        <v>198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192</v>
      </c>
      <c r="AU132" s="209" t="s">
        <v>189</v>
      </c>
      <c r="AV132" s="13" t="s">
        <v>81</v>
      </c>
      <c r="AW132" s="13" t="s">
        <v>35</v>
      </c>
      <c r="AX132" s="13" t="s">
        <v>74</v>
      </c>
      <c r="AY132" s="209" t="s">
        <v>179</v>
      </c>
    </row>
    <row r="133" spans="1:65" s="13" customFormat="1">
      <c r="B133" s="199"/>
      <c r="C133" s="200"/>
      <c r="D133" s="201" t="s">
        <v>192</v>
      </c>
      <c r="E133" s="202" t="s">
        <v>19</v>
      </c>
      <c r="F133" s="203" t="s">
        <v>199</v>
      </c>
      <c r="G133" s="200"/>
      <c r="H133" s="202" t="s">
        <v>19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192</v>
      </c>
      <c r="AU133" s="209" t="s">
        <v>189</v>
      </c>
      <c r="AV133" s="13" t="s">
        <v>81</v>
      </c>
      <c r="AW133" s="13" t="s">
        <v>35</v>
      </c>
      <c r="AX133" s="13" t="s">
        <v>74</v>
      </c>
      <c r="AY133" s="209" t="s">
        <v>179</v>
      </c>
    </row>
    <row r="134" spans="1:65" s="14" customFormat="1">
      <c r="B134" s="210"/>
      <c r="C134" s="211"/>
      <c r="D134" s="201" t="s">
        <v>192</v>
      </c>
      <c r="E134" s="212" t="s">
        <v>19</v>
      </c>
      <c r="F134" s="213" t="s">
        <v>206</v>
      </c>
      <c r="G134" s="211"/>
      <c r="H134" s="214">
        <v>150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192</v>
      </c>
      <c r="AU134" s="220" t="s">
        <v>189</v>
      </c>
      <c r="AV134" s="14" t="s">
        <v>14</v>
      </c>
      <c r="AW134" s="14" t="s">
        <v>35</v>
      </c>
      <c r="AX134" s="14" t="s">
        <v>74</v>
      </c>
      <c r="AY134" s="220" t="s">
        <v>179</v>
      </c>
    </row>
    <row r="135" spans="1:65" s="15" customFormat="1">
      <c r="B135" s="221"/>
      <c r="C135" s="222"/>
      <c r="D135" s="201" t="s">
        <v>192</v>
      </c>
      <c r="E135" s="223" t="s">
        <v>19</v>
      </c>
      <c r="F135" s="224" t="s">
        <v>201</v>
      </c>
      <c r="G135" s="222"/>
      <c r="H135" s="225">
        <v>150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192</v>
      </c>
      <c r="AU135" s="231" t="s">
        <v>189</v>
      </c>
      <c r="AV135" s="15" t="s">
        <v>188</v>
      </c>
      <c r="AW135" s="15" t="s">
        <v>35</v>
      </c>
      <c r="AX135" s="15" t="s">
        <v>81</v>
      </c>
      <c r="AY135" s="231" t="s">
        <v>179</v>
      </c>
    </row>
    <row r="136" spans="1:65" s="12" customFormat="1" ht="20.85" customHeight="1">
      <c r="B136" s="165"/>
      <c r="C136" s="166"/>
      <c r="D136" s="167" t="s">
        <v>73</v>
      </c>
      <c r="E136" s="179" t="s">
        <v>207</v>
      </c>
      <c r="F136" s="179" t="s">
        <v>208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SUM(P137:P158)</f>
        <v>0</v>
      </c>
      <c r="Q136" s="173"/>
      <c r="R136" s="174">
        <f>SUM(R137:R158)</f>
        <v>0</v>
      </c>
      <c r="S136" s="173"/>
      <c r="T136" s="175">
        <f>SUM(T137:T158)</f>
        <v>0</v>
      </c>
      <c r="AR136" s="176" t="s">
        <v>81</v>
      </c>
      <c r="AT136" s="177" t="s">
        <v>73</v>
      </c>
      <c r="AU136" s="177" t="s">
        <v>14</v>
      </c>
      <c r="AY136" s="176" t="s">
        <v>179</v>
      </c>
      <c r="BK136" s="178">
        <f>SUM(BK137:BK158)</f>
        <v>0</v>
      </c>
    </row>
    <row r="137" spans="1:65" s="2" customFormat="1" ht="16.5" customHeight="1">
      <c r="A137" s="37"/>
      <c r="B137" s="38"/>
      <c r="C137" s="181" t="s">
        <v>189</v>
      </c>
      <c r="D137" s="181" t="s">
        <v>183</v>
      </c>
      <c r="E137" s="182" t="s">
        <v>209</v>
      </c>
      <c r="F137" s="183" t="s">
        <v>210</v>
      </c>
      <c r="G137" s="184" t="s">
        <v>186</v>
      </c>
      <c r="H137" s="185">
        <v>345.14299999999997</v>
      </c>
      <c r="I137" s="186"/>
      <c r="J137" s="187">
        <f>ROUND(I137*H137,2)</f>
        <v>0</v>
      </c>
      <c r="K137" s="183" t="s">
        <v>187</v>
      </c>
      <c r="L137" s="42"/>
      <c r="M137" s="188" t="s">
        <v>19</v>
      </c>
      <c r="N137" s="189" t="s">
        <v>45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188</v>
      </c>
      <c r="AT137" s="192" t="s">
        <v>183</v>
      </c>
      <c r="AU137" s="192" t="s">
        <v>189</v>
      </c>
      <c r="AY137" s="20" t="s">
        <v>179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81</v>
      </c>
      <c r="BK137" s="193">
        <f>ROUND(I137*H137,2)</f>
        <v>0</v>
      </c>
      <c r="BL137" s="20" t="s">
        <v>188</v>
      </c>
      <c r="BM137" s="192" t="s">
        <v>211</v>
      </c>
    </row>
    <row r="138" spans="1:65" s="2" customFormat="1">
      <c r="A138" s="37"/>
      <c r="B138" s="38"/>
      <c r="C138" s="39"/>
      <c r="D138" s="194" t="s">
        <v>190</v>
      </c>
      <c r="E138" s="39"/>
      <c r="F138" s="195" t="s">
        <v>212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190</v>
      </c>
      <c r="AU138" s="20" t="s">
        <v>189</v>
      </c>
    </row>
    <row r="139" spans="1:65" s="13" customFormat="1">
      <c r="B139" s="199"/>
      <c r="C139" s="200"/>
      <c r="D139" s="201" t="s">
        <v>192</v>
      </c>
      <c r="E139" s="202" t="s">
        <v>19</v>
      </c>
      <c r="F139" s="203" t="s">
        <v>193</v>
      </c>
      <c r="G139" s="200"/>
      <c r="H139" s="202" t="s">
        <v>19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192</v>
      </c>
      <c r="AU139" s="209" t="s">
        <v>189</v>
      </c>
      <c r="AV139" s="13" t="s">
        <v>81</v>
      </c>
      <c r="AW139" s="13" t="s">
        <v>35</v>
      </c>
      <c r="AX139" s="13" t="s">
        <v>74</v>
      </c>
      <c r="AY139" s="209" t="s">
        <v>179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194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189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3" customFormat="1">
      <c r="B141" s="199"/>
      <c r="C141" s="200"/>
      <c r="D141" s="201" t="s">
        <v>192</v>
      </c>
      <c r="E141" s="202" t="s">
        <v>19</v>
      </c>
      <c r="F141" s="203" t="s">
        <v>195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192</v>
      </c>
      <c r="AU141" s="209" t="s">
        <v>189</v>
      </c>
      <c r="AV141" s="13" t="s">
        <v>81</v>
      </c>
      <c r="AW141" s="13" t="s">
        <v>35</v>
      </c>
      <c r="AX141" s="13" t="s">
        <v>74</v>
      </c>
      <c r="AY141" s="209" t="s">
        <v>179</v>
      </c>
    </row>
    <row r="142" spans="1:65" s="13" customFormat="1">
      <c r="B142" s="199"/>
      <c r="C142" s="200"/>
      <c r="D142" s="201" t="s">
        <v>192</v>
      </c>
      <c r="E142" s="202" t="s">
        <v>19</v>
      </c>
      <c r="F142" s="203" t="s">
        <v>196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192</v>
      </c>
      <c r="AU142" s="209" t="s">
        <v>189</v>
      </c>
      <c r="AV142" s="13" t="s">
        <v>81</v>
      </c>
      <c r="AW142" s="13" t="s">
        <v>35</v>
      </c>
      <c r="AX142" s="13" t="s">
        <v>74</v>
      </c>
      <c r="AY142" s="209" t="s">
        <v>179</v>
      </c>
    </row>
    <row r="143" spans="1:65" s="13" customFormat="1">
      <c r="B143" s="199"/>
      <c r="C143" s="200"/>
      <c r="D143" s="201" t="s">
        <v>192</v>
      </c>
      <c r="E143" s="202" t="s">
        <v>19</v>
      </c>
      <c r="F143" s="203" t="s">
        <v>197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192</v>
      </c>
      <c r="AU143" s="209" t="s">
        <v>189</v>
      </c>
      <c r="AV143" s="13" t="s">
        <v>81</v>
      </c>
      <c r="AW143" s="13" t="s">
        <v>35</v>
      </c>
      <c r="AX143" s="13" t="s">
        <v>74</v>
      </c>
      <c r="AY143" s="209" t="s">
        <v>179</v>
      </c>
    </row>
    <row r="144" spans="1:65" s="13" customFormat="1">
      <c r="B144" s="199"/>
      <c r="C144" s="200"/>
      <c r="D144" s="201" t="s">
        <v>192</v>
      </c>
      <c r="E144" s="202" t="s">
        <v>19</v>
      </c>
      <c r="F144" s="203" t="s">
        <v>198</v>
      </c>
      <c r="G144" s="200"/>
      <c r="H144" s="202" t="s">
        <v>19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192</v>
      </c>
      <c r="AU144" s="209" t="s">
        <v>189</v>
      </c>
      <c r="AV144" s="13" t="s">
        <v>81</v>
      </c>
      <c r="AW144" s="13" t="s">
        <v>35</v>
      </c>
      <c r="AX144" s="13" t="s">
        <v>74</v>
      </c>
      <c r="AY144" s="209" t="s">
        <v>179</v>
      </c>
    </row>
    <row r="145" spans="1:65" s="13" customFormat="1">
      <c r="B145" s="199"/>
      <c r="C145" s="200"/>
      <c r="D145" s="201" t="s">
        <v>192</v>
      </c>
      <c r="E145" s="202" t="s">
        <v>19</v>
      </c>
      <c r="F145" s="203" t="s">
        <v>199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192</v>
      </c>
      <c r="AU145" s="209" t="s">
        <v>189</v>
      </c>
      <c r="AV145" s="13" t="s">
        <v>81</v>
      </c>
      <c r="AW145" s="13" t="s">
        <v>35</v>
      </c>
      <c r="AX145" s="13" t="s">
        <v>74</v>
      </c>
      <c r="AY145" s="209" t="s">
        <v>179</v>
      </c>
    </row>
    <row r="146" spans="1:65" s="14" customFormat="1">
      <c r="B146" s="210"/>
      <c r="C146" s="211"/>
      <c r="D146" s="201" t="s">
        <v>192</v>
      </c>
      <c r="E146" s="212" t="s">
        <v>19</v>
      </c>
      <c r="F146" s="213" t="s">
        <v>213</v>
      </c>
      <c r="G146" s="211"/>
      <c r="H146" s="214">
        <v>345.14299999999997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192</v>
      </c>
      <c r="AU146" s="220" t="s">
        <v>189</v>
      </c>
      <c r="AV146" s="14" t="s">
        <v>14</v>
      </c>
      <c r="AW146" s="14" t="s">
        <v>35</v>
      </c>
      <c r="AX146" s="14" t="s">
        <v>74</v>
      </c>
      <c r="AY146" s="220" t="s">
        <v>179</v>
      </c>
    </row>
    <row r="147" spans="1:65" s="15" customFormat="1">
      <c r="B147" s="221"/>
      <c r="C147" s="222"/>
      <c r="D147" s="201" t="s">
        <v>192</v>
      </c>
      <c r="E147" s="223" t="s">
        <v>19</v>
      </c>
      <c r="F147" s="224" t="s">
        <v>201</v>
      </c>
      <c r="G147" s="222"/>
      <c r="H147" s="225">
        <v>345.14299999999997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192</v>
      </c>
      <c r="AU147" s="231" t="s">
        <v>189</v>
      </c>
      <c r="AV147" s="15" t="s">
        <v>188</v>
      </c>
      <c r="AW147" s="15" t="s">
        <v>35</v>
      </c>
      <c r="AX147" s="15" t="s">
        <v>81</v>
      </c>
      <c r="AY147" s="231" t="s">
        <v>179</v>
      </c>
    </row>
    <row r="148" spans="1:65" s="2" customFormat="1" ht="21.75" customHeight="1">
      <c r="A148" s="37"/>
      <c r="B148" s="38"/>
      <c r="C148" s="181" t="s">
        <v>188</v>
      </c>
      <c r="D148" s="181" t="s">
        <v>183</v>
      </c>
      <c r="E148" s="182" t="s">
        <v>214</v>
      </c>
      <c r="F148" s="183" t="s">
        <v>215</v>
      </c>
      <c r="G148" s="184" t="s">
        <v>216</v>
      </c>
      <c r="H148" s="185">
        <v>117</v>
      </c>
      <c r="I148" s="186"/>
      <c r="J148" s="187">
        <f>ROUND(I148*H148,2)</f>
        <v>0</v>
      </c>
      <c r="K148" s="183" t="s">
        <v>187</v>
      </c>
      <c r="L148" s="42"/>
      <c r="M148" s="188" t="s">
        <v>19</v>
      </c>
      <c r="N148" s="189" t="s">
        <v>45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188</v>
      </c>
      <c r="AT148" s="192" t="s">
        <v>183</v>
      </c>
      <c r="AU148" s="192" t="s">
        <v>189</v>
      </c>
      <c r="AY148" s="20" t="s">
        <v>179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81</v>
      </c>
      <c r="BK148" s="193">
        <f>ROUND(I148*H148,2)</f>
        <v>0</v>
      </c>
      <c r="BL148" s="20" t="s">
        <v>188</v>
      </c>
      <c r="BM148" s="192" t="s">
        <v>217</v>
      </c>
    </row>
    <row r="149" spans="1:65" s="2" customFormat="1">
      <c r="A149" s="37"/>
      <c r="B149" s="38"/>
      <c r="C149" s="39"/>
      <c r="D149" s="194" t="s">
        <v>190</v>
      </c>
      <c r="E149" s="39"/>
      <c r="F149" s="195" t="s">
        <v>218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190</v>
      </c>
      <c r="AU149" s="20" t="s">
        <v>189</v>
      </c>
    </row>
    <row r="150" spans="1:65" s="13" customFormat="1">
      <c r="B150" s="199"/>
      <c r="C150" s="200"/>
      <c r="D150" s="201" t="s">
        <v>192</v>
      </c>
      <c r="E150" s="202" t="s">
        <v>19</v>
      </c>
      <c r="F150" s="203" t="s">
        <v>193</v>
      </c>
      <c r="G150" s="200"/>
      <c r="H150" s="202" t="s">
        <v>19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192</v>
      </c>
      <c r="AU150" s="209" t="s">
        <v>189</v>
      </c>
      <c r="AV150" s="13" t="s">
        <v>81</v>
      </c>
      <c r="AW150" s="13" t="s">
        <v>35</v>
      </c>
      <c r="AX150" s="13" t="s">
        <v>74</v>
      </c>
      <c r="AY150" s="209" t="s">
        <v>179</v>
      </c>
    </row>
    <row r="151" spans="1:65" s="13" customFormat="1">
      <c r="B151" s="199"/>
      <c r="C151" s="200"/>
      <c r="D151" s="201" t="s">
        <v>192</v>
      </c>
      <c r="E151" s="202" t="s">
        <v>19</v>
      </c>
      <c r="F151" s="203" t="s">
        <v>194</v>
      </c>
      <c r="G151" s="200"/>
      <c r="H151" s="202" t="s">
        <v>19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192</v>
      </c>
      <c r="AU151" s="209" t="s">
        <v>189</v>
      </c>
      <c r="AV151" s="13" t="s">
        <v>81</v>
      </c>
      <c r="AW151" s="13" t="s">
        <v>35</v>
      </c>
      <c r="AX151" s="13" t="s">
        <v>74</v>
      </c>
      <c r="AY151" s="209" t="s">
        <v>179</v>
      </c>
    </row>
    <row r="152" spans="1:65" s="13" customFormat="1">
      <c r="B152" s="199"/>
      <c r="C152" s="200"/>
      <c r="D152" s="201" t="s">
        <v>192</v>
      </c>
      <c r="E152" s="202" t="s">
        <v>19</v>
      </c>
      <c r="F152" s="203" t="s">
        <v>195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192</v>
      </c>
      <c r="AU152" s="209" t="s">
        <v>189</v>
      </c>
      <c r="AV152" s="13" t="s">
        <v>81</v>
      </c>
      <c r="AW152" s="13" t="s">
        <v>35</v>
      </c>
      <c r="AX152" s="13" t="s">
        <v>74</v>
      </c>
      <c r="AY152" s="209" t="s">
        <v>179</v>
      </c>
    </row>
    <row r="153" spans="1:65" s="13" customFormat="1">
      <c r="B153" s="199"/>
      <c r="C153" s="200"/>
      <c r="D153" s="201" t="s">
        <v>192</v>
      </c>
      <c r="E153" s="202" t="s">
        <v>19</v>
      </c>
      <c r="F153" s="203" t="s">
        <v>196</v>
      </c>
      <c r="G153" s="200"/>
      <c r="H153" s="202" t="s">
        <v>19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192</v>
      </c>
      <c r="AU153" s="209" t="s">
        <v>189</v>
      </c>
      <c r="AV153" s="13" t="s">
        <v>81</v>
      </c>
      <c r="AW153" s="13" t="s">
        <v>35</v>
      </c>
      <c r="AX153" s="13" t="s">
        <v>74</v>
      </c>
      <c r="AY153" s="209" t="s">
        <v>179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197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189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3" customFormat="1">
      <c r="B155" s="199"/>
      <c r="C155" s="200"/>
      <c r="D155" s="201" t="s">
        <v>192</v>
      </c>
      <c r="E155" s="202" t="s">
        <v>19</v>
      </c>
      <c r="F155" s="203" t="s">
        <v>198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192</v>
      </c>
      <c r="AU155" s="209" t="s">
        <v>189</v>
      </c>
      <c r="AV155" s="13" t="s">
        <v>81</v>
      </c>
      <c r="AW155" s="13" t="s">
        <v>35</v>
      </c>
      <c r="AX155" s="13" t="s">
        <v>74</v>
      </c>
      <c r="AY155" s="209" t="s">
        <v>179</v>
      </c>
    </row>
    <row r="156" spans="1:65" s="13" customFormat="1">
      <c r="B156" s="199"/>
      <c r="C156" s="200"/>
      <c r="D156" s="201" t="s">
        <v>192</v>
      </c>
      <c r="E156" s="202" t="s">
        <v>19</v>
      </c>
      <c r="F156" s="203" t="s">
        <v>199</v>
      </c>
      <c r="G156" s="200"/>
      <c r="H156" s="202" t="s">
        <v>19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192</v>
      </c>
      <c r="AU156" s="209" t="s">
        <v>189</v>
      </c>
      <c r="AV156" s="13" t="s">
        <v>81</v>
      </c>
      <c r="AW156" s="13" t="s">
        <v>35</v>
      </c>
      <c r="AX156" s="13" t="s">
        <v>74</v>
      </c>
      <c r="AY156" s="209" t="s">
        <v>179</v>
      </c>
    </row>
    <row r="157" spans="1:65" s="14" customFormat="1">
      <c r="B157" s="210"/>
      <c r="C157" s="211"/>
      <c r="D157" s="201" t="s">
        <v>192</v>
      </c>
      <c r="E157" s="212" t="s">
        <v>19</v>
      </c>
      <c r="F157" s="213" t="s">
        <v>219</v>
      </c>
      <c r="G157" s="211"/>
      <c r="H157" s="214">
        <v>117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192</v>
      </c>
      <c r="AU157" s="220" t="s">
        <v>189</v>
      </c>
      <c r="AV157" s="14" t="s">
        <v>14</v>
      </c>
      <c r="AW157" s="14" t="s">
        <v>35</v>
      </c>
      <c r="AX157" s="14" t="s">
        <v>74</v>
      </c>
      <c r="AY157" s="220" t="s">
        <v>179</v>
      </c>
    </row>
    <row r="158" spans="1:65" s="15" customFormat="1">
      <c r="B158" s="221"/>
      <c r="C158" s="222"/>
      <c r="D158" s="201" t="s">
        <v>192</v>
      </c>
      <c r="E158" s="223" t="s">
        <v>19</v>
      </c>
      <c r="F158" s="224" t="s">
        <v>201</v>
      </c>
      <c r="G158" s="222"/>
      <c r="H158" s="225">
        <v>117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192</v>
      </c>
      <c r="AU158" s="231" t="s">
        <v>189</v>
      </c>
      <c r="AV158" s="15" t="s">
        <v>188</v>
      </c>
      <c r="AW158" s="15" t="s">
        <v>35</v>
      </c>
      <c r="AX158" s="15" t="s">
        <v>81</v>
      </c>
      <c r="AY158" s="231" t="s">
        <v>179</v>
      </c>
    </row>
    <row r="159" spans="1:65" s="12" customFormat="1" ht="20.85" customHeight="1">
      <c r="B159" s="165"/>
      <c r="C159" s="166"/>
      <c r="D159" s="167" t="s">
        <v>73</v>
      </c>
      <c r="E159" s="179" t="s">
        <v>220</v>
      </c>
      <c r="F159" s="179" t="s">
        <v>221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SUM(P160:P170)</f>
        <v>0</v>
      </c>
      <c r="Q159" s="173"/>
      <c r="R159" s="174">
        <f>SUM(R160:R170)</f>
        <v>0</v>
      </c>
      <c r="S159" s="173"/>
      <c r="T159" s="175">
        <f>SUM(T160:T170)</f>
        <v>0</v>
      </c>
      <c r="AR159" s="176" t="s">
        <v>81</v>
      </c>
      <c r="AT159" s="177" t="s">
        <v>73</v>
      </c>
      <c r="AU159" s="177" t="s">
        <v>14</v>
      </c>
      <c r="AY159" s="176" t="s">
        <v>179</v>
      </c>
      <c r="BK159" s="178">
        <f>SUM(BK160:BK170)</f>
        <v>0</v>
      </c>
    </row>
    <row r="160" spans="1:65" s="2" customFormat="1" ht="16.5" customHeight="1">
      <c r="A160" s="37"/>
      <c r="B160" s="38"/>
      <c r="C160" s="181" t="s">
        <v>222</v>
      </c>
      <c r="D160" s="181" t="s">
        <v>183</v>
      </c>
      <c r="E160" s="182" t="s">
        <v>223</v>
      </c>
      <c r="F160" s="183" t="s">
        <v>224</v>
      </c>
      <c r="G160" s="184" t="s">
        <v>216</v>
      </c>
      <c r="H160" s="185">
        <v>12.15</v>
      </c>
      <c r="I160" s="186"/>
      <c r="J160" s="187">
        <f>ROUND(I160*H160,2)</f>
        <v>0</v>
      </c>
      <c r="K160" s="183" t="s">
        <v>187</v>
      </c>
      <c r="L160" s="42"/>
      <c r="M160" s="188" t="s">
        <v>19</v>
      </c>
      <c r="N160" s="189" t="s">
        <v>45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188</v>
      </c>
      <c r="AT160" s="192" t="s">
        <v>183</v>
      </c>
      <c r="AU160" s="192" t="s">
        <v>189</v>
      </c>
      <c r="AY160" s="20" t="s">
        <v>179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81</v>
      </c>
      <c r="BK160" s="193">
        <f>ROUND(I160*H160,2)</f>
        <v>0</v>
      </c>
      <c r="BL160" s="20" t="s">
        <v>188</v>
      </c>
      <c r="BM160" s="192" t="s">
        <v>225</v>
      </c>
    </row>
    <row r="161" spans="1:65" s="2" customFormat="1">
      <c r="A161" s="37"/>
      <c r="B161" s="38"/>
      <c r="C161" s="39"/>
      <c r="D161" s="194" t="s">
        <v>190</v>
      </c>
      <c r="E161" s="39"/>
      <c r="F161" s="195" t="s">
        <v>226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190</v>
      </c>
      <c r="AU161" s="20" t="s">
        <v>189</v>
      </c>
    </row>
    <row r="162" spans="1:65" s="13" customFormat="1">
      <c r="B162" s="199"/>
      <c r="C162" s="200"/>
      <c r="D162" s="201" t="s">
        <v>192</v>
      </c>
      <c r="E162" s="202" t="s">
        <v>19</v>
      </c>
      <c r="F162" s="203" t="s">
        <v>193</v>
      </c>
      <c r="G162" s="200"/>
      <c r="H162" s="202" t="s">
        <v>19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192</v>
      </c>
      <c r="AU162" s="209" t="s">
        <v>189</v>
      </c>
      <c r="AV162" s="13" t="s">
        <v>81</v>
      </c>
      <c r="AW162" s="13" t="s">
        <v>35</v>
      </c>
      <c r="AX162" s="13" t="s">
        <v>74</v>
      </c>
      <c r="AY162" s="209" t="s">
        <v>179</v>
      </c>
    </row>
    <row r="163" spans="1:65" s="13" customFormat="1">
      <c r="B163" s="199"/>
      <c r="C163" s="200"/>
      <c r="D163" s="201" t="s">
        <v>192</v>
      </c>
      <c r="E163" s="202" t="s">
        <v>19</v>
      </c>
      <c r="F163" s="203" t="s">
        <v>194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192</v>
      </c>
      <c r="AU163" s="209" t="s">
        <v>189</v>
      </c>
      <c r="AV163" s="13" t="s">
        <v>81</v>
      </c>
      <c r="AW163" s="13" t="s">
        <v>35</v>
      </c>
      <c r="AX163" s="13" t="s">
        <v>74</v>
      </c>
      <c r="AY163" s="209" t="s">
        <v>179</v>
      </c>
    </row>
    <row r="164" spans="1:65" s="13" customFormat="1">
      <c r="B164" s="199"/>
      <c r="C164" s="200"/>
      <c r="D164" s="201" t="s">
        <v>192</v>
      </c>
      <c r="E164" s="202" t="s">
        <v>19</v>
      </c>
      <c r="F164" s="203" t="s">
        <v>195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192</v>
      </c>
      <c r="AU164" s="209" t="s">
        <v>189</v>
      </c>
      <c r="AV164" s="13" t="s">
        <v>81</v>
      </c>
      <c r="AW164" s="13" t="s">
        <v>35</v>
      </c>
      <c r="AX164" s="13" t="s">
        <v>74</v>
      </c>
      <c r="AY164" s="209" t="s">
        <v>179</v>
      </c>
    </row>
    <row r="165" spans="1:65" s="13" customFormat="1">
      <c r="B165" s="199"/>
      <c r="C165" s="200"/>
      <c r="D165" s="201" t="s">
        <v>192</v>
      </c>
      <c r="E165" s="202" t="s">
        <v>19</v>
      </c>
      <c r="F165" s="203" t="s">
        <v>196</v>
      </c>
      <c r="G165" s="200"/>
      <c r="H165" s="202" t="s">
        <v>19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192</v>
      </c>
      <c r="AU165" s="209" t="s">
        <v>189</v>
      </c>
      <c r="AV165" s="13" t="s">
        <v>81</v>
      </c>
      <c r="AW165" s="13" t="s">
        <v>35</v>
      </c>
      <c r="AX165" s="13" t="s">
        <v>74</v>
      </c>
      <c r="AY165" s="209" t="s">
        <v>179</v>
      </c>
    </row>
    <row r="166" spans="1:65" s="13" customFormat="1">
      <c r="B166" s="199"/>
      <c r="C166" s="200"/>
      <c r="D166" s="201" t="s">
        <v>192</v>
      </c>
      <c r="E166" s="202" t="s">
        <v>19</v>
      </c>
      <c r="F166" s="203" t="s">
        <v>197</v>
      </c>
      <c r="G166" s="200"/>
      <c r="H166" s="202" t="s">
        <v>19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192</v>
      </c>
      <c r="AU166" s="209" t="s">
        <v>189</v>
      </c>
      <c r="AV166" s="13" t="s">
        <v>81</v>
      </c>
      <c r="AW166" s="13" t="s">
        <v>35</v>
      </c>
      <c r="AX166" s="13" t="s">
        <v>74</v>
      </c>
      <c r="AY166" s="209" t="s">
        <v>179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198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3" customFormat="1">
      <c r="B168" s="199"/>
      <c r="C168" s="200"/>
      <c r="D168" s="201" t="s">
        <v>192</v>
      </c>
      <c r="E168" s="202" t="s">
        <v>19</v>
      </c>
      <c r="F168" s="203" t="s">
        <v>227</v>
      </c>
      <c r="G168" s="200"/>
      <c r="H168" s="202" t="s">
        <v>19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192</v>
      </c>
      <c r="AU168" s="209" t="s">
        <v>189</v>
      </c>
      <c r="AV168" s="13" t="s">
        <v>81</v>
      </c>
      <c r="AW168" s="13" t="s">
        <v>35</v>
      </c>
      <c r="AX168" s="13" t="s">
        <v>74</v>
      </c>
      <c r="AY168" s="209" t="s">
        <v>179</v>
      </c>
    </row>
    <row r="169" spans="1:65" s="14" customFormat="1">
      <c r="B169" s="210"/>
      <c r="C169" s="211"/>
      <c r="D169" s="201" t="s">
        <v>192</v>
      </c>
      <c r="E169" s="212" t="s">
        <v>19</v>
      </c>
      <c r="F169" s="213" t="s">
        <v>228</v>
      </c>
      <c r="G169" s="211"/>
      <c r="H169" s="214">
        <v>12.15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192</v>
      </c>
      <c r="AU169" s="220" t="s">
        <v>189</v>
      </c>
      <c r="AV169" s="14" t="s">
        <v>14</v>
      </c>
      <c r="AW169" s="14" t="s">
        <v>35</v>
      </c>
      <c r="AX169" s="14" t="s">
        <v>74</v>
      </c>
      <c r="AY169" s="220" t="s">
        <v>179</v>
      </c>
    </row>
    <row r="170" spans="1:65" s="15" customFormat="1">
      <c r="B170" s="221"/>
      <c r="C170" s="222"/>
      <c r="D170" s="201" t="s">
        <v>192</v>
      </c>
      <c r="E170" s="223" t="s">
        <v>19</v>
      </c>
      <c r="F170" s="224" t="s">
        <v>201</v>
      </c>
      <c r="G170" s="222"/>
      <c r="H170" s="225">
        <v>12.15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192</v>
      </c>
      <c r="AU170" s="231" t="s">
        <v>189</v>
      </c>
      <c r="AV170" s="15" t="s">
        <v>188</v>
      </c>
      <c r="AW170" s="15" t="s">
        <v>35</v>
      </c>
      <c r="AX170" s="15" t="s">
        <v>81</v>
      </c>
      <c r="AY170" s="231" t="s">
        <v>179</v>
      </c>
    </row>
    <row r="171" spans="1:65" s="12" customFormat="1" ht="20.85" customHeight="1">
      <c r="B171" s="165"/>
      <c r="C171" s="166"/>
      <c r="D171" s="167" t="s">
        <v>73</v>
      </c>
      <c r="E171" s="179" t="s">
        <v>229</v>
      </c>
      <c r="F171" s="179" t="s">
        <v>230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SUM(P172:P192)</f>
        <v>0</v>
      </c>
      <c r="Q171" s="173"/>
      <c r="R171" s="174">
        <f>SUM(R172:R192)</f>
        <v>0</v>
      </c>
      <c r="S171" s="173"/>
      <c r="T171" s="175">
        <f>SUM(T172:T192)</f>
        <v>0</v>
      </c>
      <c r="AR171" s="176" t="s">
        <v>81</v>
      </c>
      <c r="AT171" s="177" t="s">
        <v>73</v>
      </c>
      <c r="AU171" s="177" t="s">
        <v>14</v>
      </c>
      <c r="AY171" s="176" t="s">
        <v>179</v>
      </c>
      <c r="BK171" s="178">
        <f>SUM(BK172:BK192)</f>
        <v>0</v>
      </c>
    </row>
    <row r="172" spans="1:65" s="2" customFormat="1" ht="37.9" customHeight="1">
      <c r="A172" s="37"/>
      <c r="B172" s="38"/>
      <c r="C172" s="181" t="s">
        <v>211</v>
      </c>
      <c r="D172" s="181" t="s">
        <v>183</v>
      </c>
      <c r="E172" s="182" t="s">
        <v>231</v>
      </c>
      <c r="F172" s="183" t="s">
        <v>232</v>
      </c>
      <c r="G172" s="184" t="s">
        <v>216</v>
      </c>
      <c r="H172" s="185">
        <v>190.887</v>
      </c>
      <c r="I172" s="186"/>
      <c r="J172" s="187">
        <f>ROUND(I172*H172,2)</f>
        <v>0</v>
      </c>
      <c r="K172" s="183" t="s">
        <v>187</v>
      </c>
      <c r="L172" s="42"/>
      <c r="M172" s="188" t="s">
        <v>19</v>
      </c>
      <c r="N172" s="189" t="s">
        <v>45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188</v>
      </c>
      <c r="AT172" s="192" t="s">
        <v>183</v>
      </c>
      <c r="AU172" s="192" t="s">
        <v>189</v>
      </c>
      <c r="AY172" s="20" t="s">
        <v>179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81</v>
      </c>
      <c r="BK172" s="193">
        <f>ROUND(I172*H172,2)</f>
        <v>0</v>
      </c>
      <c r="BL172" s="20" t="s">
        <v>188</v>
      </c>
      <c r="BM172" s="192" t="s">
        <v>233</v>
      </c>
    </row>
    <row r="173" spans="1:65" s="2" customFormat="1">
      <c r="A173" s="37"/>
      <c r="B173" s="38"/>
      <c r="C173" s="39"/>
      <c r="D173" s="194" t="s">
        <v>190</v>
      </c>
      <c r="E173" s="39"/>
      <c r="F173" s="195" t="s">
        <v>234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190</v>
      </c>
      <c r="AU173" s="20" t="s">
        <v>189</v>
      </c>
    </row>
    <row r="174" spans="1:65" s="13" customFormat="1">
      <c r="B174" s="199"/>
      <c r="C174" s="200"/>
      <c r="D174" s="201" t="s">
        <v>192</v>
      </c>
      <c r="E174" s="202" t="s">
        <v>19</v>
      </c>
      <c r="F174" s="203" t="s">
        <v>235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192</v>
      </c>
      <c r="AU174" s="209" t="s">
        <v>189</v>
      </c>
      <c r="AV174" s="13" t="s">
        <v>81</v>
      </c>
      <c r="AW174" s="13" t="s">
        <v>35</v>
      </c>
      <c r="AX174" s="13" t="s">
        <v>74</v>
      </c>
      <c r="AY174" s="209" t="s">
        <v>179</v>
      </c>
    </row>
    <row r="175" spans="1:65" s="13" customFormat="1">
      <c r="B175" s="199"/>
      <c r="C175" s="200"/>
      <c r="D175" s="201" t="s">
        <v>192</v>
      </c>
      <c r="E175" s="202" t="s">
        <v>19</v>
      </c>
      <c r="F175" s="203" t="s">
        <v>236</v>
      </c>
      <c r="G175" s="200"/>
      <c r="H175" s="202" t="s">
        <v>19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192</v>
      </c>
      <c r="AU175" s="209" t="s">
        <v>189</v>
      </c>
      <c r="AV175" s="13" t="s">
        <v>81</v>
      </c>
      <c r="AW175" s="13" t="s">
        <v>35</v>
      </c>
      <c r="AX175" s="13" t="s">
        <v>74</v>
      </c>
      <c r="AY175" s="209" t="s">
        <v>179</v>
      </c>
    </row>
    <row r="176" spans="1:65" s="14" customFormat="1">
      <c r="B176" s="210"/>
      <c r="C176" s="211"/>
      <c r="D176" s="201" t="s">
        <v>192</v>
      </c>
      <c r="E176" s="212" t="s">
        <v>19</v>
      </c>
      <c r="F176" s="213" t="s">
        <v>237</v>
      </c>
      <c r="G176" s="211"/>
      <c r="H176" s="214">
        <v>52.83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192</v>
      </c>
      <c r="AU176" s="220" t="s">
        <v>189</v>
      </c>
      <c r="AV176" s="14" t="s">
        <v>14</v>
      </c>
      <c r="AW176" s="14" t="s">
        <v>35</v>
      </c>
      <c r="AX176" s="14" t="s">
        <v>74</v>
      </c>
      <c r="AY176" s="220" t="s">
        <v>179</v>
      </c>
    </row>
    <row r="177" spans="1:65" s="13" customFormat="1">
      <c r="B177" s="199"/>
      <c r="C177" s="200"/>
      <c r="D177" s="201" t="s">
        <v>192</v>
      </c>
      <c r="E177" s="202" t="s">
        <v>19</v>
      </c>
      <c r="F177" s="203" t="s">
        <v>198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192</v>
      </c>
      <c r="AU177" s="209" t="s">
        <v>189</v>
      </c>
      <c r="AV177" s="13" t="s">
        <v>81</v>
      </c>
      <c r="AW177" s="13" t="s">
        <v>35</v>
      </c>
      <c r="AX177" s="13" t="s">
        <v>74</v>
      </c>
      <c r="AY177" s="209" t="s">
        <v>179</v>
      </c>
    </row>
    <row r="178" spans="1:65" s="13" customFormat="1">
      <c r="B178" s="199"/>
      <c r="C178" s="200"/>
      <c r="D178" s="201" t="s">
        <v>192</v>
      </c>
      <c r="E178" s="202" t="s">
        <v>19</v>
      </c>
      <c r="F178" s="203" t="s">
        <v>238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192</v>
      </c>
      <c r="AU178" s="209" t="s">
        <v>189</v>
      </c>
      <c r="AV178" s="13" t="s">
        <v>81</v>
      </c>
      <c r="AW178" s="13" t="s">
        <v>35</v>
      </c>
      <c r="AX178" s="13" t="s">
        <v>74</v>
      </c>
      <c r="AY178" s="209" t="s">
        <v>179</v>
      </c>
    </row>
    <row r="179" spans="1:65" s="14" customFormat="1">
      <c r="B179" s="210"/>
      <c r="C179" s="211"/>
      <c r="D179" s="201" t="s">
        <v>192</v>
      </c>
      <c r="E179" s="212" t="s">
        <v>19</v>
      </c>
      <c r="F179" s="213" t="s">
        <v>239</v>
      </c>
      <c r="G179" s="211"/>
      <c r="H179" s="214">
        <v>138.05699999999999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192</v>
      </c>
      <c r="AU179" s="220" t="s">
        <v>189</v>
      </c>
      <c r="AV179" s="14" t="s">
        <v>14</v>
      </c>
      <c r="AW179" s="14" t="s">
        <v>35</v>
      </c>
      <c r="AX179" s="14" t="s">
        <v>74</v>
      </c>
      <c r="AY179" s="220" t="s">
        <v>179</v>
      </c>
    </row>
    <row r="180" spans="1:65" s="15" customFormat="1">
      <c r="B180" s="221"/>
      <c r="C180" s="222"/>
      <c r="D180" s="201" t="s">
        <v>192</v>
      </c>
      <c r="E180" s="223" t="s">
        <v>19</v>
      </c>
      <c r="F180" s="224" t="s">
        <v>201</v>
      </c>
      <c r="G180" s="222"/>
      <c r="H180" s="225">
        <v>190.887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192</v>
      </c>
      <c r="AU180" s="231" t="s">
        <v>189</v>
      </c>
      <c r="AV180" s="15" t="s">
        <v>188</v>
      </c>
      <c r="AW180" s="15" t="s">
        <v>35</v>
      </c>
      <c r="AX180" s="15" t="s">
        <v>81</v>
      </c>
      <c r="AY180" s="231" t="s">
        <v>179</v>
      </c>
    </row>
    <row r="181" spans="1:65" s="2" customFormat="1" ht="37.9" customHeight="1">
      <c r="A181" s="37"/>
      <c r="B181" s="38"/>
      <c r="C181" s="181" t="s">
        <v>240</v>
      </c>
      <c r="D181" s="181" t="s">
        <v>183</v>
      </c>
      <c r="E181" s="182" t="s">
        <v>241</v>
      </c>
      <c r="F181" s="183" t="s">
        <v>242</v>
      </c>
      <c r="G181" s="184" t="s">
        <v>216</v>
      </c>
      <c r="H181" s="185">
        <v>76.319999999999993</v>
      </c>
      <c r="I181" s="186"/>
      <c r="J181" s="187">
        <f>ROUND(I181*H181,2)</f>
        <v>0</v>
      </c>
      <c r="K181" s="183" t="s">
        <v>187</v>
      </c>
      <c r="L181" s="42"/>
      <c r="M181" s="188" t="s">
        <v>19</v>
      </c>
      <c r="N181" s="189" t="s">
        <v>45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188</v>
      </c>
      <c r="AT181" s="192" t="s">
        <v>183</v>
      </c>
      <c r="AU181" s="192" t="s">
        <v>189</v>
      </c>
      <c r="AY181" s="20" t="s">
        <v>179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81</v>
      </c>
      <c r="BK181" s="193">
        <f>ROUND(I181*H181,2)</f>
        <v>0</v>
      </c>
      <c r="BL181" s="20" t="s">
        <v>188</v>
      </c>
      <c r="BM181" s="192" t="s">
        <v>243</v>
      </c>
    </row>
    <row r="182" spans="1:65" s="2" customFormat="1">
      <c r="A182" s="37"/>
      <c r="B182" s="38"/>
      <c r="C182" s="39"/>
      <c r="D182" s="194" t="s">
        <v>190</v>
      </c>
      <c r="E182" s="39"/>
      <c r="F182" s="195" t="s">
        <v>244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190</v>
      </c>
      <c r="AU182" s="20" t="s">
        <v>189</v>
      </c>
    </row>
    <row r="183" spans="1:65" s="13" customFormat="1">
      <c r="B183" s="199"/>
      <c r="C183" s="200"/>
      <c r="D183" s="201" t="s">
        <v>192</v>
      </c>
      <c r="E183" s="202" t="s">
        <v>19</v>
      </c>
      <c r="F183" s="203" t="s">
        <v>245</v>
      </c>
      <c r="G183" s="200"/>
      <c r="H183" s="202" t="s">
        <v>19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192</v>
      </c>
      <c r="AU183" s="209" t="s">
        <v>189</v>
      </c>
      <c r="AV183" s="13" t="s">
        <v>81</v>
      </c>
      <c r="AW183" s="13" t="s">
        <v>35</v>
      </c>
      <c r="AX183" s="13" t="s">
        <v>74</v>
      </c>
      <c r="AY183" s="209" t="s">
        <v>179</v>
      </c>
    </row>
    <row r="184" spans="1:65" s="14" customFormat="1">
      <c r="B184" s="210"/>
      <c r="C184" s="211"/>
      <c r="D184" s="201" t="s">
        <v>192</v>
      </c>
      <c r="E184" s="212" t="s">
        <v>19</v>
      </c>
      <c r="F184" s="213" t="s">
        <v>246</v>
      </c>
      <c r="G184" s="211"/>
      <c r="H184" s="214">
        <v>76.319999999999993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192</v>
      </c>
      <c r="AU184" s="220" t="s">
        <v>189</v>
      </c>
      <c r="AV184" s="14" t="s">
        <v>14</v>
      </c>
      <c r="AW184" s="14" t="s">
        <v>35</v>
      </c>
      <c r="AX184" s="14" t="s">
        <v>74</v>
      </c>
      <c r="AY184" s="220" t="s">
        <v>179</v>
      </c>
    </row>
    <row r="185" spans="1:65" s="15" customFormat="1">
      <c r="B185" s="221"/>
      <c r="C185" s="222"/>
      <c r="D185" s="201" t="s">
        <v>192</v>
      </c>
      <c r="E185" s="223" t="s">
        <v>19</v>
      </c>
      <c r="F185" s="224" t="s">
        <v>201</v>
      </c>
      <c r="G185" s="222"/>
      <c r="H185" s="225">
        <v>76.319999999999993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192</v>
      </c>
      <c r="AU185" s="231" t="s">
        <v>189</v>
      </c>
      <c r="AV185" s="15" t="s">
        <v>188</v>
      </c>
      <c r="AW185" s="15" t="s">
        <v>35</v>
      </c>
      <c r="AX185" s="15" t="s">
        <v>81</v>
      </c>
      <c r="AY185" s="231" t="s">
        <v>179</v>
      </c>
    </row>
    <row r="186" spans="1:65" s="2" customFormat="1" ht="24.2" customHeight="1">
      <c r="A186" s="37"/>
      <c r="B186" s="38"/>
      <c r="C186" s="181" t="s">
        <v>217</v>
      </c>
      <c r="D186" s="181" t="s">
        <v>183</v>
      </c>
      <c r="E186" s="182" t="s">
        <v>247</v>
      </c>
      <c r="F186" s="183" t="s">
        <v>248</v>
      </c>
      <c r="G186" s="184" t="s">
        <v>216</v>
      </c>
      <c r="H186" s="185">
        <v>69.028999999999996</v>
      </c>
      <c r="I186" s="186"/>
      <c r="J186" s="187">
        <f>ROUND(I186*H186,2)</f>
        <v>0</v>
      </c>
      <c r="K186" s="183" t="s">
        <v>187</v>
      </c>
      <c r="L186" s="42"/>
      <c r="M186" s="188" t="s">
        <v>19</v>
      </c>
      <c r="N186" s="189" t="s">
        <v>45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188</v>
      </c>
      <c r="AT186" s="192" t="s">
        <v>183</v>
      </c>
      <c r="AU186" s="192" t="s">
        <v>189</v>
      </c>
      <c r="AY186" s="20" t="s">
        <v>179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81</v>
      </c>
      <c r="BK186" s="193">
        <f>ROUND(I186*H186,2)</f>
        <v>0</v>
      </c>
      <c r="BL186" s="20" t="s">
        <v>188</v>
      </c>
      <c r="BM186" s="192" t="s">
        <v>249</v>
      </c>
    </row>
    <row r="187" spans="1:65" s="2" customFormat="1">
      <c r="A187" s="37"/>
      <c r="B187" s="38"/>
      <c r="C187" s="39"/>
      <c r="D187" s="194" t="s">
        <v>190</v>
      </c>
      <c r="E187" s="39"/>
      <c r="F187" s="195" t="s">
        <v>250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190</v>
      </c>
      <c r="AU187" s="20" t="s">
        <v>189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251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189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3" customFormat="1">
      <c r="B189" s="199"/>
      <c r="C189" s="200"/>
      <c r="D189" s="201" t="s">
        <v>192</v>
      </c>
      <c r="E189" s="202" t="s">
        <v>19</v>
      </c>
      <c r="F189" s="203" t="s">
        <v>198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189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3" customFormat="1">
      <c r="B190" s="199"/>
      <c r="C190" s="200"/>
      <c r="D190" s="201" t="s">
        <v>192</v>
      </c>
      <c r="E190" s="202" t="s">
        <v>19</v>
      </c>
      <c r="F190" s="203" t="s">
        <v>252</v>
      </c>
      <c r="G190" s="200"/>
      <c r="H190" s="202" t="s">
        <v>19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192</v>
      </c>
      <c r="AU190" s="209" t="s">
        <v>189</v>
      </c>
      <c r="AV190" s="13" t="s">
        <v>81</v>
      </c>
      <c r="AW190" s="13" t="s">
        <v>35</v>
      </c>
      <c r="AX190" s="13" t="s">
        <v>74</v>
      </c>
      <c r="AY190" s="209" t="s">
        <v>179</v>
      </c>
    </row>
    <row r="191" spans="1:65" s="14" customFormat="1">
      <c r="B191" s="210"/>
      <c r="C191" s="211"/>
      <c r="D191" s="201" t="s">
        <v>192</v>
      </c>
      <c r="E191" s="212" t="s">
        <v>19</v>
      </c>
      <c r="F191" s="213" t="s">
        <v>253</v>
      </c>
      <c r="G191" s="211"/>
      <c r="H191" s="214">
        <v>69.028999999999996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192</v>
      </c>
      <c r="AU191" s="220" t="s">
        <v>189</v>
      </c>
      <c r="AV191" s="14" t="s">
        <v>14</v>
      </c>
      <c r="AW191" s="14" t="s">
        <v>35</v>
      </c>
      <c r="AX191" s="14" t="s">
        <v>74</v>
      </c>
      <c r="AY191" s="220" t="s">
        <v>179</v>
      </c>
    </row>
    <row r="192" spans="1:65" s="15" customFormat="1">
      <c r="B192" s="221"/>
      <c r="C192" s="222"/>
      <c r="D192" s="201" t="s">
        <v>192</v>
      </c>
      <c r="E192" s="223" t="s">
        <v>19</v>
      </c>
      <c r="F192" s="224" t="s">
        <v>201</v>
      </c>
      <c r="G192" s="222"/>
      <c r="H192" s="225">
        <v>69.028999999999996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192</v>
      </c>
      <c r="AU192" s="231" t="s">
        <v>189</v>
      </c>
      <c r="AV192" s="15" t="s">
        <v>188</v>
      </c>
      <c r="AW192" s="15" t="s">
        <v>35</v>
      </c>
      <c r="AX192" s="15" t="s">
        <v>81</v>
      </c>
      <c r="AY192" s="231" t="s">
        <v>179</v>
      </c>
    </row>
    <row r="193" spans="1:65" s="12" customFormat="1" ht="20.85" customHeight="1">
      <c r="B193" s="165"/>
      <c r="C193" s="166"/>
      <c r="D193" s="167" t="s">
        <v>73</v>
      </c>
      <c r="E193" s="179" t="s">
        <v>254</v>
      </c>
      <c r="F193" s="179" t="s">
        <v>255</v>
      </c>
      <c r="G193" s="166"/>
      <c r="H193" s="166"/>
      <c r="I193" s="169"/>
      <c r="J193" s="180">
        <f>BK193</f>
        <v>0</v>
      </c>
      <c r="K193" s="166"/>
      <c r="L193" s="171"/>
      <c r="M193" s="172"/>
      <c r="N193" s="173"/>
      <c r="O193" s="173"/>
      <c r="P193" s="174">
        <f>SUM(P194:P209)</f>
        <v>0</v>
      </c>
      <c r="Q193" s="173"/>
      <c r="R193" s="174">
        <f>SUM(R194:R209)</f>
        <v>0</v>
      </c>
      <c r="S193" s="173"/>
      <c r="T193" s="175">
        <f>SUM(T194:T209)</f>
        <v>0</v>
      </c>
      <c r="AR193" s="176" t="s">
        <v>81</v>
      </c>
      <c r="AT193" s="177" t="s">
        <v>73</v>
      </c>
      <c r="AU193" s="177" t="s">
        <v>14</v>
      </c>
      <c r="AY193" s="176" t="s">
        <v>179</v>
      </c>
      <c r="BK193" s="178">
        <f>SUM(BK194:BK209)</f>
        <v>0</v>
      </c>
    </row>
    <row r="194" spans="1:65" s="2" customFormat="1" ht="24.2" customHeight="1">
      <c r="A194" s="37"/>
      <c r="B194" s="38"/>
      <c r="C194" s="181" t="s">
        <v>256</v>
      </c>
      <c r="D194" s="181" t="s">
        <v>183</v>
      </c>
      <c r="E194" s="182" t="s">
        <v>257</v>
      </c>
      <c r="F194" s="183" t="s">
        <v>258</v>
      </c>
      <c r="G194" s="184" t="s">
        <v>216</v>
      </c>
      <c r="H194" s="185">
        <v>198.179</v>
      </c>
      <c r="I194" s="186"/>
      <c r="J194" s="187">
        <f>ROUND(I194*H194,2)</f>
        <v>0</v>
      </c>
      <c r="K194" s="183" t="s">
        <v>187</v>
      </c>
      <c r="L194" s="42"/>
      <c r="M194" s="188" t="s">
        <v>19</v>
      </c>
      <c r="N194" s="189" t="s">
        <v>45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188</v>
      </c>
      <c r="AT194" s="192" t="s">
        <v>183</v>
      </c>
      <c r="AU194" s="192" t="s">
        <v>189</v>
      </c>
      <c r="AY194" s="20" t="s">
        <v>179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81</v>
      </c>
      <c r="BK194" s="193">
        <f>ROUND(I194*H194,2)</f>
        <v>0</v>
      </c>
      <c r="BL194" s="20" t="s">
        <v>188</v>
      </c>
      <c r="BM194" s="192" t="s">
        <v>229</v>
      </c>
    </row>
    <row r="195" spans="1:65" s="2" customFormat="1">
      <c r="A195" s="37"/>
      <c r="B195" s="38"/>
      <c r="C195" s="39"/>
      <c r="D195" s="194" t="s">
        <v>190</v>
      </c>
      <c r="E195" s="39"/>
      <c r="F195" s="195" t="s">
        <v>259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190</v>
      </c>
      <c r="AU195" s="20" t="s">
        <v>189</v>
      </c>
    </row>
    <row r="196" spans="1:65" s="13" customFormat="1">
      <c r="B196" s="199"/>
      <c r="C196" s="200"/>
      <c r="D196" s="201" t="s">
        <v>192</v>
      </c>
      <c r="E196" s="202" t="s">
        <v>19</v>
      </c>
      <c r="F196" s="203" t="s">
        <v>260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192</v>
      </c>
      <c r="AU196" s="209" t="s">
        <v>189</v>
      </c>
      <c r="AV196" s="13" t="s">
        <v>81</v>
      </c>
      <c r="AW196" s="13" t="s">
        <v>35</v>
      </c>
      <c r="AX196" s="13" t="s">
        <v>74</v>
      </c>
      <c r="AY196" s="209" t="s">
        <v>179</v>
      </c>
    </row>
    <row r="197" spans="1:65" s="14" customFormat="1">
      <c r="B197" s="210"/>
      <c r="C197" s="211"/>
      <c r="D197" s="201" t="s">
        <v>192</v>
      </c>
      <c r="E197" s="212" t="s">
        <v>19</v>
      </c>
      <c r="F197" s="213" t="s">
        <v>261</v>
      </c>
      <c r="G197" s="211"/>
      <c r="H197" s="214">
        <v>76.319999999999993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192</v>
      </c>
      <c r="AU197" s="220" t="s">
        <v>189</v>
      </c>
      <c r="AV197" s="14" t="s">
        <v>14</v>
      </c>
      <c r="AW197" s="14" t="s">
        <v>35</v>
      </c>
      <c r="AX197" s="14" t="s">
        <v>74</v>
      </c>
      <c r="AY197" s="220" t="s">
        <v>179</v>
      </c>
    </row>
    <row r="198" spans="1:65" s="16" customFormat="1">
      <c r="B198" s="232"/>
      <c r="C198" s="233"/>
      <c r="D198" s="201" t="s">
        <v>192</v>
      </c>
      <c r="E198" s="234" t="s">
        <v>19</v>
      </c>
      <c r="F198" s="235" t="s">
        <v>262</v>
      </c>
      <c r="G198" s="233"/>
      <c r="H198" s="236">
        <v>76.319999999999993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192</v>
      </c>
      <c r="AU198" s="242" t="s">
        <v>189</v>
      </c>
      <c r="AV198" s="16" t="s">
        <v>189</v>
      </c>
      <c r="AW198" s="16" t="s">
        <v>35</v>
      </c>
      <c r="AX198" s="16" t="s">
        <v>74</v>
      </c>
      <c r="AY198" s="242" t="s">
        <v>179</v>
      </c>
    </row>
    <row r="199" spans="1:65" s="13" customFormat="1">
      <c r="B199" s="199"/>
      <c r="C199" s="200"/>
      <c r="D199" s="201" t="s">
        <v>192</v>
      </c>
      <c r="E199" s="202" t="s">
        <v>19</v>
      </c>
      <c r="F199" s="203" t="s">
        <v>263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192</v>
      </c>
      <c r="AU199" s="209" t="s">
        <v>189</v>
      </c>
      <c r="AV199" s="13" t="s">
        <v>81</v>
      </c>
      <c r="AW199" s="13" t="s">
        <v>35</v>
      </c>
      <c r="AX199" s="13" t="s">
        <v>74</v>
      </c>
      <c r="AY199" s="209" t="s">
        <v>179</v>
      </c>
    </row>
    <row r="200" spans="1:65" s="13" customFormat="1">
      <c r="B200" s="199"/>
      <c r="C200" s="200"/>
      <c r="D200" s="201" t="s">
        <v>192</v>
      </c>
      <c r="E200" s="202" t="s">
        <v>19</v>
      </c>
      <c r="F200" s="203" t="s">
        <v>264</v>
      </c>
      <c r="G200" s="200"/>
      <c r="H200" s="202" t="s">
        <v>19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192</v>
      </c>
      <c r="AU200" s="209" t="s">
        <v>189</v>
      </c>
      <c r="AV200" s="13" t="s">
        <v>81</v>
      </c>
      <c r="AW200" s="13" t="s">
        <v>35</v>
      </c>
      <c r="AX200" s="13" t="s">
        <v>74</v>
      </c>
      <c r="AY200" s="209" t="s">
        <v>179</v>
      </c>
    </row>
    <row r="201" spans="1:65" s="14" customFormat="1">
      <c r="B201" s="210"/>
      <c r="C201" s="211"/>
      <c r="D201" s="201" t="s">
        <v>192</v>
      </c>
      <c r="E201" s="212" t="s">
        <v>19</v>
      </c>
      <c r="F201" s="213" t="s">
        <v>265</v>
      </c>
      <c r="G201" s="211"/>
      <c r="H201" s="214">
        <v>52.83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192</v>
      </c>
      <c r="AU201" s="220" t="s">
        <v>189</v>
      </c>
      <c r="AV201" s="14" t="s">
        <v>14</v>
      </c>
      <c r="AW201" s="14" t="s">
        <v>35</v>
      </c>
      <c r="AX201" s="14" t="s">
        <v>74</v>
      </c>
      <c r="AY201" s="220" t="s">
        <v>179</v>
      </c>
    </row>
    <row r="202" spans="1:65" s="13" customFormat="1">
      <c r="B202" s="199"/>
      <c r="C202" s="200"/>
      <c r="D202" s="201" t="s">
        <v>192</v>
      </c>
      <c r="E202" s="202" t="s">
        <v>19</v>
      </c>
      <c r="F202" s="203" t="s">
        <v>266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192</v>
      </c>
      <c r="AU202" s="209" t="s">
        <v>189</v>
      </c>
      <c r="AV202" s="13" t="s">
        <v>81</v>
      </c>
      <c r="AW202" s="13" t="s">
        <v>35</v>
      </c>
      <c r="AX202" s="13" t="s">
        <v>74</v>
      </c>
      <c r="AY202" s="209" t="s">
        <v>179</v>
      </c>
    </row>
    <row r="203" spans="1:65" s="14" customFormat="1">
      <c r="B203" s="210"/>
      <c r="C203" s="211"/>
      <c r="D203" s="201" t="s">
        <v>192</v>
      </c>
      <c r="E203" s="212" t="s">
        <v>19</v>
      </c>
      <c r="F203" s="213" t="s">
        <v>253</v>
      </c>
      <c r="G203" s="211"/>
      <c r="H203" s="214">
        <v>69.028999999999996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192</v>
      </c>
      <c r="AU203" s="220" t="s">
        <v>189</v>
      </c>
      <c r="AV203" s="14" t="s">
        <v>14</v>
      </c>
      <c r="AW203" s="14" t="s">
        <v>35</v>
      </c>
      <c r="AX203" s="14" t="s">
        <v>74</v>
      </c>
      <c r="AY203" s="220" t="s">
        <v>179</v>
      </c>
    </row>
    <row r="204" spans="1:65" s="16" customFormat="1">
      <c r="B204" s="232"/>
      <c r="C204" s="233"/>
      <c r="D204" s="201" t="s">
        <v>192</v>
      </c>
      <c r="E204" s="234" t="s">
        <v>19</v>
      </c>
      <c r="F204" s="235" t="s">
        <v>262</v>
      </c>
      <c r="G204" s="233"/>
      <c r="H204" s="236">
        <v>121.85899999999999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192</v>
      </c>
      <c r="AU204" s="242" t="s">
        <v>189</v>
      </c>
      <c r="AV204" s="16" t="s">
        <v>189</v>
      </c>
      <c r="AW204" s="16" t="s">
        <v>35</v>
      </c>
      <c r="AX204" s="16" t="s">
        <v>74</v>
      </c>
      <c r="AY204" s="242" t="s">
        <v>179</v>
      </c>
    </row>
    <row r="205" spans="1:65" s="15" customFormat="1">
      <c r="B205" s="221"/>
      <c r="C205" s="222"/>
      <c r="D205" s="201" t="s">
        <v>192</v>
      </c>
      <c r="E205" s="223" t="s">
        <v>19</v>
      </c>
      <c r="F205" s="224" t="s">
        <v>201</v>
      </c>
      <c r="G205" s="222"/>
      <c r="H205" s="225">
        <v>198.179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192</v>
      </c>
      <c r="AU205" s="231" t="s">
        <v>189</v>
      </c>
      <c r="AV205" s="15" t="s">
        <v>188</v>
      </c>
      <c r="AW205" s="15" t="s">
        <v>35</v>
      </c>
      <c r="AX205" s="15" t="s">
        <v>81</v>
      </c>
      <c r="AY205" s="231" t="s">
        <v>179</v>
      </c>
    </row>
    <row r="206" spans="1:65" s="2" customFormat="1" ht="24.2" customHeight="1">
      <c r="A206" s="37"/>
      <c r="B206" s="38"/>
      <c r="C206" s="181" t="s">
        <v>225</v>
      </c>
      <c r="D206" s="181" t="s">
        <v>183</v>
      </c>
      <c r="E206" s="182" t="s">
        <v>267</v>
      </c>
      <c r="F206" s="183" t="s">
        <v>268</v>
      </c>
      <c r="G206" s="184" t="s">
        <v>269</v>
      </c>
      <c r="H206" s="185">
        <v>137.376</v>
      </c>
      <c r="I206" s="186"/>
      <c r="J206" s="187">
        <f>ROUND(I206*H206,2)</f>
        <v>0</v>
      </c>
      <c r="K206" s="183" t="s">
        <v>187</v>
      </c>
      <c r="L206" s="42"/>
      <c r="M206" s="188" t="s">
        <v>19</v>
      </c>
      <c r="N206" s="189" t="s">
        <v>45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188</v>
      </c>
      <c r="AT206" s="192" t="s">
        <v>183</v>
      </c>
      <c r="AU206" s="192" t="s">
        <v>189</v>
      </c>
      <c r="AY206" s="20" t="s">
        <v>179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81</v>
      </c>
      <c r="BK206" s="193">
        <f>ROUND(I206*H206,2)</f>
        <v>0</v>
      </c>
      <c r="BL206" s="20" t="s">
        <v>188</v>
      </c>
      <c r="BM206" s="192" t="s">
        <v>270</v>
      </c>
    </row>
    <row r="207" spans="1:65" s="2" customFormat="1">
      <c r="A207" s="37"/>
      <c r="B207" s="38"/>
      <c r="C207" s="39"/>
      <c r="D207" s="194" t="s">
        <v>190</v>
      </c>
      <c r="E207" s="39"/>
      <c r="F207" s="195" t="s">
        <v>271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190</v>
      </c>
      <c r="AU207" s="20" t="s">
        <v>189</v>
      </c>
    </row>
    <row r="208" spans="1:65" s="14" customFormat="1">
      <c r="B208" s="210"/>
      <c r="C208" s="211"/>
      <c r="D208" s="201" t="s">
        <v>192</v>
      </c>
      <c r="E208" s="212" t="s">
        <v>19</v>
      </c>
      <c r="F208" s="213" t="s">
        <v>272</v>
      </c>
      <c r="G208" s="211"/>
      <c r="H208" s="214">
        <v>137.376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192</v>
      </c>
      <c r="AU208" s="220" t="s">
        <v>189</v>
      </c>
      <c r="AV208" s="14" t="s">
        <v>14</v>
      </c>
      <c r="AW208" s="14" t="s">
        <v>35</v>
      </c>
      <c r="AX208" s="14" t="s">
        <v>74</v>
      </c>
      <c r="AY208" s="220" t="s">
        <v>179</v>
      </c>
    </row>
    <row r="209" spans="1:65" s="15" customFormat="1">
      <c r="B209" s="221"/>
      <c r="C209" s="222"/>
      <c r="D209" s="201" t="s">
        <v>192</v>
      </c>
      <c r="E209" s="223" t="s">
        <v>19</v>
      </c>
      <c r="F209" s="224" t="s">
        <v>201</v>
      </c>
      <c r="G209" s="222"/>
      <c r="H209" s="225">
        <v>137.376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192</v>
      </c>
      <c r="AU209" s="231" t="s">
        <v>189</v>
      </c>
      <c r="AV209" s="15" t="s">
        <v>188</v>
      </c>
      <c r="AW209" s="15" t="s">
        <v>35</v>
      </c>
      <c r="AX209" s="15" t="s">
        <v>81</v>
      </c>
      <c r="AY209" s="231" t="s">
        <v>179</v>
      </c>
    </row>
    <row r="210" spans="1:65" s="12" customFormat="1" ht="20.85" customHeight="1">
      <c r="B210" s="165"/>
      <c r="C210" s="166"/>
      <c r="D210" s="167" t="s">
        <v>73</v>
      </c>
      <c r="E210" s="179" t="s">
        <v>270</v>
      </c>
      <c r="F210" s="179" t="s">
        <v>273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SUM(P211:P246)</f>
        <v>0</v>
      </c>
      <c r="Q210" s="173"/>
      <c r="R210" s="174">
        <f>SUM(R211:R246)</f>
        <v>2.8E-3</v>
      </c>
      <c r="S210" s="173"/>
      <c r="T210" s="175">
        <f>SUM(T211:T246)</f>
        <v>0</v>
      </c>
      <c r="AR210" s="176" t="s">
        <v>81</v>
      </c>
      <c r="AT210" s="177" t="s">
        <v>73</v>
      </c>
      <c r="AU210" s="177" t="s">
        <v>14</v>
      </c>
      <c r="AY210" s="176" t="s">
        <v>179</v>
      </c>
      <c r="BK210" s="178">
        <f>SUM(BK211:BK246)</f>
        <v>0</v>
      </c>
    </row>
    <row r="211" spans="1:65" s="2" customFormat="1" ht="21.75" customHeight="1">
      <c r="A211" s="37"/>
      <c r="B211" s="38"/>
      <c r="C211" s="181" t="s">
        <v>181</v>
      </c>
      <c r="D211" s="181" t="s">
        <v>183</v>
      </c>
      <c r="E211" s="182" t="s">
        <v>274</v>
      </c>
      <c r="F211" s="183" t="s">
        <v>275</v>
      </c>
      <c r="G211" s="184" t="s">
        <v>186</v>
      </c>
      <c r="H211" s="185">
        <v>678</v>
      </c>
      <c r="I211" s="186"/>
      <c r="J211" s="187">
        <f>ROUND(I211*H211,2)</f>
        <v>0</v>
      </c>
      <c r="K211" s="183" t="s">
        <v>187</v>
      </c>
      <c r="L211" s="42"/>
      <c r="M211" s="188" t="s">
        <v>19</v>
      </c>
      <c r="N211" s="189" t="s">
        <v>45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188</v>
      </c>
      <c r="AT211" s="192" t="s">
        <v>183</v>
      </c>
      <c r="AU211" s="192" t="s">
        <v>189</v>
      </c>
      <c r="AY211" s="20" t="s">
        <v>179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81</v>
      </c>
      <c r="BK211" s="193">
        <f>ROUND(I211*H211,2)</f>
        <v>0</v>
      </c>
      <c r="BL211" s="20" t="s">
        <v>188</v>
      </c>
      <c r="BM211" s="192" t="s">
        <v>276</v>
      </c>
    </row>
    <row r="212" spans="1:65" s="2" customFormat="1">
      <c r="A212" s="37"/>
      <c r="B212" s="38"/>
      <c r="C212" s="39"/>
      <c r="D212" s="194" t="s">
        <v>190</v>
      </c>
      <c r="E212" s="39"/>
      <c r="F212" s="195" t="s">
        <v>277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190</v>
      </c>
      <c r="AU212" s="20" t="s">
        <v>189</v>
      </c>
    </row>
    <row r="213" spans="1:65" s="13" customFormat="1">
      <c r="B213" s="199"/>
      <c r="C213" s="200"/>
      <c r="D213" s="201" t="s">
        <v>192</v>
      </c>
      <c r="E213" s="202" t="s">
        <v>19</v>
      </c>
      <c r="F213" s="203" t="s">
        <v>193</v>
      </c>
      <c r="G213" s="200"/>
      <c r="H213" s="202" t="s">
        <v>19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192</v>
      </c>
      <c r="AU213" s="209" t="s">
        <v>189</v>
      </c>
      <c r="AV213" s="13" t="s">
        <v>81</v>
      </c>
      <c r="AW213" s="13" t="s">
        <v>35</v>
      </c>
      <c r="AX213" s="13" t="s">
        <v>74</v>
      </c>
      <c r="AY213" s="209" t="s">
        <v>179</v>
      </c>
    </row>
    <row r="214" spans="1:65" s="13" customFormat="1">
      <c r="B214" s="199"/>
      <c r="C214" s="200"/>
      <c r="D214" s="201" t="s">
        <v>192</v>
      </c>
      <c r="E214" s="202" t="s">
        <v>19</v>
      </c>
      <c r="F214" s="203" t="s">
        <v>194</v>
      </c>
      <c r="G214" s="200"/>
      <c r="H214" s="202" t="s">
        <v>19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192</v>
      </c>
      <c r="AU214" s="209" t="s">
        <v>189</v>
      </c>
      <c r="AV214" s="13" t="s">
        <v>81</v>
      </c>
      <c r="AW214" s="13" t="s">
        <v>35</v>
      </c>
      <c r="AX214" s="13" t="s">
        <v>74</v>
      </c>
      <c r="AY214" s="209" t="s">
        <v>179</v>
      </c>
    </row>
    <row r="215" spans="1:65" s="13" customFormat="1">
      <c r="B215" s="199"/>
      <c r="C215" s="200"/>
      <c r="D215" s="201" t="s">
        <v>192</v>
      </c>
      <c r="E215" s="202" t="s">
        <v>19</v>
      </c>
      <c r="F215" s="203" t="s">
        <v>195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192</v>
      </c>
      <c r="AU215" s="209" t="s">
        <v>189</v>
      </c>
      <c r="AV215" s="13" t="s">
        <v>81</v>
      </c>
      <c r="AW215" s="13" t="s">
        <v>35</v>
      </c>
      <c r="AX215" s="13" t="s">
        <v>74</v>
      </c>
      <c r="AY215" s="209" t="s">
        <v>179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196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189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197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189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198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189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3" customFormat="1">
      <c r="B219" s="199"/>
      <c r="C219" s="200"/>
      <c r="D219" s="201" t="s">
        <v>192</v>
      </c>
      <c r="E219" s="202" t="s">
        <v>19</v>
      </c>
      <c r="F219" s="203" t="s">
        <v>199</v>
      </c>
      <c r="G219" s="200"/>
      <c r="H219" s="202" t="s">
        <v>19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192</v>
      </c>
      <c r="AU219" s="209" t="s">
        <v>189</v>
      </c>
      <c r="AV219" s="13" t="s">
        <v>81</v>
      </c>
      <c r="AW219" s="13" t="s">
        <v>35</v>
      </c>
      <c r="AX219" s="13" t="s">
        <v>74</v>
      </c>
      <c r="AY219" s="209" t="s">
        <v>179</v>
      </c>
    </row>
    <row r="220" spans="1:65" s="14" customFormat="1">
      <c r="B220" s="210"/>
      <c r="C220" s="211"/>
      <c r="D220" s="201" t="s">
        <v>192</v>
      </c>
      <c r="E220" s="212" t="s">
        <v>19</v>
      </c>
      <c r="F220" s="213" t="s">
        <v>278</v>
      </c>
      <c r="G220" s="211"/>
      <c r="H220" s="214">
        <v>678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192</v>
      </c>
      <c r="AU220" s="220" t="s">
        <v>189</v>
      </c>
      <c r="AV220" s="14" t="s">
        <v>14</v>
      </c>
      <c r="AW220" s="14" t="s">
        <v>35</v>
      </c>
      <c r="AX220" s="14" t="s">
        <v>74</v>
      </c>
      <c r="AY220" s="220" t="s">
        <v>179</v>
      </c>
    </row>
    <row r="221" spans="1:65" s="15" customFormat="1">
      <c r="B221" s="221"/>
      <c r="C221" s="222"/>
      <c r="D221" s="201" t="s">
        <v>192</v>
      </c>
      <c r="E221" s="223" t="s">
        <v>19</v>
      </c>
      <c r="F221" s="224" t="s">
        <v>201</v>
      </c>
      <c r="G221" s="222"/>
      <c r="H221" s="225">
        <v>678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192</v>
      </c>
      <c r="AU221" s="231" t="s">
        <v>189</v>
      </c>
      <c r="AV221" s="15" t="s">
        <v>188</v>
      </c>
      <c r="AW221" s="15" t="s">
        <v>35</v>
      </c>
      <c r="AX221" s="15" t="s">
        <v>81</v>
      </c>
      <c r="AY221" s="231" t="s">
        <v>179</v>
      </c>
    </row>
    <row r="222" spans="1:65" s="2" customFormat="1" ht="24.2" customHeight="1">
      <c r="A222" s="37"/>
      <c r="B222" s="38"/>
      <c r="C222" s="181" t="s">
        <v>207</v>
      </c>
      <c r="D222" s="181" t="s">
        <v>183</v>
      </c>
      <c r="E222" s="182" t="s">
        <v>279</v>
      </c>
      <c r="F222" s="183" t="s">
        <v>280</v>
      </c>
      <c r="G222" s="184" t="s">
        <v>186</v>
      </c>
      <c r="H222" s="185">
        <v>140</v>
      </c>
      <c r="I222" s="186"/>
      <c r="J222" s="187">
        <f>ROUND(I222*H222,2)</f>
        <v>0</v>
      </c>
      <c r="K222" s="183" t="s">
        <v>187</v>
      </c>
      <c r="L222" s="42"/>
      <c r="M222" s="188" t="s">
        <v>19</v>
      </c>
      <c r="N222" s="189" t="s">
        <v>45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188</v>
      </c>
      <c r="AT222" s="192" t="s">
        <v>183</v>
      </c>
      <c r="AU222" s="192" t="s">
        <v>189</v>
      </c>
      <c r="AY222" s="20" t="s">
        <v>179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81</v>
      </c>
      <c r="BK222" s="193">
        <f>ROUND(I222*H222,2)</f>
        <v>0</v>
      </c>
      <c r="BL222" s="20" t="s">
        <v>188</v>
      </c>
      <c r="BM222" s="192" t="s">
        <v>281</v>
      </c>
    </row>
    <row r="223" spans="1:65" s="2" customFormat="1">
      <c r="A223" s="37"/>
      <c r="B223" s="38"/>
      <c r="C223" s="39"/>
      <c r="D223" s="194" t="s">
        <v>190</v>
      </c>
      <c r="E223" s="39"/>
      <c r="F223" s="195" t="s">
        <v>282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190</v>
      </c>
      <c r="AU223" s="20" t="s">
        <v>189</v>
      </c>
    </row>
    <row r="224" spans="1:65" s="13" customFormat="1">
      <c r="B224" s="199"/>
      <c r="C224" s="200"/>
      <c r="D224" s="201" t="s">
        <v>192</v>
      </c>
      <c r="E224" s="202" t="s">
        <v>19</v>
      </c>
      <c r="F224" s="203" t="s">
        <v>193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192</v>
      </c>
      <c r="AU224" s="209" t="s">
        <v>189</v>
      </c>
      <c r="AV224" s="13" t="s">
        <v>81</v>
      </c>
      <c r="AW224" s="13" t="s">
        <v>35</v>
      </c>
      <c r="AX224" s="13" t="s">
        <v>74</v>
      </c>
      <c r="AY224" s="209" t="s">
        <v>179</v>
      </c>
    </row>
    <row r="225" spans="1:65" s="13" customFormat="1">
      <c r="B225" s="199"/>
      <c r="C225" s="200"/>
      <c r="D225" s="201" t="s">
        <v>192</v>
      </c>
      <c r="E225" s="202" t="s">
        <v>19</v>
      </c>
      <c r="F225" s="203" t="s">
        <v>194</v>
      </c>
      <c r="G225" s="200"/>
      <c r="H225" s="202" t="s">
        <v>19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192</v>
      </c>
      <c r="AU225" s="209" t="s">
        <v>189</v>
      </c>
      <c r="AV225" s="13" t="s">
        <v>81</v>
      </c>
      <c r="AW225" s="13" t="s">
        <v>35</v>
      </c>
      <c r="AX225" s="13" t="s">
        <v>74</v>
      </c>
      <c r="AY225" s="209" t="s">
        <v>179</v>
      </c>
    </row>
    <row r="226" spans="1:65" s="13" customFormat="1">
      <c r="B226" s="199"/>
      <c r="C226" s="200"/>
      <c r="D226" s="201" t="s">
        <v>192</v>
      </c>
      <c r="E226" s="202" t="s">
        <v>19</v>
      </c>
      <c r="F226" s="203" t="s">
        <v>195</v>
      </c>
      <c r="G226" s="200"/>
      <c r="H226" s="202" t="s">
        <v>19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192</v>
      </c>
      <c r="AU226" s="209" t="s">
        <v>189</v>
      </c>
      <c r="AV226" s="13" t="s">
        <v>81</v>
      </c>
      <c r="AW226" s="13" t="s">
        <v>35</v>
      </c>
      <c r="AX226" s="13" t="s">
        <v>74</v>
      </c>
      <c r="AY226" s="209" t="s">
        <v>179</v>
      </c>
    </row>
    <row r="227" spans="1:65" s="13" customFormat="1">
      <c r="B227" s="199"/>
      <c r="C227" s="200"/>
      <c r="D227" s="201" t="s">
        <v>192</v>
      </c>
      <c r="E227" s="202" t="s">
        <v>19</v>
      </c>
      <c r="F227" s="203" t="s">
        <v>196</v>
      </c>
      <c r="G227" s="200"/>
      <c r="H227" s="202" t="s">
        <v>19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192</v>
      </c>
      <c r="AU227" s="209" t="s">
        <v>189</v>
      </c>
      <c r="AV227" s="13" t="s">
        <v>81</v>
      </c>
      <c r="AW227" s="13" t="s">
        <v>35</v>
      </c>
      <c r="AX227" s="13" t="s">
        <v>74</v>
      </c>
      <c r="AY227" s="209" t="s">
        <v>179</v>
      </c>
    </row>
    <row r="228" spans="1:65" s="13" customFormat="1">
      <c r="B228" s="199"/>
      <c r="C228" s="200"/>
      <c r="D228" s="201" t="s">
        <v>192</v>
      </c>
      <c r="E228" s="202" t="s">
        <v>19</v>
      </c>
      <c r="F228" s="203" t="s">
        <v>197</v>
      </c>
      <c r="G228" s="200"/>
      <c r="H228" s="202" t="s">
        <v>19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192</v>
      </c>
      <c r="AU228" s="209" t="s">
        <v>189</v>
      </c>
      <c r="AV228" s="13" t="s">
        <v>81</v>
      </c>
      <c r="AW228" s="13" t="s">
        <v>35</v>
      </c>
      <c r="AX228" s="13" t="s">
        <v>74</v>
      </c>
      <c r="AY228" s="209" t="s">
        <v>179</v>
      </c>
    </row>
    <row r="229" spans="1:65" s="13" customFormat="1">
      <c r="B229" s="199"/>
      <c r="C229" s="200"/>
      <c r="D229" s="201" t="s">
        <v>192</v>
      </c>
      <c r="E229" s="202" t="s">
        <v>19</v>
      </c>
      <c r="F229" s="203" t="s">
        <v>198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192</v>
      </c>
      <c r="AU229" s="209" t="s">
        <v>189</v>
      </c>
      <c r="AV229" s="13" t="s">
        <v>81</v>
      </c>
      <c r="AW229" s="13" t="s">
        <v>35</v>
      </c>
      <c r="AX229" s="13" t="s">
        <v>74</v>
      </c>
      <c r="AY229" s="209" t="s">
        <v>179</v>
      </c>
    </row>
    <row r="230" spans="1:65" s="13" customFormat="1">
      <c r="B230" s="199"/>
      <c r="C230" s="200"/>
      <c r="D230" s="201" t="s">
        <v>192</v>
      </c>
      <c r="E230" s="202" t="s">
        <v>19</v>
      </c>
      <c r="F230" s="203" t="s">
        <v>199</v>
      </c>
      <c r="G230" s="200"/>
      <c r="H230" s="202" t="s">
        <v>19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192</v>
      </c>
      <c r="AU230" s="209" t="s">
        <v>189</v>
      </c>
      <c r="AV230" s="13" t="s">
        <v>81</v>
      </c>
      <c r="AW230" s="13" t="s">
        <v>35</v>
      </c>
      <c r="AX230" s="13" t="s">
        <v>74</v>
      </c>
      <c r="AY230" s="209" t="s">
        <v>179</v>
      </c>
    </row>
    <row r="231" spans="1:65" s="14" customFormat="1">
      <c r="B231" s="210"/>
      <c r="C231" s="211"/>
      <c r="D231" s="201" t="s">
        <v>192</v>
      </c>
      <c r="E231" s="212" t="s">
        <v>19</v>
      </c>
      <c r="F231" s="213" t="s">
        <v>283</v>
      </c>
      <c r="G231" s="211"/>
      <c r="H231" s="214">
        <v>140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192</v>
      </c>
      <c r="AU231" s="220" t="s">
        <v>189</v>
      </c>
      <c r="AV231" s="14" t="s">
        <v>14</v>
      </c>
      <c r="AW231" s="14" t="s">
        <v>35</v>
      </c>
      <c r="AX231" s="14" t="s">
        <v>74</v>
      </c>
      <c r="AY231" s="220" t="s">
        <v>179</v>
      </c>
    </row>
    <row r="232" spans="1:65" s="15" customFormat="1">
      <c r="B232" s="221"/>
      <c r="C232" s="222"/>
      <c r="D232" s="201" t="s">
        <v>192</v>
      </c>
      <c r="E232" s="223" t="s">
        <v>19</v>
      </c>
      <c r="F232" s="224" t="s">
        <v>201</v>
      </c>
      <c r="G232" s="222"/>
      <c r="H232" s="225">
        <v>140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192</v>
      </c>
      <c r="AU232" s="231" t="s">
        <v>189</v>
      </c>
      <c r="AV232" s="15" t="s">
        <v>188</v>
      </c>
      <c r="AW232" s="15" t="s">
        <v>35</v>
      </c>
      <c r="AX232" s="15" t="s">
        <v>81</v>
      </c>
      <c r="AY232" s="231" t="s">
        <v>179</v>
      </c>
    </row>
    <row r="233" spans="1:65" s="2" customFormat="1" ht="24.2" customHeight="1">
      <c r="A233" s="37"/>
      <c r="B233" s="38"/>
      <c r="C233" s="181" t="s">
        <v>220</v>
      </c>
      <c r="D233" s="181" t="s">
        <v>183</v>
      </c>
      <c r="E233" s="182" t="s">
        <v>284</v>
      </c>
      <c r="F233" s="183" t="s">
        <v>285</v>
      </c>
      <c r="G233" s="184" t="s">
        <v>186</v>
      </c>
      <c r="H233" s="185">
        <v>140</v>
      </c>
      <c r="I233" s="186"/>
      <c r="J233" s="187">
        <f>ROUND(I233*H233,2)</f>
        <v>0</v>
      </c>
      <c r="K233" s="183" t="s">
        <v>187</v>
      </c>
      <c r="L233" s="42"/>
      <c r="M233" s="188" t="s">
        <v>19</v>
      </c>
      <c r="N233" s="189" t="s">
        <v>45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188</v>
      </c>
      <c r="AT233" s="192" t="s">
        <v>183</v>
      </c>
      <c r="AU233" s="192" t="s">
        <v>189</v>
      </c>
      <c r="AY233" s="20" t="s">
        <v>179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81</v>
      </c>
      <c r="BK233" s="193">
        <f>ROUND(I233*H233,2)</f>
        <v>0</v>
      </c>
      <c r="BL233" s="20" t="s">
        <v>188</v>
      </c>
      <c r="BM233" s="192" t="s">
        <v>286</v>
      </c>
    </row>
    <row r="234" spans="1:65" s="2" customFormat="1">
      <c r="A234" s="37"/>
      <c r="B234" s="38"/>
      <c r="C234" s="39"/>
      <c r="D234" s="194" t="s">
        <v>190</v>
      </c>
      <c r="E234" s="39"/>
      <c r="F234" s="195" t="s">
        <v>287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190</v>
      </c>
      <c r="AU234" s="20" t="s">
        <v>189</v>
      </c>
    </row>
    <row r="235" spans="1:65" s="13" customFormat="1">
      <c r="B235" s="199"/>
      <c r="C235" s="200"/>
      <c r="D235" s="201" t="s">
        <v>192</v>
      </c>
      <c r="E235" s="202" t="s">
        <v>19</v>
      </c>
      <c r="F235" s="203" t="s">
        <v>193</v>
      </c>
      <c r="G235" s="200"/>
      <c r="H235" s="202" t="s">
        <v>19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192</v>
      </c>
      <c r="AU235" s="209" t="s">
        <v>189</v>
      </c>
      <c r="AV235" s="13" t="s">
        <v>81</v>
      </c>
      <c r="AW235" s="13" t="s">
        <v>35</v>
      </c>
      <c r="AX235" s="13" t="s">
        <v>74</v>
      </c>
      <c r="AY235" s="209" t="s">
        <v>179</v>
      </c>
    </row>
    <row r="236" spans="1:65" s="13" customFormat="1">
      <c r="B236" s="199"/>
      <c r="C236" s="200"/>
      <c r="D236" s="201" t="s">
        <v>192</v>
      </c>
      <c r="E236" s="202" t="s">
        <v>19</v>
      </c>
      <c r="F236" s="203" t="s">
        <v>194</v>
      </c>
      <c r="G236" s="200"/>
      <c r="H236" s="202" t="s">
        <v>19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192</v>
      </c>
      <c r="AU236" s="209" t="s">
        <v>189</v>
      </c>
      <c r="AV236" s="13" t="s">
        <v>81</v>
      </c>
      <c r="AW236" s="13" t="s">
        <v>35</v>
      </c>
      <c r="AX236" s="13" t="s">
        <v>74</v>
      </c>
      <c r="AY236" s="209" t="s">
        <v>179</v>
      </c>
    </row>
    <row r="237" spans="1:65" s="13" customFormat="1">
      <c r="B237" s="199"/>
      <c r="C237" s="200"/>
      <c r="D237" s="201" t="s">
        <v>192</v>
      </c>
      <c r="E237" s="202" t="s">
        <v>19</v>
      </c>
      <c r="F237" s="203" t="s">
        <v>195</v>
      </c>
      <c r="G237" s="200"/>
      <c r="H237" s="202" t="s">
        <v>19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192</v>
      </c>
      <c r="AU237" s="209" t="s">
        <v>189</v>
      </c>
      <c r="AV237" s="13" t="s">
        <v>81</v>
      </c>
      <c r="AW237" s="13" t="s">
        <v>35</v>
      </c>
      <c r="AX237" s="13" t="s">
        <v>74</v>
      </c>
      <c r="AY237" s="209" t="s">
        <v>179</v>
      </c>
    </row>
    <row r="238" spans="1:65" s="13" customFormat="1">
      <c r="B238" s="199"/>
      <c r="C238" s="200"/>
      <c r="D238" s="201" t="s">
        <v>192</v>
      </c>
      <c r="E238" s="202" t="s">
        <v>19</v>
      </c>
      <c r="F238" s="203" t="s">
        <v>196</v>
      </c>
      <c r="G238" s="200"/>
      <c r="H238" s="202" t="s">
        <v>19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192</v>
      </c>
      <c r="AU238" s="209" t="s">
        <v>189</v>
      </c>
      <c r="AV238" s="13" t="s">
        <v>81</v>
      </c>
      <c r="AW238" s="13" t="s">
        <v>35</v>
      </c>
      <c r="AX238" s="13" t="s">
        <v>74</v>
      </c>
      <c r="AY238" s="209" t="s">
        <v>179</v>
      </c>
    </row>
    <row r="239" spans="1:65" s="13" customFormat="1">
      <c r="B239" s="199"/>
      <c r="C239" s="200"/>
      <c r="D239" s="201" t="s">
        <v>192</v>
      </c>
      <c r="E239" s="202" t="s">
        <v>19</v>
      </c>
      <c r="F239" s="203" t="s">
        <v>197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192</v>
      </c>
      <c r="AU239" s="209" t="s">
        <v>189</v>
      </c>
      <c r="AV239" s="13" t="s">
        <v>81</v>
      </c>
      <c r="AW239" s="13" t="s">
        <v>35</v>
      </c>
      <c r="AX239" s="13" t="s">
        <v>74</v>
      </c>
      <c r="AY239" s="209" t="s">
        <v>179</v>
      </c>
    </row>
    <row r="240" spans="1:65" s="13" customFormat="1">
      <c r="B240" s="199"/>
      <c r="C240" s="200"/>
      <c r="D240" s="201" t="s">
        <v>192</v>
      </c>
      <c r="E240" s="202" t="s">
        <v>19</v>
      </c>
      <c r="F240" s="203" t="s">
        <v>198</v>
      </c>
      <c r="G240" s="200"/>
      <c r="H240" s="202" t="s">
        <v>19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192</v>
      </c>
      <c r="AU240" s="209" t="s">
        <v>189</v>
      </c>
      <c r="AV240" s="13" t="s">
        <v>81</v>
      </c>
      <c r="AW240" s="13" t="s">
        <v>35</v>
      </c>
      <c r="AX240" s="13" t="s">
        <v>74</v>
      </c>
      <c r="AY240" s="209" t="s">
        <v>179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199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189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4" customFormat="1">
      <c r="B242" s="210"/>
      <c r="C242" s="211"/>
      <c r="D242" s="201" t="s">
        <v>192</v>
      </c>
      <c r="E242" s="212" t="s">
        <v>19</v>
      </c>
      <c r="F242" s="213" t="s">
        <v>283</v>
      </c>
      <c r="G242" s="211"/>
      <c r="H242" s="214">
        <v>140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192</v>
      </c>
      <c r="AU242" s="220" t="s">
        <v>189</v>
      </c>
      <c r="AV242" s="14" t="s">
        <v>14</v>
      </c>
      <c r="AW242" s="14" t="s">
        <v>35</v>
      </c>
      <c r="AX242" s="14" t="s">
        <v>74</v>
      </c>
      <c r="AY242" s="220" t="s">
        <v>179</v>
      </c>
    </row>
    <row r="243" spans="1:65" s="15" customFormat="1">
      <c r="B243" s="221"/>
      <c r="C243" s="222"/>
      <c r="D243" s="201" t="s">
        <v>192</v>
      </c>
      <c r="E243" s="223" t="s">
        <v>19</v>
      </c>
      <c r="F243" s="224" t="s">
        <v>201</v>
      </c>
      <c r="G243" s="222"/>
      <c r="H243" s="225">
        <v>140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192</v>
      </c>
      <c r="AU243" s="231" t="s">
        <v>189</v>
      </c>
      <c r="AV243" s="15" t="s">
        <v>188</v>
      </c>
      <c r="AW243" s="15" t="s">
        <v>35</v>
      </c>
      <c r="AX243" s="15" t="s">
        <v>81</v>
      </c>
      <c r="AY243" s="231" t="s">
        <v>179</v>
      </c>
    </row>
    <row r="244" spans="1:65" s="2" customFormat="1" ht="16.5" customHeight="1">
      <c r="A244" s="37"/>
      <c r="B244" s="38"/>
      <c r="C244" s="243" t="s">
        <v>288</v>
      </c>
      <c r="D244" s="243" t="s">
        <v>289</v>
      </c>
      <c r="E244" s="244" t="s">
        <v>290</v>
      </c>
      <c r="F244" s="245" t="s">
        <v>291</v>
      </c>
      <c r="G244" s="246" t="s">
        <v>292</v>
      </c>
      <c r="H244" s="247">
        <v>2.8</v>
      </c>
      <c r="I244" s="248"/>
      <c r="J244" s="249">
        <f>ROUND(I244*H244,2)</f>
        <v>0</v>
      </c>
      <c r="K244" s="245" t="s">
        <v>187</v>
      </c>
      <c r="L244" s="250"/>
      <c r="M244" s="251" t="s">
        <v>19</v>
      </c>
      <c r="N244" s="252" t="s">
        <v>45</v>
      </c>
      <c r="O244" s="67"/>
      <c r="P244" s="190">
        <f>O244*H244</f>
        <v>0</v>
      </c>
      <c r="Q244" s="190">
        <v>1E-3</v>
      </c>
      <c r="R244" s="190">
        <f>Q244*H244</f>
        <v>2.8E-3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217</v>
      </c>
      <c r="AT244" s="192" t="s">
        <v>289</v>
      </c>
      <c r="AU244" s="192" t="s">
        <v>189</v>
      </c>
      <c r="AY244" s="20" t="s">
        <v>179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81</v>
      </c>
      <c r="BK244" s="193">
        <f>ROUND(I244*H244,2)</f>
        <v>0</v>
      </c>
      <c r="BL244" s="20" t="s">
        <v>188</v>
      </c>
      <c r="BM244" s="192" t="s">
        <v>293</v>
      </c>
    </row>
    <row r="245" spans="1:65" s="14" customFormat="1">
      <c r="B245" s="210"/>
      <c r="C245" s="211"/>
      <c r="D245" s="201" t="s">
        <v>192</v>
      </c>
      <c r="E245" s="212" t="s">
        <v>19</v>
      </c>
      <c r="F245" s="213" t="s">
        <v>294</v>
      </c>
      <c r="G245" s="211"/>
      <c r="H245" s="214">
        <v>2.8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192</v>
      </c>
      <c r="AU245" s="220" t="s">
        <v>189</v>
      </c>
      <c r="AV245" s="14" t="s">
        <v>14</v>
      </c>
      <c r="AW245" s="14" t="s">
        <v>35</v>
      </c>
      <c r="AX245" s="14" t="s">
        <v>74</v>
      </c>
      <c r="AY245" s="220" t="s">
        <v>179</v>
      </c>
    </row>
    <row r="246" spans="1:65" s="15" customFormat="1">
      <c r="B246" s="221"/>
      <c r="C246" s="222"/>
      <c r="D246" s="201" t="s">
        <v>192</v>
      </c>
      <c r="E246" s="223" t="s">
        <v>19</v>
      </c>
      <c r="F246" s="224" t="s">
        <v>201</v>
      </c>
      <c r="G246" s="222"/>
      <c r="H246" s="225">
        <v>2.8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192</v>
      </c>
      <c r="AU246" s="231" t="s">
        <v>189</v>
      </c>
      <c r="AV246" s="15" t="s">
        <v>188</v>
      </c>
      <c r="AW246" s="15" t="s">
        <v>35</v>
      </c>
      <c r="AX246" s="15" t="s">
        <v>81</v>
      </c>
      <c r="AY246" s="231" t="s">
        <v>179</v>
      </c>
    </row>
    <row r="247" spans="1:65" s="12" customFormat="1" ht="22.9" customHeight="1">
      <c r="B247" s="165"/>
      <c r="C247" s="166"/>
      <c r="D247" s="167" t="s">
        <v>73</v>
      </c>
      <c r="E247" s="179" t="s">
        <v>14</v>
      </c>
      <c r="F247" s="179" t="s">
        <v>295</v>
      </c>
      <c r="G247" s="166"/>
      <c r="H247" s="166"/>
      <c r="I247" s="169"/>
      <c r="J247" s="180">
        <f>BK247</f>
        <v>0</v>
      </c>
      <c r="K247" s="166"/>
      <c r="L247" s="171"/>
      <c r="M247" s="172"/>
      <c r="N247" s="173"/>
      <c r="O247" s="173"/>
      <c r="P247" s="174">
        <f>P248</f>
        <v>0</v>
      </c>
      <c r="Q247" s="173"/>
      <c r="R247" s="174">
        <f>R248</f>
        <v>27.957393</v>
      </c>
      <c r="S247" s="173"/>
      <c r="T247" s="175">
        <f>T248</f>
        <v>0</v>
      </c>
      <c r="AR247" s="176" t="s">
        <v>81</v>
      </c>
      <c r="AT247" s="177" t="s">
        <v>73</v>
      </c>
      <c r="AU247" s="177" t="s">
        <v>81</v>
      </c>
      <c r="AY247" s="176" t="s">
        <v>179</v>
      </c>
      <c r="BK247" s="178">
        <f>BK248</f>
        <v>0</v>
      </c>
    </row>
    <row r="248" spans="1:65" s="12" customFormat="1" ht="20.85" customHeight="1">
      <c r="B248" s="165"/>
      <c r="C248" s="166"/>
      <c r="D248" s="167" t="s">
        <v>73</v>
      </c>
      <c r="E248" s="179" t="s">
        <v>296</v>
      </c>
      <c r="F248" s="179" t="s">
        <v>297</v>
      </c>
      <c r="G248" s="166"/>
      <c r="H248" s="166"/>
      <c r="I248" s="169"/>
      <c r="J248" s="180">
        <f>BK248</f>
        <v>0</v>
      </c>
      <c r="K248" s="166"/>
      <c r="L248" s="171"/>
      <c r="M248" s="172"/>
      <c r="N248" s="173"/>
      <c r="O248" s="173"/>
      <c r="P248" s="174">
        <f>SUM(P249:P259)</f>
        <v>0</v>
      </c>
      <c r="Q248" s="173"/>
      <c r="R248" s="174">
        <f>SUM(R249:R259)</f>
        <v>27.957393</v>
      </c>
      <c r="S248" s="173"/>
      <c r="T248" s="175">
        <f>SUM(T249:T259)</f>
        <v>0</v>
      </c>
      <c r="AR248" s="176" t="s">
        <v>81</v>
      </c>
      <c r="AT248" s="177" t="s">
        <v>73</v>
      </c>
      <c r="AU248" s="177" t="s">
        <v>14</v>
      </c>
      <c r="AY248" s="176" t="s">
        <v>179</v>
      </c>
      <c r="BK248" s="178">
        <f>SUM(BK249:BK259)</f>
        <v>0</v>
      </c>
    </row>
    <row r="249" spans="1:65" s="2" customFormat="1" ht="16.5" customHeight="1">
      <c r="A249" s="37"/>
      <c r="B249" s="38"/>
      <c r="C249" s="181" t="s">
        <v>8</v>
      </c>
      <c r="D249" s="181" t="s">
        <v>183</v>
      </c>
      <c r="E249" s="182" t="s">
        <v>298</v>
      </c>
      <c r="F249" s="183" t="s">
        <v>299</v>
      </c>
      <c r="G249" s="184" t="s">
        <v>216</v>
      </c>
      <c r="H249" s="185">
        <v>12.15</v>
      </c>
      <c r="I249" s="186"/>
      <c r="J249" s="187">
        <f>ROUND(I249*H249,2)</f>
        <v>0</v>
      </c>
      <c r="K249" s="183" t="s">
        <v>187</v>
      </c>
      <c r="L249" s="42"/>
      <c r="M249" s="188" t="s">
        <v>19</v>
      </c>
      <c r="N249" s="189" t="s">
        <v>45</v>
      </c>
      <c r="O249" s="67"/>
      <c r="P249" s="190">
        <f>O249*H249</f>
        <v>0</v>
      </c>
      <c r="Q249" s="190">
        <v>2.3010199999999998</v>
      </c>
      <c r="R249" s="190">
        <f>Q249*H249</f>
        <v>27.957393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188</v>
      </c>
      <c r="AT249" s="192" t="s">
        <v>183</v>
      </c>
      <c r="AU249" s="192" t="s">
        <v>189</v>
      </c>
      <c r="AY249" s="20" t="s">
        <v>179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81</v>
      </c>
      <c r="BK249" s="193">
        <f>ROUND(I249*H249,2)</f>
        <v>0</v>
      </c>
      <c r="BL249" s="20" t="s">
        <v>188</v>
      </c>
      <c r="BM249" s="192" t="s">
        <v>300</v>
      </c>
    </row>
    <row r="250" spans="1:65" s="2" customFormat="1">
      <c r="A250" s="37"/>
      <c r="B250" s="38"/>
      <c r="C250" s="39"/>
      <c r="D250" s="194" t="s">
        <v>190</v>
      </c>
      <c r="E250" s="39"/>
      <c r="F250" s="195" t="s">
        <v>301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190</v>
      </c>
      <c r="AU250" s="20" t="s">
        <v>189</v>
      </c>
    </row>
    <row r="251" spans="1:65" s="13" customFormat="1">
      <c r="B251" s="199"/>
      <c r="C251" s="200"/>
      <c r="D251" s="201" t="s">
        <v>192</v>
      </c>
      <c r="E251" s="202" t="s">
        <v>19</v>
      </c>
      <c r="F251" s="203" t="s">
        <v>193</v>
      </c>
      <c r="G251" s="200"/>
      <c r="H251" s="202" t="s">
        <v>19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192</v>
      </c>
      <c r="AU251" s="209" t="s">
        <v>189</v>
      </c>
      <c r="AV251" s="13" t="s">
        <v>81</v>
      </c>
      <c r="AW251" s="13" t="s">
        <v>35</v>
      </c>
      <c r="AX251" s="13" t="s">
        <v>74</v>
      </c>
      <c r="AY251" s="209" t="s">
        <v>179</v>
      </c>
    </row>
    <row r="252" spans="1:65" s="13" customFormat="1">
      <c r="B252" s="199"/>
      <c r="C252" s="200"/>
      <c r="D252" s="201" t="s">
        <v>192</v>
      </c>
      <c r="E252" s="202" t="s">
        <v>19</v>
      </c>
      <c r="F252" s="203" t="s">
        <v>194</v>
      </c>
      <c r="G252" s="200"/>
      <c r="H252" s="202" t="s">
        <v>19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192</v>
      </c>
      <c r="AU252" s="209" t="s">
        <v>189</v>
      </c>
      <c r="AV252" s="13" t="s">
        <v>81</v>
      </c>
      <c r="AW252" s="13" t="s">
        <v>35</v>
      </c>
      <c r="AX252" s="13" t="s">
        <v>74</v>
      </c>
      <c r="AY252" s="209" t="s">
        <v>179</v>
      </c>
    </row>
    <row r="253" spans="1:65" s="13" customFormat="1">
      <c r="B253" s="199"/>
      <c r="C253" s="200"/>
      <c r="D253" s="201" t="s">
        <v>192</v>
      </c>
      <c r="E253" s="202" t="s">
        <v>19</v>
      </c>
      <c r="F253" s="203" t="s">
        <v>195</v>
      </c>
      <c r="G253" s="200"/>
      <c r="H253" s="202" t="s">
        <v>19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192</v>
      </c>
      <c r="AU253" s="209" t="s">
        <v>189</v>
      </c>
      <c r="AV253" s="13" t="s">
        <v>81</v>
      </c>
      <c r="AW253" s="13" t="s">
        <v>35</v>
      </c>
      <c r="AX253" s="13" t="s">
        <v>74</v>
      </c>
      <c r="AY253" s="209" t="s">
        <v>179</v>
      </c>
    </row>
    <row r="254" spans="1:65" s="13" customFormat="1">
      <c r="B254" s="199"/>
      <c r="C254" s="200"/>
      <c r="D254" s="201" t="s">
        <v>192</v>
      </c>
      <c r="E254" s="202" t="s">
        <v>19</v>
      </c>
      <c r="F254" s="203" t="s">
        <v>196</v>
      </c>
      <c r="G254" s="200"/>
      <c r="H254" s="202" t="s">
        <v>19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192</v>
      </c>
      <c r="AU254" s="209" t="s">
        <v>189</v>
      </c>
      <c r="AV254" s="13" t="s">
        <v>81</v>
      </c>
      <c r="AW254" s="13" t="s">
        <v>35</v>
      </c>
      <c r="AX254" s="13" t="s">
        <v>74</v>
      </c>
      <c r="AY254" s="209" t="s">
        <v>179</v>
      </c>
    </row>
    <row r="255" spans="1:65" s="13" customFormat="1">
      <c r="B255" s="199"/>
      <c r="C255" s="200"/>
      <c r="D255" s="201" t="s">
        <v>192</v>
      </c>
      <c r="E255" s="202" t="s">
        <v>19</v>
      </c>
      <c r="F255" s="203" t="s">
        <v>197</v>
      </c>
      <c r="G255" s="200"/>
      <c r="H255" s="202" t="s">
        <v>19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192</v>
      </c>
      <c r="AU255" s="209" t="s">
        <v>189</v>
      </c>
      <c r="AV255" s="13" t="s">
        <v>81</v>
      </c>
      <c r="AW255" s="13" t="s">
        <v>35</v>
      </c>
      <c r="AX255" s="13" t="s">
        <v>74</v>
      </c>
      <c r="AY255" s="209" t="s">
        <v>179</v>
      </c>
    </row>
    <row r="256" spans="1:65" s="13" customFormat="1">
      <c r="B256" s="199"/>
      <c r="C256" s="200"/>
      <c r="D256" s="201" t="s">
        <v>192</v>
      </c>
      <c r="E256" s="202" t="s">
        <v>19</v>
      </c>
      <c r="F256" s="203" t="s">
        <v>198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192</v>
      </c>
      <c r="AU256" s="209" t="s">
        <v>189</v>
      </c>
      <c r="AV256" s="13" t="s">
        <v>81</v>
      </c>
      <c r="AW256" s="13" t="s">
        <v>35</v>
      </c>
      <c r="AX256" s="13" t="s">
        <v>74</v>
      </c>
      <c r="AY256" s="209" t="s">
        <v>179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227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189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4" customFormat="1">
      <c r="B258" s="210"/>
      <c r="C258" s="211"/>
      <c r="D258" s="201" t="s">
        <v>192</v>
      </c>
      <c r="E258" s="212" t="s">
        <v>19</v>
      </c>
      <c r="F258" s="213" t="s">
        <v>302</v>
      </c>
      <c r="G258" s="211"/>
      <c r="H258" s="214">
        <v>12.15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192</v>
      </c>
      <c r="AU258" s="220" t="s">
        <v>189</v>
      </c>
      <c r="AV258" s="14" t="s">
        <v>14</v>
      </c>
      <c r="AW258" s="14" t="s">
        <v>35</v>
      </c>
      <c r="AX258" s="14" t="s">
        <v>74</v>
      </c>
      <c r="AY258" s="220" t="s">
        <v>179</v>
      </c>
    </row>
    <row r="259" spans="1:65" s="15" customFormat="1">
      <c r="B259" s="221"/>
      <c r="C259" s="222"/>
      <c r="D259" s="201" t="s">
        <v>192</v>
      </c>
      <c r="E259" s="223" t="s">
        <v>19</v>
      </c>
      <c r="F259" s="224" t="s">
        <v>201</v>
      </c>
      <c r="G259" s="222"/>
      <c r="H259" s="225">
        <v>12.15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192</v>
      </c>
      <c r="AU259" s="231" t="s">
        <v>189</v>
      </c>
      <c r="AV259" s="15" t="s">
        <v>188</v>
      </c>
      <c r="AW259" s="15" t="s">
        <v>35</v>
      </c>
      <c r="AX259" s="15" t="s">
        <v>81</v>
      </c>
      <c r="AY259" s="231" t="s">
        <v>179</v>
      </c>
    </row>
    <row r="260" spans="1:65" s="12" customFormat="1" ht="22.9" customHeight="1">
      <c r="B260" s="165"/>
      <c r="C260" s="166"/>
      <c r="D260" s="167" t="s">
        <v>73</v>
      </c>
      <c r="E260" s="179" t="s">
        <v>188</v>
      </c>
      <c r="F260" s="179" t="s">
        <v>303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P261</f>
        <v>0</v>
      </c>
      <c r="Q260" s="173"/>
      <c r="R260" s="174">
        <f>R261</f>
        <v>0.28083999999999998</v>
      </c>
      <c r="S260" s="173"/>
      <c r="T260" s="175">
        <f>T261</f>
        <v>0</v>
      </c>
      <c r="AR260" s="176" t="s">
        <v>81</v>
      </c>
      <c r="AT260" s="177" t="s">
        <v>73</v>
      </c>
      <c r="AU260" s="177" t="s">
        <v>81</v>
      </c>
      <c r="AY260" s="176" t="s">
        <v>179</v>
      </c>
      <c r="BK260" s="178">
        <f>BK261</f>
        <v>0</v>
      </c>
    </row>
    <row r="261" spans="1:65" s="12" customFormat="1" ht="20.85" customHeight="1">
      <c r="B261" s="165"/>
      <c r="C261" s="166"/>
      <c r="D261" s="167" t="s">
        <v>73</v>
      </c>
      <c r="E261" s="179" t="s">
        <v>304</v>
      </c>
      <c r="F261" s="179" t="s">
        <v>305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SUM(P262:P264)</f>
        <v>0</v>
      </c>
      <c r="Q261" s="173"/>
      <c r="R261" s="174">
        <f>SUM(R262:R264)</f>
        <v>0.28083999999999998</v>
      </c>
      <c r="S261" s="173"/>
      <c r="T261" s="175">
        <f>SUM(T262:T264)</f>
        <v>0</v>
      </c>
      <c r="AR261" s="176" t="s">
        <v>81</v>
      </c>
      <c r="AT261" s="177" t="s">
        <v>73</v>
      </c>
      <c r="AU261" s="177" t="s">
        <v>14</v>
      </c>
      <c r="AY261" s="176" t="s">
        <v>179</v>
      </c>
      <c r="BK261" s="178">
        <f>SUM(BK262:BK264)</f>
        <v>0</v>
      </c>
    </row>
    <row r="262" spans="1:65" s="2" customFormat="1" ht="16.5" customHeight="1">
      <c r="A262" s="37"/>
      <c r="B262" s="38"/>
      <c r="C262" s="181" t="s">
        <v>229</v>
      </c>
      <c r="D262" s="181" t="s">
        <v>183</v>
      </c>
      <c r="E262" s="182" t="s">
        <v>306</v>
      </c>
      <c r="F262" s="183" t="s">
        <v>307</v>
      </c>
      <c r="G262" s="184" t="s">
        <v>308</v>
      </c>
      <c r="H262" s="185">
        <v>2</v>
      </c>
      <c r="I262" s="186"/>
      <c r="J262" s="187">
        <f>ROUND(I262*H262,2)</f>
        <v>0</v>
      </c>
      <c r="K262" s="183" t="s">
        <v>187</v>
      </c>
      <c r="L262" s="42"/>
      <c r="M262" s="188" t="s">
        <v>19</v>
      </c>
      <c r="N262" s="189" t="s">
        <v>45</v>
      </c>
      <c r="O262" s="67"/>
      <c r="P262" s="190">
        <f>O262*H262</f>
        <v>0</v>
      </c>
      <c r="Q262" s="190">
        <v>8.7419999999999998E-2</v>
      </c>
      <c r="R262" s="190">
        <f>Q262*H262</f>
        <v>0.17484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188</v>
      </c>
      <c r="AT262" s="192" t="s">
        <v>183</v>
      </c>
      <c r="AU262" s="192" t="s">
        <v>189</v>
      </c>
      <c r="AY262" s="20" t="s">
        <v>179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81</v>
      </c>
      <c r="BK262" s="193">
        <f>ROUND(I262*H262,2)</f>
        <v>0</v>
      </c>
      <c r="BL262" s="20" t="s">
        <v>188</v>
      </c>
      <c r="BM262" s="192" t="s">
        <v>309</v>
      </c>
    </row>
    <row r="263" spans="1:65" s="2" customFormat="1">
      <c r="A263" s="37"/>
      <c r="B263" s="38"/>
      <c r="C263" s="39"/>
      <c r="D263" s="194" t="s">
        <v>190</v>
      </c>
      <c r="E263" s="39"/>
      <c r="F263" s="195" t="s">
        <v>310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190</v>
      </c>
      <c r="AU263" s="20" t="s">
        <v>189</v>
      </c>
    </row>
    <row r="264" spans="1:65" s="2" customFormat="1" ht="16.5" customHeight="1">
      <c r="A264" s="37"/>
      <c r="B264" s="38"/>
      <c r="C264" s="243" t="s">
        <v>254</v>
      </c>
      <c r="D264" s="243" t="s">
        <v>289</v>
      </c>
      <c r="E264" s="244" t="s">
        <v>311</v>
      </c>
      <c r="F264" s="245" t="s">
        <v>312</v>
      </c>
      <c r="G264" s="246" t="s">
        <v>308</v>
      </c>
      <c r="H264" s="247">
        <v>2</v>
      </c>
      <c r="I264" s="248"/>
      <c r="J264" s="249">
        <f>ROUND(I264*H264,2)</f>
        <v>0</v>
      </c>
      <c r="K264" s="245" t="s">
        <v>187</v>
      </c>
      <c r="L264" s="250"/>
      <c r="M264" s="251" t="s">
        <v>19</v>
      </c>
      <c r="N264" s="252" t="s">
        <v>45</v>
      </c>
      <c r="O264" s="67"/>
      <c r="P264" s="190">
        <f>O264*H264</f>
        <v>0</v>
      </c>
      <c r="Q264" s="190">
        <v>5.2999999999999999E-2</v>
      </c>
      <c r="R264" s="190">
        <f>Q264*H264</f>
        <v>0.106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217</v>
      </c>
      <c r="AT264" s="192" t="s">
        <v>289</v>
      </c>
      <c r="AU264" s="192" t="s">
        <v>189</v>
      </c>
      <c r="AY264" s="20" t="s">
        <v>179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81</v>
      </c>
      <c r="BK264" s="193">
        <f>ROUND(I264*H264,2)</f>
        <v>0</v>
      </c>
      <c r="BL264" s="20" t="s">
        <v>188</v>
      </c>
      <c r="BM264" s="192" t="s">
        <v>313</v>
      </c>
    </row>
    <row r="265" spans="1:65" s="12" customFormat="1" ht="22.9" customHeight="1">
      <c r="B265" s="165"/>
      <c r="C265" s="166"/>
      <c r="D265" s="167" t="s">
        <v>73</v>
      </c>
      <c r="E265" s="179" t="s">
        <v>222</v>
      </c>
      <c r="F265" s="179" t="s">
        <v>314</v>
      </c>
      <c r="G265" s="166"/>
      <c r="H265" s="166"/>
      <c r="I265" s="169"/>
      <c r="J265" s="180">
        <f>BK265</f>
        <v>0</v>
      </c>
      <c r="K265" s="166"/>
      <c r="L265" s="171"/>
      <c r="M265" s="172"/>
      <c r="N265" s="173"/>
      <c r="O265" s="173"/>
      <c r="P265" s="174">
        <f>P266+P294</f>
        <v>0</v>
      </c>
      <c r="Q265" s="173"/>
      <c r="R265" s="174">
        <f>R266+R294</f>
        <v>260.61700000000002</v>
      </c>
      <c r="S265" s="173"/>
      <c r="T265" s="175">
        <f>T266+T294</f>
        <v>0</v>
      </c>
      <c r="AR265" s="176" t="s">
        <v>81</v>
      </c>
      <c r="AT265" s="177" t="s">
        <v>73</v>
      </c>
      <c r="AU265" s="177" t="s">
        <v>81</v>
      </c>
      <c r="AY265" s="176" t="s">
        <v>179</v>
      </c>
      <c r="BK265" s="178">
        <f>BK266+BK294</f>
        <v>0</v>
      </c>
    </row>
    <row r="266" spans="1:65" s="12" customFormat="1" ht="20.85" customHeight="1">
      <c r="B266" s="165"/>
      <c r="C266" s="166"/>
      <c r="D266" s="167" t="s">
        <v>73</v>
      </c>
      <c r="E266" s="179" t="s">
        <v>315</v>
      </c>
      <c r="F266" s="179" t="s">
        <v>316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SUM(P267:P293)</f>
        <v>0</v>
      </c>
      <c r="Q266" s="173"/>
      <c r="R266" s="174">
        <f>SUM(R267:R293)</f>
        <v>154.44</v>
      </c>
      <c r="S266" s="173"/>
      <c r="T266" s="175">
        <f>SUM(T267:T293)</f>
        <v>0</v>
      </c>
      <c r="AR266" s="176" t="s">
        <v>81</v>
      </c>
      <c r="AT266" s="177" t="s">
        <v>73</v>
      </c>
      <c r="AU266" s="177" t="s">
        <v>14</v>
      </c>
      <c r="AY266" s="176" t="s">
        <v>179</v>
      </c>
      <c r="BK266" s="178">
        <f>SUM(BK267:BK293)</f>
        <v>0</v>
      </c>
    </row>
    <row r="267" spans="1:65" s="2" customFormat="1" ht="33" customHeight="1">
      <c r="A267" s="37"/>
      <c r="B267" s="38"/>
      <c r="C267" s="181" t="s">
        <v>270</v>
      </c>
      <c r="D267" s="181" t="s">
        <v>183</v>
      </c>
      <c r="E267" s="182" t="s">
        <v>317</v>
      </c>
      <c r="F267" s="183" t="s">
        <v>318</v>
      </c>
      <c r="G267" s="184" t="s">
        <v>186</v>
      </c>
      <c r="H267" s="185">
        <v>234</v>
      </c>
      <c r="I267" s="186"/>
      <c r="J267" s="187">
        <f>ROUND(I267*H267,2)</f>
        <v>0</v>
      </c>
      <c r="K267" s="183" t="s">
        <v>187</v>
      </c>
      <c r="L267" s="42"/>
      <c r="M267" s="188" t="s">
        <v>19</v>
      </c>
      <c r="N267" s="189" t="s">
        <v>45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188</v>
      </c>
      <c r="AT267" s="192" t="s">
        <v>183</v>
      </c>
      <c r="AU267" s="192" t="s">
        <v>189</v>
      </c>
      <c r="AY267" s="20" t="s">
        <v>179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81</v>
      </c>
      <c r="BK267" s="193">
        <f>ROUND(I267*H267,2)</f>
        <v>0</v>
      </c>
      <c r="BL267" s="20" t="s">
        <v>188</v>
      </c>
      <c r="BM267" s="192" t="s">
        <v>319</v>
      </c>
    </row>
    <row r="268" spans="1:65" s="2" customFormat="1">
      <c r="A268" s="37"/>
      <c r="B268" s="38"/>
      <c r="C268" s="39"/>
      <c r="D268" s="194" t="s">
        <v>190</v>
      </c>
      <c r="E268" s="39"/>
      <c r="F268" s="195" t="s">
        <v>320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190</v>
      </c>
      <c r="AU268" s="20" t="s">
        <v>189</v>
      </c>
    </row>
    <row r="269" spans="1:65" s="13" customFormat="1">
      <c r="B269" s="199"/>
      <c r="C269" s="200"/>
      <c r="D269" s="201" t="s">
        <v>192</v>
      </c>
      <c r="E269" s="202" t="s">
        <v>19</v>
      </c>
      <c r="F269" s="203" t="s">
        <v>193</v>
      </c>
      <c r="G269" s="200"/>
      <c r="H269" s="202" t="s">
        <v>19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192</v>
      </c>
      <c r="AU269" s="209" t="s">
        <v>189</v>
      </c>
      <c r="AV269" s="13" t="s">
        <v>81</v>
      </c>
      <c r="AW269" s="13" t="s">
        <v>35</v>
      </c>
      <c r="AX269" s="13" t="s">
        <v>74</v>
      </c>
      <c r="AY269" s="209" t="s">
        <v>179</v>
      </c>
    </row>
    <row r="270" spans="1:65" s="13" customFormat="1">
      <c r="B270" s="199"/>
      <c r="C270" s="200"/>
      <c r="D270" s="201" t="s">
        <v>192</v>
      </c>
      <c r="E270" s="202" t="s">
        <v>19</v>
      </c>
      <c r="F270" s="203" t="s">
        <v>194</v>
      </c>
      <c r="G270" s="200"/>
      <c r="H270" s="202" t="s">
        <v>19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192</v>
      </c>
      <c r="AU270" s="209" t="s">
        <v>189</v>
      </c>
      <c r="AV270" s="13" t="s">
        <v>81</v>
      </c>
      <c r="AW270" s="13" t="s">
        <v>35</v>
      </c>
      <c r="AX270" s="13" t="s">
        <v>74</v>
      </c>
      <c r="AY270" s="209" t="s">
        <v>179</v>
      </c>
    </row>
    <row r="271" spans="1:65" s="13" customFormat="1">
      <c r="B271" s="199"/>
      <c r="C271" s="200"/>
      <c r="D271" s="201" t="s">
        <v>192</v>
      </c>
      <c r="E271" s="202" t="s">
        <v>19</v>
      </c>
      <c r="F271" s="203" t="s">
        <v>195</v>
      </c>
      <c r="G271" s="200"/>
      <c r="H271" s="202" t="s">
        <v>19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192</v>
      </c>
      <c r="AU271" s="209" t="s">
        <v>189</v>
      </c>
      <c r="AV271" s="13" t="s">
        <v>81</v>
      </c>
      <c r="AW271" s="13" t="s">
        <v>35</v>
      </c>
      <c r="AX271" s="13" t="s">
        <v>74</v>
      </c>
      <c r="AY271" s="209" t="s">
        <v>179</v>
      </c>
    </row>
    <row r="272" spans="1:65" s="13" customFormat="1">
      <c r="B272" s="199"/>
      <c r="C272" s="200"/>
      <c r="D272" s="201" t="s">
        <v>192</v>
      </c>
      <c r="E272" s="202" t="s">
        <v>19</v>
      </c>
      <c r="F272" s="203" t="s">
        <v>196</v>
      </c>
      <c r="G272" s="200"/>
      <c r="H272" s="202" t="s">
        <v>19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192</v>
      </c>
      <c r="AU272" s="209" t="s">
        <v>189</v>
      </c>
      <c r="AV272" s="13" t="s">
        <v>81</v>
      </c>
      <c r="AW272" s="13" t="s">
        <v>35</v>
      </c>
      <c r="AX272" s="13" t="s">
        <v>74</v>
      </c>
      <c r="AY272" s="209" t="s">
        <v>179</v>
      </c>
    </row>
    <row r="273" spans="1:65" s="13" customFormat="1">
      <c r="B273" s="199"/>
      <c r="C273" s="200"/>
      <c r="D273" s="201" t="s">
        <v>192</v>
      </c>
      <c r="E273" s="202" t="s">
        <v>19</v>
      </c>
      <c r="F273" s="203" t="s">
        <v>197</v>
      </c>
      <c r="G273" s="200"/>
      <c r="H273" s="202" t="s">
        <v>19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192</v>
      </c>
      <c r="AU273" s="209" t="s">
        <v>189</v>
      </c>
      <c r="AV273" s="13" t="s">
        <v>81</v>
      </c>
      <c r="AW273" s="13" t="s">
        <v>35</v>
      </c>
      <c r="AX273" s="13" t="s">
        <v>74</v>
      </c>
      <c r="AY273" s="209" t="s">
        <v>179</v>
      </c>
    </row>
    <row r="274" spans="1:65" s="13" customFormat="1">
      <c r="B274" s="199"/>
      <c r="C274" s="200"/>
      <c r="D274" s="201" t="s">
        <v>192</v>
      </c>
      <c r="E274" s="202" t="s">
        <v>19</v>
      </c>
      <c r="F274" s="203" t="s">
        <v>198</v>
      </c>
      <c r="G274" s="200"/>
      <c r="H274" s="202" t="s">
        <v>19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192</v>
      </c>
      <c r="AU274" s="209" t="s">
        <v>189</v>
      </c>
      <c r="AV274" s="13" t="s">
        <v>81</v>
      </c>
      <c r="AW274" s="13" t="s">
        <v>35</v>
      </c>
      <c r="AX274" s="13" t="s">
        <v>74</v>
      </c>
      <c r="AY274" s="209" t="s">
        <v>179</v>
      </c>
    </row>
    <row r="275" spans="1:65" s="13" customFormat="1">
      <c r="B275" s="199"/>
      <c r="C275" s="200"/>
      <c r="D275" s="201" t="s">
        <v>192</v>
      </c>
      <c r="E275" s="202" t="s">
        <v>19</v>
      </c>
      <c r="F275" s="203" t="s">
        <v>199</v>
      </c>
      <c r="G275" s="200"/>
      <c r="H275" s="202" t="s">
        <v>19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192</v>
      </c>
      <c r="AU275" s="209" t="s">
        <v>189</v>
      </c>
      <c r="AV275" s="13" t="s">
        <v>81</v>
      </c>
      <c r="AW275" s="13" t="s">
        <v>35</v>
      </c>
      <c r="AX275" s="13" t="s">
        <v>74</v>
      </c>
      <c r="AY275" s="209" t="s">
        <v>179</v>
      </c>
    </row>
    <row r="276" spans="1:65" s="14" customFormat="1">
      <c r="B276" s="210"/>
      <c r="C276" s="211"/>
      <c r="D276" s="201" t="s">
        <v>192</v>
      </c>
      <c r="E276" s="212" t="s">
        <v>19</v>
      </c>
      <c r="F276" s="213" t="s">
        <v>321</v>
      </c>
      <c r="G276" s="211"/>
      <c r="H276" s="214">
        <v>234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192</v>
      </c>
      <c r="AU276" s="220" t="s">
        <v>189</v>
      </c>
      <c r="AV276" s="14" t="s">
        <v>14</v>
      </c>
      <c r="AW276" s="14" t="s">
        <v>35</v>
      </c>
      <c r="AX276" s="14" t="s">
        <v>74</v>
      </c>
      <c r="AY276" s="220" t="s">
        <v>179</v>
      </c>
    </row>
    <row r="277" spans="1:65" s="15" customFormat="1">
      <c r="B277" s="221"/>
      <c r="C277" s="222"/>
      <c r="D277" s="201" t="s">
        <v>192</v>
      </c>
      <c r="E277" s="223" t="s">
        <v>19</v>
      </c>
      <c r="F277" s="224" t="s">
        <v>201</v>
      </c>
      <c r="G277" s="222"/>
      <c r="H277" s="225">
        <v>234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192</v>
      </c>
      <c r="AU277" s="231" t="s">
        <v>189</v>
      </c>
      <c r="AV277" s="15" t="s">
        <v>188</v>
      </c>
      <c r="AW277" s="15" t="s">
        <v>35</v>
      </c>
      <c r="AX277" s="15" t="s">
        <v>81</v>
      </c>
      <c r="AY277" s="231" t="s">
        <v>179</v>
      </c>
    </row>
    <row r="278" spans="1:65" s="2" customFormat="1" ht="16.5" customHeight="1">
      <c r="A278" s="37"/>
      <c r="B278" s="38"/>
      <c r="C278" s="243" t="s">
        <v>322</v>
      </c>
      <c r="D278" s="243" t="s">
        <v>289</v>
      </c>
      <c r="E278" s="244" t="s">
        <v>323</v>
      </c>
      <c r="F278" s="245" t="s">
        <v>324</v>
      </c>
      <c r="G278" s="246" t="s">
        <v>269</v>
      </c>
      <c r="H278" s="247">
        <v>126.36</v>
      </c>
      <c r="I278" s="248"/>
      <c r="J278" s="249">
        <f>ROUND(I278*H278,2)</f>
        <v>0</v>
      </c>
      <c r="K278" s="245" t="s">
        <v>187</v>
      </c>
      <c r="L278" s="250"/>
      <c r="M278" s="251" t="s">
        <v>19</v>
      </c>
      <c r="N278" s="252" t="s">
        <v>45</v>
      </c>
      <c r="O278" s="67"/>
      <c r="P278" s="190">
        <f>O278*H278</f>
        <v>0</v>
      </c>
      <c r="Q278" s="190">
        <v>1</v>
      </c>
      <c r="R278" s="190">
        <f>Q278*H278</f>
        <v>126.36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217</v>
      </c>
      <c r="AT278" s="192" t="s">
        <v>289</v>
      </c>
      <c r="AU278" s="192" t="s">
        <v>189</v>
      </c>
      <c r="AY278" s="20" t="s">
        <v>179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81</v>
      </c>
      <c r="BK278" s="193">
        <f>ROUND(I278*H278,2)</f>
        <v>0</v>
      </c>
      <c r="BL278" s="20" t="s">
        <v>188</v>
      </c>
      <c r="BM278" s="192" t="s">
        <v>325</v>
      </c>
    </row>
    <row r="279" spans="1:65" s="2" customFormat="1" ht="19.5">
      <c r="A279" s="37"/>
      <c r="B279" s="38"/>
      <c r="C279" s="39"/>
      <c r="D279" s="201" t="s">
        <v>326</v>
      </c>
      <c r="E279" s="39"/>
      <c r="F279" s="253" t="s">
        <v>327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326</v>
      </c>
      <c r="AU279" s="20" t="s">
        <v>189</v>
      </c>
    </row>
    <row r="280" spans="1:65" s="14" customFormat="1">
      <c r="B280" s="210"/>
      <c r="C280" s="211"/>
      <c r="D280" s="201" t="s">
        <v>192</v>
      </c>
      <c r="E280" s="212" t="s">
        <v>19</v>
      </c>
      <c r="F280" s="213" t="s">
        <v>321</v>
      </c>
      <c r="G280" s="211"/>
      <c r="H280" s="214">
        <v>234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192</v>
      </c>
      <c r="AU280" s="220" t="s">
        <v>189</v>
      </c>
      <c r="AV280" s="14" t="s">
        <v>14</v>
      </c>
      <c r="AW280" s="14" t="s">
        <v>35</v>
      </c>
      <c r="AX280" s="14" t="s">
        <v>74</v>
      </c>
      <c r="AY280" s="220" t="s">
        <v>179</v>
      </c>
    </row>
    <row r="281" spans="1:65" s="15" customFormat="1">
      <c r="B281" s="221"/>
      <c r="C281" s="222"/>
      <c r="D281" s="201" t="s">
        <v>192</v>
      </c>
      <c r="E281" s="223" t="s">
        <v>19</v>
      </c>
      <c r="F281" s="224" t="s">
        <v>201</v>
      </c>
      <c r="G281" s="222"/>
      <c r="H281" s="225">
        <v>234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192</v>
      </c>
      <c r="AU281" s="231" t="s">
        <v>189</v>
      </c>
      <c r="AV281" s="15" t="s">
        <v>188</v>
      </c>
      <c r="AW281" s="15" t="s">
        <v>35</v>
      </c>
      <c r="AX281" s="15" t="s">
        <v>74</v>
      </c>
      <c r="AY281" s="231" t="s">
        <v>179</v>
      </c>
    </row>
    <row r="282" spans="1:65" s="14" customFormat="1">
      <c r="B282" s="210"/>
      <c r="C282" s="211"/>
      <c r="D282" s="201" t="s">
        <v>192</v>
      </c>
      <c r="E282" s="212" t="s">
        <v>19</v>
      </c>
      <c r="F282" s="213" t="s">
        <v>328</v>
      </c>
      <c r="G282" s="211"/>
      <c r="H282" s="214">
        <v>126.36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192</v>
      </c>
      <c r="AU282" s="220" t="s">
        <v>189</v>
      </c>
      <c r="AV282" s="14" t="s">
        <v>14</v>
      </c>
      <c r="AW282" s="14" t="s">
        <v>35</v>
      </c>
      <c r="AX282" s="14" t="s">
        <v>81</v>
      </c>
      <c r="AY282" s="220" t="s">
        <v>179</v>
      </c>
    </row>
    <row r="283" spans="1:65" s="2" customFormat="1" ht="21.75" customHeight="1">
      <c r="A283" s="37"/>
      <c r="B283" s="38"/>
      <c r="C283" s="181" t="s">
        <v>276</v>
      </c>
      <c r="D283" s="181" t="s">
        <v>183</v>
      </c>
      <c r="E283" s="182" t="s">
        <v>329</v>
      </c>
      <c r="F283" s="183" t="s">
        <v>330</v>
      </c>
      <c r="G283" s="184" t="s">
        <v>186</v>
      </c>
      <c r="H283" s="185">
        <v>234</v>
      </c>
      <c r="I283" s="186"/>
      <c r="J283" s="187">
        <f>ROUND(I283*H283,2)</f>
        <v>0</v>
      </c>
      <c r="K283" s="183" t="s">
        <v>187</v>
      </c>
      <c r="L283" s="42"/>
      <c r="M283" s="188" t="s">
        <v>19</v>
      </c>
      <c r="N283" s="189" t="s">
        <v>45</v>
      </c>
      <c r="O283" s="67"/>
      <c r="P283" s="190">
        <f>O283*H283</f>
        <v>0</v>
      </c>
      <c r="Q283" s="190">
        <v>0.12</v>
      </c>
      <c r="R283" s="190">
        <f>Q283*H283</f>
        <v>28.08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188</v>
      </c>
      <c r="AT283" s="192" t="s">
        <v>183</v>
      </c>
      <c r="AU283" s="192" t="s">
        <v>189</v>
      </c>
      <c r="AY283" s="20" t="s">
        <v>179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81</v>
      </c>
      <c r="BK283" s="193">
        <f>ROUND(I283*H283,2)</f>
        <v>0</v>
      </c>
      <c r="BL283" s="20" t="s">
        <v>188</v>
      </c>
      <c r="BM283" s="192" t="s">
        <v>331</v>
      </c>
    </row>
    <row r="284" spans="1:65" s="2" customFormat="1">
      <c r="A284" s="37"/>
      <c r="B284" s="38"/>
      <c r="C284" s="39"/>
      <c r="D284" s="194" t="s">
        <v>190</v>
      </c>
      <c r="E284" s="39"/>
      <c r="F284" s="195" t="s">
        <v>332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190</v>
      </c>
      <c r="AU284" s="20" t="s">
        <v>189</v>
      </c>
    </row>
    <row r="285" spans="1:65" s="13" customFormat="1">
      <c r="B285" s="199"/>
      <c r="C285" s="200"/>
      <c r="D285" s="201" t="s">
        <v>192</v>
      </c>
      <c r="E285" s="202" t="s">
        <v>19</v>
      </c>
      <c r="F285" s="203" t="s">
        <v>193</v>
      </c>
      <c r="G285" s="200"/>
      <c r="H285" s="202" t="s">
        <v>19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192</v>
      </c>
      <c r="AU285" s="209" t="s">
        <v>189</v>
      </c>
      <c r="AV285" s="13" t="s">
        <v>81</v>
      </c>
      <c r="AW285" s="13" t="s">
        <v>35</v>
      </c>
      <c r="AX285" s="13" t="s">
        <v>74</v>
      </c>
      <c r="AY285" s="209" t="s">
        <v>179</v>
      </c>
    </row>
    <row r="286" spans="1:65" s="13" customFormat="1">
      <c r="B286" s="199"/>
      <c r="C286" s="200"/>
      <c r="D286" s="201" t="s">
        <v>192</v>
      </c>
      <c r="E286" s="202" t="s">
        <v>19</v>
      </c>
      <c r="F286" s="203" t="s">
        <v>194</v>
      </c>
      <c r="G286" s="200"/>
      <c r="H286" s="202" t="s">
        <v>19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192</v>
      </c>
      <c r="AU286" s="209" t="s">
        <v>189</v>
      </c>
      <c r="AV286" s="13" t="s">
        <v>81</v>
      </c>
      <c r="AW286" s="13" t="s">
        <v>35</v>
      </c>
      <c r="AX286" s="13" t="s">
        <v>74</v>
      </c>
      <c r="AY286" s="209" t="s">
        <v>179</v>
      </c>
    </row>
    <row r="287" spans="1:65" s="13" customFormat="1">
      <c r="B287" s="199"/>
      <c r="C287" s="200"/>
      <c r="D287" s="201" t="s">
        <v>192</v>
      </c>
      <c r="E287" s="202" t="s">
        <v>19</v>
      </c>
      <c r="F287" s="203" t="s">
        <v>195</v>
      </c>
      <c r="G287" s="200"/>
      <c r="H287" s="202" t="s">
        <v>19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192</v>
      </c>
      <c r="AU287" s="209" t="s">
        <v>189</v>
      </c>
      <c r="AV287" s="13" t="s">
        <v>81</v>
      </c>
      <c r="AW287" s="13" t="s">
        <v>35</v>
      </c>
      <c r="AX287" s="13" t="s">
        <v>74</v>
      </c>
      <c r="AY287" s="209" t="s">
        <v>179</v>
      </c>
    </row>
    <row r="288" spans="1:65" s="13" customFormat="1">
      <c r="B288" s="199"/>
      <c r="C288" s="200"/>
      <c r="D288" s="201" t="s">
        <v>192</v>
      </c>
      <c r="E288" s="202" t="s">
        <v>19</v>
      </c>
      <c r="F288" s="203" t="s">
        <v>196</v>
      </c>
      <c r="G288" s="200"/>
      <c r="H288" s="202" t="s">
        <v>19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192</v>
      </c>
      <c r="AU288" s="209" t="s">
        <v>189</v>
      </c>
      <c r="AV288" s="13" t="s">
        <v>81</v>
      </c>
      <c r="AW288" s="13" t="s">
        <v>35</v>
      </c>
      <c r="AX288" s="13" t="s">
        <v>74</v>
      </c>
      <c r="AY288" s="209" t="s">
        <v>179</v>
      </c>
    </row>
    <row r="289" spans="1:65" s="13" customFormat="1">
      <c r="B289" s="199"/>
      <c r="C289" s="200"/>
      <c r="D289" s="201" t="s">
        <v>192</v>
      </c>
      <c r="E289" s="202" t="s">
        <v>19</v>
      </c>
      <c r="F289" s="203" t="s">
        <v>197</v>
      </c>
      <c r="G289" s="200"/>
      <c r="H289" s="202" t="s">
        <v>19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192</v>
      </c>
      <c r="AU289" s="209" t="s">
        <v>189</v>
      </c>
      <c r="AV289" s="13" t="s">
        <v>81</v>
      </c>
      <c r="AW289" s="13" t="s">
        <v>35</v>
      </c>
      <c r="AX289" s="13" t="s">
        <v>74</v>
      </c>
      <c r="AY289" s="209" t="s">
        <v>179</v>
      </c>
    </row>
    <row r="290" spans="1:65" s="13" customFormat="1">
      <c r="B290" s="199"/>
      <c r="C290" s="200"/>
      <c r="D290" s="201" t="s">
        <v>192</v>
      </c>
      <c r="E290" s="202" t="s">
        <v>19</v>
      </c>
      <c r="F290" s="203" t="s">
        <v>198</v>
      </c>
      <c r="G290" s="200"/>
      <c r="H290" s="202" t="s">
        <v>19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192</v>
      </c>
      <c r="AU290" s="209" t="s">
        <v>189</v>
      </c>
      <c r="AV290" s="13" t="s">
        <v>81</v>
      </c>
      <c r="AW290" s="13" t="s">
        <v>35</v>
      </c>
      <c r="AX290" s="13" t="s">
        <v>74</v>
      </c>
      <c r="AY290" s="209" t="s">
        <v>179</v>
      </c>
    </row>
    <row r="291" spans="1:65" s="13" customFormat="1">
      <c r="B291" s="199"/>
      <c r="C291" s="200"/>
      <c r="D291" s="201" t="s">
        <v>192</v>
      </c>
      <c r="E291" s="202" t="s">
        <v>19</v>
      </c>
      <c r="F291" s="203" t="s">
        <v>199</v>
      </c>
      <c r="G291" s="200"/>
      <c r="H291" s="202" t="s">
        <v>19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192</v>
      </c>
      <c r="AU291" s="209" t="s">
        <v>189</v>
      </c>
      <c r="AV291" s="13" t="s">
        <v>81</v>
      </c>
      <c r="AW291" s="13" t="s">
        <v>35</v>
      </c>
      <c r="AX291" s="13" t="s">
        <v>74</v>
      </c>
      <c r="AY291" s="209" t="s">
        <v>179</v>
      </c>
    </row>
    <row r="292" spans="1:65" s="14" customFormat="1">
      <c r="B292" s="210"/>
      <c r="C292" s="211"/>
      <c r="D292" s="201" t="s">
        <v>192</v>
      </c>
      <c r="E292" s="212" t="s">
        <v>19</v>
      </c>
      <c r="F292" s="213" t="s">
        <v>321</v>
      </c>
      <c r="G292" s="211"/>
      <c r="H292" s="214">
        <v>234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192</v>
      </c>
      <c r="AU292" s="220" t="s">
        <v>189</v>
      </c>
      <c r="AV292" s="14" t="s">
        <v>14</v>
      </c>
      <c r="AW292" s="14" t="s">
        <v>35</v>
      </c>
      <c r="AX292" s="14" t="s">
        <v>74</v>
      </c>
      <c r="AY292" s="220" t="s">
        <v>179</v>
      </c>
    </row>
    <row r="293" spans="1:65" s="15" customFormat="1">
      <c r="B293" s="221"/>
      <c r="C293" s="222"/>
      <c r="D293" s="201" t="s">
        <v>192</v>
      </c>
      <c r="E293" s="223" t="s">
        <v>19</v>
      </c>
      <c r="F293" s="224" t="s">
        <v>201</v>
      </c>
      <c r="G293" s="222"/>
      <c r="H293" s="225">
        <v>234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192</v>
      </c>
      <c r="AU293" s="231" t="s">
        <v>189</v>
      </c>
      <c r="AV293" s="15" t="s">
        <v>188</v>
      </c>
      <c r="AW293" s="15" t="s">
        <v>35</v>
      </c>
      <c r="AX293" s="15" t="s">
        <v>81</v>
      </c>
      <c r="AY293" s="231" t="s">
        <v>179</v>
      </c>
    </row>
    <row r="294" spans="1:65" s="12" customFormat="1" ht="20.85" customHeight="1">
      <c r="B294" s="165"/>
      <c r="C294" s="166"/>
      <c r="D294" s="167" t="s">
        <v>73</v>
      </c>
      <c r="E294" s="179" t="s">
        <v>333</v>
      </c>
      <c r="F294" s="179" t="s">
        <v>334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SUM(P295:P343)</f>
        <v>0</v>
      </c>
      <c r="Q294" s="173"/>
      <c r="R294" s="174">
        <f>SUM(R295:R343)</f>
        <v>106.17700000000001</v>
      </c>
      <c r="S294" s="173"/>
      <c r="T294" s="175">
        <f>SUM(T295:T343)</f>
        <v>0</v>
      </c>
      <c r="AR294" s="176" t="s">
        <v>81</v>
      </c>
      <c r="AT294" s="177" t="s">
        <v>73</v>
      </c>
      <c r="AU294" s="177" t="s">
        <v>14</v>
      </c>
      <c r="AY294" s="176" t="s">
        <v>179</v>
      </c>
      <c r="BK294" s="178">
        <f>SUM(BK295:BK343)</f>
        <v>0</v>
      </c>
    </row>
    <row r="295" spans="1:65" s="2" customFormat="1" ht="16.5" customHeight="1">
      <c r="A295" s="37"/>
      <c r="B295" s="38"/>
      <c r="C295" s="181" t="s">
        <v>7</v>
      </c>
      <c r="D295" s="181" t="s">
        <v>183</v>
      </c>
      <c r="E295" s="182" t="s">
        <v>335</v>
      </c>
      <c r="F295" s="183" t="s">
        <v>336</v>
      </c>
      <c r="G295" s="184" t="s">
        <v>186</v>
      </c>
      <c r="H295" s="185">
        <v>678</v>
      </c>
      <c r="I295" s="186"/>
      <c r="J295" s="187">
        <f>ROUND(I295*H295,2)</f>
        <v>0</v>
      </c>
      <c r="K295" s="183" t="s">
        <v>187</v>
      </c>
      <c r="L295" s="42"/>
      <c r="M295" s="188" t="s">
        <v>19</v>
      </c>
      <c r="N295" s="189" t="s">
        <v>45</v>
      </c>
      <c r="O295" s="67"/>
      <c r="P295" s="190">
        <f>O295*H295</f>
        <v>0</v>
      </c>
      <c r="Q295" s="190">
        <v>7.5300000000000002E-3</v>
      </c>
      <c r="R295" s="190">
        <f>Q295*H295</f>
        <v>5.10534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188</v>
      </c>
      <c r="AT295" s="192" t="s">
        <v>183</v>
      </c>
      <c r="AU295" s="192" t="s">
        <v>189</v>
      </c>
      <c r="AY295" s="20" t="s">
        <v>179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81</v>
      </c>
      <c r="BK295" s="193">
        <f>ROUND(I295*H295,2)</f>
        <v>0</v>
      </c>
      <c r="BL295" s="20" t="s">
        <v>188</v>
      </c>
      <c r="BM295" s="192" t="s">
        <v>337</v>
      </c>
    </row>
    <row r="296" spans="1:65" s="2" customFormat="1">
      <c r="A296" s="37"/>
      <c r="B296" s="38"/>
      <c r="C296" s="39"/>
      <c r="D296" s="194" t="s">
        <v>190</v>
      </c>
      <c r="E296" s="39"/>
      <c r="F296" s="195" t="s">
        <v>338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190</v>
      </c>
      <c r="AU296" s="20" t="s">
        <v>189</v>
      </c>
    </row>
    <row r="297" spans="1:65" s="13" customFormat="1">
      <c r="B297" s="199"/>
      <c r="C297" s="200"/>
      <c r="D297" s="201" t="s">
        <v>192</v>
      </c>
      <c r="E297" s="202" t="s">
        <v>19</v>
      </c>
      <c r="F297" s="203" t="s">
        <v>193</v>
      </c>
      <c r="G297" s="200"/>
      <c r="H297" s="202" t="s">
        <v>19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192</v>
      </c>
      <c r="AU297" s="209" t="s">
        <v>189</v>
      </c>
      <c r="AV297" s="13" t="s">
        <v>81</v>
      </c>
      <c r="AW297" s="13" t="s">
        <v>35</v>
      </c>
      <c r="AX297" s="13" t="s">
        <v>74</v>
      </c>
      <c r="AY297" s="209" t="s">
        <v>179</v>
      </c>
    </row>
    <row r="298" spans="1:65" s="13" customFormat="1">
      <c r="B298" s="199"/>
      <c r="C298" s="200"/>
      <c r="D298" s="201" t="s">
        <v>192</v>
      </c>
      <c r="E298" s="202" t="s">
        <v>19</v>
      </c>
      <c r="F298" s="203" t="s">
        <v>194</v>
      </c>
      <c r="G298" s="200"/>
      <c r="H298" s="202" t="s">
        <v>19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192</v>
      </c>
      <c r="AU298" s="209" t="s">
        <v>189</v>
      </c>
      <c r="AV298" s="13" t="s">
        <v>81</v>
      </c>
      <c r="AW298" s="13" t="s">
        <v>35</v>
      </c>
      <c r="AX298" s="13" t="s">
        <v>74</v>
      </c>
      <c r="AY298" s="209" t="s">
        <v>179</v>
      </c>
    </row>
    <row r="299" spans="1:65" s="13" customFormat="1">
      <c r="B299" s="199"/>
      <c r="C299" s="200"/>
      <c r="D299" s="201" t="s">
        <v>192</v>
      </c>
      <c r="E299" s="202" t="s">
        <v>19</v>
      </c>
      <c r="F299" s="203" t="s">
        <v>195</v>
      </c>
      <c r="G299" s="200"/>
      <c r="H299" s="202" t="s">
        <v>19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192</v>
      </c>
      <c r="AU299" s="209" t="s">
        <v>189</v>
      </c>
      <c r="AV299" s="13" t="s">
        <v>81</v>
      </c>
      <c r="AW299" s="13" t="s">
        <v>35</v>
      </c>
      <c r="AX299" s="13" t="s">
        <v>74</v>
      </c>
      <c r="AY299" s="209" t="s">
        <v>179</v>
      </c>
    </row>
    <row r="300" spans="1:65" s="13" customFormat="1">
      <c r="B300" s="199"/>
      <c r="C300" s="200"/>
      <c r="D300" s="201" t="s">
        <v>192</v>
      </c>
      <c r="E300" s="202" t="s">
        <v>19</v>
      </c>
      <c r="F300" s="203" t="s">
        <v>196</v>
      </c>
      <c r="G300" s="200"/>
      <c r="H300" s="202" t="s">
        <v>19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192</v>
      </c>
      <c r="AU300" s="209" t="s">
        <v>189</v>
      </c>
      <c r="AV300" s="13" t="s">
        <v>81</v>
      </c>
      <c r="AW300" s="13" t="s">
        <v>35</v>
      </c>
      <c r="AX300" s="13" t="s">
        <v>74</v>
      </c>
      <c r="AY300" s="209" t="s">
        <v>179</v>
      </c>
    </row>
    <row r="301" spans="1:65" s="13" customFormat="1">
      <c r="B301" s="199"/>
      <c r="C301" s="200"/>
      <c r="D301" s="201" t="s">
        <v>192</v>
      </c>
      <c r="E301" s="202" t="s">
        <v>19</v>
      </c>
      <c r="F301" s="203" t="s">
        <v>197</v>
      </c>
      <c r="G301" s="200"/>
      <c r="H301" s="202" t="s">
        <v>19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192</v>
      </c>
      <c r="AU301" s="209" t="s">
        <v>189</v>
      </c>
      <c r="AV301" s="13" t="s">
        <v>81</v>
      </c>
      <c r="AW301" s="13" t="s">
        <v>35</v>
      </c>
      <c r="AX301" s="13" t="s">
        <v>74</v>
      </c>
      <c r="AY301" s="209" t="s">
        <v>179</v>
      </c>
    </row>
    <row r="302" spans="1:65" s="13" customFormat="1">
      <c r="B302" s="199"/>
      <c r="C302" s="200"/>
      <c r="D302" s="201" t="s">
        <v>192</v>
      </c>
      <c r="E302" s="202" t="s">
        <v>19</v>
      </c>
      <c r="F302" s="203" t="s">
        <v>198</v>
      </c>
      <c r="G302" s="200"/>
      <c r="H302" s="202" t="s">
        <v>19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192</v>
      </c>
      <c r="AU302" s="209" t="s">
        <v>189</v>
      </c>
      <c r="AV302" s="13" t="s">
        <v>81</v>
      </c>
      <c r="AW302" s="13" t="s">
        <v>35</v>
      </c>
      <c r="AX302" s="13" t="s">
        <v>74</v>
      </c>
      <c r="AY302" s="209" t="s">
        <v>179</v>
      </c>
    </row>
    <row r="303" spans="1:65" s="13" customFormat="1">
      <c r="B303" s="199"/>
      <c r="C303" s="200"/>
      <c r="D303" s="201" t="s">
        <v>192</v>
      </c>
      <c r="E303" s="202" t="s">
        <v>19</v>
      </c>
      <c r="F303" s="203" t="s">
        <v>199</v>
      </c>
      <c r="G303" s="200"/>
      <c r="H303" s="202" t="s">
        <v>19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192</v>
      </c>
      <c r="AU303" s="209" t="s">
        <v>189</v>
      </c>
      <c r="AV303" s="13" t="s">
        <v>81</v>
      </c>
      <c r="AW303" s="13" t="s">
        <v>35</v>
      </c>
      <c r="AX303" s="13" t="s">
        <v>74</v>
      </c>
      <c r="AY303" s="209" t="s">
        <v>179</v>
      </c>
    </row>
    <row r="304" spans="1:65" s="14" customFormat="1">
      <c r="B304" s="210"/>
      <c r="C304" s="211"/>
      <c r="D304" s="201" t="s">
        <v>192</v>
      </c>
      <c r="E304" s="212" t="s">
        <v>19</v>
      </c>
      <c r="F304" s="213" t="s">
        <v>278</v>
      </c>
      <c r="G304" s="211"/>
      <c r="H304" s="214">
        <v>678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192</v>
      </c>
      <c r="AU304" s="220" t="s">
        <v>189</v>
      </c>
      <c r="AV304" s="14" t="s">
        <v>14</v>
      </c>
      <c r="AW304" s="14" t="s">
        <v>35</v>
      </c>
      <c r="AX304" s="14" t="s">
        <v>74</v>
      </c>
      <c r="AY304" s="220" t="s">
        <v>179</v>
      </c>
    </row>
    <row r="305" spans="1:65" s="15" customFormat="1">
      <c r="B305" s="221"/>
      <c r="C305" s="222"/>
      <c r="D305" s="201" t="s">
        <v>192</v>
      </c>
      <c r="E305" s="223" t="s">
        <v>19</v>
      </c>
      <c r="F305" s="224" t="s">
        <v>201</v>
      </c>
      <c r="G305" s="222"/>
      <c r="H305" s="225">
        <v>678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192</v>
      </c>
      <c r="AU305" s="231" t="s">
        <v>189</v>
      </c>
      <c r="AV305" s="15" t="s">
        <v>188</v>
      </c>
      <c r="AW305" s="15" t="s">
        <v>35</v>
      </c>
      <c r="AX305" s="15" t="s">
        <v>81</v>
      </c>
      <c r="AY305" s="231" t="s">
        <v>179</v>
      </c>
    </row>
    <row r="306" spans="1:65" s="2" customFormat="1" ht="16.5" customHeight="1">
      <c r="A306" s="37"/>
      <c r="B306" s="38"/>
      <c r="C306" s="181" t="s">
        <v>281</v>
      </c>
      <c r="D306" s="181" t="s">
        <v>183</v>
      </c>
      <c r="E306" s="182" t="s">
        <v>339</v>
      </c>
      <c r="F306" s="183" t="s">
        <v>340</v>
      </c>
      <c r="G306" s="184" t="s">
        <v>186</v>
      </c>
      <c r="H306" s="185">
        <v>678</v>
      </c>
      <c r="I306" s="186"/>
      <c r="J306" s="187">
        <f>ROUND(I306*H306,2)</f>
        <v>0</v>
      </c>
      <c r="K306" s="183" t="s">
        <v>187</v>
      </c>
      <c r="L306" s="42"/>
      <c r="M306" s="188" t="s">
        <v>19</v>
      </c>
      <c r="N306" s="189" t="s">
        <v>45</v>
      </c>
      <c r="O306" s="67"/>
      <c r="P306" s="190">
        <f>O306*H306</f>
        <v>0</v>
      </c>
      <c r="Q306" s="190">
        <v>7.1000000000000002E-4</v>
      </c>
      <c r="R306" s="190">
        <f>Q306*H306</f>
        <v>0.48138000000000003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188</v>
      </c>
      <c r="AT306" s="192" t="s">
        <v>183</v>
      </c>
      <c r="AU306" s="192" t="s">
        <v>189</v>
      </c>
      <c r="AY306" s="20" t="s">
        <v>179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81</v>
      </c>
      <c r="BK306" s="193">
        <f>ROUND(I306*H306,2)</f>
        <v>0</v>
      </c>
      <c r="BL306" s="20" t="s">
        <v>188</v>
      </c>
      <c r="BM306" s="192" t="s">
        <v>341</v>
      </c>
    </row>
    <row r="307" spans="1:65" s="2" customFormat="1">
      <c r="A307" s="37"/>
      <c r="B307" s="38"/>
      <c r="C307" s="39"/>
      <c r="D307" s="194" t="s">
        <v>190</v>
      </c>
      <c r="E307" s="39"/>
      <c r="F307" s="195" t="s">
        <v>342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190</v>
      </c>
      <c r="AU307" s="20" t="s">
        <v>189</v>
      </c>
    </row>
    <row r="308" spans="1:65" s="13" customFormat="1">
      <c r="B308" s="199"/>
      <c r="C308" s="200"/>
      <c r="D308" s="201" t="s">
        <v>192</v>
      </c>
      <c r="E308" s="202" t="s">
        <v>19</v>
      </c>
      <c r="F308" s="203" t="s">
        <v>193</v>
      </c>
      <c r="G308" s="200"/>
      <c r="H308" s="202" t="s">
        <v>19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192</v>
      </c>
      <c r="AU308" s="209" t="s">
        <v>189</v>
      </c>
      <c r="AV308" s="13" t="s">
        <v>81</v>
      </c>
      <c r="AW308" s="13" t="s">
        <v>35</v>
      </c>
      <c r="AX308" s="13" t="s">
        <v>74</v>
      </c>
      <c r="AY308" s="209" t="s">
        <v>179</v>
      </c>
    </row>
    <row r="309" spans="1:65" s="13" customFormat="1">
      <c r="B309" s="199"/>
      <c r="C309" s="200"/>
      <c r="D309" s="201" t="s">
        <v>192</v>
      </c>
      <c r="E309" s="202" t="s">
        <v>19</v>
      </c>
      <c r="F309" s="203" t="s">
        <v>194</v>
      </c>
      <c r="G309" s="200"/>
      <c r="H309" s="202" t="s">
        <v>19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192</v>
      </c>
      <c r="AU309" s="209" t="s">
        <v>189</v>
      </c>
      <c r="AV309" s="13" t="s">
        <v>81</v>
      </c>
      <c r="AW309" s="13" t="s">
        <v>35</v>
      </c>
      <c r="AX309" s="13" t="s">
        <v>74</v>
      </c>
      <c r="AY309" s="209" t="s">
        <v>179</v>
      </c>
    </row>
    <row r="310" spans="1:65" s="13" customFormat="1">
      <c r="B310" s="199"/>
      <c r="C310" s="200"/>
      <c r="D310" s="201" t="s">
        <v>192</v>
      </c>
      <c r="E310" s="202" t="s">
        <v>19</v>
      </c>
      <c r="F310" s="203" t="s">
        <v>195</v>
      </c>
      <c r="G310" s="200"/>
      <c r="H310" s="202" t="s">
        <v>19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192</v>
      </c>
      <c r="AU310" s="209" t="s">
        <v>189</v>
      </c>
      <c r="AV310" s="13" t="s">
        <v>81</v>
      </c>
      <c r="AW310" s="13" t="s">
        <v>35</v>
      </c>
      <c r="AX310" s="13" t="s">
        <v>74</v>
      </c>
      <c r="AY310" s="209" t="s">
        <v>179</v>
      </c>
    </row>
    <row r="311" spans="1:65" s="13" customFormat="1">
      <c r="B311" s="199"/>
      <c r="C311" s="200"/>
      <c r="D311" s="201" t="s">
        <v>192</v>
      </c>
      <c r="E311" s="202" t="s">
        <v>19</v>
      </c>
      <c r="F311" s="203" t="s">
        <v>196</v>
      </c>
      <c r="G311" s="200"/>
      <c r="H311" s="202" t="s">
        <v>19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192</v>
      </c>
      <c r="AU311" s="209" t="s">
        <v>189</v>
      </c>
      <c r="AV311" s="13" t="s">
        <v>81</v>
      </c>
      <c r="AW311" s="13" t="s">
        <v>35</v>
      </c>
      <c r="AX311" s="13" t="s">
        <v>74</v>
      </c>
      <c r="AY311" s="209" t="s">
        <v>179</v>
      </c>
    </row>
    <row r="312" spans="1:65" s="13" customFormat="1">
      <c r="B312" s="199"/>
      <c r="C312" s="200"/>
      <c r="D312" s="201" t="s">
        <v>192</v>
      </c>
      <c r="E312" s="202" t="s">
        <v>19</v>
      </c>
      <c r="F312" s="203" t="s">
        <v>197</v>
      </c>
      <c r="G312" s="200"/>
      <c r="H312" s="202" t="s">
        <v>19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192</v>
      </c>
      <c r="AU312" s="209" t="s">
        <v>189</v>
      </c>
      <c r="AV312" s="13" t="s">
        <v>81</v>
      </c>
      <c r="AW312" s="13" t="s">
        <v>35</v>
      </c>
      <c r="AX312" s="13" t="s">
        <v>74</v>
      </c>
      <c r="AY312" s="209" t="s">
        <v>179</v>
      </c>
    </row>
    <row r="313" spans="1:65" s="13" customFormat="1">
      <c r="B313" s="199"/>
      <c r="C313" s="200"/>
      <c r="D313" s="201" t="s">
        <v>192</v>
      </c>
      <c r="E313" s="202" t="s">
        <v>19</v>
      </c>
      <c r="F313" s="203" t="s">
        <v>198</v>
      </c>
      <c r="G313" s="200"/>
      <c r="H313" s="202" t="s">
        <v>19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192</v>
      </c>
      <c r="AU313" s="209" t="s">
        <v>189</v>
      </c>
      <c r="AV313" s="13" t="s">
        <v>81</v>
      </c>
      <c r="AW313" s="13" t="s">
        <v>35</v>
      </c>
      <c r="AX313" s="13" t="s">
        <v>74</v>
      </c>
      <c r="AY313" s="209" t="s">
        <v>179</v>
      </c>
    </row>
    <row r="314" spans="1:65" s="13" customFormat="1">
      <c r="B314" s="199"/>
      <c r="C314" s="200"/>
      <c r="D314" s="201" t="s">
        <v>192</v>
      </c>
      <c r="E314" s="202" t="s">
        <v>19</v>
      </c>
      <c r="F314" s="203" t="s">
        <v>199</v>
      </c>
      <c r="G314" s="200"/>
      <c r="H314" s="202" t="s">
        <v>19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192</v>
      </c>
      <c r="AU314" s="209" t="s">
        <v>189</v>
      </c>
      <c r="AV314" s="13" t="s">
        <v>81</v>
      </c>
      <c r="AW314" s="13" t="s">
        <v>35</v>
      </c>
      <c r="AX314" s="13" t="s">
        <v>74</v>
      </c>
      <c r="AY314" s="209" t="s">
        <v>179</v>
      </c>
    </row>
    <row r="315" spans="1:65" s="14" customFormat="1">
      <c r="B315" s="210"/>
      <c r="C315" s="211"/>
      <c r="D315" s="201" t="s">
        <v>192</v>
      </c>
      <c r="E315" s="212" t="s">
        <v>19</v>
      </c>
      <c r="F315" s="213" t="s">
        <v>278</v>
      </c>
      <c r="G315" s="211"/>
      <c r="H315" s="214">
        <v>678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192</v>
      </c>
      <c r="AU315" s="220" t="s">
        <v>189</v>
      </c>
      <c r="AV315" s="14" t="s">
        <v>14</v>
      </c>
      <c r="AW315" s="14" t="s">
        <v>35</v>
      </c>
      <c r="AX315" s="14" t="s">
        <v>74</v>
      </c>
      <c r="AY315" s="220" t="s">
        <v>179</v>
      </c>
    </row>
    <row r="316" spans="1:65" s="15" customFormat="1">
      <c r="B316" s="221"/>
      <c r="C316" s="222"/>
      <c r="D316" s="201" t="s">
        <v>192</v>
      </c>
      <c r="E316" s="223" t="s">
        <v>19</v>
      </c>
      <c r="F316" s="224" t="s">
        <v>201</v>
      </c>
      <c r="G316" s="222"/>
      <c r="H316" s="225">
        <v>678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192</v>
      </c>
      <c r="AU316" s="231" t="s">
        <v>189</v>
      </c>
      <c r="AV316" s="15" t="s">
        <v>188</v>
      </c>
      <c r="AW316" s="15" t="s">
        <v>35</v>
      </c>
      <c r="AX316" s="15" t="s">
        <v>81</v>
      </c>
      <c r="AY316" s="231" t="s">
        <v>179</v>
      </c>
    </row>
    <row r="317" spans="1:65" s="2" customFormat="1" ht="24.2" customHeight="1">
      <c r="A317" s="37"/>
      <c r="B317" s="38"/>
      <c r="C317" s="181" t="s">
        <v>343</v>
      </c>
      <c r="D317" s="181" t="s">
        <v>183</v>
      </c>
      <c r="E317" s="182" t="s">
        <v>344</v>
      </c>
      <c r="F317" s="183" t="s">
        <v>345</v>
      </c>
      <c r="G317" s="184" t="s">
        <v>186</v>
      </c>
      <c r="H317" s="185">
        <v>678</v>
      </c>
      <c r="I317" s="186"/>
      <c r="J317" s="187">
        <f>ROUND(I317*H317,2)</f>
        <v>0</v>
      </c>
      <c r="K317" s="183" t="s">
        <v>187</v>
      </c>
      <c r="L317" s="42"/>
      <c r="M317" s="188" t="s">
        <v>19</v>
      </c>
      <c r="N317" s="189" t="s">
        <v>45</v>
      </c>
      <c r="O317" s="67"/>
      <c r="P317" s="190">
        <f>O317*H317</f>
        <v>0</v>
      </c>
      <c r="Q317" s="190">
        <v>0.12966</v>
      </c>
      <c r="R317" s="190">
        <f>Q317*H317</f>
        <v>87.909480000000002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188</v>
      </c>
      <c r="AT317" s="192" t="s">
        <v>183</v>
      </c>
      <c r="AU317" s="192" t="s">
        <v>189</v>
      </c>
      <c r="AY317" s="20" t="s">
        <v>179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81</v>
      </c>
      <c r="BK317" s="193">
        <f>ROUND(I317*H317,2)</f>
        <v>0</v>
      </c>
      <c r="BL317" s="20" t="s">
        <v>188</v>
      </c>
      <c r="BM317" s="192" t="s">
        <v>346</v>
      </c>
    </row>
    <row r="318" spans="1:65" s="2" customFormat="1">
      <c r="A318" s="37"/>
      <c r="B318" s="38"/>
      <c r="C318" s="39"/>
      <c r="D318" s="194" t="s">
        <v>190</v>
      </c>
      <c r="E318" s="39"/>
      <c r="F318" s="195" t="s">
        <v>347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190</v>
      </c>
      <c r="AU318" s="20" t="s">
        <v>189</v>
      </c>
    </row>
    <row r="319" spans="1:65" s="13" customFormat="1">
      <c r="B319" s="199"/>
      <c r="C319" s="200"/>
      <c r="D319" s="201" t="s">
        <v>192</v>
      </c>
      <c r="E319" s="202" t="s">
        <v>19</v>
      </c>
      <c r="F319" s="203" t="s">
        <v>193</v>
      </c>
      <c r="G319" s="200"/>
      <c r="H319" s="202" t="s">
        <v>19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192</v>
      </c>
      <c r="AU319" s="209" t="s">
        <v>189</v>
      </c>
      <c r="AV319" s="13" t="s">
        <v>81</v>
      </c>
      <c r="AW319" s="13" t="s">
        <v>35</v>
      </c>
      <c r="AX319" s="13" t="s">
        <v>74</v>
      </c>
      <c r="AY319" s="209" t="s">
        <v>179</v>
      </c>
    </row>
    <row r="320" spans="1:65" s="13" customFormat="1">
      <c r="B320" s="199"/>
      <c r="C320" s="200"/>
      <c r="D320" s="201" t="s">
        <v>192</v>
      </c>
      <c r="E320" s="202" t="s">
        <v>19</v>
      </c>
      <c r="F320" s="203" t="s">
        <v>194</v>
      </c>
      <c r="G320" s="200"/>
      <c r="H320" s="202" t="s">
        <v>19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192</v>
      </c>
      <c r="AU320" s="209" t="s">
        <v>189</v>
      </c>
      <c r="AV320" s="13" t="s">
        <v>81</v>
      </c>
      <c r="AW320" s="13" t="s">
        <v>35</v>
      </c>
      <c r="AX320" s="13" t="s">
        <v>74</v>
      </c>
      <c r="AY320" s="209" t="s">
        <v>179</v>
      </c>
    </row>
    <row r="321" spans="1:65" s="13" customFormat="1">
      <c r="B321" s="199"/>
      <c r="C321" s="200"/>
      <c r="D321" s="201" t="s">
        <v>192</v>
      </c>
      <c r="E321" s="202" t="s">
        <v>19</v>
      </c>
      <c r="F321" s="203" t="s">
        <v>195</v>
      </c>
      <c r="G321" s="200"/>
      <c r="H321" s="202" t="s">
        <v>19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192</v>
      </c>
      <c r="AU321" s="209" t="s">
        <v>189</v>
      </c>
      <c r="AV321" s="13" t="s">
        <v>81</v>
      </c>
      <c r="AW321" s="13" t="s">
        <v>35</v>
      </c>
      <c r="AX321" s="13" t="s">
        <v>74</v>
      </c>
      <c r="AY321" s="209" t="s">
        <v>179</v>
      </c>
    </row>
    <row r="322" spans="1:65" s="13" customFormat="1">
      <c r="B322" s="199"/>
      <c r="C322" s="200"/>
      <c r="D322" s="201" t="s">
        <v>192</v>
      </c>
      <c r="E322" s="202" t="s">
        <v>19</v>
      </c>
      <c r="F322" s="203" t="s">
        <v>196</v>
      </c>
      <c r="G322" s="200"/>
      <c r="H322" s="202" t="s">
        <v>19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192</v>
      </c>
      <c r="AU322" s="209" t="s">
        <v>189</v>
      </c>
      <c r="AV322" s="13" t="s">
        <v>81</v>
      </c>
      <c r="AW322" s="13" t="s">
        <v>35</v>
      </c>
      <c r="AX322" s="13" t="s">
        <v>74</v>
      </c>
      <c r="AY322" s="209" t="s">
        <v>179</v>
      </c>
    </row>
    <row r="323" spans="1:65" s="13" customFormat="1">
      <c r="B323" s="199"/>
      <c r="C323" s="200"/>
      <c r="D323" s="201" t="s">
        <v>192</v>
      </c>
      <c r="E323" s="202" t="s">
        <v>19</v>
      </c>
      <c r="F323" s="203" t="s">
        <v>197</v>
      </c>
      <c r="G323" s="200"/>
      <c r="H323" s="202" t="s">
        <v>19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192</v>
      </c>
      <c r="AU323" s="209" t="s">
        <v>189</v>
      </c>
      <c r="AV323" s="13" t="s">
        <v>81</v>
      </c>
      <c r="AW323" s="13" t="s">
        <v>35</v>
      </c>
      <c r="AX323" s="13" t="s">
        <v>74</v>
      </c>
      <c r="AY323" s="209" t="s">
        <v>179</v>
      </c>
    </row>
    <row r="324" spans="1:65" s="13" customFormat="1">
      <c r="B324" s="199"/>
      <c r="C324" s="200"/>
      <c r="D324" s="201" t="s">
        <v>192</v>
      </c>
      <c r="E324" s="202" t="s">
        <v>19</v>
      </c>
      <c r="F324" s="203" t="s">
        <v>198</v>
      </c>
      <c r="G324" s="200"/>
      <c r="H324" s="202" t="s">
        <v>19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192</v>
      </c>
      <c r="AU324" s="209" t="s">
        <v>189</v>
      </c>
      <c r="AV324" s="13" t="s">
        <v>81</v>
      </c>
      <c r="AW324" s="13" t="s">
        <v>35</v>
      </c>
      <c r="AX324" s="13" t="s">
        <v>74</v>
      </c>
      <c r="AY324" s="209" t="s">
        <v>179</v>
      </c>
    </row>
    <row r="325" spans="1:65" s="13" customFormat="1">
      <c r="B325" s="199"/>
      <c r="C325" s="200"/>
      <c r="D325" s="201" t="s">
        <v>192</v>
      </c>
      <c r="E325" s="202" t="s">
        <v>19</v>
      </c>
      <c r="F325" s="203" t="s">
        <v>199</v>
      </c>
      <c r="G325" s="200"/>
      <c r="H325" s="202" t="s">
        <v>19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192</v>
      </c>
      <c r="AU325" s="209" t="s">
        <v>189</v>
      </c>
      <c r="AV325" s="13" t="s">
        <v>81</v>
      </c>
      <c r="AW325" s="13" t="s">
        <v>35</v>
      </c>
      <c r="AX325" s="13" t="s">
        <v>74</v>
      </c>
      <c r="AY325" s="209" t="s">
        <v>179</v>
      </c>
    </row>
    <row r="326" spans="1:65" s="14" customFormat="1">
      <c r="B326" s="210"/>
      <c r="C326" s="211"/>
      <c r="D326" s="201" t="s">
        <v>192</v>
      </c>
      <c r="E326" s="212" t="s">
        <v>19</v>
      </c>
      <c r="F326" s="213" t="s">
        <v>278</v>
      </c>
      <c r="G326" s="211"/>
      <c r="H326" s="214">
        <v>678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192</v>
      </c>
      <c r="AU326" s="220" t="s">
        <v>189</v>
      </c>
      <c r="AV326" s="14" t="s">
        <v>14</v>
      </c>
      <c r="AW326" s="14" t="s">
        <v>35</v>
      </c>
      <c r="AX326" s="14" t="s">
        <v>74</v>
      </c>
      <c r="AY326" s="220" t="s">
        <v>179</v>
      </c>
    </row>
    <row r="327" spans="1:65" s="15" customFormat="1">
      <c r="B327" s="221"/>
      <c r="C327" s="222"/>
      <c r="D327" s="201" t="s">
        <v>192</v>
      </c>
      <c r="E327" s="223" t="s">
        <v>19</v>
      </c>
      <c r="F327" s="224" t="s">
        <v>201</v>
      </c>
      <c r="G327" s="222"/>
      <c r="H327" s="225">
        <v>678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192</v>
      </c>
      <c r="AU327" s="231" t="s">
        <v>189</v>
      </c>
      <c r="AV327" s="15" t="s">
        <v>188</v>
      </c>
      <c r="AW327" s="15" t="s">
        <v>35</v>
      </c>
      <c r="AX327" s="15" t="s">
        <v>81</v>
      </c>
      <c r="AY327" s="231" t="s">
        <v>179</v>
      </c>
    </row>
    <row r="328" spans="1:65" s="2" customFormat="1" ht="24.2" customHeight="1">
      <c r="A328" s="37"/>
      <c r="B328" s="38"/>
      <c r="C328" s="181" t="s">
        <v>286</v>
      </c>
      <c r="D328" s="181" t="s">
        <v>183</v>
      </c>
      <c r="E328" s="182" t="s">
        <v>348</v>
      </c>
      <c r="F328" s="183" t="s">
        <v>349</v>
      </c>
      <c r="G328" s="184" t="s">
        <v>186</v>
      </c>
      <c r="H328" s="185">
        <v>20</v>
      </c>
      <c r="I328" s="186"/>
      <c r="J328" s="187">
        <f>ROUND(I328*H328,2)</f>
        <v>0</v>
      </c>
      <c r="K328" s="183" t="s">
        <v>187</v>
      </c>
      <c r="L328" s="42"/>
      <c r="M328" s="188" t="s">
        <v>19</v>
      </c>
      <c r="N328" s="189" t="s">
        <v>45</v>
      </c>
      <c r="O328" s="67"/>
      <c r="P328" s="190">
        <f>O328*H328</f>
        <v>0</v>
      </c>
      <c r="Q328" s="190">
        <v>0.13403999999999999</v>
      </c>
      <c r="R328" s="190">
        <f>Q328*H328</f>
        <v>2.6807999999999996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188</v>
      </c>
      <c r="AT328" s="192" t="s">
        <v>183</v>
      </c>
      <c r="AU328" s="192" t="s">
        <v>189</v>
      </c>
      <c r="AY328" s="20" t="s">
        <v>179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81</v>
      </c>
      <c r="BK328" s="193">
        <f>ROUND(I328*H328,2)</f>
        <v>0</v>
      </c>
      <c r="BL328" s="20" t="s">
        <v>188</v>
      </c>
      <c r="BM328" s="192" t="s">
        <v>315</v>
      </c>
    </row>
    <row r="329" spans="1:65" s="2" customFormat="1">
      <c r="A329" s="37"/>
      <c r="B329" s="38"/>
      <c r="C329" s="39"/>
      <c r="D329" s="194" t="s">
        <v>190</v>
      </c>
      <c r="E329" s="39"/>
      <c r="F329" s="195" t="s">
        <v>350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190</v>
      </c>
      <c r="AU329" s="20" t="s">
        <v>189</v>
      </c>
    </row>
    <row r="330" spans="1:65" s="13" customFormat="1">
      <c r="B330" s="199"/>
      <c r="C330" s="200"/>
      <c r="D330" s="201" t="s">
        <v>192</v>
      </c>
      <c r="E330" s="202" t="s">
        <v>19</v>
      </c>
      <c r="F330" s="203" t="s">
        <v>193</v>
      </c>
      <c r="G330" s="200"/>
      <c r="H330" s="202" t="s">
        <v>19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192</v>
      </c>
      <c r="AU330" s="209" t="s">
        <v>189</v>
      </c>
      <c r="AV330" s="13" t="s">
        <v>81</v>
      </c>
      <c r="AW330" s="13" t="s">
        <v>35</v>
      </c>
      <c r="AX330" s="13" t="s">
        <v>74</v>
      </c>
      <c r="AY330" s="209" t="s">
        <v>179</v>
      </c>
    </row>
    <row r="331" spans="1:65" s="13" customFormat="1">
      <c r="B331" s="199"/>
      <c r="C331" s="200"/>
      <c r="D331" s="201" t="s">
        <v>192</v>
      </c>
      <c r="E331" s="202" t="s">
        <v>19</v>
      </c>
      <c r="F331" s="203" t="s">
        <v>194</v>
      </c>
      <c r="G331" s="200"/>
      <c r="H331" s="202" t="s">
        <v>19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192</v>
      </c>
      <c r="AU331" s="209" t="s">
        <v>189</v>
      </c>
      <c r="AV331" s="13" t="s">
        <v>81</v>
      </c>
      <c r="AW331" s="13" t="s">
        <v>35</v>
      </c>
      <c r="AX331" s="13" t="s">
        <v>74</v>
      </c>
      <c r="AY331" s="209" t="s">
        <v>179</v>
      </c>
    </row>
    <row r="332" spans="1:65" s="13" customFormat="1">
      <c r="B332" s="199"/>
      <c r="C332" s="200"/>
      <c r="D332" s="201" t="s">
        <v>192</v>
      </c>
      <c r="E332" s="202" t="s">
        <v>19</v>
      </c>
      <c r="F332" s="203" t="s">
        <v>195</v>
      </c>
      <c r="G332" s="200"/>
      <c r="H332" s="202" t="s">
        <v>19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192</v>
      </c>
      <c r="AU332" s="209" t="s">
        <v>189</v>
      </c>
      <c r="AV332" s="13" t="s">
        <v>81</v>
      </c>
      <c r="AW332" s="13" t="s">
        <v>35</v>
      </c>
      <c r="AX332" s="13" t="s">
        <v>74</v>
      </c>
      <c r="AY332" s="209" t="s">
        <v>179</v>
      </c>
    </row>
    <row r="333" spans="1:65" s="13" customFormat="1">
      <c r="B333" s="199"/>
      <c r="C333" s="200"/>
      <c r="D333" s="201" t="s">
        <v>192</v>
      </c>
      <c r="E333" s="202" t="s">
        <v>19</v>
      </c>
      <c r="F333" s="203" t="s">
        <v>196</v>
      </c>
      <c r="G333" s="200"/>
      <c r="H333" s="202" t="s">
        <v>19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192</v>
      </c>
      <c r="AU333" s="209" t="s">
        <v>189</v>
      </c>
      <c r="AV333" s="13" t="s">
        <v>81</v>
      </c>
      <c r="AW333" s="13" t="s">
        <v>35</v>
      </c>
      <c r="AX333" s="13" t="s">
        <v>74</v>
      </c>
      <c r="AY333" s="209" t="s">
        <v>179</v>
      </c>
    </row>
    <row r="334" spans="1:65" s="13" customFormat="1">
      <c r="B334" s="199"/>
      <c r="C334" s="200"/>
      <c r="D334" s="201" t="s">
        <v>192</v>
      </c>
      <c r="E334" s="202" t="s">
        <v>19</v>
      </c>
      <c r="F334" s="203" t="s">
        <v>197</v>
      </c>
      <c r="G334" s="200"/>
      <c r="H334" s="202" t="s">
        <v>19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192</v>
      </c>
      <c r="AU334" s="209" t="s">
        <v>189</v>
      </c>
      <c r="AV334" s="13" t="s">
        <v>81</v>
      </c>
      <c r="AW334" s="13" t="s">
        <v>35</v>
      </c>
      <c r="AX334" s="13" t="s">
        <v>74</v>
      </c>
      <c r="AY334" s="209" t="s">
        <v>179</v>
      </c>
    </row>
    <row r="335" spans="1:65" s="13" customFormat="1">
      <c r="B335" s="199"/>
      <c r="C335" s="200"/>
      <c r="D335" s="201" t="s">
        <v>192</v>
      </c>
      <c r="E335" s="202" t="s">
        <v>19</v>
      </c>
      <c r="F335" s="203" t="s">
        <v>198</v>
      </c>
      <c r="G335" s="200"/>
      <c r="H335" s="202" t="s">
        <v>19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192</v>
      </c>
      <c r="AU335" s="209" t="s">
        <v>189</v>
      </c>
      <c r="AV335" s="13" t="s">
        <v>81</v>
      </c>
      <c r="AW335" s="13" t="s">
        <v>35</v>
      </c>
      <c r="AX335" s="13" t="s">
        <v>74</v>
      </c>
      <c r="AY335" s="209" t="s">
        <v>179</v>
      </c>
    </row>
    <row r="336" spans="1:65" s="13" customFormat="1">
      <c r="B336" s="199"/>
      <c r="C336" s="200"/>
      <c r="D336" s="201" t="s">
        <v>192</v>
      </c>
      <c r="E336" s="202" t="s">
        <v>19</v>
      </c>
      <c r="F336" s="203" t="s">
        <v>199</v>
      </c>
      <c r="G336" s="200"/>
      <c r="H336" s="202" t="s">
        <v>19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192</v>
      </c>
      <c r="AU336" s="209" t="s">
        <v>189</v>
      </c>
      <c r="AV336" s="13" t="s">
        <v>81</v>
      </c>
      <c r="AW336" s="13" t="s">
        <v>35</v>
      </c>
      <c r="AX336" s="13" t="s">
        <v>74</v>
      </c>
      <c r="AY336" s="209" t="s">
        <v>179</v>
      </c>
    </row>
    <row r="337" spans="1:65" s="14" customFormat="1">
      <c r="B337" s="210"/>
      <c r="C337" s="211"/>
      <c r="D337" s="201" t="s">
        <v>192</v>
      </c>
      <c r="E337" s="212" t="s">
        <v>19</v>
      </c>
      <c r="F337" s="213" t="s">
        <v>351</v>
      </c>
      <c r="G337" s="211"/>
      <c r="H337" s="214">
        <v>20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192</v>
      </c>
      <c r="AU337" s="220" t="s">
        <v>189</v>
      </c>
      <c r="AV337" s="14" t="s">
        <v>14</v>
      </c>
      <c r="AW337" s="14" t="s">
        <v>35</v>
      </c>
      <c r="AX337" s="14" t="s">
        <v>74</v>
      </c>
      <c r="AY337" s="220" t="s">
        <v>179</v>
      </c>
    </row>
    <row r="338" spans="1:65" s="15" customFormat="1">
      <c r="B338" s="221"/>
      <c r="C338" s="222"/>
      <c r="D338" s="201" t="s">
        <v>192</v>
      </c>
      <c r="E338" s="223" t="s">
        <v>19</v>
      </c>
      <c r="F338" s="224" t="s">
        <v>201</v>
      </c>
      <c r="G338" s="222"/>
      <c r="H338" s="225">
        <v>20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192</v>
      </c>
      <c r="AU338" s="231" t="s">
        <v>189</v>
      </c>
      <c r="AV338" s="15" t="s">
        <v>188</v>
      </c>
      <c r="AW338" s="15" t="s">
        <v>35</v>
      </c>
      <c r="AX338" s="15" t="s">
        <v>81</v>
      </c>
      <c r="AY338" s="231" t="s">
        <v>179</v>
      </c>
    </row>
    <row r="339" spans="1:65" s="2" customFormat="1" ht="16.5" customHeight="1">
      <c r="A339" s="37"/>
      <c r="B339" s="38"/>
      <c r="C339" s="243" t="s">
        <v>352</v>
      </c>
      <c r="D339" s="243" t="s">
        <v>289</v>
      </c>
      <c r="E339" s="244" t="s">
        <v>353</v>
      </c>
      <c r="F339" s="245" t="s">
        <v>354</v>
      </c>
      <c r="G339" s="246" t="s">
        <v>269</v>
      </c>
      <c r="H339" s="247">
        <v>10</v>
      </c>
      <c r="I339" s="248"/>
      <c r="J339" s="249">
        <f>ROUND(I339*H339,2)</f>
        <v>0</v>
      </c>
      <c r="K339" s="245" t="s">
        <v>187</v>
      </c>
      <c r="L339" s="250"/>
      <c r="M339" s="251" t="s">
        <v>19</v>
      </c>
      <c r="N339" s="252" t="s">
        <v>45</v>
      </c>
      <c r="O339" s="67"/>
      <c r="P339" s="190">
        <f>O339*H339</f>
        <v>0</v>
      </c>
      <c r="Q339" s="190">
        <v>1</v>
      </c>
      <c r="R339" s="190">
        <f>Q339*H339</f>
        <v>10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217</v>
      </c>
      <c r="AT339" s="192" t="s">
        <v>289</v>
      </c>
      <c r="AU339" s="192" t="s">
        <v>189</v>
      </c>
      <c r="AY339" s="20" t="s">
        <v>179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81</v>
      </c>
      <c r="BK339" s="193">
        <f>ROUND(I339*H339,2)</f>
        <v>0</v>
      </c>
      <c r="BL339" s="20" t="s">
        <v>188</v>
      </c>
      <c r="BM339" s="192" t="s">
        <v>355</v>
      </c>
    </row>
    <row r="340" spans="1:65" s="2" customFormat="1" ht="19.5">
      <c r="A340" s="37"/>
      <c r="B340" s="38"/>
      <c r="C340" s="39"/>
      <c r="D340" s="201" t="s">
        <v>326</v>
      </c>
      <c r="E340" s="39"/>
      <c r="F340" s="253" t="s">
        <v>356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326</v>
      </c>
      <c r="AU340" s="20" t="s">
        <v>189</v>
      </c>
    </row>
    <row r="341" spans="1:65" s="14" customFormat="1">
      <c r="B341" s="210"/>
      <c r="C341" s="211"/>
      <c r="D341" s="201" t="s">
        <v>192</v>
      </c>
      <c r="E341" s="212" t="s">
        <v>19</v>
      </c>
      <c r="F341" s="213" t="s">
        <v>357</v>
      </c>
      <c r="G341" s="211"/>
      <c r="H341" s="214">
        <v>5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192</v>
      </c>
      <c r="AU341" s="220" t="s">
        <v>189</v>
      </c>
      <c r="AV341" s="14" t="s">
        <v>14</v>
      </c>
      <c r="AW341" s="14" t="s">
        <v>35</v>
      </c>
      <c r="AX341" s="14" t="s">
        <v>74</v>
      </c>
      <c r="AY341" s="220" t="s">
        <v>179</v>
      </c>
    </row>
    <row r="342" spans="1:65" s="15" customFormat="1">
      <c r="B342" s="221"/>
      <c r="C342" s="222"/>
      <c r="D342" s="201" t="s">
        <v>192</v>
      </c>
      <c r="E342" s="223" t="s">
        <v>19</v>
      </c>
      <c r="F342" s="224" t="s">
        <v>201</v>
      </c>
      <c r="G342" s="222"/>
      <c r="H342" s="225">
        <v>5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192</v>
      </c>
      <c r="AU342" s="231" t="s">
        <v>189</v>
      </c>
      <c r="AV342" s="15" t="s">
        <v>188</v>
      </c>
      <c r="AW342" s="15" t="s">
        <v>35</v>
      </c>
      <c r="AX342" s="15" t="s">
        <v>74</v>
      </c>
      <c r="AY342" s="231" t="s">
        <v>179</v>
      </c>
    </row>
    <row r="343" spans="1:65" s="14" customFormat="1">
      <c r="B343" s="210"/>
      <c r="C343" s="211"/>
      <c r="D343" s="201" t="s">
        <v>192</v>
      </c>
      <c r="E343" s="212" t="s">
        <v>19</v>
      </c>
      <c r="F343" s="213" t="s">
        <v>358</v>
      </c>
      <c r="G343" s="211"/>
      <c r="H343" s="214">
        <v>10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192</v>
      </c>
      <c r="AU343" s="220" t="s">
        <v>189</v>
      </c>
      <c r="AV343" s="14" t="s">
        <v>14</v>
      </c>
      <c r="AW343" s="14" t="s">
        <v>35</v>
      </c>
      <c r="AX343" s="14" t="s">
        <v>81</v>
      </c>
      <c r="AY343" s="220" t="s">
        <v>179</v>
      </c>
    </row>
    <row r="344" spans="1:65" s="12" customFormat="1" ht="22.9" customHeight="1">
      <c r="B344" s="165"/>
      <c r="C344" s="166"/>
      <c r="D344" s="167" t="s">
        <v>73</v>
      </c>
      <c r="E344" s="179" t="s">
        <v>217</v>
      </c>
      <c r="F344" s="179" t="s">
        <v>359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P345</f>
        <v>0</v>
      </c>
      <c r="Q344" s="173"/>
      <c r="R344" s="174">
        <f>R345</f>
        <v>0.70468000000000008</v>
      </c>
      <c r="S344" s="173"/>
      <c r="T344" s="175">
        <f>T345</f>
        <v>0.2</v>
      </c>
      <c r="AR344" s="176" t="s">
        <v>81</v>
      </c>
      <c r="AT344" s="177" t="s">
        <v>73</v>
      </c>
      <c r="AU344" s="177" t="s">
        <v>81</v>
      </c>
      <c r="AY344" s="176" t="s">
        <v>179</v>
      </c>
      <c r="BK344" s="178">
        <f>BK345</f>
        <v>0</v>
      </c>
    </row>
    <row r="345" spans="1:65" s="12" customFormat="1" ht="20.85" customHeight="1">
      <c r="B345" s="165"/>
      <c r="C345" s="166"/>
      <c r="D345" s="167" t="s">
        <v>73</v>
      </c>
      <c r="E345" s="179" t="s">
        <v>360</v>
      </c>
      <c r="F345" s="179" t="s">
        <v>361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SUM(P346:P371)</f>
        <v>0</v>
      </c>
      <c r="Q345" s="173"/>
      <c r="R345" s="174">
        <f>SUM(R346:R371)</f>
        <v>0.70468000000000008</v>
      </c>
      <c r="S345" s="173"/>
      <c r="T345" s="175">
        <f>SUM(T346:T371)</f>
        <v>0.2</v>
      </c>
      <c r="AR345" s="176" t="s">
        <v>81</v>
      </c>
      <c r="AT345" s="177" t="s">
        <v>73</v>
      </c>
      <c r="AU345" s="177" t="s">
        <v>14</v>
      </c>
      <c r="AY345" s="176" t="s">
        <v>179</v>
      </c>
      <c r="BK345" s="178">
        <f>SUM(BK346:BK371)</f>
        <v>0</v>
      </c>
    </row>
    <row r="346" spans="1:65" s="2" customFormat="1" ht="21.75" customHeight="1">
      <c r="A346" s="37"/>
      <c r="B346" s="38"/>
      <c r="C346" s="181" t="s">
        <v>293</v>
      </c>
      <c r="D346" s="181" t="s">
        <v>183</v>
      </c>
      <c r="E346" s="182" t="s">
        <v>362</v>
      </c>
      <c r="F346" s="183" t="s">
        <v>363</v>
      </c>
      <c r="G346" s="184" t="s">
        <v>308</v>
      </c>
      <c r="H346" s="185">
        <v>2</v>
      </c>
      <c r="I346" s="186"/>
      <c r="J346" s="187">
        <f>ROUND(I346*H346,2)</f>
        <v>0</v>
      </c>
      <c r="K346" s="183" t="s">
        <v>187</v>
      </c>
      <c r="L346" s="42"/>
      <c r="M346" s="188" t="s">
        <v>19</v>
      </c>
      <c r="N346" s="189" t="s">
        <v>45</v>
      </c>
      <c r="O346" s="67"/>
      <c r="P346" s="190">
        <f>O346*H346</f>
        <v>0</v>
      </c>
      <c r="Q346" s="190">
        <v>0.09</v>
      </c>
      <c r="R346" s="190">
        <f>Q346*H346</f>
        <v>0.18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188</v>
      </c>
      <c r="AT346" s="192" t="s">
        <v>183</v>
      </c>
      <c r="AU346" s="192" t="s">
        <v>189</v>
      </c>
      <c r="AY346" s="20" t="s">
        <v>179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81</v>
      </c>
      <c r="BK346" s="193">
        <f>ROUND(I346*H346,2)</f>
        <v>0</v>
      </c>
      <c r="BL346" s="20" t="s">
        <v>188</v>
      </c>
      <c r="BM346" s="192" t="s">
        <v>364</v>
      </c>
    </row>
    <row r="347" spans="1:65" s="2" customFormat="1">
      <c r="A347" s="37"/>
      <c r="B347" s="38"/>
      <c r="C347" s="39"/>
      <c r="D347" s="194" t="s">
        <v>190</v>
      </c>
      <c r="E347" s="39"/>
      <c r="F347" s="195" t="s">
        <v>365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190</v>
      </c>
      <c r="AU347" s="20" t="s">
        <v>189</v>
      </c>
    </row>
    <row r="348" spans="1:65" s="14" customFormat="1">
      <c r="B348" s="210"/>
      <c r="C348" s="211"/>
      <c r="D348" s="201" t="s">
        <v>192</v>
      </c>
      <c r="E348" s="212" t="s">
        <v>19</v>
      </c>
      <c r="F348" s="213" t="s">
        <v>366</v>
      </c>
      <c r="G348" s="211"/>
      <c r="H348" s="214">
        <v>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192</v>
      </c>
      <c r="AU348" s="220" t="s">
        <v>189</v>
      </c>
      <c r="AV348" s="14" t="s">
        <v>14</v>
      </c>
      <c r="AW348" s="14" t="s">
        <v>35</v>
      </c>
      <c r="AX348" s="14" t="s">
        <v>74</v>
      </c>
      <c r="AY348" s="220" t="s">
        <v>179</v>
      </c>
    </row>
    <row r="349" spans="1:65" s="15" customFormat="1">
      <c r="B349" s="221"/>
      <c r="C349" s="222"/>
      <c r="D349" s="201" t="s">
        <v>192</v>
      </c>
      <c r="E349" s="223" t="s">
        <v>19</v>
      </c>
      <c r="F349" s="224" t="s">
        <v>201</v>
      </c>
      <c r="G349" s="222"/>
      <c r="H349" s="225">
        <v>2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192</v>
      </c>
      <c r="AU349" s="231" t="s">
        <v>189</v>
      </c>
      <c r="AV349" s="15" t="s">
        <v>188</v>
      </c>
      <c r="AW349" s="15" t="s">
        <v>35</v>
      </c>
      <c r="AX349" s="15" t="s">
        <v>81</v>
      </c>
      <c r="AY349" s="231" t="s">
        <v>179</v>
      </c>
    </row>
    <row r="350" spans="1:65" s="2" customFormat="1" ht="16.5" customHeight="1">
      <c r="A350" s="37"/>
      <c r="B350" s="38"/>
      <c r="C350" s="181" t="s">
        <v>296</v>
      </c>
      <c r="D350" s="181" t="s">
        <v>183</v>
      </c>
      <c r="E350" s="182" t="s">
        <v>367</v>
      </c>
      <c r="F350" s="183" t="s">
        <v>368</v>
      </c>
      <c r="G350" s="184" t="s">
        <v>308</v>
      </c>
      <c r="H350" s="185">
        <v>2</v>
      </c>
      <c r="I350" s="186"/>
      <c r="J350" s="187">
        <f>ROUND(I350*H350,2)</f>
        <v>0</v>
      </c>
      <c r="K350" s="183" t="s">
        <v>187</v>
      </c>
      <c r="L350" s="42"/>
      <c r="M350" s="188" t="s">
        <v>19</v>
      </c>
      <c r="N350" s="189" t="s">
        <v>45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0.05</v>
      </c>
      <c r="T350" s="191">
        <f>S350*H350</f>
        <v>0.1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188</v>
      </c>
      <c r="AT350" s="192" t="s">
        <v>183</v>
      </c>
      <c r="AU350" s="192" t="s">
        <v>189</v>
      </c>
      <c r="AY350" s="20" t="s">
        <v>179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81</v>
      </c>
      <c r="BK350" s="193">
        <f>ROUND(I350*H350,2)</f>
        <v>0</v>
      </c>
      <c r="BL350" s="20" t="s">
        <v>188</v>
      </c>
      <c r="BM350" s="192" t="s">
        <v>369</v>
      </c>
    </row>
    <row r="351" spans="1:65" s="2" customFormat="1">
      <c r="A351" s="37"/>
      <c r="B351" s="38"/>
      <c r="C351" s="39"/>
      <c r="D351" s="194" t="s">
        <v>190</v>
      </c>
      <c r="E351" s="39"/>
      <c r="F351" s="195" t="s">
        <v>370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190</v>
      </c>
      <c r="AU351" s="20" t="s">
        <v>189</v>
      </c>
    </row>
    <row r="352" spans="1:65" s="14" customFormat="1">
      <c r="B352" s="210"/>
      <c r="C352" s="211"/>
      <c r="D352" s="201" t="s">
        <v>192</v>
      </c>
      <c r="E352" s="212" t="s">
        <v>19</v>
      </c>
      <c r="F352" s="213" t="s">
        <v>371</v>
      </c>
      <c r="G352" s="211"/>
      <c r="H352" s="214">
        <v>2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192</v>
      </c>
      <c r="AU352" s="220" t="s">
        <v>189</v>
      </c>
      <c r="AV352" s="14" t="s">
        <v>14</v>
      </c>
      <c r="AW352" s="14" t="s">
        <v>35</v>
      </c>
      <c r="AX352" s="14" t="s">
        <v>74</v>
      </c>
      <c r="AY352" s="220" t="s">
        <v>179</v>
      </c>
    </row>
    <row r="353" spans="1:65" s="15" customFormat="1">
      <c r="B353" s="221"/>
      <c r="C353" s="222"/>
      <c r="D353" s="201" t="s">
        <v>192</v>
      </c>
      <c r="E353" s="223" t="s">
        <v>19</v>
      </c>
      <c r="F353" s="224" t="s">
        <v>201</v>
      </c>
      <c r="G353" s="222"/>
      <c r="H353" s="225">
        <v>2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192</v>
      </c>
      <c r="AU353" s="231" t="s">
        <v>189</v>
      </c>
      <c r="AV353" s="15" t="s">
        <v>188</v>
      </c>
      <c r="AW353" s="15" t="s">
        <v>35</v>
      </c>
      <c r="AX353" s="15" t="s">
        <v>81</v>
      </c>
      <c r="AY353" s="231" t="s">
        <v>179</v>
      </c>
    </row>
    <row r="354" spans="1:65" s="2" customFormat="1" ht="16.5" customHeight="1">
      <c r="A354" s="37"/>
      <c r="B354" s="38"/>
      <c r="C354" s="181" t="s">
        <v>372</v>
      </c>
      <c r="D354" s="181" t="s">
        <v>183</v>
      </c>
      <c r="E354" s="182" t="s">
        <v>373</v>
      </c>
      <c r="F354" s="183" t="s">
        <v>374</v>
      </c>
      <c r="G354" s="184" t="s">
        <v>308</v>
      </c>
      <c r="H354" s="185">
        <v>2</v>
      </c>
      <c r="I354" s="186"/>
      <c r="J354" s="187">
        <f>ROUND(I354*H354,2)</f>
        <v>0</v>
      </c>
      <c r="K354" s="183" t="s">
        <v>187</v>
      </c>
      <c r="L354" s="42"/>
      <c r="M354" s="188" t="s">
        <v>19</v>
      </c>
      <c r="N354" s="189" t="s">
        <v>45</v>
      </c>
      <c r="O354" s="67"/>
      <c r="P354" s="190">
        <f>O354*H354</f>
        <v>0</v>
      </c>
      <c r="Q354" s="190">
        <v>0.21734000000000001</v>
      </c>
      <c r="R354" s="190">
        <f>Q354*H354</f>
        <v>0.43468000000000001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188</v>
      </c>
      <c r="AT354" s="192" t="s">
        <v>183</v>
      </c>
      <c r="AU354" s="192" t="s">
        <v>189</v>
      </c>
      <c r="AY354" s="20" t="s">
        <v>179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81</v>
      </c>
      <c r="BK354" s="193">
        <f>ROUND(I354*H354,2)</f>
        <v>0</v>
      </c>
      <c r="BL354" s="20" t="s">
        <v>188</v>
      </c>
      <c r="BM354" s="192" t="s">
        <v>375</v>
      </c>
    </row>
    <row r="355" spans="1:65" s="2" customFormat="1">
      <c r="A355" s="37"/>
      <c r="B355" s="38"/>
      <c r="C355" s="39"/>
      <c r="D355" s="194" t="s">
        <v>190</v>
      </c>
      <c r="E355" s="39"/>
      <c r="F355" s="195" t="s">
        <v>376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190</v>
      </c>
      <c r="AU355" s="20" t="s">
        <v>189</v>
      </c>
    </row>
    <row r="356" spans="1:65" s="14" customFormat="1">
      <c r="B356" s="210"/>
      <c r="C356" s="211"/>
      <c r="D356" s="201" t="s">
        <v>192</v>
      </c>
      <c r="E356" s="212" t="s">
        <v>19</v>
      </c>
      <c r="F356" s="213" t="s">
        <v>377</v>
      </c>
      <c r="G356" s="211"/>
      <c r="H356" s="214">
        <v>2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192</v>
      </c>
      <c r="AU356" s="220" t="s">
        <v>189</v>
      </c>
      <c r="AV356" s="14" t="s">
        <v>14</v>
      </c>
      <c r="AW356" s="14" t="s">
        <v>35</v>
      </c>
      <c r="AX356" s="14" t="s">
        <v>74</v>
      </c>
      <c r="AY356" s="220" t="s">
        <v>179</v>
      </c>
    </row>
    <row r="357" spans="1:65" s="15" customFormat="1">
      <c r="B357" s="221"/>
      <c r="C357" s="222"/>
      <c r="D357" s="201" t="s">
        <v>192</v>
      </c>
      <c r="E357" s="223" t="s">
        <v>19</v>
      </c>
      <c r="F357" s="224" t="s">
        <v>201</v>
      </c>
      <c r="G357" s="222"/>
      <c r="H357" s="225">
        <v>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192</v>
      </c>
      <c r="AU357" s="231" t="s">
        <v>189</v>
      </c>
      <c r="AV357" s="15" t="s">
        <v>188</v>
      </c>
      <c r="AW357" s="15" t="s">
        <v>35</v>
      </c>
      <c r="AX357" s="15" t="s">
        <v>81</v>
      </c>
      <c r="AY357" s="231" t="s">
        <v>179</v>
      </c>
    </row>
    <row r="358" spans="1:65" s="2" customFormat="1" ht="16.5" customHeight="1">
      <c r="A358" s="37"/>
      <c r="B358" s="38"/>
      <c r="C358" s="181" t="s">
        <v>378</v>
      </c>
      <c r="D358" s="181" t="s">
        <v>183</v>
      </c>
      <c r="E358" s="182" t="s">
        <v>379</v>
      </c>
      <c r="F358" s="183" t="s">
        <v>380</v>
      </c>
      <c r="G358" s="184" t="s">
        <v>308</v>
      </c>
      <c r="H358" s="185">
        <v>2</v>
      </c>
      <c r="I358" s="186"/>
      <c r="J358" s="187">
        <f>ROUND(I358*H358,2)</f>
        <v>0</v>
      </c>
      <c r="K358" s="183" t="s">
        <v>187</v>
      </c>
      <c r="L358" s="42"/>
      <c r="M358" s="188" t="s">
        <v>19</v>
      </c>
      <c r="N358" s="189" t="s">
        <v>45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0.05</v>
      </c>
      <c r="T358" s="191">
        <f>S358*H358</f>
        <v>0.1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188</v>
      </c>
      <c r="AT358" s="192" t="s">
        <v>183</v>
      </c>
      <c r="AU358" s="192" t="s">
        <v>189</v>
      </c>
      <c r="AY358" s="20" t="s">
        <v>179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81</v>
      </c>
      <c r="BK358" s="193">
        <f>ROUND(I358*H358,2)</f>
        <v>0</v>
      </c>
      <c r="BL358" s="20" t="s">
        <v>188</v>
      </c>
      <c r="BM358" s="192" t="s">
        <v>381</v>
      </c>
    </row>
    <row r="359" spans="1:65" s="2" customFormat="1">
      <c r="A359" s="37"/>
      <c r="B359" s="38"/>
      <c r="C359" s="39"/>
      <c r="D359" s="194" t="s">
        <v>190</v>
      </c>
      <c r="E359" s="39"/>
      <c r="F359" s="195" t="s">
        <v>382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190</v>
      </c>
      <c r="AU359" s="20" t="s">
        <v>189</v>
      </c>
    </row>
    <row r="360" spans="1:65" s="14" customFormat="1">
      <c r="B360" s="210"/>
      <c r="C360" s="211"/>
      <c r="D360" s="201" t="s">
        <v>192</v>
      </c>
      <c r="E360" s="212" t="s">
        <v>19</v>
      </c>
      <c r="F360" s="213" t="s">
        <v>383</v>
      </c>
      <c r="G360" s="211"/>
      <c r="H360" s="214">
        <v>2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192</v>
      </c>
      <c r="AU360" s="220" t="s">
        <v>189</v>
      </c>
      <c r="AV360" s="14" t="s">
        <v>14</v>
      </c>
      <c r="AW360" s="14" t="s">
        <v>35</v>
      </c>
      <c r="AX360" s="14" t="s">
        <v>74</v>
      </c>
      <c r="AY360" s="220" t="s">
        <v>179</v>
      </c>
    </row>
    <row r="361" spans="1:65" s="15" customFormat="1">
      <c r="B361" s="221"/>
      <c r="C361" s="222"/>
      <c r="D361" s="201" t="s">
        <v>192</v>
      </c>
      <c r="E361" s="223" t="s">
        <v>19</v>
      </c>
      <c r="F361" s="224" t="s">
        <v>201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192</v>
      </c>
      <c r="AU361" s="231" t="s">
        <v>189</v>
      </c>
      <c r="AV361" s="15" t="s">
        <v>188</v>
      </c>
      <c r="AW361" s="15" t="s">
        <v>35</v>
      </c>
      <c r="AX361" s="15" t="s">
        <v>81</v>
      </c>
      <c r="AY361" s="231" t="s">
        <v>179</v>
      </c>
    </row>
    <row r="362" spans="1:65" s="2" customFormat="1" ht="16.5" customHeight="1">
      <c r="A362" s="37"/>
      <c r="B362" s="38"/>
      <c r="C362" s="181" t="s">
        <v>384</v>
      </c>
      <c r="D362" s="181" t="s">
        <v>183</v>
      </c>
      <c r="E362" s="182" t="s">
        <v>385</v>
      </c>
      <c r="F362" s="183" t="s">
        <v>386</v>
      </c>
      <c r="G362" s="184" t="s">
        <v>308</v>
      </c>
      <c r="H362" s="185">
        <v>1</v>
      </c>
      <c r="I362" s="186"/>
      <c r="J362" s="187">
        <f>ROUND(I362*H362,2)</f>
        <v>0</v>
      </c>
      <c r="K362" s="183" t="s">
        <v>187</v>
      </c>
      <c r="L362" s="42"/>
      <c r="M362" s="188" t="s">
        <v>19</v>
      </c>
      <c r="N362" s="189" t="s">
        <v>45</v>
      </c>
      <c r="O362" s="67"/>
      <c r="P362" s="190">
        <f>O362*H362</f>
        <v>0</v>
      </c>
      <c r="Q362" s="190">
        <v>0.04</v>
      </c>
      <c r="R362" s="190">
        <f>Q362*H362</f>
        <v>0.04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188</v>
      </c>
      <c r="AT362" s="192" t="s">
        <v>183</v>
      </c>
      <c r="AU362" s="192" t="s">
        <v>189</v>
      </c>
      <c r="AY362" s="20" t="s">
        <v>179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81</v>
      </c>
      <c r="BK362" s="193">
        <f>ROUND(I362*H362,2)</f>
        <v>0</v>
      </c>
      <c r="BL362" s="20" t="s">
        <v>188</v>
      </c>
      <c r="BM362" s="192" t="s">
        <v>387</v>
      </c>
    </row>
    <row r="363" spans="1:65" s="2" customFormat="1">
      <c r="A363" s="37"/>
      <c r="B363" s="38"/>
      <c r="C363" s="39"/>
      <c r="D363" s="194" t="s">
        <v>190</v>
      </c>
      <c r="E363" s="39"/>
      <c r="F363" s="195" t="s">
        <v>388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190</v>
      </c>
      <c r="AU363" s="20" t="s">
        <v>189</v>
      </c>
    </row>
    <row r="364" spans="1:65" s="2" customFormat="1" ht="19.5">
      <c r="A364" s="37"/>
      <c r="B364" s="38"/>
      <c r="C364" s="39"/>
      <c r="D364" s="201" t="s">
        <v>326</v>
      </c>
      <c r="E364" s="39"/>
      <c r="F364" s="253" t="s">
        <v>389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326</v>
      </c>
      <c r="AU364" s="20" t="s">
        <v>189</v>
      </c>
    </row>
    <row r="365" spans="1:65" s="14" customFormat="1">
      <c r="B365" s="210"/>
      <c r="C365" s="211"/>
      <c r="D365" s="201" t="s">
        <v>192</v>
      </c>
      <c r="E365" s="212" t="s">
        <v>19</v>
      </c>
      <c r="F365" s="213" t="s">
        <v>390</v>
      </c>
      <c r="G365" s="211"/>
      <c r="H365" s="214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192</v>
      </c>
      <c r="AU365" s="220" t="s">
        <v>189</v>
      </c>
      <c r="AV365" s="14" t="s">
        <v>14</v>
      </c>
      <c r="AW365" s="14" t="s">
        <v>35</v>
      </c>
      <c r="AX365" s="14" t="s">
        <v>74</v>
      </c>
      <c r="AY365" s="220" t="s">
        <v>179</v>
      </c>
    </row>
    <row r="366" spans="1:65" s="15" customFormat="1">
      <c r="B366" s="221"/>
      <c r="C366" s="222"/>
      <c r="D366" s="201" t="s">
        <v>192</v>
      </c>
      <c r="E366" s="223" t="s">
        <v>19</v>
      </c>
      <c r="F366" s="224" t="s">
        <v>201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192</v>
      </c>
      <c r="AU366" s="231" t="s">
        <v>189</v>
      </c>
      <c r="AV366" s="15" t="s">
        <v>188</v>
      </c>
      <c r="AW366" s="15" t="s">
        <v>35</v>
      </c>
      <c r="AX366" s="15" t="s">
        <v>81</v>
      </c>
      <c r="AY366" s="231" t="s">
        <v>179</v>
      </c>
    </row>
    <row r="367" spans="1:65" s="2" customFormat="1" ht="16.5" customHeight="1">
      <c r="A367" s="37"/>
      <c r="B367" s="38"/>
      <c r="C367" s="181" t="s">
        <v>391</v>
      </c>
      <c r="D367" s="181" t="s">
        <v>183</v>
      </c>
      <c r="E367" s="182" t="s">
        <v>392</v>
      </c>
      <c r="F367" s="183" t="s">
        <v>393</v>
      </c>
      <c r="G367" s="184" t="s">
        <v>308</v>
      </c>
      <c r="H367" s="185">
        <v>1</v>
      </c>
      <c r="I367" s="186"/>
      <c r="J367" s="187">
        <f>ROUND(I367*H367,2)</f>
        <v>0</v>
      </c>
      <c r="K367" s="183" t="s">
        <v>187</v>
      </c>
      <c r="L367" s="42"/>
      <c r="M367" s="188" t="s">
        <v>19</v>
      </c>
      <c r="N367" s="189" t="s">
        <v>45</v>
      </c>
      <c r="O367" s="67"/>
      <c r="P367" s="190">
        <f>O367*H367</f>
        <v>0</v>
      </c>
      <c r="Q367" s="190">
        <v>0.05</v>
      </c>
      <c r="R367" s="190">
        <f>Q367*H367</f>
        <v>0.05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188</v>
      </c>
      <c r="AT367" s="192" t="s">
        <v>183</v>
      </c>
      <c r="AU367" s="192" t="s">
        <v>189</v>
      </c>
      <c r="AY367" s="20" t="s">
        <v>179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81</v>
      </c>
      <c r="BK367" s="193">
        <f>ROUND(I367*H367,2)</f>
        <v>0</v>
      </c>
      <c r="BL367" s="20" t="s">
        <v>188</v>
      </c>
      <c r="BM367" s="192" t="s">
        <v>394</v>
      </c>
    </row>
    <row r="368" spans="1:65" s="2" customFormat="1">
      <c r="A368" s="37"/>
      <c r="B368" s="38"/>
      <c r="C368" s="39"/>
      <c r="D368" s="194" t="s">
        <v>190</v>
      </c>
      <c r="E368" s="39"/>
      <c r="F368" s="195" t="s">
        <v>395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190</v>
      </c>
      <c r="AU368" s="20" t="s">
        <v>189</v>
      </c>
    </row>
    <row r="369" spans="1:65" s="2" customFormat="1" ht="19.5">
      <c r="A369" s="37"/>
      <c r="B369" s="38"/>
      <c r="C369" s="39"/>
      <c r="D369" s="201" t="s">
        <v>326</v>
      </c>
      <c r="E369" s="39"/>
      <c r="F369" s="253" t="s">
        <v>389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326</v>
      </c>
      <c r="AU369" s="20" t="s">
        <v>189</v>
      </c>
    </row>
    <row r="370" spans="1:65" s="14" customFormat="1">
      <c r="B370" s="210"/>
      <c r="C370" s="211"/>
      <c r="D370" s="201" t="s">
        <v>192</v>
      </c>
      <c r="E370" s="212" t="s">
        <v>19</v>
      </c>
      <c r="F370" s="213" t="s">
        <v>396</v>
      </c>
      <c r="G370" s="211"/>
      <c r="H370" s="214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192</v>
      </c>
      <c r="AU370" s="220" t="s">
        <v>189</v>
      </c>
      <c r="AV370" s="14" t="s">
        <v>14</v>
      </c>
      <c r="AW370" s="14" t="s">
        <v>35</v>
      </c>
      <c r="AX370" s="14" t="s">
        <v>74</v>
      </c>
      <c r="AY370" s="220" t="s">
        <v>179</v>
      </c>
    </row>
    <row r="371" spans="1:65" s="15" customFormat="1">
      <c r="B371" s="221"/>
      <c r="C371" s="222"/>
      <c r="D371" s="201" t="s">
        <v>192</v>
      </c>
      <c r="E371" s="223" t="s">
        <v>19</v>
      </c>
      <c r="F371" s="224" t="s">
        <v>201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192</v>
      </c>
      <c r="AU371" s="231" t="s">
        <v>189</v>
      </c>
      <c r="AV371" s="15" t="s">
        <v>188</v>
      </c>
      <c r="AW371" s="15" t="s">
        <v>35</v>
      </c>
      <c r="AX371" s="15" t="s">
        <v>81</v>
      </c>
      <c r="AY371" s="231" t="s">
        <v>179</v>
      </c>
    </row>
    <row r="372" spans="1:65" s="12" customFormat="1" ht="22.9" customHeight="1">
      <c r="B372" s="165"/>
      <c r="C372" s="166"/>
      <c r="D372" s="167" t="s">
        <v>73</v>
      </c>
      <c r="E372" s="179" t="s">
        <v>256</v>
      </c>
      <c r="F372" s="179" t="s">
        <v>397</v>
      </c>
      <c r="G372" s="166"/>
      <c r="H372" s="166"/>
      <c r="I372" s="169"/>
      <c r="J372" s="180">
        <f>BK372</f>
        <v>0</v>
      </c>
      <c r="K372" s="166"/>
      <c r="L372" s="171"/>
      <c r="M372" s="172"/>
      <c r="N372" s="173"/>
      <c r="O372" s="173"/>
      <c r="P372" s="174">
        <f>P373+P404</f>
        <v>0</v>
      </c>
      <c r="Q372" s="173"/>
      <c r="R372" s="174">
        <f>R373+R404</f>
        <v>35.278930000000003</v>
      </c>
      <c r="S372" s="173"/>
      <c r="T372" s="175">
        <f>T373+T404</f>
        <v>0</v>
      </c>
      <c r="AR372" s="176" t="s">
        <v>81</v>
      </c>
      <c r="AT372" s="177" t="s">
        <v>73</v>
      </c>
      <c r="AU372" s="177" t="s">
        <v>81</v>
      </c>
      <c r="AY372" s="176" t="s">
        <v>179</v>
      </c>
      <c r="BK372" s="178">
        <f>BK373+BK404</f>
        <v>0</v>
      </c>
    </row>
    <row r="373" spans="1:65" s="12" customFormat="1" ht="20.85" customHeight="1">
      <c r="B373" s="165"/>
      <c r="C373" s="166"/>
      <c r="D373" s="167" t="s">
        <v>73</v>
      </c>
      <c r="E373" s="179" t="s">
        <v>398</v>
      </c>
      <c r="F373" s="179" t="s">
        <v>399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SUM(P374:P403)</f>
        <v>0</v>
      </c>
      <c r="Q373" s="173"/>
      <c r="R373" s="174">
        <f>SUM(R374:R403)</f>
        <v>35.278930000000003</v>
      </c>
      <c r="S373" s="173"/>
      <c r="T373" s="175">
        <f>SUM(T374:T403)</f>
        <v>0</v>
      </c>
      <c r="AR373" s="176" t="s">
        <v>81</v>
      </c>
      <c r="AT373" s="177" t="s">
        <v>73</v>
      </c>
      <c r="AU373" s="177" t="s">
        <v>14</v>
      </c>
      <c r="AY373" s="176" t="s">
        <v>179</v>
      </c>
      <c r="BK373" s="178">
        <f>SUM(BK374:BK403)</f>
        <v>0</v>
      </c>
    </row>
    <row r="374" spans="1:65" s="2" customFormat="1" ht="16.5" customHeight="1">
      <c r="A374" s="37"/>
      <c r="B374" s="38"/>
      <c r="C374" s="181" t="s">
        <v>400</v>
      </c>
      <c r="D374" s="181" t="s">
        <v>183</v>
      </c>
      <c r="E374" s="182" t="s">
        <v>401</v>
      </c>
      <c r="F374" s="183" t="s">
        <v>402</v>
      </c>
      <c r="G374" s="184" t="s">
        <v>204</v>
      </c>
      <c r="H374" s="185">
        <v>160</v>
      </c>
      <c r="I374" s="186"/>
      <c r="J374" s="187">
        <f>ROUND(I374*H374,2)</f>
        <v>0</v>
      </c>
      <c r="K374" s="183" t="s">
        <v>187</v>
      </c>
      <c r="L374" s="42"/>
      <c r="M374" s="188" t="s">
        <v>19</v>
      </c>
      <c r="N374" s="189" t="s">
        <v>45</v>
      </c>
      <c r="O374" s="67"/>
      <c r="P374" s="190">
        <f>O374*H374</f>
        <v>0</v>
      </c>
      <c r="Q374" s="190">
        <v>4.0079999999999998E-2</v>
      </c>
      <c r="R374" s="190">
        <f>Q374*H374</f>
        <v>6.4127999999999998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188</v>
      </c>
      <c r="AT374" s="192" t="s">
        <v>183</v>
      </c>
      <c r="AU374" s="192" t="s">
        <v>189</v>
      </c>
      <c r="AY374" s="20" t="s">
        <v>179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81</v>
      </c>
      <c r="BK374" s="193">
        <f>ROUND(I374*H374,2)</f>
        <v>0</v>
      </c>
      <c r="BL374" s="20" t="s">
        <v>188</v>
      </c>
      <c r="BM374" s="192" t="s">
        <v>403</v>
      </c>
    </row>
    <row r="375" spans="1:65" s="2" customFormat="1">
      <c r="A375" s="37"/>
      <c r="B375" s="38"/>
      <c r="C375" s="39"/>
      <c r="D375" s="194" t="s">
        <v>190</v>
      </c>
      <c r="E375" s="39"/>
      <c r="F375" s="195" t="s">
        <v>404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190</v>
      </c>
      <c r="AU375" s="20" t="s">
        <v>189</v>
      </c>
    </row>
    <row r="376" spans="1:65" s="13" customFormat="1">
      <c r="B376" s="199"/>
      <c r="C376" s="200"/>
      <c r="D376" s="201" t="s">
        <v>192</v>
      </c>
      <c r="E376" s="202" t="s">
        <v>19</v>
      </c>
      <c r="F376" s="203" t="s">
        <v>405</v>
      </c>
      <c r="G376" s="200"/>
      <c r="H376" s="202" t="s">
        <v>19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192</v>
      </c>
      <c r="AU376" s="209" t="s">
        <v>189</v>
      </c>
      <c r="AV376" s="13" t="s">
        <v>81</v>
      </c>
      <c r="AW376" s="13" t="s">
        <v>35</v>
      </c>
      <c r="AX376" s="13" t="s">
        <v>74</v>
      </c>
      <c r="AY376" s="209" t="s">
        <v>179</v>
      </c>
    </row>
    <row r="377" spans="1:65" s="14" customFormat="1">
      <c r="B377" s="210"/>
      <c r="C377" s="211"/>
      <c r="D377" s="201" t="s">
        <v>192</v>
      </c>
      <c r="E377" s="212" t="s">
        <v>19</v>
      </c>
      <c r="F377" s="213" t="s">
        <v>406</v>
      </c>
      <c r="G377" s="211"/>
      <c r="H377" s="214">
        <v>160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192</v>
      </c>
      <c r="AU377" s="220" t="s">
        <v>189</v>
      </c>
      <c r="AV377" s="14" t="s">
        <v>14</v>
      </c>
      <c r="AW377" s="14" t="s">
        <v>35</v>
      </c>
      <c r="AX377" s="14" t="s">
        <v>74</v>
      </c>
      <c r="AY377" s="220" t="s">
        <v>179</v>
      </c>
    </row>
    <row r="378" spans="1:65" s="15" customFormat="1">
      <c r="B378" s="221"/>
      <c r="C378" s="222"/>
      <c r="D378" s="201" t="s">
        <v>192</v>
      </c>
      <c r="E378" s="223" t="s">
        <v>19</v>
      </c>
      <c r="F378" s="224" t="s">
        <v>201</v>
      </c>
      <c r="G378" s="222"/>
      <c r="H378" s="225">
        <v>160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192</v>
      </c>
      <c r="AU378" s="231" t="s">
        <v>189</v>
      </c>
      <c r="AV378" s="15" t="s">
        <v>188</v>
      </c>
      <c r="AW378" s="15" t="s">
        <v>35</v>
      </c>
      <c r="AX378" s="15" t="s">
        <v>81</v>
      </c>
      <c r="AY378" s="231" t="s">
        <v>179</v>
      </c>
    </row>
    <row r="379" spans="1:65" s="2" customFormat="1" ht="16.5" customHeight="1">
      <c r="A379" s="37"/>
      <c r="B379" s="38"/>
      <c r="C379" s="181" t="s">
        <v>407</v>
      </c>
      <c r="D379" s="181" t="s">
        <v>183</v>
      </c>
      <c r="E379" s="182" t="s">
        <v>408</v>
      </c>
      <c r="F379" s="183" t="s">
        <v>409</v>
      </c>
      <c r="G379" s="184" t="s">
        <v>204</v>
      </c>
      <c r="H379" s="185">
        <v>10</v>
      </c>
      <c r="I379" s="186"/>
      <c r="J379" s="187">
        <f>ROUND(I379*H379,2)</f>
        <v>0</v>
      </c>
      <c r="K379" s="183" t="s">
        <v>187</v>
      </c>
      <c r="L379" s="42"/>
      <c r="M379" s="188" t="s">
        <v>19</v>
      </c>
      <c r="N379" s="189" t="s">
        <v>45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188</v>
      </c>
      <c r="AT379" s="192" t="s">
        <v>183</v>
      </c>
      <c r="AU379" s="192" t="s">
        <v>189</v>
      </c>
      <c r="AY379" s="20" t="s">
        <v>179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81</v>
      </c>
      <c r="BK379" s="193">
        <f>ROUND(I379*H379,2)</f>
        <v>0</v>
      </c>
      <c r="BL379" s="20" t="s">
        <v>188</v>
      </c>
      <c r="BM379" s="192" t="s">
        <v>410</v>
      </c>
    </row>
    <row r="380" spans="1:65" s="2" customFormat="1">
      <c r="A380" s="37"/>
      <c r="B380" s="38"/>
      <c r="C380" s="39"/>
      <c r="D380" s="194" t="s">
        <v>190</v>
      </c>
      <c r="E380" s="39"/>
      <c r="F380" s="195" t="s">
        <v>411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190</v>
      </c>
      <c r="AU380" s="20" t="s">
        <v>189</v>
      </c>
    </row>
    <row r="381" spans="1:65" s="2" customFormat="1" ht="24.2" customHeight="1">
      <c r="A381" s="37"/>
      <c r="B381" s="38"/>
      <c r="C381" s="181" t="s">
        <v>412</v>
      </c>
      <c r="D381" s="181" t="s">
        <v>183</v>
      </c>
      <c r="E381" s="182" t="s">
        <v>413</v>
      </c>
      <c r="F381" s="183" t="s">
        <v>414</v>
      </c>
      <c r="G381" s="184" t="s">
        <v>204</v>
      </c>
      <c r="H381" s="185">
        <v>150</v>
      </c>
      <c r="I381" s="186"/>
      <c r="J381" s="187">
        <f>ROUND(I381*H381,2)</f>
        <v>0</v>
      </c>
      <c r="K381" s="183" t="s">
        <v>187</v>
      </c>
      <c r="L381" s="42"/>
      <c r="M381" s="188" t="s">
        <v>19</v>
      </c>
      <c r="N381" s="189" t="s">
        <v>45</v>
      </c>
      <c r="O381" s="67"/>
      <c r="P381" s="190">
        <f>O381*H381</f>
        <v>0</v>
      </c>
      <c r="Q381" s="190">
        <v>0.1295</v>
      </c>
      <c r="R381" s="190">
        <f>Q381*H381</f>
        <v>19.425000000000001</v>
      </c>
      <c r="S381" s="190">
        <v>0</v>
      </c>
      <c r="T381" s="19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188</v>
      </c>
      <c r="AT381" s="192" t="s">
        <v>183</v>
      </c>
      <c r="AU381" s="192" t="s">
        <v>189</v>
      </c>
      <c r="AY381" s="20" t="s">
        <v>179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0" t="s">
        <v>81</v>
      </c>
      <c r="BK381" s="193">
        <f>ROUND(I381*H381,2)</f>
        <v>0</v>
      </c>
      <c r="BL381" s="20" t="s">
        <v>188</v>
      </c>
      <c r="BM381" s="192" t="s">
        <v>415</v>
      </c>
    </row>
    <row r="382" spans="1:65" s="2" customFormat="1">
      <c r="A382" s="37"/>
      <c r="B382" s="38"/>
      <c r="C382" s="39"/>
      <c r="D382" s="194" t="s">
        <v>190</v>
      </c>
      <c r="E382" s="39"/>
      <c r="F382" s="195" t="s">
        <v>416</v>
      </c>
      <c r="G382" s="39"/>
      <c r="H382" s="39"/>
      <c r="I382" s="196"/>
      <c r="J382" s="39"/>
      <c r="K382" s="39"/>
      <c r="L382" s="42"/>
      <c r="M382" s="197"/>
      <c r="N382" s="198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190</v>
      </c>
      <c r="AU382" s="20" t="s">
        <v>189</v>
      </c>
    </row>
    <row r="383" spans="1:65" s="2" customFormat="1" ht="16.5" customHeight="1">
      <c r="A383" s="37"/>
      <c r="B383" s="38"/>
      <c r="C383" s="243" t="s">
        <v>417</v>
      </c>
      <c r="D383" s="243" t="s">
        <v>289</v>
      </c>
      <c r="E383" s="244" t="s">
        <v>418</v>
      </c>
      <c r="F383" s="245" t="s">
        <v>419</v>
      </c>
      <c r="G383" s="246" t="s">
        <v>204</v>
      </c>
      <c r="H383" s="247">
        <v>153</v>
      </c>
      <c r="I383" s="248"/>
      <c r="J383" s="249">
        <f>ROUND(I383*H383,2)</f>
        <v>0</v>
      </c>
      <c r="K383" s="245" t="s">
        <v>187</v>
      </c>
      <c r="L383" s="250"/>
      <c r="M383" s="251" t="s">
        <v>19</v>
      </c>
      <c r="N383" s="252" t="s">
        <v>45</v>
      </c>
      <c r="O383" s="67"/>
      <c r="P383" s="190">
        <f>O383*H383</f>
        <v>0</v>
      </c>
      <c r="Q383" s="190">
        <v>5.6120000000000003E-2</v>
      </c>
      <c r="R383" s="190">
        <f>Q383*H383</f>
        <v>8.5863600000000009</v>
      </c>
      <c r="S383" s="190">
        <v>0</v>
      </c>
      <c r="T383" s="19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2" t="s">
        <v>217</v>
      </c>
      <c r="AT383" s="192" t="s">
        <v>289</v>
      </c>
      <c r="AU383" s="192" t="s">
        <v>189</v>
      </c>
      <c r="AY383" s="20" t="s">
        <v>179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20" t="s">
        <v>81</v>
      </c>
      <c r="BK383" s="193">
        <f>ROUND(I383*H383,2)</f>
        <v>0</v>
      </c>
      <c r="BL383" s="20" t="s">
        <v>188</v>
      </c>
      <c r="BM383" s="192" t="s">
        <v>420</v>
      </c>
    </row>
    <row r="384" spans="1:65" s="14" customFormat="1">
      <c r="B384" s="210"/>
      <c r="C384" s="211"/>
      <c r="D384" s="201" t="s">
        <v>192</v>
      </c>
      <c r="E384" s="212" t="s">
        <v>19</v>
      </c>
      <c r="F384" s="213" t="s">
        <v>421</v>
      </c>
      <c r="G384" s="211"/>
      <c r="H384" s="214">
        <v>150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192</v>
      </c>
      <c r="AU384" s="220" t="s">
        <v>189</v>
      </c>
      <c r="AV384" s="14" t="s">
        <v>14</v>
      </c>
      <c r="AW384" s="14" t="s">
        <v>35</v>
      </c>
      <c r="AX384" s="14" t="s">
        <v>74</v>
      </c>
      <c r="AY384" s="220" t="s">
        <v>179</v>
      </c>
    </row>
    <row r="385" spans="1:65" s="15" customFormat="1">
      <c r="B385" s="221"/>
      <c r="C385" s="222"/>
      <c r="D385" s="201" t="s">
        <v>192</v>
      </c>
      <c r="E385" s="223" t="s">
        <v>19</v>
      </c>
      <c r="F385" s="224" t="s">
        <v>201</v>
      </c>
      <c r="G385" s="222"/>
      <c r="H385" s="225">
        <v>150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192</v>
      </c>
      <c r="AU385" s="231" t="s">
        <v>189</v>
      </c>
      <c r="AV385" s="15" t="s">
        <v>188</v>
      </c>
      <c r="AW385" s="15" t="s">
        <v>35</v>
      </c>
      <c r="AX385" s="15" t="s">
        <v>74</v>
      </c>
      <c r="AY385" s="231" t="s">
        <v>179</v>
      </c>
    </row>
    <row r="386" spans="1:65" s="14" customFormat="1">
      <c r="B386" s="210"/>
      <c r="C386" s="211"/>
      <c r="D386" s="201" t="s">
        <v>192</v>
      </c>
      <c r="E386" s="212" t="s">
        <v>19</v>
      </c>
      <c r="F386" s="213" t="s">
        <v>422</v>
      </c>
      <c r="G386" s="211"/>
      <c r="H386" s="214">
        <v>153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192</v>
      </c>
      <c r="AU386" s="220" t="s">
        <v>189</v>
      </c>
      <c r="AV386" s="14" t="s">
        <v>14</v>
      </c>
      <c r="AW386" s="14" t="s">
        <v>35</v>
      </c>
      <c r="AX386" s="14" t="s">
        <v>81</v>
      </c>
      <c r="AY386" s="220" t="s">
        <v>179</v>
      </c>
    </row>
    <row r="387" spans="1:65" s="2" customFormat="1" ht="16.5" customHeight="1">
      <c r="A387" s="37"/>
      <c r="B387" s="38"/>
      <c r="C387" s="181" t="s">
        <v>423</v>
      </c>
      <c r="D387" s="181" t="s">
        <v>183</v>
      </c>
      <c r="E387" s="182" t="s">
        <v>424</v>
      </c>
      <c r="F387" s="183" t="s">
        <v>425</v>
      </c>
      <c r="G387" s="184" t="s">
        <v>308</v>
      </c>
      <c r="H387" s="185">
        <v>11</v>
      </c>
      <c r="I387" s="186"/>
      <c r="J387" s="187">
        <f>ROUND(I387*H387,2)</f>
        <v>0</v>
      </c>
      <c r="K387" s="183" t="s">
        <v>187</v>
      </c>
      <c r="L387" s="42"/>
      <c r="M387" s="188" t="s">
        <v>19</v>
      </c>
      <c r="N387" s="189" t="s">
        <v>45</v>
      </c>
      <c r="O387" s="67"/>
      <c r="P387" s="190">
        <f>O387*H387</f>
        <v>0</v>
      </c>
      <c r="Q387" s="190">
        <v>6.9999999999999999E-4</v>
      </c>
      <c r="R387" s="190">
        <f>Q387*H387</f>
        <v>7.7000000000000002E-3</v>
      </c>
      <c r="S387" s="190">
        <v>0</v>
      </c>
      <c r="T387" s="19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188</v>
      </c>
      <c r="AT387" s="192" t="s">
        <v>183</v>
      </c>
      <c r="AU387" s="192" t="s">
        <v>189</v>
      </c>
      <c r="AY387" s="20" t="s">
        <v>179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81</v>
      </c>
      <c r="BK387" s="193">
        <f>ROUND(I387*H387,2)</f>
        <v>0</v>
      </c>
      <c r="BL387" s="20" t="s">
        <v>188</v>
      </c>
      <c r="BM387" s="192" t="s">
        <v>426</v>
      </c>
    </row>
    <row r="388" spans="1:65" s="2" customFormat="1">
      <c r="A388" s="37"/>
      <c r="B388" s="38"/>
      <c r="C388" s="39"/>
      <c r="D388" s="194" t="s">
        <v>190</v>
      </c>
      <c r="E388" s="39"/>
      <c r="F388" s="195" t="s">
        <v>427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190</v>
      </c>
      <c r="AU388" s="20" t="s">
        <v>189</v>
      </c>
    </row>
    <row r="389" spans="1:65" s="2" customFormat="1" ht="16.5" customHeight="1">
      <c r="A389" s="37"/>
      <c r="B389" s="38"/>
      <c r="C389" s="243" t="s">
        <v>428</v>
      </c>
      <c r="D389" s="243" t="s">
        <v>289</v>
      </c>
      <c r="E389" s="244" t="s">
        <v>429</v>
      </c>
      <c r="F389" s="245" t="s">
        <v>430</v>
      </c>
      <c r="G389" s="246" t="s">
        <v>308</v>
      </c>
      <c r="H389" s="247">
        <v>6</v>
      </c>
      <c r="I389" s="248"/>
      <c r="J389" s="249">
        <f>ROUND(I389*H389,2)</f>
        <v>0</v>
      </c>
      <c r="K389" s="245" t="s">
        <v>187</v>
      </c>
      <c r="L389" s="250"/>
      <c r="M389" s="251" t="s">
        <v>19</v>
      </c>
      <c r="N389" s="252" t="s">
        <v>45</v>
      </c>
      <c r="O389" s="67"/>
      <c r="P389" s="190">
        <f>O389*H389</f>
        <v>0</v>
      </c>
      <c r="Q389" s="190">
        <v>2.5000000000000001E-3</v>
      </c>
      <c r="R389" s="190">
        <f>Q389*H389</f>
        <v>1.4999999999999999E-2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217</v>
      </c>
      <c r="AT389" s="192" t="s">
        <v>289</v>
      </c>
      <c r="AU389" s="192" t="s">
        <v>189</v>
      </c>
      <c r="AY389" s="20" t="s">
        <v>179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81</v>
      </c>
      <c r="BK389" s="193">
        <f>ROUND(I389*H389,2)</f>
        <v>0</v>
      </c>
      <c r="BL389" s="20" t="s">
        <v>188</v>
      </c>
      <c r="BM389" s="192" t="s">
        <v>431</v>
      </c>
    </row>
    <row r="390" spans="1:65" s="13" customFormat="1">
      <c r="B390" s="199"/>
      <c r="C390" s="200"/>
      <c r="D390" s="201" t="s">
        <v>192</v>
      </c>
      <c r="E390" s="202" t="s">
        <v>19</v>
      </c>
      <c r="F390" s="203" t="s">
        <v>432</v>
      </c>
      <c r="G390" s="200"/>
      <c r="H390" s="202" t="s">
        <v>19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192</v>
      </c>
      <c r="AU390" s="209" t="s">
        <v>189</v>
      </c>
      <c r="AV390" s="13" t="s">
        <v>81</v>
      </c>
      <c r="AW390" s="13" t="s">
        <v>35</v>
      </c>
      <c r="AX390" s="13" t="s">
        <v>74</v>
      </c>
      <c r="AY390" s="209" t="s">
        <v>179</v>
      </c>
    </row>
    <row r="391" spans="1:65" s="14" customFormat="1">
      <c r="B391" s="210"/>
      <c r="C391" s="211"/>
      <c r="D391" s="201" t="s">
        <v>192</v>
      </c>
      <c r="E391" s="212" t="s">
        <v>19</v>
      </c>
      <c r="F391" s="213" t="s">
        <v>433</v>
      </c>
      <c r="G391" s="211"/>
      <c r="H391" s="214">
        <v>3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192</v>
      </c>
      <c r="AU391" s="220" t="s">
        <v>189</v>
      </c>
      <c r="AV391" s="14" t="s">
        <v>14</v>
      </c>
      <c r="AW391" s="14" t="s">
        <v>35</v>
      </c>
      <c r="AX391" s="14" t="s">
        <v>74</v>
      </c>
      <c r="AY391" s="220" t="s">
        <v>179</v>
      </c>
    </row>
    <row r="392" spans="1:65" s="13" customFormat="1">
      <c r="B392" s="199"/>
      <c r="C392" s="200"/>
      <c r="D392" s="201" t="s">
        <v>192</v>
      </c>
      <c r="E392" s="202" t="s">
        <v>19</v>
      </c>
      <c r="F392" s="203" t="s">
        <v>434</v>
      </c>
      <c r="G392" s="200"/>
      <c r="H392" s="202" t="s">
        <v>19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192</v>
      </c>
      <c r="AU392" s="209" t="s">
        <v>189</v>
      </c>
      <c r="AV392" s="13" t="s">
        <v>81</v>
      </c>
      <c r="AW392" s="13" t="s">
        <v>35</v>
      </c>
      <c r="AX392" s="13" t="s">
        <v>74</v>
      </c>
      <c r="AY392" s="209" t="s">
        <v>179</v>
      </c>
    </row>
    <row r="393" spans="1:65" s="14" customFormat="1">
      <c r="B393" s="210"/>
      <c r="C393" s="211"/>
      <c r="D393" s="201" t="s">
        <v>192</v>
      </c>
      <c r="E393" s="212" t="s">
        <v>19</v>
      </c>
      <c r="F393" s="213" t="s">
        <v>433</v>
      </c>
      <c r="G393" s="211"/>
      <c r="H393" s="214">
        <v>3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192</v>
      </c>
      <c r="AU393" s="220" t="s">
        <v>189</v>
      </c>
      <c r="AV393" s="14" t="s">
        <v>14</v>
      </c>
      <c r="AW393" s="14" t="s">
        <v>35</v>
      </c>
      <c r="AX393" s="14" t="s">
        <v>74</v>
      </c>
      <c r="AY393" s="220" t="s">
        <v>179</v>
      </c>
    </row>
    <row r="394" spans="1:65" s="15" customFormat="1">
      <c r="B394" s="221"/>
      <c r="C394" s="222"/>
      <c r="D394" s="201" t="s">
        <v>192</v>
      </c>
      <c r="E394" s="223" t="s">
        <v>19</v>
      </c>
      <c r="F394" s="224" t="s">
        <v>201</v>
      </c>
      <c r="G394" s="222"/>
      <c r="H394" s="225">
        <v>6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192</v>
      </c>
      <c r="AU394" s="231" t="s">
        <v>189</v>
      </c>
      <c r="AV394" s="15" t="s">
        <v>188</v>
      </c>
      <c r="AW394" s="15" t="s">
        <v>35</v>
      </c>
      <c r="AX394" s="15" t="s">
        <v>81</v>
      </c>
      <c r="AY394" s="231" t="s">
        <v>179</v>
      </c>
    </row>
    <row r="395" spans="1:65" s="2" customFormat="1" ht="16.5" customHeight="1">
      <c r="A395" s="37"/>
      <c r="B395" s="38"/>
      <c r="C395" s="243" t="s">
        <v>300</v>
      </c>
      <c r="D395" s="243" t="s">
        <v>289</v>
      </c>
      <c r="E395" s="244" t="s">
        <v>435</v>
      </c>
      <c r="F395" s="245" t="s">
        <v>436</v>
      </c>
      <c r="G395" s="246" t="s">
        <v>308</v>
      </c>
      <c r="H395" s="247">
        <v>5</v>
      </c>
      <c r="I395" s="248"/>
      <c r="J395" s="249">
        <f>ROUND(I395*H395,2)</f>
        <v>0</v>
      </c>
      <c r="K395" s="245" t="s">
        <v>187</v>
      </c>
      <c r="L395" s="250"/>
      <c r="M395" s="251" t="s">
        <v>19</v>
      </c>
      <c r="N395" s="252" t="s">
        <v>45</v>
      </c>
      <c r="O395" s="67"/>
      <c r="P395" s="190">
        <f>O395*H395</f>
        <v>0</v>
      </c>
      <c r="Q395" s="190">
        <v>5.0000000000000001E-4</v>
      </c>
      <c r="R395" s="190">
        <f>Q395*H395</f>
        <v>2.5000000000000001E-3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217</v>
      </c>
      <c r="AT395" s="192" t="s">
        <v>289</v>
      </c>
      <c r="AU395" s="192" t="s">
        <v>189</v>
      </c>
      <c r="AY395" s="20" t="s">
        <v>179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81</v>
      </c>
      <c r="BK395" s="193">
        <f>ROUND(I395*H395,2)</f>
        <v>0</v>
      </c>
      <c r="BL395" s="20" t="s">
        <v>188</v>
      </c>
      <c r="BM395" s="192" t="s">
        <v>437</v>
      </c>
    </row>
    <row r="396" spans="1:65" s="13" customFormat="1">
      <c r="B396" s="199"/>
      <c r="C396" s="200"/>
      <c r="D396" s="201" t="s">
        <v>192</v>
      </c>
      <c r="E396" s="202" t="s">
        <v>19</v>
      </c>
      <c r="F396" s="203" t="s">
        <v>438</v>
      </c>
      <c r="G396" s="200"/>
      <c r="H396" s="202" t="s">
        <v>19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192</v>
      </c>
      <c r="AU396" s="209" t="s">
        <v>189</v>
      </c>
      <c r="AV396" s="13" t="s">
        <v>81</v>
      </c>
      <c r="AW396" s="13" t="s">
        <v>35</v>
      </c>
      <c r="AX396" s="13" t="s">
        <v>74</v>
      </c>
      <c r="AY396" s="209" t="s">
        <v>179</v>
      </c>
    </row>
    <row r="397" spans="1:65" s="14" customFormat="1">
      <c r="B397" s="210"/>
      <c r="C397" s="211"/>
      <c r="D397" s="201" t="s">
        <v>192</v>
      </c>
      <c r="E397" s="212" t="s">
        <v>19</v>
      </c>
      <c r="F397" s="213" t="s">
        <v>439</v>
      </c>
      <c r="G397" s="211"/>
      <c r="H397" s="214">
        <v>4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192</v>
      </c>
      <c r="AU397" s="220" t="s">
        <v>189</v>
      </c>
      <c r="AV397" s="14" t="s">
        <v>14</v>
      </c>
      <c r="AW397" s="14" t="s">
        <v>35</v>
      </c>
      <c r="AX397" s="14" t="s">
        <v>74</v>
      </c>
      <c r="AY397" s="220" t="s">
        <v>179</v>
      </c>
    </row>
    <row r="398" spans="1:65" s="13" customFormat="1">
      <c r="B398" s="199"/>
      <c r="C398" s="200"/>
      <c r="D398" s="201" t="s">
        <v>192</v>
      </c>
      <c r="E398" s="202" t="s">
        <v>19</v>
      </c>
      <c r="F398" s="203" t="s">
        <v>440</v>
      </c>
      <c r="G398" s="200"/>
      <c r="H398" s="202" t="s">
        <v>19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192</v>
      </c>
      <c r="AU398" s="209" t="s">
        <v>189</v>
      </c>
      <c r="AV398" s="13" t="s">
        <v>81</v>
      </c>
      <c r="AW398" s="13" t="s">
        <v>35</v>
      </c>
      <c r="AX398" s="13" t="s">
        <v>74</v>
      </c>
      <c r="AY398" s="209" t="s">
        <v>179</v>
      </c>
    </row>
    <row r="399" spans="1:65" s="14" customFormat="1">
      <c r="B399" s="210"/>
      <c r="C399" s="211"/>
      <c r="D399" s="201" t="s">
        <v>192</v>
      </c>
      <c r="E399" s="212" t="s">
        <v>19</v>
      </c>
      <c r="F399" s="213" t="s">
        <v>441</v>
      </c>
      <c r="G399" s="211"/>
      <c r="H399" s="214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192</v>
      </c>
      <c r="AU399" s="220" t="s">
        <v>189</v>
      </c>
      <c r="AV399" s="14" t="s">
        <v>14</v>
      </c>
      <c r="AW399" s="14" t="s">
        <v>35</v>
      </c>
      <c r="AX399" s="14" t="s">
        <v>74</v>
      </c>
      <c r="AY399" s="220" t="s">
        <v>179</v>
      </c>
    </row>
    <row r="400" spans="1:65" s="15" customFormat="1">
      <c r="B400" s="221"/>
      <c r="C400" s="222"/>
      <c r="D400" s="201" t="s">
        <v>192</v>
      </c>
      <c r="E400" s="223" t="s">
        <v>19</v>
      </c>
      <c r="F400" s="224" t="s">
        <v>201</v>
      </c>
      <c r="G400" s="222"/>
      <c r="H400" s="225">
        <v>5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189</v>
      </c>
      <c r="AV400" s="15" t="s">
        <v>188</v>
      </c>
      <c r="AW400" s="15" t="s">
        <v>35</v>
      </c>
      <c r="AX400" s="15" t="s">
        <v>81</v>
      </c>
      <c r="AY400" s="231" t="s">
        <v>179</v>
      </c>
    </row>
    <row r="401" spans="1:65" s="2" customFormat="1" ht="16.5" customHeight="1">
      <c r="A401" s="37"/>
      <c r="B401" s="38"/>
      <c r="C401" s="181" t="s">
        <v>442</v>
      </c>
      <c r="D401" s="181" t="s">
        <v>183</v>
      </c>
      <c r="E401" s="182" t="s">
        <v>443</v>
      </c>
      <c r="F401" s="183" t="s">
        <v>444</v>
      </c>
      <c r="G401" s="184" t="s">
        <v>308</v>
      </c>
      <c r="H401" s="185">
        <v>7</v>
      </c>
      <c r="I401" s="186"/>
      <c r="J401" s="187">
        <f>ROUND(I401*H401,2)</f>
        <v>0</v>
      </c>
      <c r="K401" s="183" t="s">
        <v>187</v>
      </c>
      <c r="L401" s="42"/>
      <c r="M401" s="188" t="s">
        <v>19</v>
      </c>
      <c r="N401" s="189" t="s">
        <v>45</v>
      </c>
      <c r="O401" s="67"/>
      <c r="P401" s="190">
        <f>O401*H401</f>
        <v>0</v>
      </c>
      <c r="Q401" s="190">
        <v>0.11241</v>
      </c>
      <c r="R401" s="190">
        <f>Q401*H401</f>
        <v>0.78686999999999996</v>
      </c>
      <c r="S401" s="190">
        <v>0</v>
      </c>
      <c r="T401" s="19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188</v>
      </c>
      <c r="AT401" s="192" t="s">
        <v>183</v>
      </c>
      <c r="AU401" s="192" t="s">
        <v>189</v>
      </c>
      <c r="AY401" s="20" t="s">
        <v>179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81</v>
      </c>
      <c r="BK401" s="193">
        <f>ROUND(I401*H401,2)</f>
        <v>0</v>
      </c>
      <c r="BL401" s="20" t="s">
        <v>188</v>
      </c>
      <c r="BM401" s="192" t="s">
        <v>445</v>
      </c>
    </row>
    <row r="402" spans="1:65" s="2" customFormat="1">
      <c r="A402" s="37"/>
      <c r="B402" s="38"/>
      <c r="C402" s="39"/>
      <c r="D402" s="194" t="s">
        <v>190</v>
      </c>
      <c r="E402" s="39"/>
      <c r="F402" s="195" t="s">
        <v>446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190</v>
      </c>
      <c r="AU402" s="20" t="s">
        <v>189</v>
      </c>
    </row>
    <row r="403" spans="1:65" s="2" customFormat="1" ht="16.5" customHeight="1">
      <c r="A403" s="37"/>
      <c r="B403" s="38"/>
      <c r="C403" s="243" t="s">
        <v>309</v>
      </c>
      <c r="D403" s="243" t="s">
        <v>289</v>
      </c>
      <c r="E403" s="244" t="s">
        <v>447</v>
      </c>
      <c r="F403" s="245" t="s">
        <v>448</v>
      </c>
      <c r="G403" s="246" t="s">
        <v>308</v>
      </c>
      <c r="H403" s="247">
        <v>7</v>
      </c>
      <c r="I403" s="248"/>
      <c r="J403" s="249">
        <f>ROUND(I403*H403,2)</f>
        <v>0</v>
      </c>
      <c r="K403" s="245" t="s">
        <v>187</v>
      </c>
      <c r="L403" s="250"/>
      <c r="M403" s="251" t="s">
        <v>19</v>
      </c>
      <c r="N403" s="252" t="s">
        <v>45</v>
      </c>
      <c r="O403" s="67"/>
      <c r="P403" s="190">
        <f>O403*H403</f>
        <v>0</v>
      </c>
      <c r="Q403" s="190">
        <v>6.1000000000000004E-3</v>
      </c>
      <c r="R403" s="190">
        <f>Q403*H403</f>
        <v>4.2700000000000002E-2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217</v>
      </c>
      <c r="AT403" s="192" t="s">
        <v>289</v>
      </c>
      <c r="AU403" s="192" t="s">
        <v>189</v>
      </c>
      <c r="AY403" s="20" t="s">
        <v>179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81</v>
      </c>
      <c r="BK403" s="193">
        <f>ROUND(I403*H403,2)</f>
        <v>0</v>
      </c>
      <c r="BL403" s="20" t="s">
        <v>188</v>
      </c>
      <c r="BM403" s="192" t="s">
        <v>449</v>
      </c>
    </row>
    <row r="404" spans="1:65" s="12" customFormat="1" ht="20.85" customHeight="1">
      <c r="B404" s="165"/>
      <c r="C404" s="166"/>
      <c r="D404" s="167" t="s">
        <v>73</v>
      </c>
      <c r="E404" s="179" t="s">
        <v>450</v>
      </c>
      <c r="F404" s="179" t="s">
        <v>451</v>
      </c>
      <c r="G404" s="166"/>
      <c r="H404" s="166"/>
      <c r="I404" s="169"/>
      <c r="J404" s="180">
        <f>BK404</f>
        <v>0</v>
      </c>
      <c r="K404" s="166"/>
      <c r="L404" s="171"/>
      <c r="M404" s="172"/>
      <c r="N404" s="173"/>
      <c r="O404" s="173"/>
      <c r="P404" s="174">
        <f>P405+P411</f>
        <v>0</v>
      </c>
      <c r="Q404" s="173"/>
      <c r="R404" s="174">
        <f>R405+R411</f>
        <v>0</v>
      </c>
      <c r="S404" s="173"/>
      <c r="T404" s="175">
        <f>T405+T411</f>
        <v>0</v>
      </c>
      <c r="AR404" s="176" t="s">
        <v>81</v>
      </c>
      <c r="AT404" s="177" t="s">
        <v>73</v>
      </c>
      <c r="AU404" s="177" t="s">
        <v>14</v>
      </c>
      <c r="AY404" s="176" t="s">
        <v>179</v>
      </c>
      <c r="BK404" s="178">
        <f>BK405+BK411</f>
        <v>0</v>
      </c>
    </row>
    <row r="405" spans="1:65" s="17" customFormat="1" ht="20.85" customHeight="1">
      <c r="B405" s="254"/>
      <c r="C405" s="255"/>
      <c r="D405" s="256" t="s">
        <v>73</v>
      </c>
      <c r="E405" s="256" t="s">
        <v>452</v>
      </c>
      <c r="F405" s="256" t="s">
        <v>453</v>
      </c>
      <c r="G405" s="255"/>
      <c r="H405" s="255"/>
      <c r="I405" s="257"/>
      <c r="J405" s="258">
        <f>BK405</f>
        <v>0</v>
      </c>
      <c r="K405" s="255"/>
      <c r="L405" s="259"/>
      <c r="M405" s="260"/>
      <c r="N405" s="261"/>
      <c r="O405" s="261"/>
      <c r="P405" s="262">
        <f>SUM(P406:P410)</f>
        <v>0</v>
      </c>
      <c r="Q405" s="261"/>
      <c r="R405" s="262">
        <f>SUM(R406:R410)</f>
        <v>0</v>
      </c>
      <c r="S405" s="261"/>
      <c r="T405" s="263">
        <f>SUM(T406:T410)</f>
        <v>0</v>
      </c>
      <c r="AR405" s="264" t="s">
        <v>81</v>
      </c>
      <c r="AT405" s="265" t="s">
        <v>73</v>
      </c>
      <c r="AU405" s="265" t="s">
        <v>189</v>
      </c>
      <c r="AY405" s="264" t="s">
        <v>179</v>
      </c>
      <c r="BK405" s="266">
        <f>SUM(BK406:BK410)</f>
        <v>0</v>
      </c>
    </row>
    <row r="406" spans="1:65" s="2" customFormat="1" ht="24.2" customHeight="1">
      <c r="A406" s="37"/>
      <c r="B406" s="38"/>
      <c r="C406" s="181" t="s">
        <v>454</v>
      </c>
      <c r="D406" s="181" t="s">
        <v>183</v>
      </c>
      <c r="E406" s="182" t="s">
        <v>455</v>
      </c>
      <c r="F406" s="183" t="s">
        <v>456</v>
      </c>
      <c r="G406" s="184" t="s">
        <v>269</v>
      </c>
      <c r="H406" s="185">
        <v>82.01</v>
      </c>
      <c r="I406" s="186"/>
      <c r="J406" s="187">
        <f>ROUND(I406*H406,2)</f>
        <v>0</v>
      </c>
      <c r="K406" s="183" t="s">
        <v>187</v>
      </c>
      <c r="L406" s="42"/>
      <c r="M406" s="188" t="s">
        <v>19</v>
      </c>
      <c r="N406" s="189" t="s">
        <v>45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188</v>
      </c>
      <c r="AT406" s="192" t="s">
        <v>183</v>
      </c>
      <c r="AU406" s="192" t="s">
        <v>188</v>
      </c>
      <c r="AY406" s="20" t="s">
        <v>179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81</v>
      </c>
      <c r="BK406" s="193">
        <f>ROUND(I406*H406,2)</f>
        <v>0</v>
      </c>
      <c r="BL406" s="20" t="s">
        <v>188</v>
      </c>
      <c r="BM406" s="192" t="s">
        <v>457</v>
      </c>
    </row>
    <row r="407" spans="1:65" s="2" customFormat="1">
      <c r="A407" s="37"/>
      <c r="B407" s="38"/>
      <c r="C407" s="39"/>
      <c r="D407" s="194" t="s">
        <v>190</v>
      </c>
      <c r="E407" s="39"/>
      <c r="F407" s="195" t="s">
        <v>458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190</v>
      </c>
      <c r="AU407" s="20" t="s">
        <v>188</v>
      </c>
    </row>
    <row r="408" spans="1:65" s="13" customFormat="1">
      <c r="B408" s="199"/>
      <c r="C408" s="200"/>
      <c r="D408" s="201" t="s">
        <v>192</v>
      </c>
      <c r="E408" s="202" t="s">
        <v>19</v>
      </c>
      <c r="F408" s="203" t="s">
        <v>459</v>
      </c>
      <c r="G408" s="200"/>
      <c r="H408" s="202" t="s">
        <v>19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192</v>
      </c>
      <c r="AU408" s="209" t="s">
        <v>188</v>
      </c>
      <c r="AV408" s="13" t="s">
        <v>81</v>
      </c>
      <c r="AW408" s="13" t="s">
        <v>35</v>
      </c>
      <c r="AX408" s="13" t="s">
        <v>74</v>
      </c>
      <c r="AY408" s="209" t="s">
        <v>179</v>
      </c>
    </row>
    <row r="409" spans="1:65" s="14" customFormat="1">
      <c r="B409" s="210"/>
      <c r="C409" s="211"/>
      <c r="D409" s="201" t="s">
        <v>192</v>
      </c>
      <c r="E409" s="212" t="s">
        <v>19</v>
      </c>
      <c r="F409" s="213" t="s">
        <v>460</v>
      </c>
      <c r="G409" s="211"/>
      <c r="H409" s="214">
        <v>82.01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192</v>
      </c>
      <c r="AU409" s="220" t="s">
        <v>188</v>
      </c>
      <c r="AV409" s="14" t="s">
        <v>14</v>
      </c>
      <c r="AW409" s="14" t="s">
        <v>35</v>
      </c>
      <c r="AX409" s="14" t="s">
        <v>74</v>
      </c>
      <c r="AY409" s="220" t="s">
        <v>179</v>
      </c>
    </row>
    <row r="410" spans="1:65" s="15" customFormat="1">
      <c r="B410" s="221"/>
      <c r="C410" s="222"/>
      <c r="D410" s="201" t="s">
        <v>192</v>
      </c>
      <c r="E410" s="223" t="s">
        <v>19</v>
      </c>
      <c r="F410" s="224" t="s">
        <v>201</v>
      </c>
      <c r="G410" s="222"/>
      <c r="H410" s="225">
        <v>82.01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188</v>
      </c>
      <c r="AV410" s="15" t="s">
        <v>188</v>
      </c>
      <c r="AW410" s="15" t="s">
        <v>35</v>
      </c>
      <c r="AX410" s="15" t="s">
        <v>81</v>
      </c>
      <c r="AY410" s="231" t="s">
        <v>179</v>
      </c>
    </row>
    <row r="411" spans="1:65" s="17" customFormat="1" ht="20.85" customHeight="1">
      <c r="B411" s="254"/>
      <c r="C411" s="255"/>
      <c r="D411" s="256" t="s">
        <v>73</v>
      </c>
      <c r="E411" s="256" t="s">
        <v>461</v>
      </c>
      <c r="F411" s="256" t="s">
        <v>462</v>
      </c>
      <c r="G411" s="255"/>
      <c r="H411" s="255"/>
      <c r="I411" s="257"/>
      <c r="J411" s="258">
        <f>BK411</f>
        <v>0</v>
      </c>
      <c r="K411" s="255"/>
      <c r="L411" s="259"/>
      <c r="M411" s="260"/>
      <c r="N411" s="261"/>
      <c r="O411" s="261"/>
      <c r="P411" s="262">
        <f>SUM(P412:P413)</f>
        <v>0</v>
      </c>
      <c r="Q411" s="261"/>
      <c r="R411" s="262">
        <f>SUM(R412:R413)</f>
        <v>0</v>
      </c>
      <c r="S411" s="261"/>
      <c r="T411" s="263">
        <f>SUM(T412:T413)</f>
        <v>0</v>
      </c>
      <c r="AR411" s="264" t="s">
        <v>81</v>
      </c>
      <c r="AT411" s="265" t="s">
        <v>73</v>
      </c>
      <c r="AU411" s="265" t="s">
        <v>189</v>
      </c>
      <c r="AY411" s="264" t="s">
        <v>179</v>
      </c>
      <c r="BK411" s="266">
        <f>SUM(BK412:BK413)</f>
        <v>0</v>
      </c>
    </row>
    <row r="412" spans="1:65" s="2" customFormat="1" ht="24.2" customHeight="1">
      <c r="A412" s="37"/>
      <c r="B412" s="38"/>
      <c r="C412" s="181" t="s">
        <v>313</v>
      </c>
      <c r="D412" s="181" t="s">
        <v>183</v>
      </c>
      <c r="E412" s="182" t="s">
        <v>463</v>
      </c>
      <c r="F412" s="183" t="s">
        <v>464</v>
      </c>
      <c r="G412" s="184" t="s">
        <v>269</v>
      </c>
      <c r="H412" s="185">
        <v>324.86399999999998</v>
      </c>
      <c r="I412" s="186"/>
      <c r="J412" s="187">
        <f>ROUND(I412*H412,2)</f>
        <v>0</v>
      </c>
      <c r="K412" s="183" t="s">
        <v>187</v>
      </c>
      <c r="L412" s="42"/>
      <c r="M412" s="188" t="s">
        <v>19</v>
      </c>
      <c r="N412" s="189" t="s">
        <v>45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188</v>
      </c>
      <c r="AT412" s="192" t="s">
        <v>183</v>
      </c>
      <c r="AU412" s="192" t="s">
        <v>188</v>
      </c>
      <c r="AY412" s="20" t="s">
        <v>179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81</v>
      </c>
      <c r="BK412" s="193">
        <f>ROUND(I412*H412,2)</f>
        <v>0</v>
      </c>
      <c r="BL412" s="20" t="s">
        <v>188</v>
      </c>
      <c r="BM412" s="192" t="s">
        <v>465</v>
      </c>
    </row>
    <row r="413" spans="1:65" s="2" customFormat="1">
      <c r="A413" s="37"/>
      <c r="B413" s="38"/>
      <c r="C413" s="39"/>
      <c r="D413" s="194" t="s">
        <v>190</v>
      </c>
      <c r="E413" s="39"/>
      <c r="F413" s="195" t="s">
        <v>466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190</v>
      </c>
      <c r="AU413" s="20" t="s">
        <v>188</v>
      </c>
    </row>
    <row r="414" spans="1:65" s="12" customFormat="1" ht="25.9" customHeight="1">
      <c r="B414" s="165"/>
      <c r="C414" s="166"/>
      <c r="D414" s="167" t="s">
        <v>73</v>
      </c>
      <c r="E414" s="168" t="s">
        <v>467</v>
      </c>
      <c r="F414" s="168" t="s">
        <v>468</v>
      </c>
      <c r="G414" s="166"/>
      <c r="H414" s="166"/>
      <c r="I414" s="169"/>
      <c r="J414" s="170">
        <f>BK414</f>
        <v>0</v>
      </c>
      <c r="K414" s="166"/>
      <c r="L414" s="171"/>
      <c r="M414" s="172"/>
      <c r="N414" s="173"/>
      <c r="O414" s="173"/>
      <c r="P414" s="174">
        <f>P415+P430</f>
        <v>0</v>
      </c>
      <c r="Q414" s="173"/>
      <c r="R414" s="174">
        <f>R415+R430</f>
        <v>5.3899999999999997E-2</v>
      </c>
      <c r="S414" s="173"/>
      <c r="T414" s="175">
        <f>T415+T430</f>
        <v>2.56</v>
      </c>
      <c r="AR414" s="176" t="s">
        <v>14</v>
      </c>
      <c r="AT414" s="177" t="s">
        <v>73</v>
      </c>
      <c r="AU414" s="177" t="s">
        <v>74</v>
      </c>
      <c r="AY414" s="176" t="s">
        <v>179</v>
      </c>
      <c r="BK414" s="178">
        <f>BK415+BK430</f>
        <v>0</v>
      </c>
    </row>
    <row r="415" spans="1:65" s="12" customFormat="1" ht="22.9" customHeight="1">
      <c r="B415" s="165"/>
      <c r="C415" s="166"/>
      <c r="D415" s="167" t="s">
        <v>73</v>
      </c>
      <c r="E415" s="179" t="s">
        <v>469</v>
      </c>
      <c r="F415" s="179" t="s">
        <v>470</v>
      </c>
      <c r="G415" s="166"/>
      <c r="H415" s="166"/>
      <c r="I415" s="169"/>
      <c r="J415" s="180">
        <f>BK415</f>
        <v>0</v>
      </c>
      <c r="K415" s="166"/>
      <c r="L415" s="171"/>
      <c r="M415" s="172"/>
      <c r="N415" s="173"/>
      <c r="O415" s="173"/>
      <c r="P415" s="174">
        <f>SUM(P416:P429)</f>
        <v>0</v>
      </c>
      <c r="Q415" s="173"/>
      <c r="R415" s="174">
        <f>SUM(R416:R429)</f>
        <v>0</v>
      </c>
      <c r="S415" s="173"/>
      <c r="T415" s="175">
        <f>SUM(T416:T429)</f>
        <v>2.56</v>
      </c>
      <c r="AR415" s="176" t="s">
        <v>14</v>
      </c>
      <c r="AT415" s="177" t="s">
        <v>73</v>
      </c>
      <c r="AU415" s="177" t="s">
        <v>81</v>
      </c>
      <c r="AY415" s="176" t="s">
        <v>179</v>
      </c>
      <c r="BK415" s="178">
        <f>SUM(BK416:BK429)</f>
        <v>0</v>
      </c>
    </row>
    <row r="416" spans="1:65" s="2" customFormat="1" ht="16.5" customHeight="1">
      <c r="A416" s="37"/>
      <c r="B416" s="38"/>
      <c r="C416" s="181" t="s">
        <v>471</v>
      </c>
      <c r="D416" s="181" t="s">
        <v>183</v>
      </c>
      <c r="E416" s="182" t="s">
        <v>472</v>
      </c>
      <c r="F416" s="183" t="s">
        <v>473</v>
      </c>
      <c r="G416" s="184" t="s">
        <v>204</v>
      </c>
      <c r="H416" s="185">
        <v>160</v>
      </c>
      <c r="I416" s="186"/>
      <c r="J416" s="187">
        <f>ROUND(I416*H416,2)</f>
        <v>0</v>
      </c>
      <c r="K416" s="183" t="s">
        <v>187</v>
      </c>
      <c r="L416" s="42"/>
      <c r="M416" s="188" t="s">
        <v>19</v>
      </c>
      <c r="N416" s="189" t="s">
        <v>45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1.6E-2</v>
      </c>
      <c r="T416" s="191">
        <f>S416*H416</f>
        <v>2.56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229</v>
      </c>
      <c r="AT416" s="192" t="s">
        <v>183</v>
      </c>
      <c r="AU416" s="192" t="s">
        <v>14</v>
      </c>
      <c r="AY416" s="20" t="s">
        <v>179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81</v>
      </c>
      <c r="BK416" s="193">
        <f>ROUND(I416*H416,2)</f>
        <v>0</v>
      </c>
      <c r="BL416" s="20" t="s">
        <v>229</v>
      </c>
      <c r="BM416" s="192" t="s">
        <v>474</v>
      </c>
    </row>
    <row r="417" spans="1:65" s="2" customFormat="1">
      <c r="A417" s="37"/>
      <c r="B417" s="38"/>
      <c r="C417" s="39"/>
      <c r="D417" s="194" t="s">
        <v>190</v>
      </c>
      <c r="E417" s="39"/>
      <c r="F417" s="195" t="s">
        <v>475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190</v>
      </c>
      <c r="AU417" s="20" t="s">
        <v>14</v>
      </c>
    </row>
    <row r="418" spans="1:65" s="2" customFormat="1" ht="19.5">
      <c r="A418" s="37"/>
      <c r="B418" s="38"/>
      <c r="C418" s="39"/>
      <c r="D418" s="201" t="s">
        <v>326</v>
      </c>
      <c r="E418" s="39"/>
      <c r="F418" s="253" t="s">
        <v>476</v>
      </c>
      <c r="G418" s="39"/>
      <c r="H418" s="39"/>
      <c r="I418" s="196"/>
      <c r="J418" s="39"/>
      <c r="K418" s="39"/>
      <c r="L418" s="42"/>
      <c r="M418" s="197"/>
      <c r="N418" s="198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326</v>
      </c>
      <c r="AU418" s="20" t="s">
        <v>14</v>
      </c>
    </row>
    <row r="419" spans="1:65" s="13" customFormat="1">
      <c r="B419" s="199"/>
      <c r="C419" s="200"/>
      <c r="D419" s="201" t="s">
        <v>192</v>
      </c>
      <c r="E419" s="202" t="s">
        <v>19</v>
      </c>
      <c r="F419" s="203" t="s">
        <v>193</v>
      </c>
      <c r="G419" s="200"/>
      <c r="H419" s="202" t="s">
        <v>19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192</v>
      </c>
      <c r="AU419" s="209" t="s">
        <v>14</v>
      </c>
      <c r="AV419" s="13" t="s">
        <v>81</v>
      </c>
      <c r="AW419" s="13" t="s">
        <v>35</v>
      </c>
      <c r="AX419" s="13" t="s">
        <v>74</v>
      </c>
      <c r="AY419" s="209" t="s">
        <v>179</v>
      </c>
    </row>
    <row r="420" spans="1:65" s="13" customFormat="1">
      <c r="B420" s="199"/>
      <c r="C420" s="200"/>
      <c r="D420" s="201" t="s">
        <v>192</v>
      </c>
      <c r="E420" s="202" t="s">
        <v>19</v>
      </c>
      <c r="F420" s="203" t="s">
        <v>194</v>
      </c>
      <c r="G420" s="200"/>
      <c r="H420" s="202" t="s">
        <v>19</v>
      </c>
      <c r="I420" s="204"/>
      <c r="J420" s="200"/>
      <c r="K420" s="200"/>
      <c r="L420" s="205"/>
      <c r="M420" s="206"/>
      <c r="N420" s="207"/>
      <c r="O420" s="207"/>
      <c r="P420" s="207"/>
      <c r="Q420" s="207"/>
      <c r="R420" s="207"/>
      <c r="S420" s="207"/>
      <c r="T420" s="208"/>
      <c r="AT420" s="209" t="s">
        <v>192</v>
      </c>
      <c r="AU420" s="209" t="s">
        <v>14</v>
      </c>
      <c r="AV420" s="13" t="s">
        <v>81</v>
      </c>
      <c r="AW420" s="13" t="s">
        <v>35</v>
      </c>
      <c r="AX420" s="13" t="s">
        <v>74</v>
      </c>
      <c r="AY420" s="209" t="s">
        <v>179</v>
      </c>
    </row>
    <row r="421" spans="1:65" s="13" customFormat="1">
      <c r="B421" s="199"/>
      <c r="C421" s="200"/>
      <c r="D421" s="201" t="s">
        <v>192</v>
      </c>
      <c r="E421" s="202" t="s">
        <v>19</v>
      </c>
      <c r="F421" s="203" t="s">
        <v>195</v>
      </c>
      <c r="G421" s="200"/>
      <c r="H421" s="202" t="s">
        <v>19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192</v>
      </c>
      <c r="AU421" s="209" t="s">
        <v>14</v>
      </c>
      <c r="AV421" s="13" t="s">
        <v>81</v>
      </c>
      <c r="AW421" s="13" t="s">
        <v>35</v>
      </c>
      <c r="AX421" s="13" t="s">
        <v>74</v>
      </c>
      <c r="AY421" s="209" t="s">
        <v>179</v>
      </c>
    </row>
    <row r="422" spans="1:65" s="13" customFormat="1">
      <c r="B422" s="199"/>
      <c r="C422" s="200"/>
      <c r="D422" s="201" t="s">
        <v>192</v>
      </c>
      <c r="E422" s="202" t="s">
        <v>19</v>
      </c>
      <c r="F422" s="203" t="s">
        <v>196</v>
      </c>
      <c r="G422" s="200"/>
      <c r="H422" s="202" t="s">
        <v>19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192</v>
      </c>
      <c r="AU422" s="209" t="s">
        <v>14</v>
      </c>
      <c r="AV422" s="13" t="s">
        <v>81</v>
      </c>
      <c r="AW422" s="13" t="s">
        <v>35</v>
      </c>
      <c r="AX422" s="13" t="s">
        <v>74</v>
      </c>
      <c r="AY422" s="209" t="s">
        <v>179</v>
      </c>
    </row>
    <row r="423" spans="1:65" s="13" customFormat="1">
      <c r="B423" s="199"/>
      <c r="C423" s="200"/>
      <c r="D423" s="201" t="s">
        <v>192</v>
      </c>
      <c r="E423" s="202" t="s">
        <v>19</v>
      </c>
      <c r="F423" s="203" t="s">
        <v>197</v>
      </c>
      <c r="G423" s="200"/>
      <c r="H423" s="202" t="s">
        <v>19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192</v>
      </c>
      <c r="AU423" s="209" t="s">
        <v>14</v>
      </c>
      <c r="AV423" s="13" t="s">
        <v>81</v>
      </c>
      <c r="AW423" s="13" t="s">
        <v>35</v>
      </c>
      <c r="AX423" s="13" t="s">
        <v>74</v>
      </c>
      <c r="AY423" s="209" t="s">
        <v>179</v>
      </c>
    </row>
    <row r="424" spans="1:65" s="13" customFormat="1">
      <c r="B424" s="199"/>
      <c r="C424" s="200"/>
      <c r="D424" s="201" t="s">
        <v>192</v>
      </c>
      <c r="E424" s="202" t="s">
        <v>19</v>
      </c>
      <c r="F424" s="203" t="s">
        <v>198</v>
      </c>
      <c r="G424" s="200"/>
      <c r="H424" s="202" t="s">
        <v>19</v>
      </c>
      <c r="I424" s="204"/>
      <c r="J424" s="200"/>
      <c r="K424" s="200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192</v>
      </c>
      <c r="AU424" s="209" t="s">
        <v>14</v>
      </c>
      <c r="AV424" s="13" t="s">
        <v>81</v>
      </c>
      <c r="AW424" s="13" t="s">
        <v>35</v>
      </c>
      <c r="AX424" s="13" t="s">
        <v>74</v>
      </c>
      <c r="AY424" s="209" t="s">
        <v>179</v>
      </c>
    </row>
    <row r="425" spans="1:65" s="13" customFormat="1">
      <c r="B425" s="199"/>
      <c r="C425" s="200"/>
      <c r="D425" s="201" t="s">
        <v>192</v>
      </c>
      <c r="E425" s="202" t="s">
        <v>19</v>
      </c>
      <c r="F425" s="203" t="s">
        <v>199</v>
      </c>
      <c r="G425" s="200"/>
      <c r="H425" s="202" t="s">
        <v>19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192</v>
      </c>
      <c r="AU425" s="209" t="s">
        <v>14</v>
      </c>
      <c r="AV425" s="13" t="s">
        <v>81</v>
      </c>
      <c r="AW425" s="13" t="s">
        <v>35</v>
      </c>
      <c r="AX425" s="13" t="s">
        <v>74</v>
      </c>
      <c r="AY425" s="209" t="s">
        <v>179</v>
      </c>
    </row>
    <row r="426" spans="1:65" s="13" customFormat="1">
      <c r="B426" s="199"/>
      <c r="C426" s="200"/>
      <c r="D426" s="201" t="s">
        <v>192</v>
      </c>
      <c r="E426" s="202" t="s">
        <v>19</v>
      </c>
      <c r="F426" s="203" t="s">
        <v>198</v>
      </c>
      <c r="G426" s="200"/>
      <c r="H426" s="202" t="s">
        <v>19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192</v>
      </c>
      <c r="AU426" s="209" t="s">
        <v>14</v>
      </c>
      <c r="AV426" s="13" t="s">
        <v>81</v>
      </c>
      <c r="AW426" s="13" t="s">
        <v>35</v>
      </c>
      <c r="AX426" s="13" t="s">
        <v>74</v>
      </c>
      <c r="AY426" s="209" t="s">
        <v>179</v>
      </c>
    </row>
    <row r="427" spans="1:65" s="13" customFormat="1">
      <c r="B427" s="199"/>
      <c r="C427" s="200"/>
      <c r="D427" s="201" t="s">
        <v>192</v>
      </c>
      <c r="E427" s="202" t="s">
        <v>19</v>
      </c>
      <c r="F427" s="203" t="s">
        <v>477</v>
      </c>
      <c r="G427" s="200"/>
      <c r="H427" s="202" t="s">
        <v>19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192</v>
      </c>
      <c r="AU427" s="209" t="s">
        <v>14</v>
      </c>
      <c r="AV427" s="13" t="s">
        <v>81</v>
      </c>
      <c r="AW427" s="13" t="s">
        <v>35</v>
      </c>
      <c r="AX427" s="13" t="s">
        <v>74</v>
      </c>
      <c r="AY427" s="209" t="s">
        <v>179</v>
      </c>
    </row>
    <row r="428" spans="1:65" s="14" customFormat="1">
      <c r="B428" s="210"/>
      <c r="C428" s="211"/>
      <c r="D428" s="201" t="s">
        <v>192</v>
      </c>
      <c r="E428" s="212" t="s">
        <v>19</v>
      </c>
      <c r="F428" s="213" t="s">
        <v>478</v>
      </c>
      <c r="G428" s="211"/>
      <c r="H428" s="214">
        <v>160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192</v>
      </c>
      <c r="AU428" s="220" t="s">
        <v>14</v>
      </c>
      <c r="AV428" s="14" t="s">
        <v>14</v>
      </c>
      <c r="AW428" s="14" t="s">
        <v>35</v>
      </c>
      <c r="AX428" s="14" t="s">
        <v>74</v>
      </c>
      <c r="AY428" s="220" t="s">
        <v>179</v>
      </c>
    </row>
    <row r="429" spans="1:65" s="15" customFormat="1">
      <c r="B429" s="221"/>
      <c r="C429" s="222"/>
      <c r="D429" s="201" t="s">
        <v>192</v>
      </c>
      <c r="E429" s="223" t="s">
        <v>19</v>
      </c>
      <c r="F429" s="224" t="s">
        <v>201</v>
      </c>
      <c r="G429" s="222"/>
      <c r="H429" s="225">
        <v>160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192</v>
      </c>
      <c r="AU429" s="231" t="s">
        <v>14</v>
      </c>
      <c r="AV429" s="15" t="s">
        <v>188</v>
      </c>
      <c r="AW429" s="15" t="s">
        <v>35</v>
      </c>
      <c r="AX429" s="15" t="s">
        <v>81</v>
      </c>
      <c r="AY429" s="231" t="s">
        <v>179</v>
      </c>
    </row>
    <row r="430" spans="1:65" s="12" customFormat="1" ht="22.9" customHeight="1">
      <c r="B430" s="165"/>
      <c r="C430" s="166"/>
      <c r="D430" s="167" t="s">
        <v>73</v>
      </c>
      <c r="E430" s="179" t="s">
        <v>479</v>
      </c>
      <c r="F430" s="179" t="s">
        <v>480</v>
      </c>
      <c r="G430" s="166"/>
      <c r="H430" s="166"/>
      <c r="I430" s="169"/>
      <c r="J430" s="180">
        <f>BK430</f>
        <v>0</v>
      </c>
      <c r="K430" s="166"/>
      <c r="L430" s="171"/>
      <c r="M430" s="172"/>
      <c r="N430" s="173"/>
      <c r="O430" s="173"/>
      <c r="P430" s="174">
        <f>SUM(P431:P435)</f>
        <v>0</v>
      </c>
      <c r="Q430" s="173"/>
      <c r="R430" s="174">
        <f>SUM(R431:R435)</f>
        <v>5.3899999999999997E-2</v>
      </c>
      <c r="S430" s="173"/>
      <c r="T430" s="175">
        <f>SUM(T431:T435)</f>
        <v>0</v>
      </c>
      <c r="AR430" s="176" t="s">
        <v>14</v>
      </c>
      <c r="AT430" s="177" t="s">
        <v>73</v>
      </c>
      <c r="AU430" s="177" t="s">
        <v>81</v>
      </c>
      <c r="AY430" s="176" t="s">
        <v>179</v>
      </c>
      <c r="BK430" s="178">
        <f>SUM(BK431:BK435)</f>
        <v>0</v>
      </c>
    </row>
    <row r="431" spans="1:65" s="2" customFormat="1" ht="16.5" customHeight="1">
      <c r="A431" s="37"/>
      <c r="B431" s="38"/>
      <c r="C431" s="181" t="s">
        <v>319</v>
      </c>
      <c r="D431" s="181" t="s">
        <v>183</v>
      </c>
      <c r="E431" s="182" t="s">
        <v>481</v>
      </c>
      <c r="F431" s="183" t="s">
        <v>482</v>
      </c>
      <c r="G431" s="184" t="s">
        <v>186</v>
      </c>
      <c r="H431" s="185">
        <v>154</v>
      </c>
      <c r="I431" s="186"/>
      <c r="J431" s="187">
        <f>ROUND(I431*H431,2)</f>
        <v>0</v>
      </c>
      <c r="K431" s="183" t="s">
        <v>187</v>
      </c>
      <c r="L431" s="42"/>
      <c r="M431" s="188" t="s">
        <v>19</v>
      </c>
      <c r="N431" s="189" t="s">
        <v>45</v>
      </c>
      <c r="O431" s="67"/>
      <c r="P431" s="190">
        <f>O431*H431</f>
        <v>0</v>
      </c>
      <c r="Q431" s="190">
        <v>3.5E-4</v>
      </c>
      <c r="R431" s="190">
        <f>Q431*H431</f>
        <v>5.3899999999999997E-2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229</v>
      </c>
      <c r="AT431" s="192" t="s">
        <v>183</v>
      </c>
      <c r="AU431" s="192" t="s">
        <v>14</v>
      </c>
      <c r="AY431" s="20" t="s">
        <v>179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81</v>
      </c>
      <c r="BK431" s="193">
        <f>ROUND(I431*H431,2)</f>
        <v>0</v>
      </c>
      <c r="BL431" s="20" t="s">
        <v>229</v>
      </c>
      <c r="BM431" s="192" t="s">
        <v>483</v>
      </c>
    </row>
    <row r="432" spans="1:65" s="2" customFormat="1">
      <c r="A432" s="37"/>
      <c r="B432" s="38"/>
      <c r="C432" s="39"/>
      <c r="D432" s="194" t="s">
        <v>190</v>
      </c>
      <c r="E432" s="39"/>
      <c r="F432" s="195" t="s">
        <v>484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190</v>
      </c>
      <c r="AU432" s="20" t="s">
        <v>14</v>
      </c>
    </row>
    <row r="433" spans="1:51" s="13" customFormat="1">
      <c r="B433" s="199"/>
      <c r="C433" s="200"/>
      <c r="D433" s="201" t="s">
        <v>192</v>
      </c>
      <c r="E433" s="202" t="s">
        <v>19</v>
      </c>
      <c r="F433" s="203" t="s">
        <v>485</v>
      </c>
      <c r="G433" s="200"/>
      <c r="H433" s="202" t="s">
        <v>19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192</v>
      </c>
      <c r="AU433" s="209" t="s">
        <v>14</v>
      </c>
      <c r="AV433" s="13" t="s">
        <v>81</v>
      </c>
      <c r="AW433" s="13" t="s">
        <v>35</v>
      </c>
      <c r="AX433" s="13" t="s">
        <v>74</v>
      </c>
      <c r="AY433" s="209" t="s">
        <v>179</v>
      </c>
    </row>
    <row r="434" spans="1:51" s="14" customFormat="1">
      <c r="B434" s="210"/>
      <c r="C434" s="211"/>
      <c r="D434" s="201" t="s">
        <v>192</v>
      </c>
      <c r="E434" s="212" t="s">
        <v>19</v>
      </c>
      <c r="F434" s="213" t="s">
        <v>486</v>
      </c>
      <c r="G434" s="211"/>
      <c r="H434" s="214">
        <v>154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192</v>
      </c>
      <c r="AU434" s="220" t="s">
        <v>14</v>
      </c>
      <c r="AV434" s="14" t="s">
        <v>14</v>
      </c>
      <c r="AW434" s="14" t="s">
        <v>35</v>
      </c>
      <c r="AX434" s="14" t="s">
        <v>74</v>
      </c>
      <c r="AY434" s="220" t="s">
        <v>179</v>
      </c>
    </row>
    <row r="435" spans="1:51" s="15" customFormat="1">
      <c r="B435" s="221"/>
      <c r="C435" s="222"/>
      <c r="D435" s="201" t="s">
        <v>192</v>
      </c>
      <c r="E435" s="223" t="s">
        <v>19</v>
      </c>
      <c r="F435" s="224" t="s">
        <v>201</v>
      </c>
      <c r="G435" s="222"/>
      <c r="H435" s="225">
        <v>154</v>
      </c>
      <c r="I435" s="226"/>
      <c r="J435" s="222"/>
      <c r="K435" s="222"/>
      <c r="L435" s="227"/>
      <c r="M435" s="267"/>
      <c r="N435" s="268"/>
      <c r="O435" s="268"/>
      <c r="P435" s="268"/>
      <c r="Q435" s="268"/>
      <c r="R435" s="268"/>
      <c r="S435" s="268"/>
      <c r="T435" s="269"/>
      <c r="AT435" s="231" t="s">
        <v>192</v>
      </c>
      <c r="AU435" s="231" t="s">
        <v>14</v>
      </c>
      <c r="AV435" s="15" t="s">
        <v>188</v>
      </c>
      <c r="AW435" s="15" t="s">
        <v>35</v>
      </c>
      <c r="AX435" s="15" t="s">
        <v>81</v>
      </c>
      <c r="AY435" s="231" t="s">
        <v>179</v>
      </c>
    </row>
    <row r="436" spans="1:51" s="2" customFormat="1" ht="6.95" customHeight="1">
      <c r="A436" s="37"/>
      <c r="B436" s="50"/>
      <c r="C436" s="51"/>
      <c r="D436" s="51"/>
      <c r="E436" s="51"/>
      <c r="F436" s="51"/>
      <c r="G436" s="51"/>
      <c r="H436" s="51"/>
      <c r="I436" s="51"/>
      <c r="J436" s="51"/>
      <c r="K436" s="51"/>
      <c r="L436" s="42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</sheetData>
  <sheetProtection algorithmName="SHA-512" hashValue="EbYQbjQ1xMj/Dw20NzmzwLo8I/AxhEGdxeFh5oAWR5gZoSpwzv/MVmUmFDen1+TxhdtURWIjgaH1GiVxD2LwOQ==" saltValue="53xJ+z207Y57pbDdIj0MSEH5uqj01grxnhdZ6WgFo25lGn5Z23RPYmgfcCDBUqLw52czLCK7tRmcr4Ez8R2F7w==" spinCount="100000" sheet="1" objects="1" scenarios="1" formatColumns="0" formatRows="0" autoFilter="0"/>
  <autoFilter ref="C109:K435" xr:uid="{00000000-0009-0000-0000-000001000000}"/>
  <mergeCells count="12">
    <mergeCell ref="E102:H102"/>
    <mergeCell ref="L2:V2"/>
    <mergeCell ref="E50:H50"/>
    <mergeCell ref="E52:H52"/>
    <mergeCell ref="E54:H54"/>
    <mergeCell ref="E98:H98"/>
    <mergeCell ref="E100:H100"/>
    <mergeCell ref="E7:H7"/>
    <mergeCell ref="E9:H9"/>
    <mergeCell ref="E11:H11"/>
    <mergeCell ref="E20:H20"/>
    <mergeCell ref="E29:H29"/>
  </mergeCells>
  <hyperlinks>
    <hyperlink ref="F115" r:id="rId1" xr:uid="{00000000-0004-0000-0100-000000000000}"/>
    <hyperlink ref="F126" r:id="rId2" xr:uid="{00000000-0004-0000-0100-000001000000}"/>
    <hyperlink ref="F138" r:id="rId3" xr:uid="{00000000-0004-0000-0100-000002000000}"/>
    <hyperlink ref="F149" r:id="rId4" xr:uid="{00000000-0004-0000-0100-000003000000}"/>
    <hyperlink ref="F161" r:id="rId5" xr:uid="{00000000-0004-0000-0100-000004000000}"/>
    <hyperlink ref="F173" r:id="rId6" xr:uid="{00000000-0004-0000-0100-000005000000}"/>
    <hyperlink ref="F182" r:id="rId7" xr:uid="{00000000-0004-0000-0100-000006000000}"/>
    <hyperlink ref="F187" r:id="rId8" xr:uid="{00000000-0004-0000-0100-000007000000}"/>
    <hyperlink ref="F195" r:id="rId9" xr:uid="{00000000-0004-0000-0100-000008000000}"/>
    <hyperlink ref="F207" r:id="rId10" xr:uid="{00000000-0004-0000-0100-000009000000}"/>
    <hyperlink ref="F212" r:id="rId11" xr:uid="{00000000-0004-0000-0100-00000A000000}"/>
    <hyperlink ref="F223" r:id="rId12" xr:uid="{00000000-0004-0000-0100-00000B000000}"/>
    <hyperlink ref="F234" r:id="rId13" xr:uid="{00000000-0004-0000-0100-00000C000000}"/>
    <hyperlink ref="F250" r:id="rId14" xr:uid="{00000000-0004-0000-0100-00000D000000}"/>
    <hyperlink ref="F263" r:id="rId15" xr:uid="{00000000-0004-0000-0100-00000E000000}"/>
    <hyperlink ref="F268" r:id="rId16" xr:uid="{00000000-0004-0000-0100-00000F000000}"/>
    <hyperlink ref="F284" r:id="rId17" xr:uid="{00000000-0004-0000-0100-000010000000}"/>
    <hyperlink ref="F296" r:id="rId18" xr:uid="{00000000-0004-0000-0100-000011000000}"/>
    <hyperlink ref="F307" r:id="rId19" xr:uid="{00000000-0004-0000-0100-000012000000}"/>
    <hyperlink ref="F318" r:id="rId20" xr:uid="{00000000-0004-0000-0100-000013000000}"/>
    <hyperlink ref="F329" r:id="rId21" xr:uid="{00000000-0004-0000-0100-000014000000}"/>
    <hyperlink ref="F347" r:id="rId22" xr:uid="{00000000-0004-0000-0100-000015000000}"/>
    <hyperlink ref="F351" r:id="rId23" xr:uid="{00000000-0004-0000-0100-000016000000}"/>
    <hyperlink ref="F355" r:id="rId24" xr:uid="{00000000-0004-0000-0100-000017000000}"/>
    <hyperlink ref="F359" r:id="rId25" xr:uid="{00000000-0004-0000-0100-000018000000}"/>
    <hyperlink ref="F363" r:id="rId26" xr:uid="{00000000-0004-0000-0100-000019000000}"/>
    <hyperlink ref="F368" r:id="rId27" xr:uid="{00000000-0004-0000-0100-00001A000000}"/>
    <hyperlink ref="F375" r:id="rId28" xr:uid="{00000000-0004-0000-0100-00001B000000}"/>
    <hyperlink ref="F380" r:id="rId29" xr:uid="{00000000-0004-0000-0100-00001C000000}"/>
    <hyperlink ref="F382" r:id="rId30" xr:uid="{00000000-0004-0000-0100-00001D000000}"/>
    <hyperlink ref="F388" r:id="rId31" xr:uid="{00000000-0004-0000-0100-00001E000000}"/>
    <hyperlink ref="F402" r:id="rId32" xr:uid="{00000000-0004-0000-0100-00001F000000}"/>
    <hyperlink ref="F407" r:id="rId33" xr:uid="{00000000-0004-0000-0100-000020000000}"/>
    <hyperlink ref="F413" r:id="rId34" xr:uid="{00000000-0004-0000-0100-000021000000}"/>
    <hyperlink ref="F417" r:id="rId35" xr:uid="{00000000-0004-0000-0100-000022000000}"/>
    <hyperlink ref="F432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35"/>
  <sheetViews>
    <sheetView showGridLines="0" workbookViewId="0">
      <selection activeCell="C2" sqref="C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131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487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ROUND(J112,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ROUND((SUM(BE112:BE534)),  2)</f>
        <v>0</v>
      </c>
      <c r="G35" s="37"/>
      <c r="H35" s="37"/>
      <c r="I35" s="127">
        <v>0.21</v>
      </c>
      <c r="J35" s="126">
        <f>ROUND(((SUM(BE112:BE534))*I35),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ROUND((SUM(BF112:BF534)),  2)</f>
        <v>0</v>
      </c>
      <c r="G36" s="37"/>
      <c r="H36" s="37"/>
      <c r="I36" s="127">
        <v>0.15</v>
      </c>
      <c r="J36" s="126">
        <f>ROUND(((SUM(BF112:BF534))*I36),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ROUND((SUM(BG112:BG534)),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ROUND((SUM(BH112:BH534)),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ROUND((SUM(BI112:BI534)),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131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101.2 - Cyklostezka_úsek č. 2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J112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J113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J114</f>
        <v>0</v>
      </c>
      <c r="K65" s="100"/>
      <c r="L65" s="153"/>
    </row>
    <row r="66" spans="2:12" s="10" customFormat="1" ht="14.85" customHeight="1">
      <c r="B66" s="149"/>
      <c r="C66" s="100"/>
      <c r="D66" s="150" t="s">
        <v>142</v>
      </c>
      <c r="E66" s="151"/>
      <c r="F66" s="151"/>
      <c r="G66" s="151"/>
      <c r="H66" s="151"/>
      <c r="I66" s="151"/>
      <c r="J66" s="152">
        <f>J115</f>
        <v>0</v>
      </c>
      <c r="K66" s="100"/>
      <c r="L66" s="153"/>
    </row>
    <row r="67" spans="2:12" s="10" customFormat="1" ht="14.85" customHeight="1">
      <c r="B67" s="149"/>
      <c r="C67" s="100"/>
      <c r="D67" s="150" t="s">
        <v>143</v>
      </c>
      <c r="E67" s="151"/>
      <c r="F67" s="151"/>
      <c r="G67" s="151"/>
      <c r="H67" s="151"/>
      <c r="I67" s="151"/>
      <c r="J67" s="152">
        <f>J143</f>
        <v>0</v>
      </c>
      <c r="K67" s="100"/>
      <c r="L67" s="153"/>
    </row>
    <row r="68" spans="2:12" s="10" customFormat="1" ht="14.85" customHeight="1">
      <c r="B68" s="149"/>
      <c r="C68" s="100"/>
      <c r="D68" s="150" t="s">
        <v>144</v>
      </c>
      <c r="E68" s="151"/>
      <c r="F68" s="151"/>
      <c r="G68" s="151"/>
      <c r="H68" s="151"/>
      <c r="I68" s="151"/>
      <c r="J68" s="152">
        <f>J157</f>
        <v>0</v>
      </c>
      <c r="K68" s="100"/>
      <c r="L68" s="153"/>
    </row>
    <row r="69" spans="2:12" s="10" customFormat="1" ht="14.85" customHeight="1">
      <c r="B69" s="149"/>
      <c r="C69" s="100"/>
      <c r="D69" s="150" t="s">
        <v>145</v>
      </c>
      <c r="E69" s="151"/>
      <c r="F69" s="151"/>
      <c r="G69" s="151"/>
      <c r="H69" s="151"/>
      <c r="I69" s="151"/>
      <c r="J69" s="152">
        <f>J192</f>
        <v>0</v>
      </c>
      <c r="K69" s="100"/>
      <c r="L69" s="153"/>
    </row>
    <row r="70" spans="2:12" s="10" customFormat="1" ht="14.85" customHeight="1">
      <c r="B70" s="149"/>
      <c r="C70" s="100"/>
      <c r="D70" s="150" t="s">
        <v>146</v>
      </c>
      <c r="E70" s="151"/>
      <c r="F70" s="151"/>
      <c r="G70" s="151"/>
      <c r="H70" s="151"/>
      <c r="I70" s="151"/>
      <c r="J70" s="152">
        <f>J226</f>
        <v>0</v>
      </c>
      <c r="K70" s="100"/>
      <c r="L70" s="153"/>
    </row>
    <row r="71" spans="2:12" s="10" customFormat="1" ht="19.899999999999999" customHeight="1">
      <c r="B71" s="149"/>
      <c r="C71" s="100"/>
      <c r="D71" s="150" t="s">
        <v>147</v>
      </c>
      <c r="E71" s="151"/>
      <c r="F71" s="151"/>
      <c r="G71" s="151"/>
      <c r="H71" s="151"/>
      <c r="I71" s="151"/>
      <c r="J71" s="152">
        <f>J266</f>
        <v>0</v>
      </c>
      <c r="K71" s="100"/>
      <c r="L71" s="153"/>
    </row>
    <row r="72" spans="2:12" s="10" customFormat="1" ht="14.85" customHeight="1">
      <c r="B72" s="149"/>
      <c r="C72" s="100"/>
      <c r="D72" s="150" t="s">
        <v>148</v>
      </c>
      <c r="E72" s="151"/>
      <c r="F72" s="151"/>
      <c r="G72" s="151"/>
      <c r="H72" s="151"/>
      <c r="I72" s="151"/>
      <c r="J72" s="152">
        <f>J267</f>
        <v>0</v>
      </c>
      <c r="K72" s="100"/>
      <c r="L72" s="153"/>
    </row>
    <row r="73" spans="2:12" s="10" customFormat="1" ht="19.899999999999999" customHeight="1">
      <c r="B73" s="149"/>
      <c r="C73" s="100"/>
      <c r="D73" s="150" t="s">
        <v>488</v>
      </c>
      <c r="E73" s="151"/>
      <c r="F73" s="151"/>
      <c r="G73" s="151"/>
      <c r="H73" s="151"/>
      <c r="I73" s="151"/>
      <c r="J73" s="152">
        <f>J282</f>
        <v>0</v>
      </c>
      <c r="K73" s="100"/>
      <c r="L73" s="153"/>
    </row>
    <row r="74" spans="2:12" s="10" customFormat="1" ht="14.85" customHeight="1">
      <c r="B74" s="149"/>
      <c r="C74" s="100"/>
      <c r="D74" s="150" t="s">
        <v>489</v>
      </c>
      <c r="E74" s="151"/>
      <c r="F74" s="151"/>
      <c r="G74" s="151"/>
      <c r="H74" s="151"/>
      <c r="I74" s="151"/>
      <c r="J74" s="152">
        <f>J283</f>
        <v>0</v>
      </c>
      <c r="K74" s="100"/>
      <c r="L74" s="153"/>
    </row>
    <row r="75" spans="2:12" s="10" customFormat="1" ht="14.85" customHeight="1">
      <c r="B75" s="149"/>
      <c r="C75" s="100"/>
      <c r="D75" s="150" t="s">
        <v>490</v>
      </c>
      <c r="E75" s="151"/>
      <c r="F75" s="151"/>
      <c r="G75" s="151"/>
      <c r="H75" s="151"/>
      <c r="I75" s="151"/>
      <c r="J75" s="152">
        <f>J291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149</v>
      </c>
      <c r="E76" s="151"/>
      <c r="F76" s="151"/>
      <c r="G76" s="151"/>
      <c r="H76" s="151"/>
      <c r="I76" s="151"/>
      <c r="J76" s="152">
        <f>J300</f>
        <v>0</v>
      </c>
      <c r="K76" s="100"/>
      <c r="L76" s="153"/>
    </row>
    <row r="77" spans="2:12" s="10" customFormat="1" ht="14.85" customHeight="1">
      <c r="B77" s="149"/>
      <c r="C77" s="100"/>
      <c r="D77" s="150" t="s">
        <v>150</v>
      </c>
      <c r="E77" s="151"/>
      <c r="F77" s="151"/>
      <c r="G77" s="151"/>
      <c r="H77" s="151"/>
      <c r="I77" s="151"/>
      <c r="J77" s="152">
        <f>J301</f>
        <v>0</v>
      </c>
      <c r="K77" s="100"/>
      <c r="L77" s="153"/>
    </row>
    <row r="78" spans="2:12" s="10" customFormat="1" ht="14.85" customHeight="1">
      <c r="B78" s="149"/>
      <c r="C78" s="100"/>
      <c r="D78" s="150" t="s">
        <v>491</v>
      </c>
      <c r="E78" s="151"/>
      <c r="F78" s="151"/>
      <c r="G78" s="151"/>
      <c r="H78" s="151"/>
      <c r="I78" s="151"/>
      <c r="J78" s="152">
        <f>J307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151</v>
      </c>
      <c r="E79" s="151"/>
      <c r="F79" s="151"/>
      <c r="G79" s="151"/>
      <c r="H79" s="151"/>
      <c r="I79" s="151"/>
      <c r="J79" s="152">
        <f>J321</f>
        <v>0</v>
      </c>
      <c r="K79" s="100"/>
      <c r="L79" s="153"/>
    </row>
    <row r="80" spans="2:12" s="10" customFormat="1" ht="14.85" customHeight="1">
      <c r="B80" s="149"/>
      <c r="C80" s="100"/>
      <c r="D80" s="150" t="s">
        <v>152</v>
      </c>
      <c r="E80" s="151"/>
      <c r="F80" s="151"/>
      <c r="G80" s="151"/>
      <c r="H80" s="151"/>
      <c r="I80" s="151"/>
      <c r="J80" s="152">
        <f>J322</f>
        <v>0</v>
      </c>
      <c r="K80" s="100"/>
      <c r="L80" s="153"/>
    </row>
    <row r="81" spans="1:31" s="10" customFormat="1" ht="14.85" customHeight="1">
      <c r="B81" s="149"/>
      <c r="C81" s="100"/>
      <c r="D81" s="150" t="s">
        <v>492</v>
      </c>
      <c r="E81" s="151"/>
      <c r="F81" s="151"/>
      <c r="G81" s="151"/>
      <c r="H81" s="151"/>
      <c r="I81" s="151"/>
      <c r="J81" s="152">
        <f>J373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156</v>
      </c>
      <c r="E82" s="151"/>
      <c r="F82" s="151"/>
      <c r="G82" s="151"/>
      <c r="H82" s="151"/>
      <c r="I82" s="151"/>
      <c r="J82" s="152">
        <f>J382</f>
        <v>0</v>
      </c>
      <c r="K82" s="100"/>
      <c r="L82" s="153"/>
    </row>
    <row r="83" spans="1:31" s="10" customFormat="1" ht="14.85" customHeight="1">
      <c r="B83" s="149"/>
      <c r="C83" s="100"/>
      <c r="D83" s="150" t="s">
        <v>157</v>
      </c>
      <c r="E83" s="151"/>
      <c r="F83" s="151"/>
      <c r="G83" s="151"/>
      <c r="H83" s="151"/>
      <c r="I83" s="151"/>
      <c r="J83" s="152">
        <f>J383</f>
        <v>0</v>
      </c>
      <c r="K83" s="100"/>
      <c r="L83" s="153"/>
    </row>
    <row r="84" spans="1:31" s="10" customFormat="1" ht="14.85" customHeight="1">
      <c r="B84" s="149"/>
      <c r="C84" s="100"/>
      <c r="D84" s="150" t="s">
        <v>493</v>
      </c>
      <c r="E84" s="151"/>
      <c r="F84" s="151"/>
      <c r="G84" s="151"/>
      <c r="H84" s="151"/>
      <c r="I84" s="151"/>
      <c r="J84" s="152">
        <f>J472</f>
        <v>0</v>
      </c>
      <c r="K84" s="100"/>
      <c r="L84" s="153"/>
    </row>
    <row r="85" spans="1:31" s="10" customFormat="1" ht="14.85" customHeight="1">
      <c r="B85" s="149"/>
      <c r="C85" s="100"/>
      <c r="D85" s="150" t="s">
        <v>158</v>
      </c>
      <c r="E85" s="151"/>
      <c r="F85" s="151"/>
      <c r="G85" s="151"/>
      <c r="H85" s="151"/>
      <c r="I85" s="151"/>
      <c r="J85" s="152">
        <f>J475</f>
        <v>0</v>
      </c>
      <c r="K85" s="100"/>
      <c r="L85" s="153"/>
    </row>
    <row r="86" spans="1:31" s="10" customFormat="1" ht="21.75" customHeight="1">
      <c r="B86" s="149"/>
      <c r="C86" s="100"/>
      <c r="D86" s="150" t="s">
        <v>159</v>
      </c>
      <c r="E86" s="151"/>
      <c r="F86" s="151"/>
      <c r="G86" s="151"/>
      <c r="H86" s="151"/>
      <c r="I86" s="151"/>
      <c r="J86" s="152">
        <f>J476</f>
        <v>0</v>
      </c>
      <c r="K86" s="100"/>
      <c r="L86" s="153"/>
    </row>
    <row r="87" spans="1:31" s="10" customFormat="1" ht="21.75" customHeight="1">
      <c r="B87" s="149"/>
      <c r="C87" s="100"/>
      <c r="D87" s="150" t="s">
        <v>160</v>
      </c>
      <c r="E87" s="151"/>
      <c r="F87" s="151"/>
      <c r="G87" s="151"/>
      <c r="H87" s="151"/>
      <c r="I87" s="151"/>
      <c r="J87" s="152">
        <f>J485</f>
        <v>0</v>
      </c>
      <c r="K87" s="100"/>
      <c r="L87" s="153"/>
    </row>
    <row r="88" spans="1:31" s="9" customFormat="1" ht="24.95" customHeight="1">
      <c r="B88" s="143"/>
      <c r="C88" s="144"/>
      <c r="D88" s="145" t="s">
        <v>161</v>
      </c>
      <c r="E88" s="146"/>
      <c r="F88" s="146"/>
      <c r="G88" s="146"/>
      <c r="H88" s="146"/>
      <c r="I88" s="146"/>
      <c r="J88" s="147">
        <f>J488</f>
        <v>0</v>
      </c>
      <c r="K88" s="144"/>
      <c r="L88" s="148"/>
    </row>
    <row r="89" spans="1:31" s="10" customFormat="1" ht="19.899999999999999" customHeight="1">
      <c r="B89" s="149"/>
      <c r="C89" s="100"/>
      <c r="D89" s="150" t="s">
        <v>162</v>
      </c>
      <c r="E89" s="151"/>
      <c r="F89" s="151"/>
      <c r="G89" s="151"/>
      <c r="H89" s="151"/>
      <c r="I89" s="151"/>
      <c r="J89" s="152">
        <f>J489</f>
        <v>0</v>
      </c>
      <c r="K89" s="100"/>
      <c r="L89" s="153"/>
    </row>
    <row r="90" spans="1:31" s="10" customFormat="1" ht="19.899999999999999" customHeight="1">
      <c r="B90" s="149"/>
      <c r="C90" s="100"/>
      <c r="D90" s="150" t="s">
        <v>163</v>
      </c>
      <c r="E90" s="151"/>
      <c r="F90" s="151"/>
      <c r="G90" s="151"/>
      <c r="H90" s="151"/>
      <c r="I90" s="151"/>
      <c r="J90" s="152">
        <f>J495</f>
        <v>0</v>
      </c>
      <c r="K90" s="100"/>
      <c r="L90" s="153"/>
    </row>
    <row r="91" spans="1:31" s="2" customFormat="1" ht="21.7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6" spans="1:31" s="2" customFormat="1" ht="6.95" customHeight="1">
      <c r="A96" s="37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24.95" customHeight="1">
      <c r="A97" s="37"/>
      <c r="B97" s="38"/>
      <c r="C97" s="26" t="s">
        <v>164</v>
      </c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2" customFormat="1" ht="12" customHeight="1">
      <c r="A99" s="37"/>
      <c r="B99" s="38"/>
      <c r="C99" s="32" t="s">
        <v>16</v>
      </c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3" s="2" customFormat="1" ht="16.5" customHeight="1">
      <c r="A100" s="37"/>
      <c r="B100" s="38"/>
      <c r="C100" s="39"/>
      <c r="D100" s="39"/>
      <c r="E100" s="400" t="str">
        <f>E7</f>
        <v>Cyklostezka Ohře – Dalovice-Všeborovice</v>
      </c>
      <c r="F100" s="401"/>
      <c r="G100" s="401"/>
      <c r="H100" s="401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1" customFormat="1" ht="12" customHeight="1">
      <c r="B101" s="24"/>
      <c r="C101" s="32" t="s">
        <v>130</v>
      </c>
      <c r="D101" s="25"/>
      <c r="E101" s="25"/>
      <c r="F101" s="25"/>
      <c r="G101" s="25"/>
      <c r="H101" s="25"/>
      <c r="I101" s="25"/>
      <c r="J101" s="25"/>
      <c r="K101" s="25"/>
      <c r="L101" s="23"/>
    </row>
    <row r="102" spans="1:63" s="2" customFormat="1" ht="16.5" customHeight="1">
      <c r="A102" s="37"/>
      <c r="B102" s="38"/>
      <c r="C102" s="39"/>
      <c r="D102" s="39"/>
      <c r="E102" s="400" t="s">
        <v>131</v>
      </c>
      <c r="F102" s="399"/>
      <c r="G102" s="399"/>
      <c r="H102" s="39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12" customHeight="1">
      <c r="A103" s="37"/>
      <c r="B103" s="38"/>
      <c r="C103" s="32" t="s">
        <v>132</v>
      </c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6.5" customHeight="1">
      <c r="A104" s="37"/>
      <c r="B104" s="38"/>
      <c r="C104" s="39"/>
      <c r="D104" s="39"/>
      <c r="E104" s="359" t="str">
        <f>E11</f>
        <v>SO 101.2 - Cyklostezka_úsek č. 2</v>
      </c>
      <c r="F104" s="399"/>
      <c r="G104" s="399"/>
      <c r="H104" s="39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12" customHeight="1">
      <c r="A106" s="37"/>
      <c r="B106" s="38"/>
      <c r="C106" s="32" t="s">
        <v>21</v>
      </c>
      <c r="D106" s="39"/>
      <c r="E106" s="39"/>
      <c r="F106" s="30" t="str">
        <f>F14</f>
        <v>Dalovice - Všeborovice</v>
      </c>
      <c r="G106" s="39"/>
      <c r="H106" s="39"/>
      <c r="I106" s="32" t="s">
        <v>23</v>
      </c>
      <c r="J106" s="62" t="str">
        <f>IF(J14="","",J14)</f>
        <v>3. 8. 2023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6.9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5.2" customHeight="1">
      <c r="A108" s="37"/>
      <c r="B108" s="38"/>
      <c r="C108" s="32" t="s">
        <v>25</v>
      </c>
      <c r="D108" s="39"/>
      <c r="E108" s="39"/>
      <c r="F108" s="30" t="str">
        <f>E17</f>
        <v>Karlovarský kraj</v>
      </c>
      <c r="G108" s="39"/>
      <c r="H108" s="39"/>
      <c r="I108" s="32" t="s">
        <v>32</v>
      </c>
      <c r="J108" s="35" t="str">
        <f>E23</f>
        <v>PONTIKA s.r.o.</v>
      </c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2" customFormat="1" ht="15.2" customHeight="1">
      <c r="A109" s="37"/>
      <c r="B109" s="38"/>
      <c r="C109" s="32" t="s">
        <v>30</v>
      </c>
      <c r="D109" s="39"/>
      <c r="E109" s="39"/>
      <c r="F109" s="30" t="str">
        <f>IF(E20="","",E20)</f>
        <v>Vyplň údaj</v>
      </c>
      <c r="G109" s="39"/>
      <c r="H109" s="39"/>
      <c r="I109" s="32" t="s">
        <v>36</v>
      </c>
      <c r="J109" s="35" t="str">
        <f>E26</f>
        <v xml:space="preserve"> </v>
      </c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63" s="2" customFormat="1" ht="10.3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63" s="11" customFormat="1" ht="29.25" customHeight="1">
      <c r="A111" s="154"/>
      <c r="B111" s="155"/>
      <c r="C111" s="156" t="s">
        <v>165</v>
      </c>
      <c r="D111" s="157" t="s">
        <v>59</v>
      </c>
      <c r="E111" s="157" t="s">
        <v>55</v>
      </c>
      <c r="F111" s="157" t="s">
        <v>56</v>
      </c>
      <c r="G111" s="157" t="s">
        <v>166</v>
      </c>
      <c r="H111" s="157" t="s">
        <v>167</v>
      </c>
      <c r="I111" s="157" t="s">
        <v>168</v>
      </c>
      <c r="J111" s="157" t="s">
        <v>137</v>
      </c>
      <c r="K111" s="158" t="s">
        <v>169</v>
      </c>
      <c r="L111" s="159"/>
      <c r="M111" s="71" t="s">
        <v>19</v>
      </c>
      <c r="N111" s="72" t="s">
        <v>44</v>
      </c>
      <c r="O111" s="72" t="s">
        <v>170</v>
      </c>
      <c r="P111" s="72" t="s">
        <v>171</v>
      </c>
      <c r="Q111" s="72" t="s">
        <v>172</v>
      </c>
      <c r="R111" s="72" t="s">
        <v>173</v>
      </c>
      <c r="S111" s="72" t="s">
        <v>174</v>
      </c>
      <c r="T111" s="73" t="s">
        <v>175</v>
      </c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</row>
    <row r="112" spans="1:63" s="2" customFormat="1" ht="22.9" customHeight="1">
      <c r="A112" s="37"/>
      <c r="B112" s="38"/>
      <c r="C112" s="78" t="s">
        <v>176</v>
      </c>
      <c r="D112" s="39"/>
      <c r="E112" s="39"/>
      <c r="F112" s="39"/>
      <c r="G112" s="39"/>
      <c r="H112" s="39"/>
      <c r="I112" s="39"/>
      <c r="J112" s="160">
        <f>BK112</f>
        <v>0</v>
      </c>
      <c r="K112" s="39"/>
      <c r="L112" s="42"/>
      <c r="M112" s="74"/>
      <c r="N112" s="161"/>
      <c r="O112" s="75"/>
      <c r="P112" s="162">
        <f>P113+P488</f>
        <v>0</v>
      </c>
      <c r="Q112" s="75"/>
      <c r="R112" s="162">
        <f>R113+R488</f>
        <v>1852.9667520699998</v>
      </c>
      <c r="S112" s="75"/>
      <c r="T112" s="163">
        <f>T113+T488</f>
        <v>5.0043999999999995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73</v>
      </c>
      <c r="AU112" s="20" t="s">
        <v>138</v>
      </c>
      <c r="BK112" s="164">
        <f>BK113+BK488</f>
        <v>0</v>
      </c>
    </row>
    <row r="113" spans="1:65" s="12" customFormat="1" ht="25.9" customHeight="1">
      <c r="B113" s="165"/>
      <c r="C113" s="166"/>
      <c r="D113" s="167" t="s">
        <v>73</v>
      </c>
      <c r="E113" s="168" t="s">
        <v>177</v>
      </c>
      <c r="F113" s="168" t="s">
        <v>178</v>
      </c>
      <c r="G113" s="166"/>
      <c r="H113" s="166"/>
      <c r="I113" s="169"/>
      <c r="J113" s="170">
        <f>BK113</f>
        <v>0</v>
      </c>
      <c r="K113" s="166"/>
      <c r="L113" s="171"/>
      <c r="M113" s="172"/>
      <c r="N113" s="173"/>
      <c r="O113" s="173"/>
      <c r="P113" s="174">
        <f>P114+P266+P282+P300+P321+P382</f>
        <v>0</v>
      </c>
      <c r="Q113" s="173"/>
      <c r="R113" s="174">
        <f>R114+R266+R282+R300+R321+R382</f>
        <v>1849.3543200699999</v>
      </c>
      <c r="S113" s="173"/>
      <c r="T113" s="175">
        <f>T114+T266+T282+T300+T321+T382</f>
        <v>7.4399999999999994E-2</v>
      </c>
      <c r="AR113" s="176" t="s">
        <v>81</v>
      </c>
      <c r="AT113" s="177" t="s">
        <v>73</v>
      </c>
      <c r="AU113" s="177" t="s">
        <v>74</v>
      </c>
      <c r="AY113" s="176" t="s">
        <v>179</v>
      </c>
      <c r="BK113" s="178">
        <f>BK114+BK266+BK282+BK300+BK321+BK382</f>
        <v>0</v>
      </c>
    </row>
    <row r="114" spans="1:65" s="12" customFormat="1" ht="22.9" customHeight="1">
      <c r="B114" s="165"/>
      <c r="C114" s="166"/>
      <c r="D114" s="167" t="s">
        <v>73</v>
      </c>
      <c r="E114" s="179" t="s">
        <v>81</v>
      </c>
      <c r="F114" s="179" t="s">
        <v>180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P115+P143+P157+P192+P226</f>
        <v>0</v>
      </c>
      <c r="Q114" s="173"/>
      <c r="R114" s="174">
        <f>R115+R143+R157+R192+R226</f>
        <v>330.36490000000003</v>
      </c>
      <c r="S114" s="173"/>
      <c r="T114" s="175">
        <f>T115+T143+T157+T192+T226</f>
        <v>0</v>
      </c>
      <c r="AR114" s="176" t="s">
        <v>81</v>
      </c>
      <c r="AT114" s="177" t="s">
        <v>73</v>
      </c>
      <c r="AU114" s="177" t="s">
        <v>81</v>
      </c>
      <c r="AY114" s="176" t="s">
        <v>179</v>
      </c>
      <c r="BK114" s="178">
        <f>BK115+BK143+BK157+BK192+BK226</f>
        <v>0</v>
      </c>
    </row>
    <row r="115" spans="1:65" s="12" customFormat="1" ht="20.85" customHeight="1">
      <c r="B115" s="165"/>
      <c r="C115" s="166"/>
      <c r="D115" s="167" t="s">
        <v>73</v>
      </c>
      <c r="E115" s="179" t="s">
        <v>207</v>
      </c>
      <c r="F115" s="179" t="s">
        <v>208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SUM(P116:P142)</f>
        <v>0</v>
      </c>
      <c r="Q115" s="173"/>
      <c r="R115" s="174">
        <f>SUM(R116:R142)</f>
        <v>0</v>
      </c>
      <c r="S115" s="173"/>
      <c r="T115" s="175">
        <f>SUM(T116:T142)</f>
        <v>0</v>
      </c>
      <c r="AR115" s="176" t="s">
        <v>81</v>
      </c>
      <c r="AT115" s="177" t="s">
        <v>73</v>
      </c>
      <c r="AU115" s="177" t="s">
        <v>14</v>
      </c>
      <c r="AY115" s="176" t="s">
        <v>179</v>
      </c>
      <c r="BK115" s="178">
        <f>SUM(BK116:BK142)</f>
        <v>0</v>
      </c>
    </row>
    <row r="116" spans="1:65" s="2" customFormat="1" ht="16.5" customHeight="1">
      <c r="A116" s="37"/>
      <c r="B116" s="38"/>
      <c r="C116" s="181" t="s">
        <v>81</v>
      </c>
      <c r="D116" s="181" t="s">
        <v>183</v>
      </c>
      <c r="E116" s="182" t="s">
        <v>494</v>
      </c>
      <c r="F116" s="183" t="s">
        <v>495</v>
      </c>
      <c r="G116" s="184" t="s">
        <v>186</v>
      </c>
      <c r="H116" s="185">
        <v>985</v>
      </c>
      <c r="I116" s="186"/>
      <c r="J116" s="187">
        <f>ROUND(I116*H116,2)</f>
        <v>0</v>
      </c>
      <c r="K116" s="183" t="s">
        <v>187</v>
      </c>
      <c r="L116" s="42"/>
      <c r="M116" s="188" t="s">
        <v>19</v>
      </c>
      <c r="N116" s="189" t="s">
        <v>45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188</v>
      </c>
      <c r="AT116" s="192" t="s">
        <v>183</v>
      </c>
      <c r="AU116" s="192" t="s">
        <v>189</v>
      </c>
      <c r="AY116" s="20" t="s">
        <v>179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81</v>
      </c>
      <c r="BK116" s="193">
        <f>ROUND(I116*H116,2)</f>
        <v>0</v>
      </c>
      <c r="BL116" s="20" t="s">
        <v>188</v>
      </c>
      <c r="BM116" s="192" t="s">
        <v>188</v>
      </c>
    </row>
    <row r="117" spans="1:65" s="2" customFormat="1">
      <c r="A117" s="37"/>
      <c r="B117" s="38"/>
      <c r="C117" s="39"/>
      <c r="D117" s="194" t="s">
        <v>190</v>
      </c>
      <c r="E117" s="39"/>
      <c r="F117" s="195" t="s">
        <v>496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190</v>
      </c>
      <c r="AU117" s="20" t="s">
        <v>189</v>
      </c>
    </row>
    <row r="118" spans="1:65" s="13" customFormat="1">
      <c r="B118" s="199"/>
      <c r="C118" s="200"/>
      <c r="D118" s="201" t="s">
        <v>192</v>
      </c>
      <c r="E118" s="202" t="s">
        <v>19</v>
      </c>
      <c r="F118" s="203" t="s">
        <v>193</v>
      </c>
      <c r="G118" s="200"/>
      <c r="H118" s="202" t="s">
        <v>19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192</v>
      </c>
      <c r="AU118" s="209" t="s">
        <v>189</v>
      </c>
      <c r="AV118" s="13" t="s">
        <v>81</v>
      </c>
      <c r="AW118" s="13" t="s">
        <v>35</v>
      </c>
      <c r="AX118" s="13" t="s">
        <v>74</v>
      </c>
      <c r="AY118" s="209" t="s">
        <v>179</v>
      </c>
    </row>
    <row r="119" spans="1:65" s="13" customFormat="1">
      <c r="B119" s="199"/>
      <c r="C119" s="200"/>
      <c r="D119" s="201" t="s">
        <v>192</v>
      </c>
      <c r="E119" s="202" t="s">
        <v>19</v>
      </c>
      <c r="F119" s="203" t="s">
        <v>497</v>
      </c>
      <c r="G119" s="200"/>
      <c r="H119" s="202" t="s">
        <v>19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192</v>
      </c>
      <c r="AU119" s="209" t="s">
        <v>189</v>
      </c>
      <c r="AV119" s="13" t="s">
        <v>81</v>
      </c>
      <c r="AW119" s="13" t="s">
        <v>35</v>
      </c>
      <c r="AX119" s="13" t="s">
        <v>74</v>
      </c>
      <c r="AY119" s="209" t="s">
        <v>179</v>
      </c>
    </row>
    <row r="120" spans="1:65" s="13" customFormat="1">
      <c r="B120" s="199"/>
      <c r="C120" s="200"/>
      <c r="D120" s="201" t="s">
        <v>192</v>
      </c>
      <c r="E120" s="202" t="s">
        <v>19</v>
      </c>
      <c r="F120" s="203" t="s">
        <v>195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189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196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189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197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3" customFormat="1">
      <c r="B123" s="199"/>
      <c r="C123" s="200"/>
      <c r="D123" s="201" t="s">
        <v>192</v>
      </c>
      <c r="E123" s="202" t="s">
        <v>19</v>
      </c>
      <c r="F123" s="203" t="s">
        <v>498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3" customFormat="1">
      <c r="B124" s="199"/>
      <c r="C124" s="200"/>
      <c r="D124" s="201" t="s">
        <v>192</v>
      </c>
      <c r="E124" s="202" t="s">
        <v>19</v>
      </c>
      <c r="F124" s="203" t="s">
        <v>198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192</v>
      </c>
      <c r="AU124" s="209" t="s">
        <v>189</v>
      </c>
      <c r="AV124" s="13" t="s">
        <v>81</v>
      </c>
      <c r="AW124" s="13" t="s">
        <v>35</v>
      </c>
      <c r="AX124" s="13" t="s">
        <v>74</v>
      </c>
      <c r="AY124" s="209" t="s">
        <v>179</v>
      </c>
    </row>
    <row r="125" spans="1:65" s="13" customFormat="1">
      <c r="B125" s="199"/>
      <c r="C125" s="200"/>
      <c r="D125" s="201" t="s">
        <v>192</v>
      </c>
      <c r="E125" s="202" t="s">
        <v>19</v>
      </c>
      <c r="F125" s="203" t="s">
        <v>199</v>
      </c>
      <c r="G125" s="200"/>
      <c r="H125" s="202" t="s">
        <v>19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192</v>
      </c>
      <c r="AU125" s="209" t="s">
        <v>189</v>
      </c>
      <c r="AV125" s="13" t="s">
        <v>81</v>
      </c>
      <c r="AW125" s="13" t="s">
        <v>35</v>
      </c>
      <c r="AX125" s="13" t="s">
        <v>74</v>
      </c>
      <c r="AY125" s="209" t="s">
        <v>179</v>
      </c>
    </row>
    <row r="126" spans="1:65" s="14" customFormat="1">
      <c r="B126" s="210"/>
      <c r="C126" s="211"/>
      <c r="D126" s="201" t="s">
        <v>192</v>
      </c>
      <c r="E126" s="212" t="s">
        <v>19</v>
      </c>
      <c r="F126" s="213" t="s">
        <v>499</v>
      </c>
      <c r="G126" s="211"/>
      <c r="H126" s="214">
        <v>985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192</v>
      </c>
      <c r="AU126" s="220" t="s">
        <v>189</v>
      </c>
      <c r="AV126" s="14" t="s">
        <v>14</v>
      </c>
      <c r="AW126" s="14" t="s">
        <v>35</v>
      </c>
      <c r="AX126" s="14" t="s">
        <v>74</v>
      </c>
      <c r="AY126" s="220" t="s">
        <v>179</v>
      </c>
    </row>
    <row r="127" spans="1:65" s="15" customFormat="1">
      <c r="B127" s="221"/>
      <c r="C127" s="222"/>
      <c r="D127" s="201" t="s">
        <v>192</v>
      </c>
      <c r="E127" s="223" t="s">
        <v>19</v>
      </c>
      <c r="F127" s="224" t="s">
        <v>201</v>
      </c>
      <c r="G127" s="222"/>
      <c r="H127" s="225">
        <v>985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192</v>
      </c>
      <c r="AU127" s="231" t="s">
        <v>189</v>
      </c>
      <c r="AV127" s="15" t="s">
        <v>188</v>
      </c>
      <c r="AW127" s="15" t="s">
        <v>35</v>
      </c>
      <c r="AX127" s="15" t="s">
        <v>81</v>
      </c>
      <c r="AY127" s="231" t="s">
        <v>179</v>
      </c>
    </row>
    <row r="128" spans="1:65" s="2" customFormat="1" ht="21.75" customHeight="1">
      <c r="A128" s="37"/>
      <c r="B128" s="38"/>
      <c r="C128" s="181" t="s">
        <v>14</v>
      </c>
      <c r="D128" s="181" t="s">
        <v>183</v>
      </c>
      <c r="E128" s="182" t="s">
        <v>214</v>
      </c>
      <c r="F128" s="183" t="s">
        <v>215</v>
      </c>
      <c r="G128" s="184" t="s">
        <v>216</v>
      </c>
      <c r="H128" s="185">
        <v>416.03</v>
      </c>
      <c r="I128" s="186"/>
      <c r="J128" s="187">
        <f>ROUND(I128*H128,2)</f>
        <v>0</v>
      </c>
      <c r="K128" s="183" t="s">
        <v>187</v>
      </c>
      <c r="L128" s="42"/>
      <c r="M128" s="188" t="s">
        <v>19</v>
      </c>
      <c r="N128" s="189" t="s">
        <v>45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188</v>
      </c>
      <c r="AT128" s="192" t="s">
        <v>183</v>
      </c>
      <c r="AU128" s="192" t="s">
        <v>189</v>
      </c>
      <c r="AY128" s="20" t="s">
        <v>179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81</v>
      </c>
      <c r="BK128" s="193">
        <f>ROUND(I128*H128,2)</f>
        <v>0</v>
      </c>
      <c r="BL128" s="20" t="s">
        <v>188</v>
      </c>
      <c r="BM128" s="192" t="s">
        <v>211</v>
      </c>
    </row>
    <row r="129" spans="1:65" s="2" customFormat="1">
      <c r="A129" s="37"/>
      <c r="B129" s="38"/>
      <c r="C129" s="39"/>
      <c r="D129" s="194" t="s">
        <v>190</v>
      </c>
      <c r="E129" s="39"/>
      <c r="F129" s="195" t="s">
        <v>218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190</v>
      </c>
      <c r="AU129" s="20" t="s">
        <v>189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193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3" customFormat="1">
      <c r="B131" s="199"/>
      <c r="C131" s="200"/>
      <c r="D131" s="201" t="s">
        <v>192</v>
      </c>
      <c r="E131" s="202" t="s">
        <v>19</v>
      </c>
      <c r="F131" s="203" t="s">
        <v>497</v>
      </c>
      <c r="G131" s="200"/>
      <c r="H131" s="202" t="s">
        <v>19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192</v>
      </c>
      <c r="AU131" s="209" t="s">
        <v>189</v>
      </c>
      <c r="AV131" s="13" t="s">
        <v>81</v>
      </c>
      <c r="AW131" s="13" t="s">
        <v>35</v>
      </c>
      <c r="AX131" s="13" t="s">
        <v>74</v>
      </c>
      <c r="AY131" s="209" t="s">
        <v>179</v>
      </c>
    </row>
    <row r="132" spans="1:65" s="13" customFormat="1">
      <c r="B132" s="199"/>
      <c r="C132" s="200"/>
      <c r="D132" s="201" t="s">
        <v>192</v>
      </c>
      <c r="E132" s="202" t="s">
        <v>19</v>
      </c>
      <c r="F132" s="203" t="s">
        <v>195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192</v>
      </c>
      <c r="AU132" s="209" t="s">
        <v>189</v>
      </c>
      <c r="AV132" s="13" t="s">
        <v>81</v>
      </c>
      <c r="AW132" s="13" t="s">
        <v>35</v>
      </c>
      <c r="AX132" s="13" t="s">
        <v>74</v>
      </c>
      <c r="AY132" s="209" t="s">
        <v>179</v>
      </c>
    </row>
    <row r="133" spans="1:65" s="13" customFormat="1">
      <c r="B133" s="199"/>
      <c r="C133" s="200"/>
      <c r="D133" s="201" t="s">
        <v>192</v>
      </c>
      <c r="E133" s="202" t="s">
        <v>19</v>
      </c>
      <c r="F133" s="203" t="s">
        <v>196</v>
      </c>
      <c r="G133" s="200"/>
      <c r="H133" s="202" t="s">
        <v>19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192</v>
      </c>
      <c r="AU133" s="209" t="s">
        <v>189</v>
      </c>
      <c r="AV133" s="13" t="s">
        <v>81</v>
      </c>
      <c r="AW133" s="13" t="s">
        <v>35</v>
      </c>
      <c r="AX133" s="13" t="s">
        <v>74</v>
      </c>
      <c r="AY133" s="209" t="s">
        <v>179</v>
      </c>
    </row>
    <row r="134" spans="1:65" s="13" customFormat="1">
      <c r="B134" s="199"/>
      <c r="C134" s="200"/>
      <c r="D134" s="201" t="s">
        <v>192</v>
      </c>
      <c r="E134" s="202" t="s">
        <v>19</v>
      </c>
      <c r="F134" s="203" t="s">
        <v>197</v>
      </c>
      <c r="G134" s="200"/>
      <c r="H134" s="202" t="s">
        <v>19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192</v>
      </c>
      <c r="AU134" s="209" t="s">
        <v>189</v>
      </c>
      <c r="AV134" s="13" t="s">
        <v>81</v>
      </c>
      <c r="AW134" s="13" t="s">
        <v>35</v>
      </c>
      <c r="AX134" s="13" t="s">
        <v>74</v>
      </c>
      <c r="AY134" s="209" t="s">
        <v>179</v>
      </c>
    </row>
    <row r="135" spans="1:65" s="13" customFormat="1">
      <c r="B135" s="199"/>
      <c r="C135" s="200"/>
      <c r="D135" s="201" t="s">
        <v>192</v>
      </c>
      <c r="E135" s="202" t="s">
        <v>19</v>
      </c>
      <c r="F135" s="203" t="s">
        <v>498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192</v>
      </c>
      <c r="AU135" s="209" t="s">
        <v>189</v>
      </c>
      <c r="AV135" s="13" t="s">
        <v>81</v>
      </c>
      <c r="AW135" s="13" t="s">
        <v>35</v>
      </c>
      <c r="AX135" s="13" t="s">
        <v>74</v>
      </c>
      <c r="AY135" s="209" t="s">
        <v>179</v>
      </c>
    </row>
    <row r="136" spans="1:65" s="13" customFormat="1">
      <c r="B136" s="199"/>
      <c r="C136" s="200"/>
      <c r="D136" s="201" t="s">
        <v>192</v>
      </c>
      <c r="E136" s="202" t="s">
        <v>19</v>
      </c>
      <c r="F136" s="203" t="s">
        <v>198</v>
      </c>
      <c r="G136" s="200"/>
      <c r="H136" s="202" t="s">
        <v>19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192</v>
      </c>
      <c r="AU136" s="209" t="s">
        <v>189</v>
      </c>
      <c r="AV136" s="13" t="s">
        <v>81</v>
      </c>
      <c r="AW136" s="13" t="s">
        <v>35</v>
      </c>
      <c r="AX136" s="13" t="s">
        <v>74</v>
      </c>
      <c r="AY136" s="209" t="s">
        <v>179</v>
      </c>
    </row>
    <row r="137" spans="1:65" s="13" customFormat="1">
      <c r="B137" s="199"/>
      <c r="C137" s="200"/>
      <c r="D137" s="201" t="s">
        <v>192</v>
      </c>
      <c r="E137" s="202" t="s">
        <v>19</v>
      </c>
      <c r="F137" s="203" t="s">
        <v>199</v>
      </c>
      <c r="G137" s="200"/>
      <c r="H137" s="202" t="s">
        <v>19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192</v>
      </c>
      <c r="AU137" s="209" t="s">
        <v>189</v>
      </c>
      <c r="AV137" s="13" t="s">
        <v>81</v>
      </c>
      <c r="AW137" s="13" t="s">
        <v>35</v>
      </c>
      <c r="AX137" s="13" t="s">
        <v>74</v>
      </c>
      <c r="AY137" s="209" t="s">
        <v>179</v>
      </c>
    </row>
    <row r="138" spans="1:65" s="13" customFormat="1">
      <c r="B138" s="199"/>
      <c r="C138" s="200"/>
      <c r="D138" s="201" t="s">
        <v>192</v>
      </c>
      <c r="E138" s="202" t="s">
        <v>19</v>
      </c>
      <c r="F138" s="203" t="s">
        <v>500</v>
      </c>
      <c r="G138" s="200"/>
      <c r="H138" s="202" t="s">
        <v>19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192</v>
      </c>
      <c r="AU138" s="209" t="s">
        <v>189</v>
      </c>
      <c r="AV138" s="13" t="s">
        <v>81</v>
      </c>
      <c r="AW138" s="13" t="s">
        <v>35</v>
      </c>
      <c r="AX138" s="13" t="s">
        <v>74</v>
      </c>
      <c r="AY138" s="209" t="s">
        <v>179</v>
      </c>
    </row>
    <row r="139" spans="1:65" s="14" customFormat="1">
      <c r="B139" s="210"/>
      <c r="C139" s="211"/>
      <c r="D139" s="201" t="s">
        <v>192</v>
      </c>
      <c r="E139" s="212" t="s">
        <v>19</v>
      </c>
      <c r="F139" s="213" t="s">
        <v>501</v>
      </c>
      <c r="G139" s="211"/>
      <c r="H139" s="214">
        <v>397.55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192</v>
      </c>
      <c r="AU139" s="220" t="s">
        <v>189</v>
      </c>
      <c r="AV139" s="14" t="s">
        <v>14</v>
      </c>
      <c r="AW139" s="14" t="s">
        <v>35</v>
      </c>
      <c r="AX139" s="14" t="s">
        <v>74</v>
      </c>
      <c r="AY139" s="220" t="s">
        <v>179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502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189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4" customFormat="1">
      <c r="B141" s="210"/>
      <c r="C141" s="211"/>
      <c r="D141" s="201" t="s">
        <v>192</v>
      </c>
      <c r="E141" s="212" t="s">
        <v>19</v>
      </c>
      <c r="F141" s="213" t="s">
        <v>503</v>
      </c>
      <c r="G141" s="211"/>
      <c r="H141" s="214">
        <v>18.48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192</v>
      </c>
      <c r="AU141" s="220" t="s">
        <v>189</v>
      </c>
      <c r="AV141" s="14" t="s">
        <v>14</v>
      </c>
      <c r="AW141" s="14" t="s">
        <v>35</v>
      </c>
      <c r="AX141" s="14" t="s">
        <v>74</v>
      </c>
      <c r="AY141" s="220" t="s">
        <v>179</v>
      </c>
    </row>
    <row r="142" spans="1:65" s="15" customFormat="1">
      <c r="B142" s="221"/>
      <c r="C142" s="222"/>
      <c r="D142" s="201" t="s">
        <v>192</v>
      </c>
      <c r="E142" s="223" t="s">
        <v>19</v>
      </c>
      <c r="F142" s="224" t="s">
        <v>201</v>
      </c>
      <c r="G142" s="222"/>
      <c r="H142" s="225">
        <v>416.03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189</v>
      </c>
      <c r="AV142" s="15" t="s">
        <v>188</v>
      </c>
      <c r="AW142" s="15" t="s">
        <v>35</v>
      </c>
      <c r="AX142" s="15" t="s">
        <v>81</v>
      </c>
      <c r="AY142" s="231" t="s">
        <v>179</v>
      </c>
    </row>
    <row r="143" spans="1:65" s="12" customFormat="1" ht="20.85" customHeight="1">
      <c r="B143" s="165"/>
      <c r="C143" s="166"/>
      <c r="D143" s="167" t="s">
        <v>73</v>
      </c>
      <c r="E143" s="179" t="s">
        <v>220</v>
      </c>
      <c r="F143" s="179" t="s">
        <v>221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SUM(P144:P156)</f>
        <v>0</v>
      </c>
      <c r="Q143" s="173"/>
      <c r="R143" s="174">
        <f>SUM(R144:R156)</f>
        <v>0</v>
      </c>
      <c r="S143" s="173"/>
      <c r="T143" s="175">
        <f>SUM(T144:T156)</f>
        <v>0</v>
      </c>
      <c r="AR143" s="176" t="s">
        <v>81</v>
      </c>
      <c r="AT143" s="177" t="s">
        <v>73</v>
      </c>
      <c r="AU143" s="177" t="s">
        <v>14</v>
      </c>
      <c r="AY143" s="176" t="s">
        <v>179</v>
      </c>
      <c r="BK143" s="178">
        <f>SUM(BK144:BK156)</f>
        <v>0</v>
      </c>
    </row>
    <row r="144" spans="1:65" s="2" customFormat="1" ht="16.5" customHeight="1">
      <c r="A144" s="37"/>
      <c r="B144" s="38"/>
      <c r="C144" s="181" t="s">
        <v>189</v>
      </c>
      <c r="D144" s="181" t="s">
        <v>183</v>
      </c>
      <c r="E144" s="182" t="s">
        <v>504</v>
      </c>
      <c r="F144" s="183" t="s">
        <v>505</v>
      </c>
      <c r="G144" s="184" t="s">
        <v>204</v>
      </c>
      <c r="H144" s="185">
        <v>8</v>
      </c>
      <c r="I144" s="186"/>
      <c r="J144" s="187">
        <f>ROUND(I144*H144,2)</f>
        <v>0</v>
      </c>
      <c r="K144" s="183" t="s">
        <v>187</v>
      </c>
      <c r="L144" s="42"/>
      <c r="M144" s="188" t="s">
        <v>19</v>
      </c>
      <c r="N144" s="189" t="s">
        <v>45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188</v>
      </c>
      <c r="AT144" s="192" t="s">
        <v>183</v>
      </c>
      <c r="AU144" s="192" t="s">
        <v>189</v>
      </c>
      <c r="AY144" s="20" t="s">
        <v>179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81</v>
      </c>
      <c r="BK144" s="193">
        <f>ROUND(I144*H144,2)</f>
        <v>0</v>
      </c>
      <c r="BL144" s="20" t="s">
        <v>188</v>
      </c>
      <c r="BM144" s="192" t="s">
        <v>506</v>
      </c>
    </row>
    <row r="145" spans="1:65" s="2" customFormat="1">
      <c r="A145" s="37"/>
      <c r="B145" s="38"/>
      <c r="C145" s="39"/>
      <c r="D145" s="194" t="s">
        <v>190</v>
      </c>
      <c r="E145" s="39"/>
      <c r="F145" s="195" t="s">
        <v>507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190</v>
      </c>
      <c r="AU145" s="20" t="s">
        <v>189</v>
      </c>
    </row>
    <row r="146" spans="1:65" s="14" customFormat="1">
      <c r="B146" s="210"/>
      <c r="C146" s="211"/>
      <c r="D146" s="201" t="s">
        <v>192</v>
      </c>
      <c r="E146" s="212" t="s">
        <v>19</v>
      </c>
      <c r="F146" s="213" t="s">
        <v>508</v>
      </c>
      <c r="G146" s="211"/>
      <c r="H146" s="214">
        <v>8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192</v>
      </c>
      <c r="AU146" s="220" t="s">
        <v>189</v>
      </c>
      <c r="AV146" s="14" t="s">
        <v>14</v>
      </c>
      <c r="AW146" s="14" t="s">
        <v>35</v>
      </c>
      <c r="AX146" s="14" t="s">
        <v>74</v>
      </c>
      <c r="AY146" s="220" t="s">
        <v>179</v>
      </c>
    </row>
    <row r="147" spans="1:65" s="15" customFormat="1">
      <c r="B147" s="221"/>
      <c r="C147" s="222"/>
      <c r="D147" s="201" t="s">
        <v>192</v>
      </c>
      <c r="E147" s="223" t="s">
        <v>19</v>
      </c>
      <c r="F147" s="224" t="s">
        <v>201</v>
      </c>
      <c r="G147" s="222"/>
      <c r="H147" s="225">
        <v>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192</v>
      </c>
      <c r="AU147" s="231" t="s">
        <v>189</v>
      </c>
      <c r="AV147" s="15" t="s">
        <v>188</v>
      </c>
      <c r="AW147" s="15" t="s">
        <v>35</v>
      </c>
      <c r="AX147" s="15" t="s">
        <v>81</v>
      </c>
      <c r="AY147" s="231" t="s">
        <v>179</v>
      </c>
    </row>
    <row r="148" spans="1:65" s="2" customFormat="1" ht="24.2" customHeight="1">
      <c r="A148" s="37"/>
      <c r="B148" s="38"/>
      <c r="C148" s="181" t="s">
        <v>188</v>
      </c>
      <c r="D148" s="181" t="s">
        <v>183</v>
      </c>
      <c r="E148" s="182" t="s">
        <v>509</v>
      </c>
      <c r="F148" s="183" t="s">
        <v>510</v>
      </c>
      <c r="G148" s="184" t="s">
        <v>216</v>
      </c>
      <c r="H148" s="185">
        <v>4.2</v>
      </c>
      <c r="I148" s="186"/>
      <c r="J148" s="187">
        <f>ROUND(I148*H148,2)</f>
        <v>0</v>
      </c>
      <c r="K148" s="183" t="s">
        <v>187</v>
      </c>
      <c r="L148" s="42"/>
      <c r="M148" s="188" t="s">
        <v>19</v>
      </c>
      <c r="N148" s="189" t="s">
        <v>45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188</v>
      </c>
      <c r="AT148" s="192" t="s">
        <v>183</v>
      </c>
      <c r="AU148" s="192" t="s">
        <v>189</v>
      </c>
      <c r="AY148" s="20" t="s">
        <v>179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81</v>
      </c>
      <c r="BK148" s="193">
        <f>ROUND(I148*H148,2)</f>
        <v>0</v>
      </c>
      <c r="BL148" s="20" t="s">
        <v>188</v>
      </c>
      <c r="BM148" s="192" t="s">
        <v>511</v>
      </c>
    </row>
    <row r="149" spans="1:65" s="2" customFormat="1">
      <c r="A149" s="37"/>
      <c r="B149" s="38"/>
      <c r="C149" s="39"/>
      <c r="D149" s="194" t="s">
        <v>190</v>
      </c>
      <c r="E149" s="39"/>
      <c r="F149" s="195" t="s">
        <v>512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190</v>
      </c>
      <c r="AU149" s="20" t="s">
        <v>189</v>
      </c>
    </row>
    <row r="150" spans="1:65" s="14" customFormat="1">
      <c r="B150" s="210"/>
      <c r="C150" s="211"/>
      <c r="D150" s="201" t="s">
        <v>192</v>
      </c>
      <c r="E150" s="212" t="s">
        <v>19</v>
      </c>
      <c r="F150" s="213" t="s">
        <v>513</v>
      </c>
      <c r="G150" s="211"/>
      <c r="H150" s="214">
        <v>4.2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192</v>
      </c>
      <c r="AU150" s="220" t="s">
        <v>189</v>
      </c>
      <c r="AV150" s="14" t="s">
        <v>14</v>
      </c>
      <c r="AW150" s="14" t="s">
        <v>35</v>
      </c>
      <c r="AX150" s="14" t="s">
        <v>74</v>
      </c>
      <c r="AY150" s="220" t="s">
        <v>179</v>
      </c>
    </row>
    <row r="151" spans="1:65" s="15" customFormat="1">
      <c r="B151" s="221"/>
      <c r="C151" s="222"/>
      <c r="D151" s="201" t="s">
        <v>192</v>
      </c>
      <c r="E151" s="223" t="s">
        <v>19</v>
      </c>
      <c r="F151" s="224" t="s">
        <v>201</v>
      </c>
      <c r="G151" s="222"/>
      <c r="H151" s="225">
        <v>4.2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192</v>
      </c>
      <c r="AU151" s="231" t="s">
        <v>189</v>
      </c>
      <c r="AV151" s="15" t="s">
        <v>188</v>
      </c>
      <c r="AW151" s="15" t="s">
        <v>35</v>
      </c>
      <c r="AX151" s="15" t="s">
        <v>81</v>
      </c>
      <c r="AY151" s="231" t="s">
        <v>179</v>
      </c>
    </row>
    <row r="152" spans="1:65" s="2" customFormat="1" ht="16.5" customHeight="1">
      <c r="A152" s="37"/>
      <c r="B152" s="38"/>
      <c r="C152" s="181" t="s">
        <v>222</v>
      </c>
      <c r="D152" s="181" t="s">
        <v>183</v>
      </c>
      <c r="E152" s="182" t="s">
        <v>223</v>
      </c>
      <c r="F152" s="183" t="s">
        <v>224</v>
      </c>
      <c r="G152" s="184" t="s">
        <v>216</v>
      </c>
      <c r="H152" s="185">
        <v>11.7</v>
      </c>
      <c r="I152" s="186"/>
      <c r="J152" s="187">
        <f>ROUND(I152*H152,2)</f>
        <v>0</v>
      </c>
      <c r="K152" s="183" t="s">
        <v>187</v>
      </c>
      <c r="L152" s="42"/>
      <c r="M152" s="188" t="s">
        <v>19</v>
      </c>
      <c r="N152" s="189" t="s">
        <v>45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188</v>
      </c>
      <c r="AT152" s="192" t="s">
        <v>183</v>
      </c>
      <c r="AU152" s="192" t="s">
        <v>189</v>
      </c>
      <c r="AY152" s="20" t="s">
        <v>179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81</v>
      </c>
      <c r="BK152" s="193">
        <f>ROUND(I152*H152,2)</f>
        <v>0</v>
      </c>
      <c r="BL152" s="20" t="s">
        <v>188</v>
      </c>
      <c r="BM152" s="192" t="s">
        <v>217</v>
      </c>
    </row>
    <row r="153" spans="1:65" s="2" customFormat="1">
      <c r="A153" s="37"/>
      <c r="B153" s="38"/>
      <c r="C153" s="39"/>
      <c r="D153" s="194" t="s">
        <v>190</v>
      </c>
      <c r="E153" s="39"/>
      <c r="F153" s="195" t="s">
        <v>226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190</v>
      </c>
      <c r="AU153" s="20" t="s">
        <v>189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227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189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4" customFormat="1">
      <c r="B155" s="210"/>
      <c r="C155" s="211"/>
      <c r="D155" s="201" t="s">
        <v>192</v>
      </c>
      <c r="E155" s="212" t="s">
        <v>19</v>
      </c>
      <c r="F155" s="213" t="s">
        <v>514</v>
      </c>
      <c r="G155" s="211"/>
      <c r="H155" s="214">
        <v>11.7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192</v>
      </c>
      <c r="AU155" s="220" t="s">
        <v>189</v>
      </c>
      <c r="AV155" s="14" t="s">
        <v>14</v>
      </c>
      <c r="AW155" s="14" t="s">
        <v>35</v>
      </c>
      <c r="AX155" s="14" t="s">
        <v>74</v>
      </c>
      <c r="AY155" s="220" t="s">
        <v>179</v>
      </c>
    </row>
    <row r="156" spans="1:65" s="15" customFormat="1">
      <c r="B156" s="221"/>
      <c r="C156" s="222"/>
      <c r="D156" s="201" t="s">
        <v>192</v>
      </c>
      <c r="E156" s="223" t="s">
        <v>19</v>
      </c>
      <c r="F156" s="224" t="s">
        <v>201</v>
      </c>
      <c r="G156" s="222"/>
      <c r="H156" s="225">
        <v>11.7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192</v>
      </c>
      <c r="AU156" s="231" t="s">
        <v>189</v>
      </c>
      <c r="AV156" s="15" t="s">
        <v>188</v>
      </c>
      <c r="AW156" s="15" t="s">
        <v>35</v>
      </c>
      <c r="AX156" s="15" t="s">
        <v>81</v>
      </c>
      <c r="AY156" s="231" t="s">
        <v>179</v>
      </c>
    </row>
    <row r="157" spans="1:65" s="12" customFormat="1" ht="20.85" customHeight="1">
      <c r="B157" s="165"/>
      <c r="C157" s="166"/>
      <c r="D157" s="167" t="s">
        <v>73</v>
      </c>
      <c r="E157" s="179" t="s">
        <v>229</v>
      </c>
      <c r="F157" s="179" t="s">
        <v>230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SUM(P158:P191)</f>
        <v>0</v>
      </c>
      <c r="Q157" s="173"/>
      <c r="R157" s="174">
        <f>SUM(R158:R191)</f>
        <v>0</v>
      </c>
      <c r="S157" s="173"/>
      <c r="T157" s="175">
        <f>SUM(T158:T191)</f>
        <v>0</v>
      </c>
      <c r="AR157" s="176" t="s">
        <v>81</v>
      </c>
      <c r="AT157" s="177" t="s">
        <v>73</v>
      </c>
      <c r="AU157" s="177" t="s">
        <v>14</v>
      </c>
      <c r="AY157" s="176" t="s">
        <v>179</v>
      </c>
      <c r="BK157" s="178">
        <f>SUM(BK158:BK191)</f>
        <v>0</v>
      </c>
    </row>
    <row r="158" spans="1:65" s="2" customFormat="1" ht="37.9" customHeight="1">
      <c r="A158" s="37"/>
      <c r="B158" s="38"/>
      <c r="C158" s="181" t="s">
        <v>211</v>
      </c>
      <c r="D158" s="181" t="s">
        <v>183</v>
      </c>
      <c r="E158" s="182" t="s">
        <v>231</v>
      </c>
      <c r="F158" s="183" t="s">
        <v>232</v>
      </c>
      <c r="G158" s="184" t="s">
        <v>216</v>
      </c>
      <c r="H158" s="185">
        <v>969.42</v>
      </c>
      <c r="I158" s="186"/>
      <c r="J158" s="187">
        <f>ROUND(I158*H158,2)</f>
        <v>0</v>
      </c>
      <c r="K158" s="183" t="s">
        <v>187</v>
      </c>
      <c r="L158" s="42"/>
      <c r="M158" s="188" t="s">
        <v>19</v>
      </c>
      <c r="N158" s="189" t="s">
        <v>45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188</v>
      </c>
      <c r="AT158" s="192" t="s">
        <v>183</v>
      </c>
      <c r="AU158" s="192" t="s">
        <v>189</v>
      </c>
      <c r="AY158" s="20" t="s">
        <v>179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81</v>
      </c>
      <c r="BK158" s="193">
        <f>ROUND(I158*H158,2)</f>
        <v>0</v>
      </c>
      <c r="BL158" s="20" t="s">
        <v>188</v>
      </c>
      <c r="BM158" s="192" t="s">
        <v>515</v>
      </c>
    </row>
    <row r="159" spans="1:65" s="2" customFormat="1">
      <c r="A159" s="37"/>
      <c r="B159" s="38"/>
      <c r="C159" s="39"/>
      <c r="D159" s="194" t="s">
        <v>190</v>
      </c>
      <c r="E159" s="39"/>
      <c r="F159" s="195" t="s">
        <v>234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190</v>
      </c>
      <c r="AU159" s="20" t="s">
        <v>189</v>
      </c>
    </row>
    <row r="160" spans="1:65" s="13" customFormat="1">
      <c r="B160" s="199"/>
      <c r="C160" s="200"/>
      <c r="D160" s="201" t="s">
        <v>192</v>
      </c>
      <c r="E160" s="202" t="s">
        <v>19</v>
      </c>
      <c r="F160" s="203" t="s">
        <v>516</v>
      </c>
      <c r="G160" s="200"/>
      <c r="H160" s="202" t="s">
        <v>19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192</v>
      </c>
      <c r="AU160" s="209" t="s">
        <v>189</v>
      </c>
      <c r="AV160" s="13" t="s">
        <v>81</v>
      </c>
      <c r="AW160" s="13" t="s">
        <v>35</v>
      </c>
      <c r="AX160" s="13" t="s">
        <v>74</v>
      </c>
      <c r="AY160" s="209" t="s">
        <v>179</v>
      </c>
    </row>
    <row r="161" spans="1:65" s="13" customFormat="1">
      <c r="B161" s="199"/>
      <c r="C161" s="200"/>
      <c r="D161" s="201" t="s">
        <v>192</v>
      </c>
      <c r="E161" s="202" t="s">
        <v>19</v>
      </c>
      <c r="F161" s="203" t="s">
        <v>517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192</v>
      </c>
      <c r="AU161" s="209" t="s">
        <v>189</v>
      </c>
      <c r="AV161" s="13" t="s">
        <v>81</v>
      </c>
      <c r="AW161" s="13" t="s">
        <v>35</v>
      </c>
      <c r="AX161" s="13" t="s">
        <v>74</v>
      </c>
      <c r="AY161" s="209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518</v>
      </c>
      <c r="G162" s="211"/>
      <c r="H162" s="214">
        <v>575.41999999999996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189</v>
      </c>
      <c r="AV162" s="14" t="s">
        <v>14</v>
      </c>
      <c r="AW162" s="14" t="s">
        <v>35</v>
      </c>
      <c r="AX162" s="14" t="s">
        <v>74</v>
      </c>
      <c r="AY162" s="220" t="s">
        <v>179</v>
      </c>
    </row>
    <row r="163" spans="1:65" s="13" customFormat="1">
      <c r="B163" s="199"/>
      <c r="C163" s="200"/>
      <c r="D163" s="201" t="s">
        <v>192</v>
      </c>
      <c r="E163" s="202" t="s">
        <v>19</v>
      </c>
      <c r="F163" s="203" t="s">
        <v>238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192</v>
      </c>
      <c r="AU163" s="209" t="s">
        <v>189</v>
      </c>
      <c r="AV163" s="13" t="s">
        <v>81</v>
      </c>
      <c r="AW163" s="13" t="s">
        <v>35</v>
      </c>
      <c r="AX163" s="13" t="s">
        <v>74</v>
      </c>
      <c r="AY163" s="209" t="s">
        <v>179</v>
      </c>
    </row>
    <row r="164" spans="1:65" s="14" customFormat="1">
      <c r="B164" s="210"/>
      <c r="C164" s="211"/>
      <c r="D164" s="201" t="s">
        <v>192</v>
      </c>
      <c r="E164" s="212" t="s">
        <v>19</v>
      </c>
      <c r="F164" s="213" t="s">
        <v>519</v>
      </c>
      <c r="G164" s="211"/>
      <c r="H164" s="214">
        <v>394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192</v>
      </c>
      <c r="AU164" s="220" t="s">
        <v>189</v>
      </c>
      <c r="AV164" s="14" t="s">
        <v>14</v>
      </c>
      <c r="AW164" s="14" t="s">
        <v>35</v>
      </c>
      <c r="AX164" s="14" t="s">
        <v>74</v>
      </c>
      <c r="AY164" s="220" t="s">
        <v>179</v>
      </c>
    </row>
    <row r="165" spans="1:65" s="15" customFormat="1">
      <c r="B165" s="221"/>
      <c r="C165" s="222"/>
      <c r="D165" s="201" t="s">
        <v>192</v>
      </c>
      <c r="E165" s="223" t="s">
        <v>19</v>
      </c>
      <c r="F165" s="224" t="s">
        <v>201</v>
      </c>
      <c r="G165" s="222"/>
      <c r="H165" s="225">
        <v>969.42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192</v>
      </c>
      <c r="AU165" s="231" t="s">
        <v>189</v>
      </c>
      <c r="AV165" s="15" t="s">
        <v>188</v>
      </c>
      <c r="AW165" s="15" t="s">
        <v>35</v>
      </c>
      <c r="AX165" s="15" t="s">
        <v>81</v>
      </c>
      <c r="AY165" s="231" t="s">
        <v>179</v>
      </c>
    </row>
    <row r="166" spans="1:65" s="2" customFormat="1" ht="37.9" customHeight="1">
      <c r="A166" s="37"/>
      <c r="B166" s="38"/>
      <c r="C166" s="181" t="s">
        <v>240</v>
      </c>
      <c r="D166" s="181" t="s">
        <v>183</v>
      </c>
      <c r="E166" s="182" t="s">
        <v>520</v>
      </c>
      <c r="F166" s="183" t="s">
        <v>521</v>
      </c>
      <c r="G166" s="184" t="s">
        <v>216</v>
      </c>
      <c r="H166" s="185">
        <v>134.93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45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188</v>
      </c>
      <c r="AT166" s="192" t="s">
        <v>183</v>
      </c>
      <c r="AU166" s="192" t="s">
        <v>189</v>
      </c>
      <c r="AY166" s="20" t="s">
        <v>179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81</v>
      </c>
      <c r="BK166" s="193">
        <f>ROUND(I166*H166,2)</f>
        <v>0</v>
      </c>
      <c r="BL166" s="20" t="s">
        <v>188</v>
      </c>
      <c r="BM166" s="192" t="s">
        <v>522</v>
      </c>
    </row>
    <row r="167" spans="1:65" s="2" customFormat="1">
      <c r="A167" s="37"/>
      <c r="B167" s="38"/>
      <c r="C167" s="39"/>
      <c r="D167" s="194" t="s">
        <v>190</v>
      </c>
      <c r="E167" s="39"/>
      <c r="F167" s="195" t="s">
        <v>523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189</v>
      </c>
    </row>
    <row r="168" spans="1:65" s="13" customFormat="1">
      <c r="B168" s="199"/>
      <c r="C168" s="200"/>
      <c r="D168" s="201" t="s">
        <v>192</v>
      </c>
      <c r="E168" s="202" t="s">
        <v>19</v>
      </c>
      <c r="F168" s="203" t="s">
        <v>524</v>
      </c>
      <c r="G168" s="200"/>
      <c r="H168" s="202" t="s">
        <v>19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192</v>
      </c>
      <c r="AU168" s="209" t="s">
        <v>189</v>
      </c>
      <c r="AV168" s="13" t="s">
        <v>81</v>
      </c>
      <c r="AW168" s="13" t="s">
        <v>35</v>
      </c>
      <c r="AX168" s="13" t="s">
        <v>74</v>
      </c>
      <c r="AY168" s="209" t="s">
        <v>179</v>
      </c>
    </row>
    <row r="169" spans="1:65" s="13" customFormat="1">
      <c r="B169" s="199"/>
      <c r="C169" s="200"/>
      <c r="D169" s="201" t="s">
        <v>192</v>
      </c>
      <c r="E169" s="202" t="s">
        <v>19</v>
      </c>
      <c r="F169" s="203" t="s">
        <v>525</v>
      </c>
      <c r="G169" s="200"/>
      <c r="H169" s="202" t="s">
        <v>19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192</v>
      </c>
      <c r="AU169" s="209" t="s">
        <v>189</v>
      </c>
      <c r="AV169" s="13" t="s">
        <v>81</v>
      </c>
      <c r="AW169" s="13" t="s">
        <v>35</v>
      </c>
      <c r="AX169" s="13" t="s">
        <v>74</v>
      </c>
      <c r="AY169" s="209" t="s">
        <v>179</v>
      </c>
    </row>
    <row r="170" spans="1:65" s="14" customFormat="1">
      <c r="B170" s="210"/>
      <c r="C170" s="211"/>
      <c r="D170" s="201" t="s">
        <v>192</v>
      </c>
      <c r="E170" s="212" t="s">
        <v>19</v>
      </c>
      <c r="F170" s="213" t="s">
        <v>265</v>
      </c>
      <c r="G170" s="211"/>
      <c r="H170" s="214">
        <v>52.83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192</v>
      </c>
      <c r="AU170" s="220" t="s">
        <v>189</v>
      </c>
      <c r="AV170" s="14" t="s">
        <v>14</v>
      </c>
      <c r="AW170" s="14" t="s">
        <v>35</v>
      </c>
      <c r="AX170" s="14" t="s">
        <v>74</v>
      </c>
      <c r="AY170" s="220" t="s">
        <v>179</v>
      </c>
    </row>
    <row r="171" spans="1:65" s="13" customFormat="1">
      <c r="B171" s="199"/>
      <c r="C171" s="200"/>
      <c r="D171" s="201" t="s">
        <v>192</v>
      </c>
      <c r="E171" s="202" t="s">
        <v>19</v>
      </c>
      <c r="F171" s="203" t="s">
        <v>526</v>
      </c>
      <c r="G171" s="200"/>
      <c r="H171" s="202" t="s">
        <v>19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192</v>
      </c>
      <c r="AU171" s="209" t="s">
        <v>189</v>
      </c>
      <c r="AV171" s="13" t="s">
        <v>81</v>
      </c>
      <c r="AW171" s="13" t="s">
        <v>35</v>
      </c>
      <c r="AX171" s="13" t="s">
        <v>74</v>
      </c>
      <c r="AY171" s="209" t="s">
        <v>179</v>
      </c>
    </row>
    <row r="172" spans="1:65" s="14" customFormat="1">
      <c r="B172" s="210"/>
      <c r="C172" s="211"/>
      <c r="D172" s="201" t="s">
        <v>192</v>
      </c>
      <c r="E172" s="212" t="s">
        <v>19</v>
      </c>
      <c r="F172" s="213" t="s">
        <v>527</v>
      </c>
      <c r="G172" s="211"/>
      <c r="H172" s="214">
        <v>82.1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192</v>
      </c>
      <c r="AU172" s="220" t="s">
        <v>189</v>
      </c>
      <c r="AV172" s="14" t="s">
        <v>14</v>
      </c>
      <c r="AW172" s="14" t="s">
        <v>35</v>
      </c>
      <c r="AX172" s="14" t="s">
        <v>74</v>
      </c>
      <c r="AY172" s="220" t="s">
        <v>179</v>
      </c>
    </row>
    <row r="173" spans="1:65" s="15" customFormat="1">
      <c r="B173" s="221"/>
      <c r="C173" s="222"/>
      <c r="D173" s="201" t="s">
        <v>192</v>
      </c>
      <c r="E173" s="223" t="s">
        <v>19</v>
      </c>
      <c r="F173" s="224" t="s">
        <v>201</v>
      </c>
      <c r="G173" s="222"/>
      <c r="H173" s="225">
        <v>134.93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192</v>
      </c>
      <c r="AU173" s="231" t="s">
        <v>189</v>
      </c>
      <c r="AV173" s="15" t="s">
        <v>188</v>
      </c>
      <c r="AW173" s="15" t="s">
        <v>35</v>
      </c>
      <c r="AX173" s="15" t="s">
        <v>81</v>
      </c>
      <c r="AY173" s="231" t="s">
        <v>179</v>
      </c>
    </row>
    <row r="174" spans="1:65" s="2" customFormat="1" ht="37.9" customHeight="1">
      <c r="A174" s="37"/>
      <c r="B174" s="38"/>
      <c r="C174" s="181" t="s">
        <v>217</v>
      </c>
      <c r="D174" s="181" t="s">
        <v>183</v>
      </c>
      <c r="E174" s="182" t="s">
        <v>241</v>
      </c>
      <c r="F174" s="183" t="s">
        <v>242</v>
      </c>
      <c r="G174" s="184" t="s">
        <v>216</v>
      </c>
      <c r="H174" s="185">
        <v>144.22</v>
      </c>
      <c r="I174" s="186"/>
      <c r="J174" s="187">
        <f>ROUND(I174*H174,2)</f>
        <v>0</v>
      </c>
      <c r="K174" s="183" t="s">
        <v>187</v>
      </c>
      <c r="L174" s="42"/>
      <c r="M174" s="188" t="s">
        <v>19</v>
      </c>
      <c r="N174" s="189" t="s">
        <v>45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188</v>
      </c>
      <c r="AT174" s="192" t="s">
        <v>183</v>
      </c>
      <c r="AU174" s="192" t="s">
        <v>189</v>
      </c>
      <c r="AY174" s="20" t="s">
        <v>179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81</v>
      </c>
      <c r="BK174" s="193">
        <f>ROUND(I174*H174,2)</f>
        <v>0</v>
      </c>
      <c r="BL174" s="20" t="s">
        <v>188</v>
      </c>
      <c r="BM174" s="192" t="s">
        <v>528</v>
      </c>
    </row>
    <row r="175" spans="1:65" s="2" customFormat="1">
      <c r="A175" s="37"/>
      <c r="B175" s="38"/>
      <c r="C175" s="39"/>
      <c r="D175" s="194" t="s">
        <v>190</v>
      </c>
      <c r="E175" s="39"/>
      <c r="F175" s="195" t="s">
        <v>244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190</v>
      </c>
      <c r="AU175" s="20" t="s">
        <v>189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245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189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4" customFormat="1">
      <c r="B177" s="210"/>
      <c r="C177" s="211"/>
      <c r="D177" s="201" t="s">
        <v>192</v>
      </c>
      <c r="E177" s="212" t="s">
        <v>19</v>
      </c>
      <c r="F177" s="213" t="s">
        <v>529</v>
      </c>
      <c r="G177" s="211"/>
      <c r="H177" s="214">
        <v>144.22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192</v>
      </c>
      <c r="AU177" s="220" t="s">
        <v>189</v>
      </c>
      <c r="AV177" s="14" t="s">
        <v>14</v>
      </c>
      <c r="AW177" s="14" t="s">
        <v>35</v>
      </c>
      <c r="AX177" s="14" t="s">
        <v>74</v>
      </c>
      <c r="AY177" s="220" t="s">
        <v>179</v>
      </c>
    </row>
    <row r="178" spans="1:65" s="15" customFormat="1">
      <c r="B178" s="221"/>
      <c r="C178" s="222"/>
      <c r="D178" s="201" t="s">
        <v>192</v>
      </c>
      <c r="E178" s="223" t="s">
        <v>19</v>
      </c>
      <c r="F178" s="224" t="s">
        <v>201</v>
      </c>
      <c r="G178" s="222"/>
      <c r="H178" s="225">
        <v>144.22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192</v>
      </c>
      <c r="AU178" s="231" t="s">
        <v>189</v>
      </c>
      <c r="AV178" s="15" t="s">
        <v>188</v>
      </c>
      <c r="AW178" s="15" t="s">
        <v>35</v>
      </c>
      <c r="AX178" s="15" t="s">
        <v>81</v>
      </c>
      <c r="AY178" s="231" t="s">
        <v>179</v>
      </c>
    </row>
    <row r="179" spans="1:65" s="2" customFormat="1" ht="24.2" customHeight="1">
      <c r="A179" s="37"/>
      <c r="B179" s="38"/>
      <c r="C179" s="181" t="s">
        <v>256</v>
      </c>
      <c r="D179" s="181" t="s">
        <v>183</v>
      </c>
      <c r="E179" s="182" t="s">
        <v>247</v>
      </c>
      <c r="F179" s="183" t="s">
        <v>248</v>
      </c>
      <c r="G179" s="184" t="s">
        <v>216</v>
      </c>
      <c r="H179" s="185">
        <v>619.54999999999995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45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189</v>
      </c>
      <c r="AY179" s="20" t="s">
        <v>179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81</v>
      </c>
      <c r="BK179" s="193">
        <f>ROUND(I179*H179,2)</f>
        <v>0</v>
      </c>
      <c r="BL179" s="20" t="s">
        <v>188</v>
      </c>
      <c r="BM179" s="192" t="s">
        <v>530</v>
      </c>
    </row>
    <row r="180" spans="1:65" s="2" customFormat="1">
      <c r="A180" s="37"/>
      <c r="B180" s="38"/>
      <c r="C180" s="39"/>
      <c r="D180" s="194" t="s">
        <v>190</v>
      </c>
      <c r="E180" s="39"/>
      <c r="F180" s="195" t="s">
        <v>250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189</v>
      </c>
    </row>
    <row r="181" spans="1:65" s="13" customFormat="1">
      <c r="B181" s="199"/>
      <c r="C181" s="200"/>
      <c r="D181" s="201" t="s">
        <v>192</v>
      </c>
      <c r="E181" s="202" t="s">
        <v>19</v>
      </c>
      <c r="F181" s="203" t="s">
        <v>531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192</v>
      </c>
      <c r="AU181" s="209" t="s">
        <v>189</v>
      </c>
      <c r="AV181" s="13" t="s">
        <v>81</v>
      </c>
      <c r="AW181" s="13" t="s">
        <v>35</v>
      </c>
      <c r="AX181" s="13" t="s">
        <v>74</v>
      </c>
      <c r="AY181" s="209" t="s">
        <v>179</v>
      </c>
    </row>
    <row r="182" spans="1:65" s="13" customFormat="1">
      <c r="B182" s="199"/>
      <c r="C182" s="200"/>
      <c r="D182" s="201" t="s">
        <v>192</v>
      </c>
      <c r="E182" s="202" t="s">
        <v>19</v>
      </c>
      <c r="F182" s="203" t="s">
        <v>198</v>
      </c>
      <c r="G182" s="200"/>
      <c r="H182" s="202" t="s">
        <v>19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192</v>
      </c>
      <c r="AU182" s="209" t="s">
        <v>189</v>
      </c>
      <c r="AV182" s="13" t="s">
        <v>81</v>
      </c>
      <c r="AW182" s="13" t="s">
        <v>35</v>
      </c>
      <c r="AX182" s="13" t="s">
        <v>74</v>
      </c>
      <c r="AY182" s="209" t="s">
        <v>179</v>
      </c>
    </row>
    <row r="183" spans="1:65" s="13" customFormat="1">
      <c r="B183" s="199"/>
      <c r="C183" s="200"/>
      <c r="D183" s="201" t="s">
        <v>192</v>
      </c>
      <c r="E183" s="202" t="s">
        <v>19</v>
      </c>
      <c r="F183" s="203" t="s">
        <v>532</v>
      </c>
      <c r="G183" s="200"/>
      <c r="H183" s="202" t="s">
        <v>19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192</v>
      </c>
      <c r="AU183" s="209" t="s">
        <v>189</v>
      </c>
      <c r="AV183" s="13" t="s">
        <v>81</v>
      </c>
      <c r="AW183" s="13" t="s">
        <v>35</v>
      </c>
      <c r="AX183" s="13" t="s">
        <v>74</v>
      </c>
      <c r="AY183" s="209" t="s">
        <v>179</v>
      </c>
    </row>
    <row r="184" spans="1:65" s="13" customFormat="1">
      <c r="B184" s="199"/>
      <c r="C184" s="200"/>
      <c r="D184" s="201" t="s">
        <v>192</v>
      </c>
      <c r="E184" s="202" t="s">
        <v>19</v>
      </c>
      <c r="F184" s="203" t="s">
        <v>533</v>
      </c>
      <c r="G184" s="200"/>
      <c r="H184" s="202" t="s">
        <v>19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192</v>
      </c>
      <c r="AU184" s="209" t="s">
        <v>189</v>
      </c>
      <c r="AV184" s="13" t="s">
        <v>81</v>
      </c>
      <c r="AW184" s="13" t="s">
        <v>35</v>
      </c>
      <c r="AX184" s="13" t="s">
        <v>74</v>
      </c>
      <c r="AY184" s="209" t="s">
        <v>179</v>
      </c>
    </row>
    <row r="185" spans="1:65" s="14" customFormat="1">
      <c r="B185" s="210"/>
      <c r="C185" s="211"/>
      <c r="D185" s="201" t="s">
        <v>192</v>
      </c>
      <c r="E185" s="212" t="s">
        <v>19</v>
      </c>
      <c r="F185" s="213" t="s">
        <v>534</v>
      </c>
      <c r="G185" s="211"/>
      <c r="H185" s="214">
        <v>287.70999999999998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192</v>
      </c>
      <c r="AU185" s="220" t="s">
        <v>189</v>
      </c>
      <c r="AV185" s="14" t="s">
        <v>14</v>
      </c>
      <c r="AW185" s="14" t="s">
        <v>35</v>
      </c>
      <c r="AX185" s="14" t="s">
        <v>74</v>
      </c>
      <c r="AY185" s="220" t="s">
        <v>179</v>
      </c>
    </row>
    <row r="186" spans="1:65" s="13" customFormat="1">
      <c r="B186" s="199"/>
      <c r="C186" s="200"/>
      <c r="D186" s="201" t="s">
        <v>192</v>
      </c>
      <c r="E186" s="202" t="s">
        <v>19</v>
      </c>
      <c r="F186" s="203" t="s">
        <v>535</v>
      </c>
      <c r="G186" s="200"/>
      <c r="H186" s="202" t="s">
        <v>19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192</v>
      </c>
      <c r="AU186" s="209" t="s">
        <v>189</v>
      </c>
      <c r="AV186" s="13" t="s">
        <v>81</v>
      </c>
      <c r="AW186" s="13" t="s">
        <v>35</v>
      </c>
      <c r="AX186" s="13" t="s">
        <v>74</v>
      </c>
      <c r="AY186" s="209" t="s">
        <v>179</v>
      </c>
    </row>
    <row r="187" spans="1:65" s="13" customFormat="1">
      <c r="B187" s="199"/>
      <c r="C187" s="200"/>
      <c r="D187" s="201" t="s">
        <v>192</v>
      </c>
      <c r="E187" s="202" t="s">
        <v>19</v>
      </c>
      <c r="F187" s="203" t="s">
        <v>536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192</v>
      </c>
      <c r="AU187" s="209" t="s">
        <v>189</v>
      </c>
      <c r="AV187" s="13" t="s">
        <v>81</v>
      </c>
      <c r="AW187" s="13" t="s">
        <v>35</v>
      </c>
      <c r="AX187" s="13" t="s">
        <v>74</v>
      </c>
      <c r="AY187" s="209" t="s">
        <v>179</v>
      </c>
    </row>
    <row r="188" spans="1:65" s="14" customFormat="1">
      <c r="B188" s="210"/>
      <c r="C188" s="211"/>
      <c r="D188" s="201" t="s">
        <v>192</v>
      </c>
      <c r="E188" s="212" t="s">
        <v>19</v>
      </c>
      <c r="F188" s="213" t="s">
        <v>537</v>
      </c>
      <c r="G188" s="211"/>
      <c r="H188" s="214">
        <v>134.84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192</v>
      </c>
      <c r="AU188" s="220" t="s">
        <v>189</v>
      </c>
      <c r="AV188" s="14" t="s">
        <v>14</v>
      </c>
      <c r="AW188" s="14" t="s">
        <v>35</v>
      </c>
      <c r="AX188" s="14" t="s">
        <v>74</v>
      </c>
      <c r="AY188" s="220" t="s">
        <v>179</v>
      </c>
    </row>
    <row r="189" spans="1:65" s="13" customFormat="1">
      <c r="B189" s="199"/>
      <c r="C189" s="200"/>
      <c r="D189" s="201" t="s">
        <v>192</v>
      </c>
      <c r="E189" s="202" t="s">
        <v>19</v>
      </c>
      <c r="F189" s="203" t="s">
        <v>538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189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4" customFormat="1">
      <c r="B190" s="210"/>
      <c r="C190" s="211"/>
      <c r="D190" s="201" t="s">
        <v>192</v>
      </c>
      <c r="E190" s="212" t="s">
        <v>19</v>
      </c>
      <c r="F190" s="213" t="s">
        <v>539</v>
      </c>
      <c r="G190" s="211"/>
      <c r="H190" s="214">
        <v>197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192</v>
      </c>
      <c r="AU190" s="220" t="s">
        <v>189</v>
      </c>
      <c r="AV190" s="14" t="s">
        <v>14</v>
      </c>
      <c r="AW190" s="14" t="s">
        <v>35</v>
      </c>
      <c r="AX190" s="14" t="s">
        <v>74</v>
      </c>
      <c r="AY190" s="220" t="s">
        <v>179</v>
      </c>
    </row>
    <row r="191" spans="1:65" s="15" customFormat="1">
      <c r="B191" s="221"/>
      <c r="C191" s="222"/>
      <c r="D191" s="201" t="s">
        <v>192</v>
      </c>
      <c r="E191" s="223" t="s">
        <v>19</v>
      </c>
      <c r="F191" s="224" t="s">
        <v>201</v>
      </c>
      <c r="G191" s="222"/>
      <c r="H191" s="225">
        <v>619.54999999999995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192</v>
      </c>
      <c r="AU191" s="231" t="s">
        <v>189</v>
      </c>
      <c r="AV191" s="15" t="s">
        <v>188</v>
      </c>
      <c r="AW191" s="15" t="s">
        <v>35</v>
      </c>
      <c r="AX191" s="15" t="s">
        <v>81</v>
      </c>
      <c r="AY191" s="231" t="s">
        <v>179</v>
      </c>
    </row>
    <row r="192" spans="1:65" s="12" customFormat="1" ht="20.85" customHeight="1">
      <c r="B192" s="165"/>
      <c r="C192" s="166"/>
      <c r="D192" s="167" t="s">
        <v>73</v>
      </c>
      <c r="E192" s="179" t="s">
        <v>254</v>
      </c>
      <c r="F192" s="179" t="s">
        <v>255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SUM(P193:P225)</f>
        <v>0</v>
      </c>
      <c r="Q192" s="173"/>
      <c r="R192" s="174">
        <f>SUM(R193:R225)</f>
        <v>330.36</v>
      </c>
      <c r="S192" s="173"/>
      <c r="T192" s="175">
        <f>SUM(T193:T225)</f>
        <v>0</v>
      </c>
      <c r="AR192" s="176" t="s">
        <v>81</v>
      </c>
      <c r="AT192" s="177" t="s">
        <v>73</v>
      </c>
      <c r="AU192" s="177" t="s">
        <v>14</v>
      </c>
      <c r="AY192" s="176" t="s">
        <v>179</v>
      </c>
      <c r="BK192" s="178">
        <f>SUM(BK193:BK225)</f>
        <v>0</v>
      </c>
    </row>
    <row r="193" spans="1:65" s="2" customFormat="1" ht="24.2" customHeight="1">
      <c r="A193" s="37"/>
      <c r="B193" s="38"/>
      <c r="C193" s="181" t="s">
        <v>225</v>
      </c>
      <c r="D193" s="181" t="s">
        <v>183</v>
      </c>
      <c r="E193" s="182" t="s">
        <v>540</v>
      </c>
      <c r="F193" s="183" t="s">
        <v>541</v>
      </c>
      <c r="G193" s="184" t="s">
        <v>216</v>
      </c>
      <c r="H193" s="185">
        <v>621.33000000000004</v>
      </c>
      <c r="I193" s="186"/>
      <c r="J193" s="187">
        <f>ROUND(I193*H193,2)</f>
        <v>0</v>
      </c>
      <c r="K193" s="183" t="s">
        <v>187</v>
      </c>
      <c r="L193" s="42"/>
      <c r="M193" s="188" t="s">
        <v>19</v>
      </c>
      <c r="N193" s="189" t="s">
        <v>45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188</v>
      </c>
      <c r="AT193" s="192" t="s">
        <v>183</v>
      </c>
      <c r="AU193" s="192" t="s">
        <v>189</v>
      </c>
      <c r="AY193" s="20" t="s">
        <v>179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81</v>
      </c>
      <c r="BK193" s="193">
        <f>ROUND(I193*H193,2)</f>
        <v>0</v>
      </c>
      <c r="BL193" s="20" t="s">
        <v>188</v>
      </c>
      <c r="BM193" s="192" t="s">
        <v>542</v>
      </c>
    </row>
    <row r="194" spans="1:65" s="2" customFormat="1">
      <c r="A194" s="37"/>
      <c r="B194" s="38"/>
      <c r="C194" s="39"/>
      <c r="D194" s="194" t="s">
        <v>190</v>
      </c>
      <c r="E194" s="39"/>
      <c r="F194" s="195" t="s">
        <v>543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190</v>
      </c>
      <c r="AU194" s="20" t="s">
        <v>189</v>
      </c>
    </row>
    <row r="195" spans="1:65" s="13" customFormat="1">
      <c r="B195" s="199"/>
      <c r="C195" s="200"/>
      <c r="D195" s="201" t="s">
        <v>192</v>
      </c>
      <c r="E195" s="202" t="s">
        <v>19</v>
      </c>
      <c r="F195" s="203" t="s">
        <v>544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189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1:65" s="14" customFormat="1">
      <c r="B196" s="210"/>
      <c r="C196" s="211"/>
      <c r="D196" s="201" t="s">
        <v>192</v>
      </c>
      <c r="E196" s="212" t="s">
        <v>19</v>
      </c>
      <c r="F196" s="213" t="s">
        <v>545</v>
      </c>
      <c r="G196" s="211"/>
      <c r="H196" s="214">
        <v>422.55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192</v>
      </c>
      <c r="AU196" s="220" t="s">
        <v>189</v>
      </c>
      <c r="AV196" s="14" t="s">
        <v>14</v>
      </c>
      <c r="AW196" s="14" t="s">
        <v>35</v>
      </c>
      <c r="AX196" s="14" t="s">
        <v>74</v>
      </c>
      <c r="AY196" s="220" t="s">
        <v>179</v>
      </c>
    </row>
    <row r="197" spans="1:65" s="13" customFormat="1">
      <c r="B197" s="199"/>
      <c r="C197" s="200"/>
      <c r="D197" s="201" t="s">
        <v>192</v>
      </c>
      <c r="E197" s="202" t="s">
        <v>19</v>
      </c>
      <c r="F197" s="203" t="s">
        <v>546</v>
      </c>
      <c r="G197" s="200"/>
      <c r="H197" s="202" t="s">
        <v>19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192</v>
      </c>
      <c r="AU197" s="209" t="s">
        <v>189</v>
      </c>
      <c r="AV197" s="13" t="s">
        <v>81</v>
      </c>
      <c r="AW197" s="13" t="s">
        <v>35</v>
      </c>
      <c r="AX197" s="13" t="s">
        <v>74</v>
      </c>
      <c r="AY197" s="209" t="s">
        <v>179</v>
      </c>
    </row>
    <row r="198" spans="1:65" s="14" customFormat="1">
      <c r="B198" s="210"/>
      <c r="C198" s="211"/>
      <c r="D198" s="201" t="s">
        <v>192</v>
      </c>
      <c r="E198" s="212" t="s">
        <v>19</v>
      </c>
      <c r="F198" s="213" t="s">
        <v>547</v>
      </c>
      <c r="G198" s="211"/>
      <c r="H198" s="214">
        <v>11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192</v>
      </c>
      <c r="AU198" s="220" t="s">
        <v>189</v>
      </c>
      <c r="AV198" s="14" t="s">
        <v>14</v>
      </c>
      <c r="AW198" s="14" t="s">
        <v>35</v>
      </c>
      <c r="AX198" s="14" t="s">
        <v>74</v>
      </c>
      <c r="AY198" s="220" t="s">
        <v>179</v>
      </c>
    </row>
    <row r="199" spans="1:65" s="13" customFormat="1">
      <c r="B199" s="199"/>
      <c r="C199" s="200"/>
      <c r="D199" s="201" t="s">
        <v>192</v>
      </c>
      <c r="E199" s="202" t="s">
        <v>19</v>
      </c>
      <c r="F199" s="203" t="s">
        <v>548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192</v>
      </c>
      <c r="AU199" s="209" t="s">
        <v>189</v>
      </c>
      <c r="AV199" s="13" t="s">
        <v>81</v>
      </c>
      <c r="AW199" s="13" t="s">
        <v>35</v>
      </c>
      <c r="AX199" s="13" t="s">
        <v>74</v>
      </c>
      <c r="AY199" s="209" t="s">
        <v>179</v>
      </c>
    </row>
    <row r="200" spans="1:65" s="14" customFormat="1">
      <c r="B200" s="210"/>
      <c r="C200" s="211"/>
      <c r="D200" s="201" t="s">
        <v>192</v>
      </c>
      <c r="E200" s="212" t="s">
        <v>19</v>
      </c>
      <c r="F200" s="213" t="s">
        <v>549</v>
      </c>
      <c r="G200" s="211"/>
      <c r="H200" s="214">
        <v>22.6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192</v>
      </c>
      <c r="AU200" s="220" t="s">
        <v>189</v>
      </c>
      <c r="AV200" s="14" t="s">
        <v>14</v>
      </c>
      <c r="AW200" s="14" t="s">
        <v>35</v>
      </c>
      <c r="AX200" s="14" t="s">
        <v>74</v>
      </c>
      <c r="AY200" s="220" t="s">
        <v>179</v>
      </c>
    </row>
    <row r="201" spans="1:65" s="13" customFormat="1">
      <c r="B201" s="199"/>
      <c r="C201" s="200"/>
      <c r="D201" s="201" t="s">
        <v>192</v>
      </c>
      <c r="E201" s="202" t="s">
        <v>19</v>
      </c>
      <c r="F201" s="203" t="s">
        <v>550</v>
      </c>
      <c r="G201" s="200"/>
      <c r="H201" s="202" t="s">
        <v>19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192</v>
      </c>
      <c r="AU201" s="209" t="s">
        <v>189</v>
      </c>
      <c r="AV201" s="13" t="s">
        <v>81</v>
      </c>
      <c r="AW201" s="13" t="s">
        <v>35</v>
      </c>
      <c r="AX201" s="13" t="s">
        <v>74</v>
      </c>
      <c r="AY201" s="209" t="s">
        <v>179</v>
      </c>
    </row>
    <row r="202" spans="1:65" s="14" customFormat="1">
      <c r="B202" s="210"/>
      <c r="C202" s="211"/>
      <c r="D202" s="201" t="s">
        <v>192</v>
      </c>
      <c r="E202" s="212" t="s">
        <v>19</v>
      </c>
      <c r="F202" s="213" t="s">
        <v>551</v>
      </c>
      <c r="G202" s="211"/>
      <c r="H202" s="214">
        <v>165.18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192</v>
      </c>
      <c r="AU202" s="220" t="s">
        <v>189</v>
      </c>
      <c r="AV202" s="14" t="s">
        <v>14</v>
      </c>
      <c r="AW202" s="14" t="s">
        <v>35</v>
      </c>
      <c r="AX202" s="14" t="s">
        <v>74</v>
      </c>
      <c r="AY202" s="220" t="s">
        <v>179</v>
      </c>
    </row>
    <row r="203" spans="1:65" s="15" customFormat="1">
      <c r="B203" s="221"/>
      <c r="C203" s="222"/>
      <c r="D203" s="201" t="s">
        <v>192</v>
      </c>
      <c r="E203" s="223" t="s">
        <v>19</v>
      </c>
      <c r="F203" s="224" t="s">
        <v>201</v>
      </c>
      <c r="G203" s="222"/>
      <c r="H203" s="225">
        <v>621.33000000000004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192</v>
      </c>
      <c r="AU203" s="231" t="s">
        <v>189</v>
      </c>
      <c r="AV203" s="15" t="s">
        <v>188</v>
      </c>
      <c r="AW203" s="15" t="s">
        <v>35</v>
      </c>
      <c r="AX203" s="15" t="s">
        <v>81</v>
      </c>
      <c r="AY203" s="231" t="s">
        <v>179</v>
      </c>
    </row>
    <row r="204" spans="1:65" s="2" customFormat="1" ht="16.5" customHeight="1">
      <c r="A204" s="37"/>
      <c r="B204" s="38"/>
      <c r="C204" s="243" t="s">
        <v>181</v>
      </c>
      <c r="D204" s="243" t="s">
        <v>289</v>
      </c>
      <c r="E204" s="244" t="s">
        <v>552</v>
      </c>
      <c r="F204" s="245" t="s">
        <v>553</v>
      </c>
      <c r="G204" s="246" t="s">
        <v>269</v>
      </c>
      <c r="H204" s="247">
        <v>330.36</v>
      </c>
      <c r="I204" s="248"/>
      <c r="J204" s="249">
        <f>ROUND(I204*H204,2)</f>
        <v>0</v>
      </c>
      <c r="K204" s="245" t="s">
        <v>187</v>
      </c>
      <c r="L204" s="250"/>
      <c r="M204" s="251" t="s">
        <v>19</v>
      </c>
      <c r="N204" s="252" t="s">
        <v>45</v>
      </c>
      <c r="O204" s="67"/>
      <c r="P204" s="190">
        <f>O204*H204</f>
        <v>0</v>
      </c>
      <c r="Q204" s="190">
        <v>1</v>
      </c>
      <c r="R204" s="190">
        <f>Q204*H204</f>
        <v>330.36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217</v>
      </c>
      <c r="AT204" s="192" t="s">
        <v>289</v>
      </c>
      <c r="AU204" s="192" t="s">
        <v>189</v>
      </c>
      <c r="AY204" s="20" t="s">
        <v>179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81</v>
      </c>
      <c r="BK204" s="193">
        <f>ROUND(I204*H204,2)</f>
        <v>0</v>
      </c>
      <c r="BL204" s="20" t="s">
        <v>188</v>
      </c>
      <c r="BM204" s="192" t="s">
        <v>554</v>
      </c>
    </row>
    <row r="205" spans="1:65" s="2" customFormat="1" ht="19.5">
      <c r="A205" s="37"/>
      <c r="B205" s="38"/>
      <c r="C205" s="39"/>
      <c r="D205" s="201" t="s">
        <v>326</v>
      </c>
      <c r="E205" s="39"/>
      <c r="F205" s="253" t="s">
        <v>356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326</v>
      </c>
      <c r="AU205" s="20" t="s">
        <v>189</v>
      </c>
    </row>
    <row r="206" spans="1:65" s="13" customFormat="1">
      <c r="B206" s="199"/>
      <c r="C206" s="200"/>
      <c r="D206" s="201" t="s">
        <v>192</v>
      </c>
      <c r="E206" s="202" t="s">
        <v>19</v>
      </c>
      <c r="F206" s="203" t="s">
        <v>555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192</v>
      </c>
      <c r="AU206" s="209" t="s">
        <v>189</v>
      </c>
      <c r="AV206" s="13" t="s">
        <v>81</v>
      </c>
      <c r="AW206" s="13" t="s">
        <v>35</v>
      </c>
      <c r="AX206" s="13" t="s">
        <v>74</v>
      </c>
      <c r="AY206" s="209" t="s">
        <v>179</v>
      </c>
    </row>
    <row r="207" spans="1:65" s="14" customFormat="1">
      <c r="B207" s="210"/>
      <c r="C207" s="211"/>
      <c r="D207" s="201" t="s">
        <v>192</v>
      </c>
      <c r="E207" s="212" t="s">
        <v>19</v>
      </c>
      <c r="F207" s="213" t="s">
        <v>551</v>
      </c>
      <c r="G207" s="211"/>
      <c r="H207" s="214">
        <v>165.18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192</v>
      </c>
      <c r="AU207" s="220" t="s">
        <v>189</v>
      </c>
      <c r="AV207" s="14" t="s">
        <v>14</v>
      </c>
      <c r="AW207" s="14" t="s">
        <v>35</v>
      </c>
      <c r="AX207" s="14" t="s">
        <v>74</v>
      </c>
      <c r="AY207" s="220" t="s">
        <v>179</v>
      </c>
    </row>
    <row r="208" spans="1:65" s="15" customFormat="1">
      <c r="B208" s="221"/>
      <c r="C208" s="222"/>
      <c r="D208" s="201" t="s">
        <v>192</v>
      </c>
      <c r="E208" s="223" t="s">
        <v>19</v>
      </c>
      <c r="F208" s="224" t="s">
        <v>201</v>
      </c>
      <c r="G208" s="222"/>
      <c r="H208" s="225">
        <v>165.18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192</v>
      </c>
      <c r="AU208" s="231" t="s">
        <v>189</v>
      </c>
      <c r="AV208" s="15" t="s">
        <v>188</v>
      </c>
      <c r="AW208" s="15" t="s">
        <v>35</v>
      </c>
      <c r="AX208" s="15" t="s">
        <v>74</v>
      </c>
      <c r="AY208" s="231" t="s">
        <v>179</v>
      </c>
    </row>
    <row r="209" spans="1:65" s="14" customFormat="1">
      <c r="B209" s="210"/>
      <c r="C209" s="211"/>
      <c r="D209" s="201" t="s">
        <v>192</v>
      </c>
      <c r="E209" s="212" t="s">
        <v>19</v>
      </c>
      <c r="F209" s="213" t="s">
        <v>556</v>
      </c>
      <c r="G209" s="211"/>
      <c r="H209" s="214">
        <v>330.36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192</v>
      </c>
      <c r="AU209" s="220" t="s">
        <v>189</v>
      </c>
      <c r="AV209" s="14" t="s">
        <v>14</v>
      </c>
      <c r="AW209" s="14" t="s">
        <v>35</v>
      </c>
      <c r="AX209" s="14" t="s">
        <v>81</v>
      </c>
      <c r="AY209" s="220" t="s">
        <v>179</v>
      </c>
    </row>
    <row r="210" spans="1:65" s="2" customFormat="1" ht="24.2" customHeight="1">
      <c r="A210" s="37"/>
      <c r="B210" s="38"/>
      <c r="C210" s="181" t="s">
        <v>207</v>
      </c>
      <c r="D210" s="181" t="s">
        <v>183</v>
      </c>
      <c r="E210" s="182" t="s">
        <v>257</v>
      </c>
      <c r="F210" s="183" t="s">
        <v>258</v>
      </c>
      <c r="G210" s="184" t="s">
        <v>216</v>
      </c>
      <c r="H210" s="185">
        <v>628.92999999999995</v>
      </c>
      <c r="I210" s="186"/>
      <c r="J210" s="187">
        <f>ROUND(I210*H210,2)</f>
        <v>0</v>
      </c>
      <c r="K210" s="183" t="s">
        <v>187</v>
      </c>
      <c r="L210" s="42"/>
      <c r="M210" s="188" t="s">
        <v>19</v>
      </c>
      <c r="N210" s="189" t="s">
        <v>45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188</v>
      </c>
      <c r="AT210" s="192" t="s">
        <v>183</v>
      </c>
      <c r="AU210" s="192" t="s">
        <v>189</v>
      </c>
      <c r="AY210" s="20" t="s">
        <v>179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81</v>
      </c>
      <c r="BK210" s="193">
        <f>ROUND(I210*H210,2)</f>
        <v>0</v>
      </c>
      <c r="BL210" s="20" t="s">
        <v>188</v>
      </c>
      <c r="BM210" s="192" t="s">
        <v>288</v>
      </c>
    </row>
    <row r="211" spans="1:65" s="2" customFormat="1">
      <c r="A211" s="37"/>
      <c r="B211" s="38"/>
      <c r="C211" s="39"/>
      <c r="D211" s="194" t="s">
        <v>190</v>
      </c>
      <c r="E211" s="39"/>
      <c r="F211" s="195" t="s">
        <v>259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190</v>
      </c>
      <c r="AU211" s="20" t="s">
        <v>189</v>
      </c>
    </row>
    <row r="212" spans="1:65" s="13" customFormat="1">
      <c r="B212" s="199"/>
      <c r="C212" s="200"/>
      <c r="D212" s="201" t="s">
        <v>192</v>
      </c>
      <c r="E212" s="202" t="s">
        <v>19</v>
      </c>
      <c r="F212" s="203" t="s">
        <v>260</v>
      </c>
      <c r="G212" s="200"/>
      <c r="H212" s="202" t="s">
        <v>19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192</v>
      </c>
      <c r="AU212" s="209" t="s">
        <v>189</v>
      </c>
      <c r="AV212" s="13" t="s">
        <v>81</v>
      </c>
      <c r="AW212" s="13" t="s">
        <v>35</v>
      </c>
      <c r="AX212" s="13" t="s">
        <v>74</v>
      </c>
      <c r="AY212" s="209" t="s">
        <v>179</v>
      </c>
    </row>
    <row r="213" spans="1:65" s="14" customFormat="1">
      <c r="B213" s="210"/>
      <c r="C213" s="211"/>
      <c r="D213" s="201" t="s">
        <v>192</v>
      </c>
      <c r="E213" s="212" t="s">
        <v>19</v>
      </c>
      <c r="F213" s="213" t="s">
        <v>557</v>
      </c>
      <c r="G213" s="211"/>
      <c r="H213" s="214">
        <v>144.22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192</v>
      </c>
      <c r="AU213" s="220" t="s">
        <v>189</v>
      </c>
      <c r="AV213" s="14" t="s">
        <v>14</v>
      </c>
      <c r="AW213" s="14" t="s">
        <v>35</v>
      </c>
      <c r="AX213" s="14" t="s">
        <v>74</v>
      </c>
      <c r="AY213" s="220" t="s">
        <v>179</v>
      </c>
    </row>
    <row r="214" spans="1:65" s="16" customFormat="1">
      <c r="B214" s="232"/>
      <c r="C214" s="233"/>
      <c r="D214" s="201" t="s">
        <v>192</v>
      </c>
      <c r="E214" s="234" t="s">
        <v>19</v>
      </c>
      <c r="F214" s="235" t="s">
        <v>262</v>
      </c>
      <c r="G214" s="233"/>
      <c r="H214" s="236">
        <v>144.22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192</v>
      </c>
      <c r="AU214" s="242" t="s">
        <v>189</v>
      </c>
      <c r="AV214" s="16" t="s">
        <v>189</v>
      </c>
      <c r="AW214" s="16" t="s">
        <v>35</v>
      </c>
      <c r="AX214" s="16" t="s">
        <v>74</v>
      </c>
      <c r="AY214" s="242" t="s">
        <v>179</v>
      </c>
    </row>
    <row r="215" spans="1:65" s="13" customFormat="1">
      <c r="B215" s="199"/>
      <c r="C215" s="200"/>
      <c r="D215" s="201" t="s">
        <v>192</v>
      </c>
      <c r="E215" s="202" t="s">
        <v>19</v>
      </c>
      <c r="F215" s="203" t="s">
        <v>263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192</v>
      </c>
      <c r="AU215" s="209" t="s">
        <v>189</v>
      </c>
      <c r="AV215" s="13" t="s">
        <v>81</v>
      </c>
      <c r="AW215" s="13" t="s">
        <v>35</v>
      </c>
      <c r="AX215" s="13" t="s">
        <v>74</v>
      </c>
      <c r="AY215" s="209" t="s">
        <v>179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264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189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4" customFormat="1">
      <c r="B217" s="210"/>
      <c r="C217" s="211"/>
      <c r="D217" s="201" t="s">
        <v>192</v>
      </c>
      <c r="E217" s="212" t="s">
        <v>19</v>
      </c>
      <c r="F217" s="213" t="s">
        <v>534</v>
      </c>
      <c r="G217" s="211"/>
      <c r="H217" s="214">
        <v>287.70999999999998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192</v>
      </c>
      <c r="AU217" s="220" t="s">
        <v>189</v>
      </c>
      <c r="AV217" s="14" t="s">
        <v>14</v>
      </c>
      <c r="AW217" s="14" t="s">
        <v>35</v>
      </c>
      <c r="AX217" s="14" t="s">
        <v>74</v>
      </c>
      <c r="AY217" s="220" t="s">
        <v>179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266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189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4" customFormat="1">
      <c r="B219" s="210"/>
      <c r="C219" s="211"/>
      <c r="D219" s="201" t="s">
        <v>192</v>
      </c>
      <c r="E219" s="212" t="s">
        <v>19</v>
      </c>
      <c r="F219" s="213" t="s">
        <v>539</v>
      </c>
      <c r="G219" s="211"/>
      <c r="H219" s="214">
        <v>197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192</v>
      </c>
      <c r="AU219" s="220" t="s">
        <v>189</v>
      </c>
      <c r="AV219" s="14" t="s">
        <v>14</v>
      </c>
      <c r="AW219" s="14" t="s">
        <v>35</v>
      </c>
      <c r="AX219" s="14" t="s">
        <v>74</v>
      </c>
      <c r="AY219" s="220" t="s">
        <v>179</v>
      </c>
    </row>
    <row r="220" spans="1:65" s="16" customFormat="1">
      <c r="B220" s="232"/>
      <c r="C220" s="233"/>
      <c r="D220" s="201" t="s">
        <v>192</v>
      </c>
      <c r="E220" s="234" t="s">
        <v>19</v>
      </c>
      <c r="F220" s="235" t="s">
        <v>262</v>
      </c>
      <c r="G220" s="233"/>
      <c r="H220" s="236">
        <v>484.71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192</v>
      </c>
      <c r="AU220" s="242" t="s">
        <v>189</v>
      </c>
      <c r="AV220" s="16" t="s">
        <v>189</v>
      </c>
      <c r="AW220" s="16" t="s">
        <v>35</v>
      </c>
      <c r="AX220" s="16" t="s">
        <v>74</v>
      </c>
      <c r="AY220" s="242" t="s">
        <v>179</v>
      </c>
    </row>
    <row r="221" spans="1:65" s="15" customFormat="1">
      <c r="B221" s="221"/>
      <c r="C221" s="222"/>
      <c r="D221" s="201" t="s">
        <v>192</v>
      </c>
      <c r="E221" s="223" t="s">
        <v>19</v>
      </c>
      <c r="F221" s="224" t="s">
        <v>201</v>
      </c>
      <c r="G221" s="222"/>
      <c r="H221" s="225">
        <v>628.92999999999995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192</v>
      </c>
      <c r="AU221" s="231" t="s">
        <v>189</v>
      </c>
      <c r="AV221" s="15" t="s">
        <v>188</v>
      </c>
      <c r="AW221" s="15" t="s">
        <v>35</v>
      </c>
      <c r="AX221" s="15" t="s">
        <v>81</v>
      </c>
      <c r="AY221" s="231" t="s">
        <v>179</v>
      </c>
    </row>
    <row r="222" spans="1:65" s="2" customFormat="1" ht="24.2" customHeight="1">
      <c r="A222" s="37"/>
      <c r="B222" s="38"/>
      <c r="C222" s="181" t="s">
        <v>220</v>
      </c>
      <c r="D222" s="181" t="s">
        <v>183</v>
      </c>
      <c r="E222" s="182" t="s">
        <v>267</v>
      </c>
      <c r="F222" s="183" t="s">
        <v>268</v>
      </c>
      <c r="G222" s="184" t="s">
        <v>269</v>
      </c>
      <c r="H222" s="185">
        <v>259.596</v>
      </c>
      <c r="I222" s="186"/>
      <c r="J222" s="187">
        <f>ROUND(I222*H222,2)</f>
        <v>0</v>
      </c>
      <c r="K222" s="183" t="s">
        <v>187</v>
      </c>
      <c r="L222" s="42"/>
      <c r="M222" s="188" t="s">
        <v>19</v>
      </c>
      <c r="N222" s="189" t="s">
        <v>45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188</v>
      </c>
      <c r="AT222" s="192" t="s">
        <v>183</v>
      </c>
      <c r="AU222" s="192" t="s">
        <v>189</v>
      </c>
      <c r="AY222" s="20" t="s">
        <v>179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81</v>
      </c>
      <c r="BK222" s="193">
        <f>ROUND(I222*H222,2)</f>
        <v>0</v>
      </c>
      <c r="BL222" s="20" t="s">
        <v>188</v>
      </c>
      <c r="BM222" s="192" t="s">
        <v>229</v>
      </c>
    </row>
    <row r="223" spans="1:65" s="2" customFormat="1">
      <c r="A223" s="37"/>
      <c r="B223" s="38"/>
      <c r="C223" s="39"/>
      <c r="D223" s="194" t="s">
        <v>190</v>
      </c>
      <c r="E223" s="39"/>
      <c r="F223" s="195" t="s">
        <v>271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190</v>
      </c>
      <c r="AU223" s="20" t="s">
        <v>189</v>
      </c>
    </row>
    <row r="224" spans="1:65" s="14" customFormat="1">
      <c r="B224" s="210"/>
      <c r="C224" s="211"/>
      <c r="D224" s="201" t="s">
        <v>192</v>
      </c>
      <c r="E224" s="212" t="s">
        <v>19</v>
      </c>
      <c r="F224" s="213" t="s">
        <v>558</v>
      </c>
      <c r="G224" s="211"/>
      <c r="H224" s="214">
        <v>259.596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192</v>
      </c>
      <c r="AU224" s="220" t="s">
        <v>189</v>
      </c>
      <c r="AV224" s="14" t="s">
        <v>14</v>
      </c>
      <c r="AW224" s="14" t="s">
        <v>35</v>
      </c>
      <c r="AX224" s="14" t="s">
        <v>74</v>
      </c>
      <c r="AY224" s="220" t="s">
        <v>179</v>
      </c>
    </row>
    <row r="225" spans="1:65" s="15" customFormat="1">
      <c r="B225" s="221"/>
      <c r="C225" s="222"/>
      <c r="D225" s="201" t="s">
        <v>192</v>
      </c>
      <c r="E225" s="223" t="s">
        <v>19</v>
      </c>
      <c r="F225" s="224" t="s">
        <v>201</v>
      </c>
      <c r="G225" s="222"/>
      <c r="H225" s="225">
        <v>259.596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192</v>
      </c>
      <c r="AU225" s="231" t="s">
        <v>189</v>
      </c>
      <c r="AV225" s="15" t="s">
        <v>188</v>
      </c>
      <c r="AW225" s="15" t="s">
        <v>35</v>
      </c>
      <c r="AX225" s="15" t="s">
        <v>81</v>
      </c>
      <c r="AY225" s="231" t="s">
        <v>179</v>
      </c>
    </row>
    <row r="226" spans="1:65" s="12" customFormat="1" ht="20.85" customHeight="1">
      <c r="B226" s="165"/>
      <c r="C226" s="166"/>
      <c r="D226" s="167" t="s">
        <v>73</v>
      </c>
      <c r="E226" s="179" t="s">
        <v>270</v>
      </c>
      <c r="F226" s="179" t="s">
        <v>273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SUM(P227:P265)</f>
        <v>0</v>
      </c>
      <c r="Q226" s="173"/>
      <c r="R226" s="174">
        <f>SUM(R227:R265)</f>
        <v>4.9000000000000007E-3</v>
      </c>
      <c r="S226" s="173"/>
      <c r="T226" s="175">
        <f>SUM(T227:T265)</f>
        <v>0</v>
      </c>
      <c r="AR226" s="176" t="s">
        <v>81</v>
      </c>
      <c r="AT226" s="177" t="s">
        <v>73</v>
      </c>
      <c r="AU226" s="177" t="s">
        <v>14</v>
      </c>
      <c r="AY226" s="176" t="s">
        <v>179</v>
      </c>
      <c r="BK226" s="178">
        <f>SUM(BK227:BK265)</f>
        <v>0</v>
      </c>
    </row>
    <row r="227" spans="1:65" s="2" customFormat="1" ht="24.2" customHeight="1">
      <c r="A227" s="37"/>
      <c r="B227" s="38"/>
      <c r="C227" s="181" t="s">
        <v>288</v>
      </c>
      <c r="D227" s="181" t="s">
        <v>183</v>
      </c>
      <c r="E227" s="182" t="s">
        <v>559</v>
      </c>
      <c r="F227" s="183" t="s">
        <v>560</v>
      </c>
      <c r="G227" s="184" t="s">
        <v>186</v>
      </c>
      <c r="H227" s="185">
        <v>245</v>
      </c>
      <c r="I227" s="186"/>
      <c r="J227" s="187">
        <f>ROUND(I227*H227,2)</f>
        <v>0</v>
      </c>
      <c r="K227" s="183" t="s">
        <v>187</v>
      </c>
      <c r="L227" s="42"/>
      <c r="M227" s="188" t="s">
        <v>19</v>
      </c>
      <c r="N227" s="189" t="s">
        <v>45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188</v>
      </c>
      <c r="AT227" s="192" t="s">
        <v>183</v>
      </c>
      <c r="AU227" s="192" t="s">
        <v>189</v>
      </c>
      <c r="AY227" s="20" t="s">
        <v>179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81</v>
      </c>
      <c r="BK227" s="193">
        <f>ROUND(I227*H227,2)</f>
        <v>0</v>
      </c>
      <c r="BL227" s="20" t="s">
        <v>188</v>
      </c>
      <c r="BM227" s="192" t="s">
        <v>286</v>
      </c>
    </row>
    <row r="228" spans="1:65" s="2" customFormat="1">
      <c r="A228" s="37"/>
      <c r="B228" s="38"/>
      <c r="C228" s="39"/>
      <c r="D228" s="194" t="s">
        <v>190</v>
      </c>
      <c r="E228" s="39"/>
      <c r="F228" s="195" t="s">
        <v>561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190</v>
      </c>
      <c r="AU228" s="20" t="s">
        <v>189</v>
      </c>
    </row>
    <row r="229" spans="1:65" s="13" customFormat="1">
      <c r="B229" s="199"/>
      <c r="C229" s="200"/>
      <c r="D229" s="201" t="s">
        <v>192</v>
      </c>
      <c r="E229" s="202" t="s">
        <v>19</v>
      </c>
      <c r="F229" s="203" t="s">
        <v>193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192</v>
      </c>
      <c r="AU229" s="209" t="s">
        <v>189</v>
      </c>
      <c r="AV229" s="13" t="s">
        <v>81</v>
      </c>
      <c r="AW229" s="13" t="s">
        <v>35</v>
      </c>
      <c r="AX229" s="13" t="s">
        <v>74</v>
      </c>
      <c r="AY229" s="209" t="s">
        <v>179</v>
      </c>
    </row>
    <row r="230" spans="1:65" s="13" customFormat="1">
      <c r="B230" s="199"/>
      <c r="C230" s="200"/>
      <c r="D230" s="201" t="s">
        <v>192</v>
      </c>
      <c r="E230" s="202" t="s">
        <v>19</v>
      </c>
      <c r="F230" s="203" t="s">
        <v>497</v>
      </c>
      <c r="G230" s="200"/>
      <c r="H230" s="202" t="s">
        <v>19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192</v>
      </c>
      <c r="AU230" s="209" t="s">
        <v>189</v>
      </c>
      <c r="AV230" s="13" t="s">
        <v>81</v>
      </c>
      <c r="AW230" s="13" t="s">
        <v>35</v>
      </c>
      <c r="AX230" s="13" t="s">
        <v>74</v>
      </c>
      <c r="AY230" s="209" t="s">
        <v>179</v>
      </c>
    </row>
    <row r="231" spans="1:65" s="13" customFormat="1">
      <c r="B231" s="199"/>
      <c r="C231" s="200"/>
      <c r="D231" s="201" t="s">
        <v>192</v>
      </c>
      <c r="E231" s="202" t="s">
        <v>19</v>
      </c>
      <c r="F231" s="203" t="s">
        <v>195</v>
      </c>
      <c r="G231" s="200"/>
      <c r="H231" s="202" t="s">
        <v>19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192</v>
      </c>
      <c r="AU231" s="209" t="s">
        <v>189</v>
      </c>
      <c r="AV231" s="13" t="s">
        <v>81</v>
      </c>
      <c r="AW231" s="13" t="s">
        <v>35</v>
      </c>
      <c r="AX231" s="13" t="s">
        <v>74</v>
      </c>
      <c r="AY231" s="209" t="s">
        <v>179</v>
      </c>
    </row>
    <row r="232" spans="1:65" s="13" customFormat="1">
      <c r="B232" s="199"/>
      <c r="C232" s="200"/>
      <c r="D232" s="201" t="s">
        <v>192</v>
      </c>
      <c r="E232" s="202" t="s">
        <v>19</v>
      </c>
      <c r="F232" s="203" t="s">
        <v>196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192</v>
      </c>
      <c r="AU232" s="209" t="s">
        <v>189</v>
      </c>
      <c r="AV232" s="13" t="s">
        <v>81</v>
      </c>
      <c r="AW232" s="13" t="s">
        <v>35</v>
      </c>
      <c r="AX232" s="13" t="s">
        <v>74</v>
      </c>
      <c r="AY232" s="209" t="s">
        <v>179</v>
      </c>
    </row>
    <row r="233" spans="1:65" s="13" customFormat="1">
      <c r="B233" s="199"/>
      <c r="C233" s="200"/>
      <c r="D233" s="201" t="s">
        <v>192</v>
      </c>
      <c r="E233" s="202" t="s">
        <v>19</v>
      </c>
      <c r="F233" s="203" t="s">
        <v>197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192</v>
      </c>
      <c r="AU233" s="209" t="s">
        <v>189</v>
      </c>
      <c r="AV233" s="13" t="s">
        <v>81</v>
      </c>
      <c r="AW233" s="13" t="s">
        <v>35</v>
      </c>
      <c r="AX233" s="13" t="s">
        <v>74</v>
      </c>
      <c r="AY233" s="209" t="s">
        <v>179</v>
      </c>
    </row>
    <row r="234" spans="1:65" s="13" customFormat="1">
      <c r="B234" s="199"/>
      <c r="C234" s="200"/>
      <c r="D234" s="201" t="s">
        <v>192</v>
      </c>
      <c r="E234" s="202" t="s">
        <v>19</v>
      </c>
      <c r="F234" s="203" t="s">
        <v>498</v>
      </c>
      <c r="G234" s="200"/>
      <c r="H234" s="202" t="s">
        <v>19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192</v>
      </c>
      <c r="AU234" s="209" t="s">
        <v>189</v>
      </c>
      <c r="AV234" s="13" t="s">
        <v>81</v>
      </c>
      <c r="AW234" s="13" t="s">
        <v>35</v>
      </c>
      <c r="AX234" s="13" t="s">
        <v>74</v>
      </c>
      <c r="AY234" s="209" t="s">
        <v>179</v>
      </c>
    </row>
    <row r="235" spans="1:65" s="13" customFormat="1">
      <c r="B235" s="199"/>
      <c r="C235" s="200"/>
      <c r="D235" s="201" t="s">
        <v>192</v>
      </c>
      <c r="E235" s="202" t="s">
        <v>19</v>
      </c>
      <c r="F235" s="203" t="s">
        <v>198</v>
      </c>
      <c r="G235" s="200"/>
      <c r="H235" s="202" t="s">
        <v>19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192</v>
      </c>
      <c r="AU235" s="209" t="s">
        <v>189</v>
      </c>
      <c r="AV235" s="13" t="s">
        <v>81</v>
      </c>
      <c r="AW235" s="13" t="s">
        <v>35</v>
      </c>
      <c r="AX235" s="13" t="s">
        <v>74</v>
      </c>
      <c r="AY235" s="209" t="s">
        <v>179</v>
      </c>
    </row>
    <row r="236" spans="1:65" s="13" customFormat="1">
      <c r="B236" s="199"/>
      <c r="C236" s="200"/>
      <c r="D236" s="201" t="s">
        <v>192</v>
      </c>
      <c r="E236" s="202" t="s">
        <v>19</v>
      </c>
      <c r="F236" s="203" t="s">
        <v>199</v>
      </c>
      <c r="G236" s="200"/>
      <c r="H236" s="202" t="s">
        <v>19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192</v>
      </c>
      <c r="AU236" s="209" t="s">
        <v>189</v>
      </c>
      <c r="AV236" s="13" t="s">
        <v>81</v>
      </c>
      <c r="AW236" s="13" t="s">
        <v>35</v>
      </c>
      <c r="AX236" s="13" t="s">
        <v>74</v>
      </c>
      <c r="AY236" s="209" t="s">
        <v>179</v>
      </c>
    </row>
    <row r="237" spans="1:65" s="14" customFormat="1">
      <c r="B237" s="210"/>
      <c r="C237" s="211"/>
      <c r="D237" s="201" t="s">
        <v>192</v>
      </c>
      <c r="E237" s="212" t="s">
        <v>19</v>
      </c>
      <c r="F237" s="213" t="s">
        <v>562</v>
      </c>
      <c r="G237" s="211"/>
      <c r="H237" s="214">
        <v>245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192</v>
      </c>
      <c r="AU237" s="220" t="s">
        <v>189</v>
      </c>
      <c r="AV237" s="14" t="s">
        <v>14</v>
      </c>
      <c r="AW237" s="14" t="s">
        <v>35</v>
      </c>
      <c r="AX237" s="14" t="s">
        <v>74</v>
      </c>
      <c r="AY237" s="220" t="s">
        <v>179</v>
      </c>
    </row>
    <row r="238" spans="1:65" s="15" customFormat="1">
      <c r="B238" s="221"/>
      <c r="C238" s="222"/>
      <c r="D238" s="201" t="s">
        <v>192</v>
      </c>
      <c r="E238" s="223" t="s">
        <v>19</v>
      </c>
      <c r="F238" s="224" t="s">
        <v>201</v>
      </c>
      <c r="G238" s="222"/>
      <c r="H238" s="225">
        <v>245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192</v>
      </c>
      <c r="AU238" s="231" t="s">
        <v>189</v>
      </c>
      <c r="AV238" s="15" t="s">
        <v>188</v>
      </c>
      <c r="AW238" s="15" t="s">
        <v>35</v>
      </c>
      <c r="AX238" s="15" t="s">
        <v>81</v>
      </c>
      <c r="AY238" s="231" t="s">
        <v>179</v>
      </c>
    </row>
    <row r="239" spans="1:65" s="2" customFormat="1" ht="24.2" customHeight="1">
      <c r="A239" s="37"/>
      <c r="B239" s="38"/>
      <c r="C239" s="181" t="s">
        <v>8</v>
      </c>
      <c r="D239" s="181" t="s">
        <v>183</v>
      </c>
      <c r="E239" s="182" t="s">
        <v>284</v>
      </c>
      <c r="F239" s="183" t="s">
        <v>285</v>
      </c>
      <c r="G239" s="184" t="s">
        <v>186</v>
      </c>
      <c r="H239" s="185">
        <v>245</v>
      </c>
      <c r="I239" s="186"/>
      <c r="J239" s="187">
        <f>ROUND(I239*H239,2)</f>
        <v>0</v>
      </c>
      <c r="K239" s="183" t="s">
        <v>187</v>
      </c>
      <c r="L239" s="42"/>
      <c r="M239" s="188" t="s">
        <v>19</v>
      </c>
      <c r="N239" s="189" t="s">
        <v>45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188</v>
      </c>
      <c r="AT239" s="192" t="s">
        <v>183</v>
      </c>
      <c r="AU239" s="192" t="s">
        <v>189</v>
      </c>
      <c r="AY239" s="20" t="s">
        <v>179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81</v>
      </c>
      <c r="BK239" s="193">
        <f>ROUND(I239*H239,2)</f>
        <v>0</v>
      </c>
      <c r="BL239" s="20" t="s">
        <v>188</v>
      </c>
      <c r="BM239" s="192" t="s">
        <v>293</v>
      </c>
    </row>
    <row r="240" spans="1:65" s="2" customFormat="1">
      <c r="A240" s="37"/>
      <c r="B240" s="38"/>
      <c r="C240" s="39"/>
      <c r="D240" s="194" t="s">
        <v>190</v>
      </c>
      <c r="E240" s="39"/>
      <c r="F240" s="195" t="s">
        <v>287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190</v>
      </c>
      <c r="AU240" s="20" t="s">
        <v>189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193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189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3" customFormat="1">
      <c r="B242" s="199"/>
      <c r="C242" s="200"/>
      <c r="D242" s="201" t="s">
        <v>192</v>
      </c>
      <c r="E242" s="202" t="s">
        <v>19</v>
      </c>
      <c r="F242" s="203" t="s">
        <v>497</v>
      </c>
      <c r="G242" s="200"/>
      <c r="H242" s="202" t="s">
        <v>19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192</v>
      </c>
      <c r="AU242" s="209" t="s">
        <v>189</v>
      </c>
      <c r="AV242" s="13" t="s">
        <v>81</v>
      </c>
      <c r="AW242" s="13" t="s">
        <v>35</v>
      </c>
      <c r="AX242" s="13" t="s">
        <v>74</v>
      </c>
      <c r="AY242" s="209" t="s">
        <v>179</v>
      </c>
    </row>
    <row r="243" spans="1:65" s="13" customFormat="1">
      <c r="B243" s="199"/>
      <c r="C243" s="200"/>
      <c r="D243" s="201" t="s">
        <v>192</v>
      </c>
      <c r="E243" s="202" t="s">
        <v>19</v>
      </c>
      <c r="F243" s="203" t="s">
        <v>195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192</v>
      </c>
      <c r="AU243" s="209" t="s">
        <v>189</v>
      </c>
      <c r="AV243" s="13" t="s">
        <v>81</v>
      </c>
      <c r="AW243" s="13" t="s">
        <v>35</v>
      </c>
      <c r="AX243" s="13" t="s">
        <v>74</v>
      </c>
      <c r="AY243" s="209" t="s">
        <v>179</v>
      </c>
    </row>
    <row r="244" spans="1:65" s="13" customFormat="1">
      <c r="B244" s="199"/>
      <c r="C244" s="200"/>
      <c r="D244" s="201" t="s">
        <v>192</v>
      </c>
      <c r="E244" s="202" t="s">
        <v>19</v>
      </c>
      <c r="F244" s="203" t="s">
        <v>196</v>
      </c>
      <c r="G244" s="200"/>
      <c r="H244" s="202" t="s">
        <v>19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192</v>
      </c>
      <c r="AU244" s="209" t="s">
        <v>189</v>
      </c>
      <c r="AV244" s="13" t="s">
        <v>81</v>
      </c>
      <c r="AW244" s="13" t="s">
        <v>35</v>
      </c>
      <c r="AX244" s="13" t="s">
        <v>74</v>
      </c>
      <c r="AY244" s="209" t="s">
        <v>179</v>
      </c>
    </row>
    <row r="245" spans="1:65" s="13" customFormat="1">
      <c r="B245" s="199"/>
      <c r="C245" s="200"/>
      <c r="D245" s="201" t="s">
        <v>192</v>
      </c>
      <c r="E245" s="202" t="s">
        <v>19</v>
      </c>
      <c r="F245" s="203" t="s">
        <v>197</v>
      </c>
      <c r="G245" s="200"/>
      <c r="H245" s="202" t="s">
        <v>19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192</v>
      </c>
      <c r="AU245" s="209" t="s">
        <v>189</v>
      </c>
      <c r="AV245" s="13" t="s">
        <v>81</v>
      </c>
      <c r="AW245" s="13" t="s">
        <v>35</v>
      </c>
      <c r="AX245" s="13" t="s">
        <v>74</v>
      </c>
      <c r="AY245" s="209" t="s">
        <v>179</v>
      </c>
    </row>
    <row r="246" spans="1:65" s="13" customFormat="1">
      <c r="B246" s="199"/>
      <c r="C246" s="200"/>
      <c r="D246" s="201" t="s">
        <v>192</v>
      </c>
      <c r="E246" s="202" t="s">
        <v>19</v>
      </c>
      <c r="F246" s="203" t="s">
        <v>498</v>
      </c>
      <c r="G246" s="200"/>
      <c r="H246" s="202" t="s">
        <v>19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192</v>
      </c>
      <c r="AU246" s="209" t="s">
        <v>189</v>
      </c>
      <c r="AV246" s="13" t="s">
        <v>81</v>
      </c>
      <c r="AW246" s="13" t="s">
        <v>35</v>
      </c>
      <c r="AX246" s="13" t="s">
        <v>74</v>
      </c>
      <c r="AY246" s="209" t="s">
        <v>179</v>
      </c>
    </row>
    <row r="247" spans="1:65" s="13" customFormat="1">
      <c r="B247" s="199"/>
      <c r="C247" s="200"/>
      <c r="D247" s="201" t="s">
        <v>192</v>
      </c>
      <c r="E247" s="202" t="s">
        <v>19</v>
      </c>
      <c r="F247" s="203" t="s">
        <v>198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192</v>
      </c>
      <c r="AU247" s="209" t="s">
        <v>189</v>
      </c>
      <c r="AV247" s="13" t="s">
        <v>81</v>
      </c>
      <c r="AW247" s="13" t="s">
        <v>35</v>
      </c>
      <c r="AX247" s="13" t="s">
        <v>74</v>
      </c>
      <c r="AY247" s="209" t="s">
        <v>179</v>
      </c>
    </row>
    <row r="248" spans="1:65" s="13" customFormat="1">
      <c r="B248" s="199"/>
      <c r="C248" s="200"/>
      <c r="D248" s="201" t="s">
        <v>192</v>
      </c>
      <c r="E248" s="202" t="s">
        <v>19</v>
      </c>
      <c r="F248" s="203" t="s">
        <v>199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192</v>
      </c>
      <c r="AU248" s="209" t="s">
        <v>189</v>
      </c>
      <c r="AV248" s="13" t="s">
        <v>81</v>
      </c>
      <c r="AW248" s="13" t="s">
        <v>35</v>
      </c>
      <c r="AX248" s="13" t="s">
        <v>74</v>
      </c>
      <c r="AY248" s="209" t="s">
        <v>179</v>
      </c>
    </row>
    <row r="249" spans="1:65" s="14" customFormat="1">
      <c r="B249" s="210"/>
      <c r="C249" s="211"/>
      <c r="D249" s="201" t="s">
        <v>192</v>
      </c>
      <c r="E249" s="212" t="s">
        <v>19</v>
      </c>
      <c r="F249" s="213" t="s">
        <v>562</v>
      </c>
      <c r="G249" s="211"/>
      <c r="H249" s="214">
        <v>245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192</v>
      </c>
      <c r="AU249" s="220" t="s">
        <v>189</v>
      </c>
      <c r="AV249" s="14" t="s">
        <v>14</v>
      </c>
      <c r="AW249" s="14" t="s">
        <v>35</v>
      </c>
      <c r="AX249" s="14" t="s">
        <v>74</v>
      </c>
      <c r="AY249" s="220" t="s">
        <v>179</v>
      </c>
    </row>
    <row r="250" spans="1:65" s="15" customFormat="1">
      <c r="B250" s="221"/>
      <c r="C250" s="222"/>
      <c r="D250" s="201" t="s">
        <v>192</v>
      </c>
      <c r="E250" s="223" t="s">
        <v>19</v>
      </c>
      <c r="F250" s="224" t="s">
        <v>201</v>
      </c>
      <c r="G250" s="222"/>
      <c r="H250" s="225">
        <v>245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192</v>
      </c>
      <c r="AU250" s="231" t="s">
        <v>189</v>
      </c>
      <c r="AV250" s="15" t="s">
        <v>188</v>
      </c>
      <c r="AW250" s="15" t="s">
        <v>35</v>
      </c>
      <c r="AX250" s="15" t="s">
        <v>81</v>
      </c>
      <c r="AY250" s="231" t="s">
        <v>179</v>
      </c>
    </row>
    <row r="251" spans="1:65" s="2" customFormat="1" ht="16.5" customHeight="1">
      <c r="A251" s="37"/>
      <c r="B251" s="38"/>
      <c r="C251" s="243" t="s">
        <v>229</v>
      </c>
      <c r="D251" s="243" t="s">
        <v>289</v>
      </c>
      <c r="E251" s="244" t="s">
        <v>290</v>
      </c>
      <c r="F251" s="245" t="s">
        <v>291</v>
      </c>
      <c r="G251" s="246" t="s">
        <v>292</v>
      </c>
      <c r="H251" s="247">
        <v>4.9000000000000004</v>
      </c>
      <c r="I251" s="248"/>
      <c r="J251" s="249">
        <f>ROUND(I251*H251,2)</f>
        <v>0</v>
      </c>
      <c r="K251" s="245" t="s">
        <v>187</v>
      </c>
      <c r="L251" s="250"/>
      <c r="M251" s="251" t="s">
        <v>19</v>
      </c>
      <c r="N251" s="252" t="s">
        <v>45</v>
      </c>
      <c r="O251" s="67"/>
      <c r="P251" s="190">
        <f>O251*H251</f>
        <v>0</v>
      </c>
      <c r="Q251" s="190">
        <v>1E-3</v>
      </c>
      <c r="R251" s="190">
        <f>Q251*H251</f>
        <v>4.9000000000000007E-3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217</v>
      </c>
      <c r="AT251" s="192" t="s">
        <v>289</v>
      </c>
      <c r="AU251" s="192" t="s">
        <v>189</v>
      </c>
      <c r="AY251" s="20" t="s">
        <v>179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81</v>
      </c>
      <c r="BK251" s="193">
        <f>ROUND(I251*H251,2)</f>
        <v>0</v>
      </c>
      <c r="BL251" s="20" t="s">
        <v>188</v>
      </c>
      <c r="BM251" s="192" t="s">
        <v>372</v>
      </c>
    </row>
    <row r="252" spans="1:65" s="14" customFormat="1">
      <c r="B252" s="210"/>
      <c r="C252" s="211"/>
      <c r="D252" s="201" t="s">
        <v>192</v>
      </c>
      <c r="E252" s="212" t="s">
        <v>19</v>
      </c>
      <c r="F252" s="213" t="s">
        <v>563</v>
      </c>
      <c r="G252" s="211"/>
      <c r="H252" s="214">
        <v>4.9000000000000004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192</v>
      </c>
      <c r="AU252" s="220" t="s">
        <v>189</v>
      </c>
      <c r="AV252" s="14" t="s">
        <v>14</v>
      </c>
      <c r="AW252" s="14" t="s">
        <v>35</v>
      </c>
      <c r="AX252" s="14" t="s">
        <v>74</v>
      </c>
      <c r="AY252" s="220" t="s">
        <v>179</v>
      </c>
    </row>
    <row r="253" spans="1:65" s="15" customFormat="1">
      <c r="B253" s="221"/>
      <c r="C253" s="222"/>
      <c r="D253" s="201" t="s">
        <v>192</v>
      </c>
      <c r="E253" s="223" t="s">
        <v>19</v>
      </c>
      <c r="F253" s="224" t="s">
        <v>201</v>
      </c>
      <c r="G253" s="222"/>
      <c r="H253" s="225">
        <v>4.9000000000000004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192</v>
      </c>
      <c r="AU253" s="231" t="s">
        <v>189</v>
      </c>
      <c r="AV253" s="15" t="s">
        <v>188</v>
      </c>
      <c r="AW253" s="15" t="s">
        <v>35</v>
      </c>
      <c r="AX253" s="15" t="s">
        <v>81</v>
      </c>
      <c r="AY253" s="231" t="s">
        <v>179</v>
      </c>
    </row>
    <row r="254" spans="1:65" s="2" customFormat="1" ht="21.75" customHeight="1">
      <c r="A254" s="37"/>
      <c r="B254" s="38"/>
      <c r="C254" s="181" t="s">
        <v>254</v>
      </c>
      <c r="D254" s="181" t="s">
        <v>183</v>
      </c>
      <c r="E254" s="182" t="s">
        <v>274</v>
      </c>
      <c r="F254" s="183" t="s">
        <v>275</v>
      </c>
      <c r="G254" s="184" t="s">
        <v>186</v>
      </c>
      <c r="H254" s="185">
        <v>616</v>
      </c>
      <c r="I254" s="186"/>
      <c r="J254" s="187">
        <f>ROUND(I254*H254,2)</f>
        <v>0</v>
      </c>
      <c r="K254" s="183" t="s">
        <v>187</v>
      </c>
      <c r="L254" s="42"/>
      <c r="M254" s="188" t="s">
        <v>19</v>
      </c>
      <c r="N254" s="189" t="s">
        <v>45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188</v>
      </c>
      <c r="AT254" s="192" t="s">
        <v>183</v>
      </c>
      <c r="AU254" s="192" t="s">
        <v>189</v>
      </c>
      <c r="AY254" s="20" t="s">
        <v>179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81</v>
      </c>
      <c r="BK254" s="193">
        <f>ROUND(I254*H254,2)</f>
        <v>0</v>
      </c>
      <c r="BL254" s="20" t="s">
        <v>188</v>
      </c>
      <c r="BM254" s="192" t="s">
        <v>270</v>
      </c>
    </row>
    <row r="255" spans="1:65" s="2" customFormat="1">
      <c r="A255" s="37"/>
      <c r="B255" s="38"/>
      <c r="C255" s="39"/>
      <c r="D255" s="194" t="s">
        <v>190</v>
      </c>
      <c r="E255" s="39"/>
      <c r="F255" s="195" t="s">
        <v>277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190</v>
      </c>
      <c r="AU255" s="20" t="s">
        <v>189</v>
      </c>
    </row>
    <row r="256" spans="1:65" s="13" customFormat="1">
      <c r="B256" s="199"/>
      <c r="C256" s="200"/>
      <c r="D256" s="201" t="s">
        <v>192</v>
      </c>
      <c r="E256" s="202" t="s">
        <v>19</v>
      </c>
      <c r="F256" s="203" t="s">
        <v>193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192</v>
      </c>
      <c r="AU256" s="209" t="s">
        <v>189</v>
      </c>
      <c r="AV256" s="13" t="s">
        <v>81</v>
      </c>
      <c r="AW256" s="13" t="s">
        <v>35</v>
      </c>
      <c r="AX256" s="13" t="s">
        <v>74</v>
      </c>
      <c r="AY256" s="209" t="s">
        <v>179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497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189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3" customFormat="1">
      <c r="B258" s="199"/>
      <c r="C258" s="200"/>
      <c r="D258" s="201" t="s">
        <v>192</v>
      </c>
      <c r="E258" s="202" t="s">
        <v>19</v>
      </c>
      <c r="F258" s="203" t="s">
        <v>195</v>
      </c>
      <c r="G258" s="200"/>
      <c r="H258" s="202" t="s">
        <v>19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192</v>
      </c>
      <c r="AU258" s="209" t="s">
        <v>189</v>
      </c>
      <c r="AV258" s="13" t="s">
        <v>81</v>
      </c>
      <c r="AW258" s="13" t="s">
        <v>35</v>
      </c>
      <c r="AX258" s="13" t="s">
        <v>74</v>
      </c>
      <c r="AY258" s="209" t="s">
        <v>179</v>
      </c>
    </row>
    <row r="259" spans="1:65" s="13" customFormat="1">
      <c r="B259" s="199"/>
      <c r="C259" s="200"/>
      <c r="D259" s="201" t="s">
        <v>192</v>
      </c>
      <c r="E259" s="202" t="s">
        <v>19</v>
      </c>
      <c r="F259" s="203" t="s">
        <v>196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192</v>
      </c>
      <c r="AU259" s="209" t="s">
        <v>189</v>
      </c>
      <c r="AV259" s="13" t="s">
        <v>81</v>
      </c>
      <c r="AW259" s="13" t="s">
        <v>35</v>
      </c>
      <c r="AX259" s="13" t="s">
        <v>74</v>
      </c>
      <c r="AY259" s="209" t="s">
        <v>179</v>
      </c>
    </row>
    <row r="260" spans="1:65" s="13" customFormat="1">
      <c r="B260" s="199"/>
      <c r="C260" s="200"/>
      <c r="D260" s="201" t="s">
        <v>192</v>
      </c>
      <c r="E260" s="202" t="s">
        <v>19</v>
      </c>
      <c r="F260" s="203" t="s">
        <v>197</v>
      </c>
      <c r="G260" s="200"/>
      <c r="H260" s="202" t="s">
        <v>19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192</v>
      </c>
      <c r="AU260" s="209" t="s">
        <v>189</v>
      </c>
      <c r="AV260" s="13" t="s">
        <v>81</v>
      </c>
      <c r="AW260" s="13" t="s">
        <v>35</v>
      </c>
      <c r="AX260" s="13" t="s">
        <v>74</v>
      </c>
      <c r="AY260" s="209" t="s">
        <v>179</v>
      </c>
    </row>
    <row r="261" spans="1:65" s="13" customFormat="1">
      <c r="B261" s="199"/>
      <c r="C261" s="200"/>
      <c r="D261" s="201" t="s">
        <v>192</v>
      </c>
      <c r="E261" s="202" t="s">
        <v>19</v>
      </c>
      <c r="F261" s="203" t="s">
        <v>498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192</v>
      </c>
      <c r="AU261" s="209" t="s">
        <v>189</v>
      </c>
      <c r="AV261" s="13" t="s">
        <v>81</v>
      </c>
      <c r="AW261" s="13" t="s">
        <v>35</v>
      </c>
      <c r="AX261" s="13" t="s">
        <v>74</v>
      </c>
      <c r="AY261" s="209" t="s">
        <v>179</v>
      </c>
    </row>
    <row r="262" spans="1:65" s="13" customFormat="1">
      <c r="B262" s="199"/>
      <c r="C262" s="200"/>
      <c r="D262" s="201" t="s">
        <v>192</v>
      </c>
      <c r="E262" s="202" t="s">
        <v>19</v>
      </c>
      <c r="F262" s="203" t="s">
        <v>198</v>
      </c>
      <c r="G262" s="200"/>
      <c r="H262" s="202" t="s">
        <v>19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192</v>
      </c>
      <c r="AU262" s="209" t="s">
        <v>189</v>
      </c>
      <c r="AV262" s="13" t="s">
        <v>81</v>
      </c>
      <c r="AW262" s="13" t="s">
        <v>35</v>
      </c>
      <c r="AX262" s="13" t="s">
        <v>74</v>
      </c>
      <c r="AY262" s="209" t="s">
        <v>179</v>
      </c>
    </row>
    <row r="263" spans="1:65" s="13" customFormat="1">
      <c r="B263" s="199"/>
      <c r="C263" s="200"/>
      <c r="D263" s="201" t="s">
        <v>192</v>
      </c>
      <c r="E263" s="202" t="s">
        <v>19</v>
      </c>
      <c r="F263" s="203" t="s">
        <v>199</v>
      </c>
      <c r="G263" s="200"/>
      <c r="H263" s="202" t="s">
        <v>19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192</v>
      </c>
      <c r="AU263" s="209" t="s">
        <v>189</v>
      </c>
      <c r="AV263" s="13" t="s">
        <v>81</v>
      </c>
      <c r="AW263" s="13" t="s">
        <v>35</v>
      </c>
      <c r="AX263" s="13" t="s">
        <v>74</v>
      </c>
      <c r="AY263" s="209" t="s">
        <v>179</v>
      </c>
    </row>
    <row r="264" spans="1:65" s="14" customFormat="1">
      <c r="B264" s="210"/>
      <c r="C264" s="211"/>
      <c r="D264" s="201" t="s">
        <v>192</v>
      </c>
      <c r="E264" s="212" t="s">
        <v>19</v>
      </c>
      <c r="F264" s="213" t="s">
        <v>564</v>
      </c>
      <c r="G264" s="211"/>
      <c r="H264" s="214">
        <v>616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192</v>
      </c>
      <c r="AU264" s="220" t="s">
        <v>189</v>
      </c>
      <c r="AV264" s="14" t="s">
        <v>14</v>
      </c>
      <c r="AW264" s="14" t="s">
        <v>35</v>
      </c>
      <c r="AX264" s="14" t="s">
        <v>74</v>
      </c>
      <c r="AY264" s="220" t="s">
        <v>179</v>
      </c>
    </row>
    <row r="265" spans="1:65" s="15" customFormat="1">
      <c r="B265" s="221"/>
      <c r="C265" s="222"/>
      <c r="D265" s="201" t="s">
        <v>192</v>
      </c>
      <c r="E265" s="223" t="s">
        <v>19</v>
      </c>
      <c r="F265" s="224" t="s">
        <v>201</v>
      </c>
      <c r="G265" s="222"/>
      <c r="H265" s="225">
        <v>616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192</v>
      </c>
      <c r="AU265" s="231" t="s">
        <v>189</v>
      </c>
      <c r="AV265" s="15" t="s">
        <v>188</v>
      </c>
      <c r="AW265" s="15" t="s">
        <v>35</v>
      </c>
      <c r="AX265" s="15" t="s">
        <v>81</v>
      </c>
      <c r="AY265" s="231" t="s">
        <v>179</v>
      </c>
    </row>
    <row r="266" spans="1:65" s="12" customFormat="1" ht="22.9" customHeight="1">
      <c r="B266" s="165"/>
      <c r="C266" s="166"/>
      <c r="D266" s="167" t="s">
        <v>73</v>
      </c>
      <c r="E266" s="179" t="s">
        <v>14</v>
      </c>
      <c r="F266" s="179" t="s">
        <v>295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P267</f>
        <v>0</v>
      </c>
      <c r="Q266" s="173"/>
      <c r="R266" s="174">
        <f>R267</f>
        <v>36.586217999999995</v>
      </c>
      <c r="S266" s="173"/>
      <c r="T266" s="175">
        <f>T267</f>
        <v>0</v>
      </c>
      <c r="AR266" s="176" t="s">
        <v>81</v>
      </c>
      <c r="AT266" s="177" t="s">
        <v>73</v>
      </c>
      <c r="AU266" s="177" t="s">
        <v>81</v>
      </c>
      <c r="AY266" s="176" t="s">
        <v>179</v>
      </c>
      <c r="BK266" s="178">
        <f>BK267</f>
        <v>0</v>
      </c>
    </row>
    <row r="267" spans="1:65" s="12" customFormat="1" ht="20.85" customHeight="1">
      <c r="B267" s="165"/>
      <c r="C267" s="166"/>
      <c r="D267" s="167" t="s">
        <v>73</v>
      </c>
      <c r="E267" s="179" t="s">
        <v>296</v>
      </c>
      <c r="F267" s="179" t="s">
        <v>297</v>
      </c>
      <c r="G267" s="166"/>
      <c r="H267" s="166"/>
      <c r="I267" s="169"/>
      <c r="J267" s="180">
        <f>BK267</f>
        <v>0</v>
      </c>
      <c r="K267" s="166"/>
      <c r="L267" s="171"/>
      <c r="M267" s="172"/>
      <c r="N267" s="173"/>
      <c r="O267" s="173"/>
      <c r="P267" s="174">
        <f>SUM(P268:P281)</f>
        <v>0</v>
      </c>
      <c r="Q267" s="173"/>
      <c r="R267" s="174">
        <f>SUM(R268:R281)</f>
        <v>36.586217999999995</v>
      </c>
      <c r="S267" s="173"/>
      <c r="T267" s="175">
        <f>SUM(T268:T281)</f>
        <v>0</v>
      </c>
      <c r="AR267" s="176" t="s">
        <v>81</v>
      </c>
      <c r="AT267" s="177" t="s">
        <v>73</v>
      </c>
      <c r="AU267" s="177" t="s">
        <v>14</v>
      </c>
      <c r="AY267" s="176" t="s">
        <v>179</v>
      </c>
      <c r="BK267" s="178">
        <f>SUM(BK268:BK281)</f>
        <v>0</v>
      </c>
    </row>
    <row r="268" spans="1:65" s="2" customFormat="1" ht="16.5" customHeight="1">
      <c r="A268" s="37"/>
      <c r="B268" s="38"/>
      <c r="C268" s="181" t="s">
        <v>270</v>
      </c>
      <c r="D268" s="181" t="s">
        <v>183</v>
      </c>
      <c r="E268" s="182" t="s">
        <v>298</v>
      </c>
      <c r="F268" s="183" t="s">
        <v>299</v>
      </c>
      <c r="G268" s="184" t="s">
        <v>216</v>
      </c>
      <c r="H268" s="185">
        <v>15.9</v>
      </c>
      <c r="I268" s="186"/>
      <c r="J268" s="187">
        <f>ROUND(I268*H268,2)</f>
        <v>0</v>
      </c>
      <c r="K268" s="183" t="s">
        <v>187</v>
      </c>
      <c r="L268" s="42"/>
      <c r="M268" s="188" t="s">
        <v>19</v>
      </c>
      <c r="N268" s="189" t="s">
        <v>45</v>
      </c>
      <c r="O268" s="67"/>
      <c r="P268" s="190">
        <f>O268*H268</f>
        <v>0</v>
      </c>
      <c r="Q268" s="190">
        <v>2.3010199999999998</v>
      </c>
      <c r="R268" s="190">
        <f>Q268*H268</f>
        <v>36.586217999999995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188</v>
      </c>
      <c r="AT268" s="192" t="s">
        <v>183</v>
      </c>
      <c r="AU268" s="192" t="s">
        <v>189</v>
      </c>
      <c r="AY268" s="20" t="s">
        <v>179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81</v>
      </c>
      <c r="BK268" s="193">
        <f>ROUND(I268*H268,2)</f>
        <v>0</v>
      </c>
      <c r="BL268" s="20" t="s">
        <v>188</v>
      </c>
      <c r="BM268" s="192" t="s">
        <v>313</v>
      </c>
    </row>
    <row r="269" spans="1:65" s="2" customFormat="1">
      <c r="A269" s="37"/>
      <c r="B269" s="38"/>
      <c r="C269" s="39"/>
      <c r="D269" s="194" t="s">
        <v>190</v>
      </c>
      <c r="E269" s="39"/>
      <c r="F269" s="195" t="s">
        <v>301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190</v>
      </c>
      <c r="AU269" s="20" t="s">
        <v>189</v>
      </c>
    </row>
    <row r="270" spans="1:65" s="13" customFormat="1">
      <c r="B270" s="199"/>
      <c r="C270" s="200"/>
      <c r="D270" s="201" t="s">
        <v>192</v>
      </c>
      <c r="E270" s="202" t="s">
        <v>19</v>
      </c>
      <c r="F270" s="203" t="s">
        <v>193</v>
      </c>
      <c r="G270" s="200"/>
      <c r="H270" s="202" t="s">
        <v>19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192</v>
      </c>
      <c r="AU270" s="209" t="s">
        <v>189</v>
      </c>
      <c r="AV270" s="13" t="s">
        <v>81</v>
      </c>
      <c r="AW270" s="13" t="s">
        <v>35</v>
      </c>
      <c r="AX270" s="13" t="s">
        <v>74</v>
      </c>
      <c r="AY270" s="209" t="s">
        <v>179</v>
      </c>
    </row>
    <row r="271" spans="1:65" s="13" customFormat="1">
      <c r="B271" s="199"/>
      <c r="C271" s="200"/>
      <c r="D271" s="201" t="s">
        <v>192</v>
      </c>
      <c r="E271" s="202" t="s">
        <v>19</v>
      </c>
      <c r="F271" s="203" t="s">
        <v>497</v>
      </c>
      <c r="G271" s="200"/>
      <c r="H271" s="202" t="s">
        <v>19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192</v>
      </c>
      <c r="AU271" s="209" t="s">
        <v>189</v>
      </c>
      <c r="AV271" s="13" t="s">
        <v>81</v>
      </c>
      <c r="AW271" s="13" t="s">
        <v>35</v>
      </c>
      <c r="AX271" s="13" t="s">
        <v>74</v>
      </c>
      <c r="AY271" s="209" t="s">
        <v>179</v>
      </c>
    </row>
    <row r="272" spans="1:65" s="13" customFormat="1">
      <c r="B272" s="199"/>
      <c r="C272" s="200"/>
      <c r="D272" s="201" t="s">
        <v>192</v>
      </c>
      <c r="E272" s="202" t="s">
        <v>19</v>
      </c>
      <c r="F272" s="203" t="s">
        <v>195</v>
      </c>
      <c r="G272" s="200"/>
      <c r="H272" s="202" t="s">
        <v>19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192</v>
      </c>
      <c r="AU272" s="209" t="s">
        <v>189</v>
      </c>
      <c r="AV272" s="13" t="s">
        <v>81</v>
      </c>
      <c r="AW272" s="13" t="s">
        <v>35</v>
      </c>
      <c r="AX272" s="13" t="s">
        <v>74</v>
      </c>
      <c r="AY272" s="209" t="s">
        <v>179</v>
      </c>
    </row>
    <row r="273" spans="1:65" s="13" customFormat="1">
      <c r="B273" s="199"/>
      <c r="C273" s="200"/>
      <c r="D273" s="201" t="s">
        <v>192</v>
      </c>
      <c r="E273" s="202" t="s">
        <v>19</v>
      </c>
      <c r="F273" s="203" t="s">
        <v>196</v>
      </c>
      <c r="G273" s="200"/>
      <c r="H273" s="202" t="s">
        <v>19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192</v>
      </c>
      <c r="AU273" s="209" t="s">
        <v>189</v>
      </c>
      <c r="AV273" s="13" t="s">
        <v>81</v>
      </c>
      <c r="AW273" s="13" t="s">
        <v>35</v>
      </c>
      <c r="AX273" s="13" t="s">
        <v>74</v>
      </c>
      <c r="AY273" s="209" t="s">
        <v>179</v>
      </c>
    </row>
    <row r="274" spans="1:65" s="13" customFormat="1">
      <c r="B274" s="199"/>
      <c r="C274" s="200"/>
      <c r="D274" s="201" t="s">
        <v>192</v>
      </c>
      <c r="E274" s="202" t="s">
        <v>19</v>
      </c>
      <c r="F274" s="203" t="s">
        <v>197</v>
      </c>
      <c r="G274" s="200"/>
      <c r="H274" s="202" t="s">
        <v>19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192</v>
      </c>
      <c r="AU274" s="209" t="s">
        <v>189</v>
      </c>
      <c r="AV274" s="13" t="s">
        <v>81</v>
      </c>
      <c r="AW274" s="13" t="s">
        <v>35</v>
      </c>
      <c r="AX274" s="13" t="s">
        <v>74</v>
      </c>
      <c r="AY274" s="209" t="s">
        <v>179</v>
      </c>
    </row>
    <row r="275" spans="1:65" s="13" customFormat="1">
      <c r="B275" s="199"/>
      <c r="C275" s="200"/>
      <c r="D275" s="201" t="s">
        <v>192</v>
      </c>
      <c r="E275" s="202" t="s">
        <v>19</v>
      </c>
      <c r="F275" s="203" t="s">
        <v>498</v>
      </c>
      <c r="G275" s="200"/>
      <c r="H275" s="202" t="s">
        <v>19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192</v>
      </c>
      <c r="AU275" s="209" t="s">
        <v>189</v>
      </c>
      <c r="AV275" s="13" t="s">
        <v>81</v>
      </c>
      <c r="AW275" s="13" t="s">
        <v>35</v>
      </c>
      <c r="AX275" s="13" t="s">
        <v>74</v>
      </c>
      <c r="AY275" s="209" t="s">
        <v>179</v>
      </c>
    </row>
    <row r="276" spans="1:65" s="13" customFormat="1">
      <c r="B276" s="199"/>
      <c r="C276" s="200"/>
      <c r="D276" s="201" t="s">
        <v>192</v>
      </c>
      <c r="E276" s="202" t="s">
        <v>19</v>
      </c>
      <c r="F276" s="203" t="s">
        <v>198</v>
      </c>
      <c r="G276" s="200"/>
      <c r="H276" s="202" t="s">
        <v>19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192</v>
      </c>
      <c r="AU276" s="209" t="s">
        <v>189</v>
      </c>
      <c r="AV276" s="13" t="s">
        <v>81</v>
      </c>
      <c r="AW276" s="13" t="s">
        <v>35</v>
      </c>
      <c r="AX276" s="13" t="s">
        <v>74</v>
      </c>
      <c r="AY276" s="209" t="s">
        <v>179</v>
      </c>
    </row>
    <row r="277" spans="1:65" s="13" customFormat="1">
      <c r="B277" s="199"/>
      <c r="C277" s="200"/>
      <c r="D277" s="201" t="s">
        <v>192</v>
      </c>
      <c r="E277" s="202" t="s">
        <v>19</v>
      </c>
      <c r="F277" s="203" t="s">
        <v>565</v>
      </c>
      <c r="G277" s="200"/>
      <c r="H277" s="202" t="s">
        <v>19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192</v>
      </c>
      <c r="AU277" s="209" t="s">
        <v>189</v>
      </c>
      <c r="AV277" s="13" t="s">
        <v>81</v>
      </c>
      <c r="AW277" s="13" t="s">
        <v>35</v>
      </c>
      <c r="AX277" s="13" t="s">
        <v>74</v>
      </c>
      <c r="AY277" s="209" t="s">
        <v>179</v>
      </c>
    </row>
    <row r="278" spans="1:65" s="14" customFormat="1">
      <c r="B278" s="210"/>
      <c r="C278" s="211"/>
      <c r="D278" s="201" t="s">
        <v>192</v>
      </c>
      <c r="E278" s="212" t="s">
        <v>19</v>
      </c>
      <c r="F278" s="213" t="s">
        <v>566</v>
      </c>
      <c r="G278" s="211"/>
      <c r="H278" s="214">
        <v>4.2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192</v>
      </c>
      <c r="AU278" s="220" t="s">
        <v>189</v>
      </c>
      <c r="AV278" s="14" t="s">
        <v>14</v>
      </c>
      <c r="AW278" s="14" t="s">
        <v>35</v>
      </c>
      <c r="AX278" s="14" t="s">
        <v>74</v>
      </c>
      <c r="AY278" s="220" t="s">
        <v>179</v>
      </c>
    </row>
    <row r="279" spans="1:65" s="13" customFormat="1">
      <c r="B279" s="199"/>
      <c r="C279" s="200"/>
      <c r="D279" s="201" t="s">
        <v>192</v>
      </c>
      <c r="E279" s="202" t="s">
        <v>19</v>
      </c>
      <c r="F279" s="203" t="s">
        <v>567</v>
      </c>
      <c r="G279" s="200"/>
      <c r="H279" s="202" t="s">
        <v>19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192</v>
      </c>
      <c r="AU279" s="209" t="s">
        <v>189</v>
      </c>
      <c r="AV279" s="13" t="s">
        <v>81</v>
      </c>
      <c r="AW279" s="13" t="s">
        <v>35</v>
      </c>
      <c r="AX279" s="13" t="s">
        <v>74</v>
      </c>
      <c r="AY279" s="209" t="s">
        <v>179</v>
      </c>
    </row>
    <row r="280" spans="1:65" s="14" customFormat="1">
      <c r="B280" s="210"/>
      <c r="C280" s="211"/>
      <c r="D280" s="201" t="s">
        <v>192</v>
      </c>
      <c r="E280" s="212" t="s">
        <v>19</v>
      </c>
      <c r="F280" s="213" t="s">
        <v>568</v>
      </c>
      <c r="G280" s="211"/>
      <c r="H280" s="214">
        <v>11.7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192</v>
      </c>
      <c r="AU280" s="220" t="s">
        <v>189</v>
      </c>
      <c r="AV280" s="14" t="s">
        <v>14</v>
      </c>
      <c r="AW280" s="14" t="s">
        <v>35</v>
      </c>
      <c r="AX280" s="14" t="s">
        <v>74</v>
      </c>
      <c r="AY280" s="220" t="s">
        <v>179</v>
      </c>
    </row>
    <row r="281" spans="1:65" s="15" customFormat="1">
      <c r="B281" s="221"/>
      <c r="C281" s="222"/>
      <c r="D281" s="201" t="s">
        <v>192</v>
      </c>
      <c r="E281" s="223" t="s">
        <v>19</v>
      </c>
      <c r="F281" s="224" t="s">
        <v>201</v>
      </c>
      <c r="G281" s="222"/>
      <c r="H281" s="225">
        <v>15.9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192</v>
      </c>
      <c r="AU281" s="231" t="s">
        <v>189</v>
      </c>
      <c r="AV281" s="15" t="s">
        <v>188</v>
      </c>
      <c r="AW281" s="15" t="s">
        <v>35</v>
      </c>
      <c r="AX281" s="15" t="s">
        <v>81</v>
      </c>
      <c r="AY281" s="231" t="s">
        <v>179</v>
      </c>
    </row>
    <row r="282" spans="1:65" s="12" customFormat="1" ht="22.9" customHeight="1">
      <c r="B282" s="165"/>
      <c r="C282" s="166"/>
      <c r="D282" s="167" t="s">
        <v>73</v>
      </c>
      <c r="E282" s="179" t="s">
        <v>189</v>
      </c>
      <c r="F282" s="179" t="s">
        <v>569</v>
      </c>
      <c r="G282" s="166"/>
      <c r="H282" s="166"/>
      <c r="I282" s="169"/>
      <c r="J282" s="180">
        <f>BK282</f>
        <v>0</v>
      </c>
      <c r="K282" s="166"/>
      <c r="L282" s="171"/>
      <c r="M282" s="172"/>
      <c r="N282" s="173"/>
      <c r="O282" s="173"/>
      <c r="P282" s="174">
        <f>P283+P291</f>
        <v>0</v>
      </c>
      <c r="Q282" s="173"/>
      <c r="R282" s="174">
        <f>R283+R291</f>
        <v>2.9198999999999997</v>
      </c>
      <c r="S282" s="173"/>
      <c r="T282" s="175">
        <f>T283+T291</f>
        <v>0</v>
      </c>
      <c r="AR282" s="176" t="s">
        <v>81</v>
      </c>
      <c r="AT282" s="177" t="s">
        <v>73</v>
      </c>
      <c r="AU282" s="177" t="s">
        <v>81</v>
      </c>
      <c r="AY282" s="176" t="s">
        <v>179</v>
      </c>
      <c r="BK282" s="178">
        <f>BK283+BK291</f>
        <v>0</v>
      </c>
    </row>
    <row r="283" spans="1:65" s="12" customFormat="1" ht="20.85" customHeight="1">
      <c r="B283" s="165"/>
      <c r="C283" s="166"/>
      <c r="D283" s="167" t="s">
        <v>73</v>
      </c>
      <c r="E283" s="179" t="s">
        <v>407</v>
      </c>
      <c r="F283" s="179" t="s">
        <v>570</v>
      </c>
      <c r="G283" s="166"/>
      <c r="H283" s="166"/>
      <c r="I283" s="169"/>
      <c r="J283" s="180">
        <f>BK283</f>
        <v>0</v>
      </c>
      <c r="K283" s="166"/>
      <c r="L283" s="171"/>
      <c r="M283" s="172"/>
      <c r="N283" s="173"/>
      <c r="O283" s="173"/>
      <c r="P283" s="174">
        <f>SUM(P284:P290)</f>
        <v>0</v>
      </c>
      <c r="Q283" s="173"/>
      <c r="R283" s="174">
        <f>SUM(R284:R290)</f>
        <v>1.7858999999999998</v>
      </c>
      <c r="S283" s="173"/>
      <c r="T283" s="175">
        <f>SUM(T284:T290)</f>
        <v>0</v>
      </c>
      <c r="AR283" s="176" t="s">
        <v>81</v>
      </c>
      <c r="AT283" s="177" t="s">
        <v>73</v>
      </c>
      <c r="AU283" s="177" t="s">
        <v>14</v>
      </c>
      <c r="AY283" s="176" t="s">
        <v>179</v>
      </c>
      <c r="BK283" s="178">
        <f>SUM(BK284:BK290)</f>
        <v>0</v>
      </c>
    </row>
    <row r="284" spans="1:65" s="2" customFormat="1" ht="24.2" customHeight="1">
      <c r="A284" s="37"/>
      <c r="B284" s="38"/>
      <c r="C284" s="181" t="s">
        <v>322</v>
      </c>
      <c r="D284" s="181" t="s">
        <v>183</v>
      </c>
      <c r="E284" s="182" t="s">
        <v>571</v>
      </c>
      <c r="F284" s="183" t="s">
        <v>572</v>
      </c>
      <c r="G284" s="184" t="s">
        <v>308</v>
      </c>
      <c r="H284" s="185">
        <v>10</v>
      </c>
      <c r="I284" s="186"/>
      <c r="J284" s="187">
        <f>ROUND(I284*H284,2)</f>
        <v>0</v>
      </c>
      <c r="K284" s="183" t="s">
        <v>187</v>
      </c>
      <c r="L284" s="42"/>
      <c r="M284" s="188" t="s">
        <v>19</v>
      </c>
      <c r="N284" s="189" t="s">
        <v>45</v>
      </c>
      <c r="O284" s="67"/>
      <c r="P284" s="190">
        <f>O284*H284</f>
        <v>0</v>
      </c>
      <c r="Q284" s="190">
        <v>0.17488999999999999</v>
      </c>
      <c r="R284" s="190">
        <f>Q284*H284</f>
        <v>1.7488999999999999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188</v>
      </c>
      <c r="AT284" s="192" t="s">
        <v>183</v>
      </c>
      <c r="AU284" s="192" t="s">
        <v>189</v>
      </c>
      <c r="AY284" s="20" t="s">
        <v>179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81</v>
      </c>
      <c r="BK284" s="193">
        <f>ROUND(I284*H284,2)</f>
        <v>0</v>
      </c>
      <c r="BL284" s="20" t="s">
        <v>188</v>
      </c>
      <c r="BM284" s="192" t="s">
        <v>573</v>
      </c>
    </row>
    <row r="285" spans="1:65" s="2" customFormat="1">
      <c r="A285" s="37"/>
      <c r="B285" s="38"/>
      <c r="C285" s="39"/>
      <c r="D285" s="194" t="s">
        <v>190</v>
      </c>
      <c r="E285" s="39"/>
      <c r="F285" s="195" t="s">
        <v>574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190</v>
      </c>
      <c r="AU285" s="20" t="s">
        <v>189</v>
      </c>
    </row>
    <row r="286" spans="1:65" s="14" customFormat="1">
      <c r="B286" s="210"/>
      <c r="C286" s="211"/>
      <c r="D286" s="201" t="s">
        <v>192</v>
      </c>
      <c r="E286" s="212" t="s">
        <v>19</v>
      </c>
      <c r="F286" s="213" t="s">
        <v>575</v>
      </c>
      <c r="G286" s="211"/>
      <c r="H286" s="214">
        <v>10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192</v>
      </c>
      <c r="AU286" s="220" t="s">
        <v>189</v>
      </c>
      <c r="AV286" s="14" t="s">
        <v>14</v>
      </c>
      <c r="AW286" s="14" t="s">
        <v>35</v>
      </c>
      <c r="AX286" s="14" t="s">
        <v>74</v>
      </c>
      <c r="AY286" s="220" t="s">
        <v>179</v>
      </c>
    </row>
    <row r="287" spans="1:65" s="15" customFormat="1">
      <c r="B287" s="221"/>
      <c r="C287" s="222"/>
      <c r="D287" s="201" t="s">
        <v>192</v>
      </c>
      <c r="E287" s="223" t="s">
        <v>19</v>
      </c>
      <c r="F287" s="224" t="s">
        <v>201</v>
      </c>
      <c r="G287" s="222"/>
      <c r="H287" s="225">
        <v>10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192</v>
      </c>
      <c r="AU287" s="231" t="s">
        <v>189</v>
      </c>
      <c r="AV287" s="15" t="s">
        <v>188</v>
      </c>
      <c r="AW287" s="15" t="s">
        <v>35</v>
      </c>
      <c r="AX287" s="15" t="s">
        <v>81</v>
      </c>
      <c r="AY287" s="231" t="s">
        <v>179</v>
      </c>
    </row>
    <row r="288" spans="1:65" s="2" customFormat="1" ht="16.5" customHeight="1">
      <c r="A288" s="37"/>
      <c r="B288" s="38"/>
      <c r="C288" s="243" t="s">
        <v>276</v>
      </c>
      <c r="D288" s="243" t="s">
        <v>289</v>
      </c>
      <c r="E288" s="244" t="s">
        <v>576</v>
      </c>
      <c r="F288" s="245" t="s">
        <v>577</v>
      </c>
      <c r="G288" s="246" t="s">
        <v>308</v>
      </c>
      <c r="H288" s="247">
        <v>10</v>
      </c>
      <c r="I288" s="248"/>
      <c r="J288" s="249">
        <f>ROUND(I288*H288,2)</f>
        <v>0</v>
      </c>
      <c r="K288" s="245" t="s">
        <v>187</v>
      </c>
      <c r="L288" s="250"/>
      <c r="M288" s="251" t="s">
        <v>19</v>
      </c>
      <c r="N288" s="252" t="s">
        <v>45</v>
      </c>
      <c r="O288" s="67"/>
      <c r="P288" s="190">
        <f>O288*H288</f>
        <v>0</v>
      </c>
      <c r="Q288" s="190">
        <v>3.7000000000000002E-3</v>
      </c>
      <c r="R288" s="190">
        <f>Q288*H288</f>
        <v>3.7000000000000005E-2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217</v>
      </c>
      <c r="AT288" s="192" t="s">
        <v>289</v>
      </c>
      <c r="AU288" s="192" t="s">
        <v>189</v>
      </c>
      <c r="AY288" s="20" t="s">
        <v>179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81</v>
      </c>
      <c r="BK288" s="193">
        <f>ROUND(I288*H288,2)</f>
        <v>0</v>
      </c>
      <c r="BL288" s="20" t="s">
        <v>188</v>
      </c>
      <c r="BM288" s="192" t="s">
        <v>578</v>
      </c>
    </row>
    <row r="289" spans="1:65" s="14" customFormat="1">
      <c r="B289" s="210"/>
      <c r="C289" s="211"/>
      <c r="D289" s="201" t="s">
        <v>192</v>
      </c>
      <c r="E289" s="212" t="s">
        <v>19</v>
      </c>
      <c r="F289" s="213" t="s">
        <v>579</v>
      </c>
      <c r="G289" s="211"/>
      <c r="H289" s="214">
        <v>10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192</v>
      </c>
      <c r="AU289" s="220" t="s">
        <v>189</v>
      </c>
      <c r="AV289" s="14" t="s">
        <v>14</v>
      </c>
      <c r="AW289" s="14" t="s">
        <v>35</v>
      </c>
      <c r="AX289" s="14" t="s">
        <v>74</v>
      </c>
      <c r="AY289" s="220" t="s">
        <v>179</v>
      </c>
    </row>
    <row r="290" spans="1:65" s="15" customFormat="1">
      <c r="B290" s="221"/>
      <c r="C290" s="222"/>
      <c r="D290" s="201" t="s">
        <v>192</v>
      </c>
      <c r="E290" s="223" t="s">
        <v>19</v>
      </c>
      <c r="F290" s="224" t="s">
        <v>201</v>
      </c>
      <c r="G290" s="222"/>
      <c r="H290" s="225">
        <v>10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192</v>
      </c>
      <c r="AU290" s="231" t="s">
        <v>189</v>
      </c>
      <c r="AV290" s="15" t="s">
        <v>188</v>
      </c>
      <c r="AW290" s="15" t="s">
        <v>35</v>
      </c>
      <c r="AX290" s="15" t="s">
        <v>81</v>
      </c>
      <c r="AY290" s="231" t="s">
        <v>179</v>
      </c>
    </row>
    <row r="291" spans="1:65" s="12" customFormat="1" ht="20.85" customHeight="1">
      <c r="B291" s="165"/>
      <c r="C291" s="166"/>
      <c r="D291" s="167" t="s">
        <v>73</v>
      </c>
      <c r="E291" s="179" t="s">
        <v>412</v>
      </c>
      <c r="F291" s="179" t="s">
        <v>580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SUM(P292:P299)</f>
        <v>0</v>
      </c>
      <c r="Q291" s="173"/>
      <c r="R291" s="174">
        <f>SUM(R292:R299)</f>
        <v>1.1339999999999999</v>
      </c>
      <c r="S291" s="173"/>
      <c r="T291" s="175">
        <f>SUM(T292:T299)</f>
        <v>0</v>
      </c>
      <c r="AR291" s="176" t="s">
        <v>81</v>
      </c>
      <c r="AT291" s="177" t="s">
        <v>73</v>
      </c>
      <c r="AU291" s="177" t="s">
        <v>14</v>
      </c>
      <c r="AY291" s="176" t="s">
        <v>179</v>
      </c>
      <c r="BK291" s="178">
        <f>SUM(BK292:BK299)</f>
        <v>0</v>
      </c>
    </row>
    <row r="292" spans="1:65" s="2" customFormat="1" ht="16.5" customHeight="1">
      <c r="A292" s="37"/>
      <c r="B292" s="38"/>
      <c r="C292" s="181" t="s">
        <v>7</v>
      </c>
      <c r="D292" s="181" t="s">
        <v>183</v>
      </c>
      <c r="E292" s="182" t="s">
        <v>581</v>
      </c>
      <c r="F292" s="183" t="s">
        <v>582</v>
      </c>
      <c r="G292" s="184" t="s">
        <v>204</v>
      </c>
      <c r="H292" s="185">
        <v>30</v>
      </c>
      <c r="I292" s="186"/>
      <c r="J292" s="187">
        <f>ROUND(I292*H292,2)</f>
        <v>0</v>
      </c>
      <c r="K292" s="183" t="s">
        <v>187</v>
      </c>
      <c r="L292" s="42"/>
      <c r="M292" s="188" t="s">
        <v>19</v>
      </c>
      <c r="N292" s="189" t="s">
        <v>45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188</v>
      </c>
      <c r="AT292" s="192" t="s">
        <v>183</v>
      </c>
      <c r="AU292" s="192" t="s">
        <v>189</v>
      </c>
      <c r="AY292" s="20" t="s">
        <v>179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81</v>
      </c>
      <c r="BK292" s="193">
        <f>ROUND(I292*H292,2)</f>
        <v>0</v>
      </c>
      <c r="BL292" s="20" t="s">
        <v>188</v>
      </c>
      <c r="BM292" s="192" t="s">
        <v>583</v>
      </c>
    </row>
    <row r="293" spans="1:65" s="2" customFormat="1">
      <c r="A293" s="37"/>
      <c r="B293" s="38"/>
      <c r="C293" s="39"/>
      <c r="D293" s="194" t="s">
        <v>190</v>
      </c>
      <c r="E293" s="39"/>
      <c r="F293" s="195" t="s">
        <v>584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190</v>
      </c>
      <c r="AU293" s="20" t="s">
        <v>189</v>
      </c>
    </row>
    <row r="294" spans="1:65" s="14" customFormat="1">
      <c r="B294" s="210"/>
      <c r="C294" s="211"/>
      <c r="D294" s="201" t="s">
        <v>192</v>
      </c>
      <c r="E294" s="212" t="s">
        <v>19</v>
      </c>
      <c r="F294" s="213" t="s">
        <v>585</v>
      </c>
      <c r="G294" s="211"/>
      <c r="H294" s="214">
        <v>30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192</v>
      </c>
      <c r="AU294" s="220" t="s">
        <v>189</v>
      </c>
      <c r="AV294" s="14" t="s">
        <v>14</v>
      </c>
      <c r="AW294" s="14" t="s">
        <v>35</v>
      </c>
      <c r="AX294" s="14" t="s">
        <v>74</v>
      </c>
      <c r="AY294" s="220" t="s">
        <v>179</v>
      </c>
    </row>
    <row r="295" spans="1:65" s="15" customFormat="1">
      <c r="B295" s="221"/>
      <c r="C295" s="222"/>
      <c r="D295" s="201" t="s">
        <v>192</v>
      </c>
      <c r="E295" s="223" t="s">
        <v>19</v>
      </c>
      <c r="F295" s="224" t="s">
        <v>201</v>
      </c>
      <c r="G295" s="222"/>
      <c r="H295" s="225">
        <v>30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192</v>
      </c>
      <c r="AU295" s="231" t="s">
        <v>189</v>
      </c>
      <c r="AV295" s="15" t="s">
        <v>188</v>
      </c>
      <c r="AW295" s="15" t="s">
        <v>35</v>
      </c>
      <c r="AX295" s="15" t="s">
        <v>81</v>
      </c>
      <c r="AY295" s="231" t="s">
        <v>179</v>
      </c>
    </row>
    <row r="296" spans="1:65" s="2" customFormat="1" ht="16.5" customHeight="1">
      <c r="A296" s="37"/>
      <c r="B296" s="38"/>
      <c r="C296" s="243" t="s">
        <v>281</v>
      </c>
      <c r="D296" s="243" t="s">
        <v>289</v>
      </c>
      <c r="E296" s="244" t="s">
        <v>586</v>
      </c>
      <c r="F296" s="245" t="s">
        <v>587</v>
      </c>
      <c r="G296" s="246" t="s">
        <v>186</v>
      </c>
      <c r="H296" s="247">
        <v>63</v>
      </c>
      <c r="I296" s="248"/>
      <c r="J296" s="249">
        <f>ROUND(I296*H296,2)</f>
        <v>0</v>
      </c>
      <c r="K296" s="245" t="s">
        <v>187</v>
      </c>
      <c r="L296" s="250"/>
      <c r="M296" s="251" t="s">
        <v>19</v>
      </c>
      <c r="N296" s="252" t="s">
        <v>45</v>
      </c>
      <c r="O296" s="67"/>
      <c r="P296" s="190">
        <f>O296*H296</f>
        <v>0</v>
      </c>
      <c r="Q296" s="190">
        <v>1.7999999999999999E-2</v>
      </c>
      <c r="R296" s="190">
        <f>Q296*H296</f>
        <v>1.1339999999999999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217</v>
      </c>
      <c r="AT296" s="192" t="s">
        <v>289</v>
      </c>
      <c r="AU296" s="192" t="s">
        <v>189</v>
      </c>
      <c r="AY296" s="20" t="s">
        <v>179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81</v>
      </c>
      <c r="BK296" s="193">
        <f>ROUND(I296*H296,2)</f>
        <v>0</v>
      </c>
      <c r="BL296" s="20" t="s">
        <v>188</v>
      </c>
      <c r="BM296" s="192" t="s">
        <v>588</v>
      </c>
    </row>
    <row r="297" spans="1:65" s="14" customFormat="1">
      <c r="B297" s="210"/>
      <c r="C297" s="211"/>
      <c r="D297" s="201" t="s">
        <v>192</v>
      </c>
      <c r="E297" s="212" t="s">
        <v>19</v>
      </c>
      <c r="F297" s="213" t="s">
        <v>589</v>
      </c>
      <c r="G297" s="211"/>
      <c r="H297" s="214">
        <v>60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192</v>
      </c>
      <c r="AU297" s="220" t="s">
        <v>189</v>
      </c>
      <c r="AV297" s="14" t="s">
        <v>14</v>
      </c>
      <c r="AW297" s="14" t="s">
        <v>35</v>
      </c>
      <c r="AX297" s="14" t="s">
        <v>74</v>
      </c>
      <c r="AY297" s="220" t="s">
        <v>179</v>
      </c>
    </row>
    <row r="298" spans="1:65" s="15" customFormat="1">
      <c r="B298" s="221"/>
      <c r="C298" s="222"/>
      <c r="D298" s="201" t="s">
        <v>192</v>
      </c>
      <c r="E298" s="223" t="s">
        <v>19</v>
      </c>
      <c r="F298" s="224" t="s">
        <v>201</v>
      </c>
      <c r="G298" s="222"/>
      <c r="H298" s="225">
        <v>60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192</v>
      </c>
      <c r="AU298" s="231" t="s">
        <v>189</v>
      </c>
      <c r="AV298" s="15" t="s">
        <v>188</v>
      </c>
      <c r="AW298" s="15" t="s">
        <v>35</v>
      </c>
      <c r="AX298" s="15" t="s">
        <v>74</v>
      </c>
      <c r="AY298" s="231" t="s">
        <v>179</v>
      </c>
    </row>
    <row r="299" spans="1:65" s="14" customFormat="1">
      <c r="B299" s="210"/>
      <c r="C299" s="211"/>
      <c r="D299" s="201" t="s">
        <v>192</v>
      </c>
      <c r="E299" s="212" t="s">
        <v>19</v>
      </c>
      <c r="F299" s="213" t="s">
        <v>590</v>
      </c>
      <c r="G299" s="211"/>
      <c r="H299" s="214">
        <v>63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192</v>
      </c>
      <c r="AU299" s="220" t="s">
        <v>189</v>
      </c>
      <c r="AV299" s="14" t="s">
        <v>14</v>
      </c>
      <c r="AW299" s="14" t="s">
        <v>35</v>
      </c>
      <c r="AX299" s="14" t="s">
        <v>81</v>
      </c>
      <c r="AY299" s="220" t="s">
        <v>179</v>
      </c>
    </row>
    <row r="300" spans="1:65" s="12" customFormat="1" ht="22.9" customHeight="1">
      <c r="B300" s="165"/>
      <c r="C300" s="166"/>
      <c r="D300" s="167" t="s">
        <v>73</v>
      </c>
      <c r="E300" s="179" t="s">
        <v>188</v>
      </c>
      <c r="F300" s="179" t="s">
        <v>303</v>
      </c>
      <c r="G300" s="166"/>
      <c r="H300" s="166"/>
      <c r="I300" s="169"/>
      <c r="J300" s="180">
        <f>BK300</f>
        <v>0</v>
      </c>
      <c r="K300" s="166"/>
      <c r="L300" s="171"/>
      <c r="M300" s="172"/>
      <c r="N300" s="173"/>
      <c r="O300" s="173"/>
      <c r="P300" s="174">
        <f>P301+P307</f>
        <v>0</v>
      </c>
      <c r="Q300" s="173"/>
      <c r="R300" s="174">
        <f>R301+R307</f>
        <v>788.93400959999997</v>
      </c>
      <c r="S300" s="173"/>
      <c r="T300" s="175">
        <f>T301+T307</f>
        <v>0</v>
      </c>
      <c r="AR300" s="176" t="s">
        <v>81</v>
      </c>
      <c r="AT300" s="177" t="s">
        <v>73</v>
      </c>
      <c r="AU300" s="177" t="s">
        <v>81</v>
      </c>
      <c r="AY300" s="176" t="s">
        <v>179</v>
      </c>
      <c r="BK300" s="178">
        <f>BK301+BK307</f>
        <v>0</v>
      </c>
    </row>
    <row r="301" spans="1:65" s="12" customFormat="1" ht="20.85" customHeight="1">
      <c r="B301" s="165"/>
      <c r="C301" s="166"/>
      <c r="D301" s="167" t="s">
        <v>73</v>
      </c>
      <c r="E301" s="179" t="s">
        <v>304</v>
      </c>
      <c r="F301" s="179" t="s">
        <v>305</v>
      </c>
      <c r="G301" s="166"/>
      <c r="H301" s="166"/>
      <c r="I301" s="169"/>
      <c r="J301" s="180">
        <f>BK301</f>
        <v>0</v>
      </c>
      <c r="K301" s="166"/>
      <c r="L301" s="171"/>
      <c r="M301" s="172"/>
      <c r="N301" s="173"/>
      <c r="O301" s="173"/>
      <c r="P301" s="174">
        <f>SUM(P302:P306)</f>
        <v>0</v>
      </c>
      <c r="Q301" s="173"/>
      <c r="R301" s="174">
        <f>SUM(R302:R306)</f>
        <v>0</v>
      </c>
      <c r="S301" s="173"/>
      <c r="T301" s="175">
        <f>SUM(T302:T306)</f>
        <v>0</v>
      </c>
      <c r="AR301" s="176" t="s">
        <v>81</v>
      </c>
      <c r="AT301" s="177" t="s">
        <v>73</v>
      </c>
      <c r="AU301" s="177" t="s">
        <v>14</v>
      </c>
      <c r="AY301" s="176" t="s">
        <v>179</v>
      </c>
      <c r="BK301" s="178">
        <f>SUM(BK302:BK306)</f>
        <v>0</v>
      </c>
    </row>
    <row r="302" spans="1:65" s="2" customFormat="1" ht="24.2" customHeight="1">
      <c r="A302" s="37"/>
      <c r="B302" s="38"/>
      <c r="C302" s="181" t="s">
        <v>343</v>
      </c>
      <c r="D302" s="181" t="s">
        <v>183</v>
      </c>
      <c r="E302" s="182" t="s">
        <v>591</v>
      </c>
      <c r="F302" s="183" t="s">
        <v>592</v>
      </c>
      <c r="G302" s="184" t="s">
        <v>186</v>
      </c>
      <c r="H302" s="185">
        <v>3</v>
      </c>
      <c r="I302" s="186"/>
      <c r="J302" s="187">
        <f>ROUND(I302*H302,2)</f>
        <v>0</v>
      </c>
      <c r="K302" s="183" t="s">
        <v>187</v>
      </c>
      <c r="L302" s="42"/>
      <c r="M302" s="188" t="s">
        <v>19</v>
      </c>
      <c r="N302" s="189" t="s">
        <v>45</v>
      </c>
      <c r="O302" s="67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188</v>
      </c>
      <c r="AT302" s="192" t="s">
        <v>183</v>
      </c>
      <c r="AU302" s="192" t="s">
        <v>189</v>
      </c>
      <c r="AY302" s="20" t="s">
        <v>179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81</v>
      </c>
      <c r="BK302" s="193">
        <f>ROUND(I302*H302,2)</f>
        <v>0</v>
      </c>
      <c r="BL302" s="20" t="s">
        <v>188</v>
      </c>
      <c r="BM302" s="192" t="s">
        <v>593</v>
      </c>
    </row>
    <row r="303" spans="1:65" s="2" customFormat="1">
      <c r="A303" s="37"/>
      <c r="B303" s="38"/>
      <c r="C303" s="39"/>
      <c r="D303" s="194" t="s">
        <v>190</v>
      </c>
      <c r="E303" s="39"/>
      <c r="F303" s="195" t="s">
        <v>594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190</v>
      </c>
      <c r="AU303" s="20" t="s">
        <v>189</v>
      </c>
    </row>
    <row r="304" spans="1:65" s="13" customFormat="1">
      <c r="B304" s="199"/>
      <c r="C304" s="200"/>
      <c r="D304" s="201" t="s">
        <v>192</v>
      </c>
      <c r="E304" s="202" t="s">
        <v>19</v>
      </c>
      <c r="F304" s="203" t="s">
        <v>595</v>
      </c>
      <c r="G304" s="200"/>
      <c r="H304" s="202" t="s">
        <v>19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192</v>
      </c>
      <c r="AU304" s="209" t="s">
        <v>189</v>
      </c>
      <c r="AV304" s="13" t="s">
        <v>81</v>
      </c>
      <c r="AW304" s="13" t="s">
        <v>35</v>
      </c>
      <c r="AX304" s="13" t="s">
        <v>74</v>
      </c>
      <c r="AY304" s="209" t="s">
        <v>179</v>
      </c>
    </row>
    <row r="305" spans="1:65" s="14" customFormat="1">
      <c r="B305" s="210"/>
      <c r="C305" s="211"/>
      <c r="D305" s="201" t="s">
        <v>192</v>
      </c>
      <c r="E305" s="212" t="s">
        <v>19</v>
      </c>
      <c r="F305" s="213" t="s">
        <v>433</v>
      </c>
      <c r="G305" s="211"/>
      <c r="H305" s="214">
        <v>3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192</v>
      </c>
      <c r="AU305" s="220" t="s">
        <v>189</v>
      </c>
      <c r="AV305" s="14" t="s">
        <v>14</v>
      </c>
      <c r="AW305" s="14" t="s">
        <v>35</v>
      </c>
      <c r="AX305" s="14" t="s">
        <v>74</v>
      </c>
      <c r="AY305" s="220" t="s">
        <v>179</v>
      </c>
    </row>
    <row r="306" spans="1:65" s="15" customFormat="1">
      <c r="B306" s="221"/>
      <c r="C306" s="222"/>
      <c r="D306" s="201" t="s">
        <v>192</v>
      </c>
      <c r="E306" s="223" t="s">
        <v>19</v>
      </c>
      <c r="F306" s="224" t="s">
        <v>201</v>
      </c>
      <c r="G306" s="222"/>
      <c r="H306" s="225">
        <v>3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192</v>
      </c>
      <c r="AU306" s="231" t="s">
        <v>189</v>
      </c>
      <c r="AV306" s="15" t="s">
        <v>188</v>
      </c>
      <c r="AW306" s="15" t="s">
        <v>35</v>
      </c>
      <c r="AX306" s="15" t="s">
        <v>81</v>
      </c>
      <c r="AY306" s="231" t="s">
        <v>179</v>
      </c>
    </row>
    <row r="307" spans="1:65" s="12" customFormat="1" ht="20.85" customHeight="1">
      <c r="B307" s="165"/>
      <c r="C307" s="166"/>
      <c r="D307" s="167" t="s">
        <v>73</v>
      </c>
      <c r="E307" s="179" t="s">
        <v>596</v>
      </c>
      <c r="F307" s="179" t="s">
        <v>597</v>
      </c>
      <c r="G307" s="166"/>
      <c r="H307" s="166"/>
      <c r="I307" s="169"/>
      <c r="J307" s="180">
        <f>BK307</f>
        <v>0</v>
      </c>
      <c r="K307" s="166"/>
      <c r="L307" s="171"/>
      <c r="M307" s="172"/>
      <c r="N307" s="173"/>
      <c r="O307" s="173"/>
      <c r="P307" s="174">
        <f>SUM(P308:P320)</f>
        <v>0</v>
      </c>
      <c r="Q307" s="173"/>
      <c r="R307" s="174">
        <f>SUM(R308:R320)</f>
        <v>788.93400959999997</v>
      </c>
      <c r="S307" s="173"/>
      <c r="T307" s="175">
        <f>SUM(T308:T320)</f>
        <v>0</v>
      </c>
      <c r="AR307" s="176" t="s">
        <v>81</v>
      </c>
      <c r="AT307" s="177" t="s">
        <v>73</v>
      </c>
      <c r="AU307" s="177" t="s">
        <v>14</v>
      </c>
      <c r="AY307" s="176" t="s">
        <v>179</v>
      </c>
      <c r="BK307" s="178">
        <f>SUM(BK308:BK320)</f>
        <v>0</v>
      </c>
    </row>
    <row r="308" spans="1:65" s="2" customFormat="1" ht="24.2" customHeight="1">
      <c r="A308" s="37"/>
      <c r="B308" s="38"/>
      <c r="C308" s="181" t="s">
        <v>286</v>
      </c>
      <c r="D308" s="181" t="s">
        <v>183</v>
      </c>
      <c r="E308" s="182" t="s">
        <v>598</v>
      </c>
      <c r="F308" s="183" t="s">
        <v>599</v>
      </c>
      <c r="G308" s="184" t="s">
        <v>216</v>
      </c>
      <c r="H308" s="185">
        <v>324.12</v>
      </c>
      <c r="I308" s="186"/>
      <c r="J308" s="187">
        <f>ROUND(I308*H308,2)</f>
        <v>0</v>
      </c>
      <c r="K308" s="183" t="s">
        <v>187</v>
      </c>
      <c r="L308" s="42"/>
      <c r="M308" s="188" t="s">
        <v>19</v>
      </c>
      <c r="N308" s="189" t="s">
        <v>45</v>
      </c>
      <c r="O308" s="67"/>
      <c r="P308" s="190">
        <f>O308*H308</f>
        <v>0</v>
      </c>
      <c r="Q308" s="190">
        <v>2.4340799999999998</v>
      </c>
      <c r="R308" s="190">
        <f>Q308*H308</f>
        <v>788.93400959999997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188</v>
      </c>
      <c r="AT308" s="192" t="s">
        <v>183</v>
      </c>
      <c r="AU308" s="192" t="s">
        <v>189</v>
      </c>
      <c r="AY308" s="20" t="s">
        <v>179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81</v>
      </c>
      <c r="BK308" s="193">
        <f>ROUND(I308*H308,2)</f>
        <v>0</v>
      </c>
      <c r="BL308" s="20" t="s">
        <v>188</v>
      </c>
      <c r="BM308" s="192" t="s">
        <v>600</v>
      </c>
    </row>
    <row r="309" spans="1:65" s="2" customFormat="1">
      <c r="A309" s="37"/>
      <c r="B309" s="38"/>
      <c r="C309" s="39"/>
      <c r="D309" s="194" t="s">
        <v>190</v>
      </c>
      <c r="E309" s="39"/>
      <c r="F309" s="195" t="s">
        <v>601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190</v>
      </c>
      <c r="AU309" s="20" t="s">
        <v>189</v>
      </c>
    </row>
    <row r="310" spans="1:65" s="2" customFormat="1" ht="68.25">
      <c r="A310" s="37"/>
      <c r="B310" s="38"/>
      <c r="C310" s="39"/>
      <c r="D310" s="201" t="s">
        <v>326</v>
      </c>
      <c r="E310" s="39"/>
      <c r="F310" s="253" t="s">
        <v>602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326</v>
      </c>
      <c r="AU310" s="20" t="s">
        <v>189</v>
      </c>
    </row>
    <row r="311" spans="1:65" s="13" customFormat="1">
      <c r="B311" s="199"/>
      <c r="C311" s="200"/>
      <c r="D311" s="201" t="s">
        <v>192</v>
      </c>
      <c r="E311" s="202" t="s">
        <v>19</v>
      </c>
      <c r="F311" s="203" t="s">
        <v>193</v>
      </c>
      <c r="G311" s="200"/>
      <c r="H311" s="202" t="s">
        <v>19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192</v>
      </c>
      <c r="AU311" s="209" t="s">
        <v>189</v>
      </c>
      <c r="AV311" s="13" t="s">
        <v>81</v>
      </c>
      <c r="AW311" s="13" t="s">
        <v>35</v>
      </c>
      <c r="AX311" s="13" t="s">
        <v>74</v>
      </c>
      <c r="AY311" s="209" t="s">
        <v>179</v>
      </c>
    </row>
    <row r="312" spans="1:65" s="13" customFormat="1">
      <c r="B312" s="199"/>
      <c r="C312" s="200"/>
      <c r="D312" s="201" t="s">
        <v>192</v>
      </c>
      <c r="E312" s="202" t="s">
        <v>19</v>
      </c>
      <c r="F312" s="203" t="s">
        <v>497</v>
      </c>
      <c r="G312" s="200"/>
      <c r="H312" s="202" t="s">
        <v>19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192</v>
      </c>
      <c r="AU312" s="209" t="s">
        <v>189</v>
      </c>
      <c r="AV312" s="13" t="s">
        <v>81</v>
      </c>
      <c r="AW312" s="13" t="s">
        <v>35</v>
      </c>
      <c r="AX312" s="13" t="s">
        <v>74</v>
      </c>
      <c r="AY312" s="209" t="s">
        <v>179</v>
      </c>
    </row>
    <row r="313" spans="1:65" s="13" customFormat="1">
      <c r="B313" s="199"/>
      <c r="C313" s="200"/>
      <c r="D313" s="201" t="s">
        <v>192</v>
      </c>
      <c r="E313" s="202" t="s">
        <v>19</v>
      </c>
      <c r="F313" s="203" t="s">
        <v>195</v>
      </c>
      <c r="G313" s="200"/>
      <c r="H313" s="202" t="s">
        <v>19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192</v>
      </c>
      <c r="AU313" s="209" t="s">
        <v>189</v>
      </c>
      <c r="AV313" s="13" t="s">
        <v>81</v>
      </c>
      <c r="AW313" s="13" t="s">
        <v>35</v>
      </c>
      <c r="AX313" s="13" t="s">
        <v>74</v>
      </c>
      <c r="AY313" s="209" t="s">
        <v>179</v>
      </c>
    </row>
    <row r="314" spans="1:65" s="13" customFormat="1">
      <c r="B314" s="199"/>
      <c r="C314" s="200"/>
      <c r="D314" s="201" t="s">
        <v>192</v>
      </c>
      <c r="E314" s="202" t="s">
        <v>19</v>
      </c>
      <c r="F314" s="203" t="s">
        <v>196</v>
      </c>
      <c r="G314" s="200"/>
      <c r="H314" s="202" t="s">
        <v>19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192</v>
      </c>
      <c r="AU314" s="209" t="s">
        <v>189</v>
      </c>
      <c r="AV314" s="13" t="s">
        <v>81</v>
      </c>
      <c r="AW314" s="13" t="s">
        <v>35</v>
      </c>
      <c r="AX314" s="13" t="s">
        <v>74</v>
      </c>
      <c r="AY314" s="209" t="s">
        <v>179</v>
      </c>
    </row>
    <row r="315" spans="1:65" s="13" customFormat="1">
      <c r="B315" s="199"/>
      <c r="C315" s="200"/>
      <c r="D315" s="201" t="s">
        <v>192</v>
      </c>
      <c r="E315" s="202" t="s">
        <v>19</v>
      </c>
      <c r="F315" s="203" t="s">
        <v>197</v>
      </c>
      <c r="G315" s="200"/>
      <c r="H315" s="202" t="s">
        <v>19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192</v>
      </c>
      <c r="AU315" s="209" t="s">
        <v>189</v>
      </c>
      <c r="AV315" s="13" t="s">
        <v>81</v>
      </c>
      <c r="AW315" s="13" t="s">
        <v>35</v>
      </c>
      <c r="AX315" s="13" t="s">
        <v>74</v>
      </c>
      <c r="AY315" s="209" t="s">
        <v>179</v>
      </c>
    </row>
    <row r="316" spans="1:65" s="13" customFormat="1">
      <c r="B316" s="199"/>
      <c r="C316" s="200"/>
      <c r="D316" s="201" t="s">
        <v>192</v>
      </c>
      <c r="E316" s="202" t="s">
        <v>19</v>
      </c>
      <c r="F316" s="203" t="s">
        <v>498</v>
      </c>
      <c r="G316" s="200"/>
      <c r="H316" s="202" t="s">
        <v>19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192</v>
      </c>
      <c r="AU316" s="209" t="s">
        <v>189</v>
      </c>
      <c r="AV316" s="13" t="s">
        <v>81</v>
      </c>
      <c r="AW316" s="13" t="s">
        <v>35</v>
      </c>
      <c r="AX316" s="13" t="s">
        <v>74</v>
      </c>
      <c r="AY316" s="209" t="s">
        <v>179</v>
      </c>
    </row>
    <row r="317" spans="1:65" s="13" customFormat="1">
      <c r="B317" s="199"/>
      <c r="C317" s="200"/>
      <c r="D317" s="201" t="s">
        <v>192</v>
      </c>
      <c r="E317" s="202" t="s">
        <v>19</v>
      </c>
      <c r="F317" s="203" t="s">
        <v>198</v>
      </c>
      <c r="G317" s="200"/>
      <c r="H317" s="202" t="s">
        <v>19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192</v>
      </c>
      <c r="AU317" s="209" t="s">
        <v>189</v>
      </c>
      <c r="AV317" s="13" t="s">
        <v>81</v>
      </c>
      <c r="AW317" s="13" t="s">
        <v>35</v>
      </c>
      <c r="AX317" s="13" t="s">
        <v>74</v>
      </c>
      <c r="AY317" s="209" t="s">
        <v>179</v>
      </c>
    </row>
    <row r="318" spans="1:65" s="13" customFormat="1">
      <c r="B318" s="199"/>
      <c r="C318" s="200"/>
      <c r="D318" s="201" t="s">
        <v>192</v>
      </c>
      <c r="E318" s="202" t="s">
        <v>19</v>
      </c>
      <c r="F318" s="203" t="s">
        <v>199</v>
      </c>
      <c r="G318" s="200"/>
      <c r="H318" s="202" t="s">
        <v>19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192</v>
      </c>
      <c r="AU318" s="209" t="s">
        <v>189</v>
      </c>
      <c r="AV318" s="13" t="s">
        <v>81</v>
      </c>
      <c r="AW318" s="13" t="s">
        <v>35</v>
      </c>
      <c r="AX318" s="13" t="s">
        <v>74</v>
      </c>
      <c r="AY318" s="209" t="s">
        <v>179</v>
      </c>
    </row>
    <row r="319" spans="1:65" s="14" customFormat="1">
      <c r="B319" s="210"/>
      <c r="C319" s="211"/>
      <c r="D319" s="201" t="s">
        <v>192</v>
      </c>
      <c r="E319" s="212" t="s">
        <v>19</v>
      </c>
      <c r="F319" s="213" t="s">
        <v>603</v>
      </c>
      <c r="G319" s="211"/>
      <c r="H319" s="214">
        <v>324.12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192</v>
      </c>
      <c r="AU319" s="220" t="s">
        <v>189</v>
      </c>
      <c r="AV319" s="14" t="s">
        <v>14</v>
      </c>
      <c r="AW319" s="14" t="s">
        <v>35</v>
      </c>
      <c r="AX319" s="14" t="s">
        <v>74</v>
      </c>
      <c r="AY319" s="220" t="s">
        <v>179</v>
      </c>
    </row>
    <row r="320" spans="1:65" s="15" customFormat="1">
      <c r="B320" s="221"/>
      <c r="C320" s="222"/>
      <c r="D320" s="201" t="s">
        <v>192</v>
      </c>
      <c r="E320" s="223" t="s">
        <v>19</v>
      </c>
      <c r="F320" s="224" t="s">
        <v>201</v>
      </c>
      <c r="G320" s="222"/>
      <c r="H320" s="225">
        <v>324.12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192</v>
      </c>
      <c r="AU320" s="231" t="s">
        <v>189</v>
      </c>
      <c r="AV320" s="15" t="s">
        <v>188</v>
      </c>
      <c r="AW320" s="15" t="s">
        <v>35</v>
      </c>
      <c r="AX320" s="15" t="s">
        <v>81</v>
      </c>
      <c r="AY320" s="231" t="s">
        <v>179</v>
      </c>
    </row>
    <row r="321" spans="1:65" s="12" customFormat="1" ht="22.9" customHeight="1">
      <c r="B321" s="165"/>
      <c r="C321" s="166"/>
      <c r="D321" s="167" t="s">
        <v>73</v>
      </c>
      <c r="E321" s="179" t="s">
        <v>222</v>
      </c>
      <c r="F321" s="179" t="s">
        <v>314</v>
      </c>
      <c r="G321" s="166"/>
      <c r="H321" s="166"/>
      <c r="I321" s="169"/>
      <c r="J321" s="180">
        <f>BK321</f>
        <v>0</v>
      </c>
      <c r="K321" s="166"/>
      <c r="L321" s="171"/>
      <c r="M321" s="172"/>
      <c r="N321" s="173"/>
      <c r="O321" s="173"/>
      <c r="P321" s="174">
        <f>P322+P373</f>
        <v>0</v>
      </c>
      <c r="Q321" s="173"/>
      <c r="R321" s="174">
        <f>R322+R373</f>
        <v>674.47161000000006</v>
      </c>
      <c r="S321" s="173"/>
      <c r="T321" s="175">
        <f>T322+T373</f>
        <v>0</v>
      </c>
      <c r="AR321" s="176" t="s">
        <v>81</v>
      </c>
      <c r="AT321" s="177" t="s">
        <v>73</v>
      </c>
      <c r="AU321" s="177" t="s">
        <v>81</v>
      </c>
      <c r="AY321" s="176" t="s">
        <v>179</v>
      </c>
      <c r="BK321" s="178">
        <f>BK322+BK373</f>
        <v>0</v>
      </c>
    </row>
    <row r="322" spans="1:65" s="12" customFormat="1" ht="20.85" customHeight="1">
      <c r="B322" s="165"/>
      <c r="C322" s="166"/>
      <c r="D322" s="167" t="s">
        <v>73</v>
      </c>
      <c r="E322" s="179" t="s">
        <v>315</v>
      </c>
      <c r="F322" s="179" t="s">
        <v>316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SUM(P323:P372)</f>
        <v>0</v>
      </c>
      <c r="Q322" s="173"/>
      <c r="R322" s="174">
        <f>SUM(R323:R372)</f>
        <v>673.596</v>
      </c>
      <c r="S322" s="173"/>
      <c r="T322" s="175">
        <f>SUM(T323:T372)</f>
        <v>0</v>
      </c>
      <c r="AR322" s="176" t="s">
        <v>81</v>
      </c>
      <c r="AT322" s="177" t="s">
        <v>73</v>
      </c>
      <c r="AU322" s="177" t="s">
        <v>14</v>
      </c>
      <c r="AY322" s="176" t="s">
        <v>179</v>
      </c>
      <c r="BK322" s="178">
        <f>SUM(BK323:BK372)</f>
        <v>0</v>
      </c>
    </row>
    <row r="323" spans="1:65" s="2" customFormat="1" ht="33" customHeight="1">
      <c r="A323" s="37"/>
      <c r="B323" s="38"/>
      <c r="C323" s="181" t="s">
        <v>352</v>
      </c>
      <c r="D323" s="181" t="s">
        <v>183</v>
      </c>
      <c r="E323" s="182" t="s">
        <v>604</v>
      </c>
      <c r="F323" s="183" t="s">
        <v>605</v>
      </c>
      <c r="G323" s="184" t="s">
        <v>186</v>
      </c>
      <c r="H323" s="185">
        <v>616</v>
      </c>
      <c r="I323" s="186"/>
      <c r="J323" s="187">
        <f>ROUND(I323*H323,2)</f>
        <v>0</v>
      </c>
      <c r="K323" s="183" t="s">
        <v>187</v>
      </c>
      <c r="L323" s="42"/>
      <c r="M323" s="188" t="s">
        <v>19</v>
      </c>
      <c r="N323" s="189" t="s">
        <v>45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188</v>
      </c>
      <c r="AT323" s="192" t="s">
        <v>183</v>
      </c>
      <c r="AU323" s="192" t="s">
        <v>189</v>
      </c>
      <c r="AY323" s="20" t="s">
        <v>179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81</v>
      </c>
      <c r="BK323" s="193">
        <f>ROUND(I323*H323,2)</f>
        <v>0</v>
      </c>
      <c r="BL323" s="20" t="s">
        <v>188</v>
      </c>
      <c r="BM323" s="192" t="s">
        <v>596</v>
      </c>
    </row>
    <row r="324" spans="1:65" s="2" customFormat="1">
      <c r="A324" s="37"/>
      <c r="B324" s="38"/>
      <c r="C324" s="39"/>
      <c r="D324" s="194" t="s">
        <v>190</v>
      </c>
      <c r="E324" s="39"/>
      <c r="F324" s="195" t="s">
        <v>606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190</v>
      </c>
      <c r="AU324" s="20" t="s">
        <v>189</v>
      </c>
    </row>
    <row r="325" spans="1:65" s="13" customFormat="1">
      <c r="B325" s="199"/>
      <c r="C325" s="200"/>
      <c r="D325" s="201" t="s">
        <v>192</v>
      </c>
      <c r="E325" s="202" t="s">
        <v>19</v>
      </c>
      <c r="F325" s="203" t="s">
        <v>193</v>
      </c>
      <c r="G325" s="200"/>
      <c r="H325" s="202" t="s">
        <v>19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192</v>
      </c>
      <c r="AU325" s="209" t="s">
        <v>189</v>
      </c>
      <c r="AV325" s="13" t="s">
        <v>81</v>
      </c>
      <c r="AW325" s="13" t="s">
        <v>35</v>
      </c>
      <c r="AX325" s="13" t="s">
        <v>74</v>
      </c>
      <c r="AY325" s="209" t="s">
        <v>179</v>
      </c>
    </row>
    <row r="326" spans="1:65" s="13" customFormat="1">
      <c r="B326" s="199"/>
      <c r="C326" s="200"/>
      <c r="D326" s="201" t="s">
        <v>192</v>
      </c>
      <c r="E326" s="202" t="s">
        <v>19</v>
      </c>
      <c r="F326" s="203" t="s">
        <v>497</v>
      </c>
      <c r="G326" s="200"/>
      <c r="H326" s="202" t="s">
        <v>19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192</v>
      </c>
      <c r="AU326" s="209" t="s">
        <v>189</v>
      </c>
      <c r="AV326" s="13" t="s">
        <v>81</v>
      </c>
      <c r="AW326" s="13" t="s">
        <v>35</v>
      </c>
      <c r="AX326" s="13" t="s">
        <v>74</v>
      </c>
      <c r="AY326" s="209" t="s">
        <v>179</v>
      </c>
    </row>
    <row r="327" spans="1:65" s="13" customFormat="1">
      <c r="B327" s="199"/>
      <c r="C327" s="200"/>
      <c r="D327" s="201" t="s">
        <v>192</v>
      </c>
      <c r="E327" s="202" t="s">
        <v>19</v>
      </c>
      <c r="F327" s="203" t="s">
        <v>195</v>
      </c>
      <c r="G327" s="200"/>
      <c r="H327" s="202" t="s">
        <v>19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192</v>
      </c>
      <c r="AU327" s="209" t="s">
        <v>189</v>
      </c>
      <c r="AV327" s="13" t="s">
        <v>81</v>
      </c>
      <c r="AW327" s="13" t="s">
        <v>35</v>
      </c>
      <c r="AX327" s="13" t="s">
        <v>74</v>
      </c>
      <c r="AY327" s="209" t="s">
        <v>179</v>
      </c>
    </row>
    <row r="328" spans="1:65" s="13" customFormat="1">
      <c r="B328" s="199"/>
      <c r="C328" s="200"/>
      <c r="D328" s="201" t="s">
        <v>192</v>
      </c>
      <c r="E328" s="202" t="s">
        <v>19</v>
      </c>
      <c r="F328" s="203" t="s">
        <v>196</v>
      </c>
      <c r="G328" s="200"/>
      <c r="H328" s="202" t="s">
        <v>19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192</v>
      </c>
      <c r="AU328" s="209" t="s">
        <v>189</v>
      </c>
      <c r="AV328" s="13" t="s">
        <v>81</v>
      </c>
      <c r="AW328" s="13" t="s">
        <v>35</v>
      </c>
      <c r="AX328" s="13" t="s">
        <v>74</v>
      </c>
      <c r="AY328" s="209" t="s">
        <v>179</v>
      </c>
    </row>
    <row r="329" spans="1:65" s="13" customFormat="1">
      <c r="B329" s="199"/>
      <c r="C329" s="200"/>
      <c r="D329" s="201" t="s">
        <v>192</v>
      </c>
      <c r="E329" s="202" t="s">
        <v>19</v>
      </c>
      <c r="F329" s="203" t="s">
        <v>197</v>
      </c>
      <c r="G329" s="200"/>
      <c r="H329" s="202" t="s">
        <v>19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192</v>
      </c>
      <c r="AU329" s="209" t="s">
        <v>189</v>
      </c>
      <c r="AV329" s="13" t="s">
        <v>81</v>
      </c>
      <c r="AW329" s="13" t="s">
        <v>35</v>
      </c>
      <c r="AX329" s="13" t="s">
        <v>74</v>
      </c>
      <c r="AY329" s="209" t="s">
        <v>179</v>
      </c>
    </row>
    <row r="330" spans="1:65" s="13" customFormat="1">
      <c r="B330" s="199"/>
      <c r="C330" s="200"/>
      <c r="D330" s="201" t="s">
        <v>192</v>
      </c>
      <c r="E330" s="202" t="s">
        <v>19</v>
      </c>
      <c r="F330" s="203" t="s">
        <v>498</v>
      </c>
      <c r="G330" s="200"/>
      <c r="H330" s="202" t="s">
        <v>19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192</v>
      </c>
      <c r="AU330" s="209" t="s">
        <v>189</v>
      </c>
      <c r="AV330" s="13" t="s">
        <v>81</v>
      </c>
      <c r="AW330" s="13" t="s">
        <v>35</v>
      </c>
      <c r="AX330" s="13" t="s">
        <v>74</v>
      </c>
      <c r="AY330" s="209" t="s">
        <v>179</v>
      </c>
    </row>
    <row r="331" spans="1:65" s="13" customFormat="1">
      <c r="B331" s="199"/>
      <c r="C331" s="200"/>
      <c r="D331" s="201" t="s">
        <v>192</v>
      </c>
      <c r="E331" s="202" t="s">
        <v>19</v>
      </c>
      <c r="F331" s="203" t="s">
        <v>198</v>
      </c>
      <c r="G331" s="200"/>
      <c r="H331" s="202" t="s">
        <v>19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192</v>
      </c>
      <c r="AU331" s="209" t="s">
        <v>189</v>
      </c>
      <c r="AV331" s="13" t="s">
        <v>81</v>
      </c>
      <c r="AW331" s="13" t="s">
        <v>35</v>
      </c>
      <c r="AX331" s="13" t="s">
        <v>74</v>
      </c>
      <c r="AY331" s="209" t="s">
        <v>179</v>
      </c>
    </row>
    <row r="332" spans="1:65" s="13" customFormat="1">
      <c r="B332" s="199"/>
      <c r="C332" s="200"/>
      <c r="D332" s="201" t="s">
        <v>192</v>
      </c>
      <c r="E332" s="202" t="s">
        <v>19</v>
      </c>
      <c r="F332" s="203" t="s">
        <v>199</v>
      </c>
      <c r="G332" s="200"/>
      <c r="H332" s="202" t="s">
        <v>19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192</v>
      </c>
      <c r="AU332" s="209" t="s">
        <v>189</v>
      </c>
      <c r="AV332" s="13" t="s">
        <v>81</v>
      </c>
      <c r="AW332" s="13" t="s">
        <v>35</v>
      </c>
      <c r="AX332" s="13" t="s">
        <v>74</v>
      </c>
      <c r="AY332" s="209" t="s">
        <v>179</v>
      </c>
    </row>
    <row r="333" spans="1:65" s="14" customFormat="1">
      <c r="B333" s="210"/>
      <c r="C333" s="211"/>
      <c r="D333" s="201" t="s">
        <v>192</v>
      </c>
      <c r="E333" s="212" t="s">
        <v>19</v>
      </c>
      <c r="F333" s="213" t="s">
        <v>564</v>
      </c>
      <c r="G333" s="211"/>
      <c r="H333" s="214">
        <v>616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192</v>
      </c>
      <c r="AU333" s="220" t="s">
        <v>189</v>
      </c>
      <c r="AV333" s="14" t="s">
        <v>14</v>
      </c>
      <c r="AW333" s="14" t="s">
        <v>35</v>
      </c>
      <c r="AX333" s="14" t="s">
        <v>74</v>
      </c>
      <c r="AY333" s="220" t="s">
        <v>179</v>
      </c>
    </row>
    <row r="334" spans="1:65" s="15" customFormat="1">
      <c r="B334" s="221"/>
      <c r="C334" s="222"/>
      <c r="D334" s="201" t="s">
        <v>192</v>
      </c>
      <c r="E334" s="223" t="s">
        <v>19</v>
      </c>
      <c r="F334" s="224" t="s">
        <v>201</v>
      </c>
      <c r="G334" s="222"/>
      <c r="H334" s="225">
        <v>616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192</v>
      </c>
      <c r="AU334" s="231" t="s">
        <v>189</v>
      </c>
      <c r="AV334" s="15" t="s">
        <v>188</v>
      </c>
      <c r="AW334" s="15" t="s">
        <v>35</v>
      </c>
      <c r="AX334" s="15" t="s">
        <v>81</v>
      </c>
      <c r="AY334" s="231" t="s">
        <v>179</v>
      </c>
    </row>
    <row r="335" spans="1:65" s="2" customFormat="1" ht="16.5" customHeight="1">
      <c r="A335" s="37"/>
      <c r="B335" s="38"/>
      <c r="C335" s="243" t="s">
        <v>293</v>
      </c>
      <c r="D335" s="243" t="s">
        <v>289</v>
      </c>
      <c r="E335" s="244" t="s">
        <v>552</v>
      </c>
      <c r="F335" s="245" t="s">
        <v>553</v>
      </c>
      <c r="G335" s="246" t="s">
        <v>269</v>
      </c>
      <c r="H335" s="247">
        <v>291.06</v>
      </c>
      <c r="I335" s="248"/>
      <c r="J335" s="249">
        <f>ROUND(I335*H335,2)</f>
        <v>0</v>
      </c>
      <c r="K335" s="245" t="s">
        <v>187</v>
      </c>
      <c r="L335" s="250"/>
      <c r="M335" s="251" t="s">
        <v>19</v>
      </c>
      <c r="N335" s="252" t="s">
        <v>45</v>
      </c>
      <c r="O335" s="67"/>
      <c r="P335" s="190">
        <f>O335*H335</f>
        <v>0</v>
      </c>
      <c r="Q335" s="190">
        <v>1</v>
      </c>
      <c r="R335" s="190">
        <f>Q335*H335</f>
        <v>291.06</v>
      </c>
      <c r="S335" s="190">
        <v>0</v>
      </c>
      <c r="T335" s="19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2" t="s">
        <v>217</v>
      </c>
      <c r="AT335" s="192" t="s">
        <v>289</v>
      </c>
      <c r="AU335" s="192" t="s">
        <v>189</v>
      </c>
      <c r="AY335" s="20" t="s">
        <v>179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20" t="s">
        <v>81</v>
      </c>
      <c r="BK335" s="193">
        <f>ROUND(I335*H335,2)</f>
        <v>0</v>
      </c>
      <c r="BL335" s="20" t="s">
        <v>188</v>
      </c>
      <c r="BM335" s="192" t="s">
        <v>607</v>
      </c>
    </row>
    <row r="336" spans="1:65" s="2" customFormat="1" ht="19.5">
      <c r="A336" s="37"/>
      <c r="B336" s="38"/>
      <c r="C336" s="39"/>
      <c r="D336" s="201" t="s">
        <v>326</v>
      </c>
      <c r="E336" s="39"/>
      <c r="F336" s="253" t="s">
        <v>356</v>
      </c>
      <c r="G336" s="39"/>
      <c r="H336" s="39"/>
      <c r="I336" s="196"/>
      <c r="J336" s="39"/>
      <c r="K336" s="39"/>
      <c r="L336" s="42"/>
      <c r="M336" s="197"/>
      <c r="N336" s="19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326</v>
      </c>
      <c r="AU336" s="20" t="s">
        <v>189</v>
      </c>
    </row>
    <row r="337" spans="1:65" s="13" customFormat="1">
      <c r="B337" s="199"/>
      <c r="C337" s="200"/>
      <c r="D337" s="201" t="s">
        <v>192</v>
      </c>
      <c r="E337" s="202" t="s">
        <v>19</v>
      </c>
      <c r="F337" s="203" t="s">
        <v>193</v>
      </c>
      <c r="G337" s="200"/>
      <c r="H337" s="202" t="s">
        <v>19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192</v>
      </c>
      <c r="AU337" s="209" t="s">
        <v>189</v>
      </c>
      <c r="AV337" s="13" t="s">
        <v>81</v>
      </c>
      <c r="AW337" s="13" t="s">
        <v>35</v>
      </c>
      <c r="AX337" s="13" t="s">
        <v>74</v>
      </c>
      <c r="AY337" s="209" t="s">
        <v>179</v>
      </c>
    </row>
    <row r="338" spans="1:65" s="13" customFormat="1">
      <c r="B338" s="199"/>
      <c r="C338" s="200"/>
      <c r="D338" s="201" t="s">
        <v>192</v>
      </c>
      <c r="E338" s="202" t="s">
        <v>19</v>
      </c>
      <c r="F338" s="203" t="s">
        <v>497</v>
      </c>
      <c r="G338" s="200"/>
      <c r="H338" s="202" t="s">
        <v>19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192</v>
      </c>
      <c r="AU338" s="209" t="s">
        <v>189</v>
      </c>
      <c r="AV338" s="13" t="s">
        <v>81</v>
      </c>
      <c r="AW338" s="13" t="s">
        <v>35</v>
      </c>
      <c r="AX338" s="13" t="s">
        <v>74</v>
      </c>
      <c r="AY338" s="209" t="s">
        <v>179</v>
      </c>
    </row>
    <row r="339" spans="1:65" s="13" customFormat="1">
      <c r="B339" s="199"/>
      <c r="C339" s="200"/>
      <c r="D339" s="201" t="s">
        <v>192</v>
      </c>
      <c r="E339" s="202" t="s">
        <v>19</v>
      </c>
      <c r="F339" s="203" t="s">
        <v>195</v>
      </c>
      <c r="G339" s="200"/>
      <c r="H339" s="202" t="s">
        <v>19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192</v>
      </c>
      <c r="AU339" s="209" t="s">
        <v>189</v>
      </c>
      <c r="AV339" s="13" t="s">
        <v>81</v>
      </c>
      <c r="AW339" s="13" t="s">
        <v>35</v>
      </c>
      <c r="AX339" s="13" t="s">
        <v>74</v>
      </c>
      <c r="AY339" s="209" t="s">
        <v>179</v>
      </c>
    </row>
    <row r="340" spans="1:65" s="13" customFormat="1">
      <c r="B340" s="199"/>
      <c r="C340" s="200"/>
      <c r="D340" s="201" t="s">
        <v>192</v>
      </c>
      <c r="E340" s="202" t="s">
        <v>19</v>
      </c>
      <c r="F340" s="203" t="s">
        <v>196</v>
      </c>
      <c r="G340" s="200"/>
      <c r="H340" s="202" t="s">
        <v>19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192</v>
      </c>
      <c r="AU340" s="209" t="s">
        <v>189</v>
      </c>
      <c r="AV340" s="13" t="s">
        <v>81</v>
      </c>
      <c r="AW340" s="13" t="s">
        <v>35</v>
      </c>
      <c r="AX340" s="13" t="s">
        <v>74</v>
      </c>
      <c r="AY340" s="209" t="s">
        <v>179</v>
      </c>
    </row>
    <row r="341" spans="1:65" s="13" customFormat="1">
      <c r="B341" s="199"/>
      <c r="C341" s="200"/>
      <c r="D341" s="201" t="s">
        <v>192</v>
      </c>
      <c r="E341" s="202" t="s">
        <v>19</v>
      </c>
      <c r="F341" s="203" t="s">
        <v>197</v>
      </c>
      <c r="G341" s="200"/>
      <c r="H341" s="202" t="s">
        <v>19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192</v>
      </c>
      <c r="AU341" s="209" t="s">
        <v>189</v>
      </c>
      <c r="AV341" s="13" t="s">
        <v>81</v>
      </c>
      <c r="AW341" s="13" t="s">
        <v>35</v>
      </c>
      <c r="AX341" s="13" t="s">
        <v>74</v>
      </c>
      <c r="AY341" s="209" t="s">
        <v>179</v>
      </c>
    </row>
    <row r="342" spans="1:65" s="13" customFormat="1">
      <c r="B342" s="199"/>
      <c r="C342" s="200"/>
      <c r="D342" s="201" t="s">
        <v>192</v>
      </c>
      <c r="E342" s="202" t="s">
        <v>19</v>
      </c>
      <c r="F342" s="203" t="s">
        <v>498</v>
      </c>
      <c r="G342" s="200"/>
      <c r="H342" s="202" t="s">
        <v>19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192</v>
      </c>
      <c r="AU342" s="209" t="s">
        <v>189</v>
      </c>
      <c r="AV342" s="13" t="s">
        <v>81</v>
      </c>
      <c r="AW342" s="13" t="s">
        <v>35</v>
      </c>
      <c r="AX342" s="13" t="s">
        <v>74</v>
      </c>
      <c r="AY342" s="209" t="s">
        <v>179</v>
      </c>
    </row>
    <row r="343" spans="1:65" s="13" customFormat="1">
      <c r="B343" s="199"/>
      <c r="C343" s="200"/>
      <c r="D343" s="201" t="s">
        <v>192</v>
      </c>
      <c r="E343" s="202" t="s">
        <v>19</v>
      </c>
      <c r="F343" s="203" t="s">
        <v>198</v>
      </c>
      <c r="G343" s="200"/>
      <c r="H343" s="202" t="s">
        <v>19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192</v>
      </c>
      <c r="AU343" s="209" t="s">
        <v>189</v>
      </c>
      <c r="AV343" s="13" t="s">
        <v>81</v>
      </c>
      <c r="AW343" s="13" t="s">
        <v>35</v>
      </c>
      <c r="AX343" s="13" t="s">
        <v>74</v>
      </c>
      <c r="AY343" s="209" t="s">
        <v>179</v>
      </c>
    </row>
    <row r="344" spans="1:65" s="13" customFormat="1">
      <c r="B344" s="199"/>
      <c r="C344" s="200"/>
      <c r="D344" s="201" t="s">
        <v>192</v>
      </c>
      <c r="E344" s="202" t="s">
        <v>19</v>
      </c>
      <c r="F344" s="203" t="s">
        <v>199</v>
      </c>
      <c r="G344" s="200"/>
      <c r="H344" s="202" t="s">
        <v>19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192</v>
      </c>
      <c r="AU344" s="209" t="s">
        <v>189</v>
      </c>
      <c r="AV344" s="13" t="s">
        <v>81</v>
      </c>
      <c r="AW344" s="13" t="s">
        <v>35</v>
      </c>
      <c r="AX344" s="13" t="s">
        <v>74</v>
      </c>
      <c r="AY344" s="209" t="s">
        <v>179</v>
      </c>
    </row>
    <row r="345" spans="1:65" s="14" customFormat="1">
      <c r="B345" s="210"/>
      <c r="C345" s="211"/>
      <c r="D345" s="201" t="s">
        <v>192</v>
      </c>
      <c r="E345" s="212" t="s">
        <v>19</v>
      </c>
      <c r="F345" s="213" t="s">
        <v>564</v>
      </c>
      <c r="G345" s="211"/>
      <c r="H345" s="214">
        <v>616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192</v>
      </c>
      <c r="AU345" s="220" t="s">
        <v>189</v>
      </c>
      <c r="AV345" s="14" t="s">
        <v>14</v>
      </c>
      <c r="AW345" s="14" t="s">
        <v>35</v>
      </c>
      <c r="AX345" s="14" t="s">
        <v>74</v>
      </c>
      <c r="AY345" s="220" t="s">
        <v>179</v>
      </c>
    </row>
    <row r="346" spans="1:65" s="15" customFormat="1">
      <c r="B346" s="221"/>
      <c r="C346" s="222"/>
      <c r="D346" s="201" t="s">
        <v>192</v>
      </c>
      <c r="E346" s="223" t="s">
        <v>19</v>
      </c>
      <c r="F346" s="224" t="s">
        <v>201</v>
      </c>
      <c r="G346" s="222"/>
      <c r="H346" s="225">
        <v>616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192</v>
      </c>
      <c r="AU346" s="231" t="s">
        <v>189</v>
      </c>
      <c r="AV346" s="15" t="s">
        <v>188</v>
      </c>
      <c r="AW346" s="15" t="s">
        <v>35</v>
      </c>
      <c r="AX346" s="15" t="s">
        <v>74</v>
      </c>
      <c r="AY346" s="231" t="s">
        <v>179</v>
      </c>
    </row>
    <row r="347" spans="1:65" s="14" customFormat="1">
      <c r="B347" s="210"/>
      <c r="C347" s="211"/>
      <c r="D347" s="201" t="s">
        <v>192</v>
      </c>
      <c r="E347" s="212" t="s">
        <v>19</v>
      </c>
      <c r="F347" s="213" t="s">
        <v>608</v>
      </c>
      <c r="G347" s="211"/>
      <c r="H347" s="214">
        <v>277.2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192</v>
      </c>
      <c r="AU347" s="220" t="s">
        <v>189</v>
      </c>
      <c r="AV347" s="14" t="s">
        <v>14</v>
      </c>
      <c r="AW347" s="14" t="s">
        <v>35</v>
      </c>
      <c r="AX347" s="14" t="s">
        <v>81</v>
      </c>
      <c r="AY347" s="220" t="s">
        <v>179</v>
      </c>
    </row>
    <row r="348" spans="1:65" s="14" customFormat="1">
      <c r="B348" s="210"/>
      <c r="C348" s="211"/>
      <c r="D348" s="201" t="s">
        <v>192</v>
      </c>
      <c r="E348" s="211"/>
      <c r="F348" s="213" t="s">
        <v>609</v>
      </c>
      <c r="G348" s="211"/>
      <c r="H348" s="214">
        <v>291.06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192</v>
      </c>
      <c r="AU348" s="220" t="s">
        <v>189</v>
      </c>
      <c r="AV348" s="14" t="s">
        <v>14</v>
      </c>
      <c r="AW348" s="14" t="s">
        <v>4</v>
      </c>
      <c r="AX348" s="14" t="s">
        <v>81</v>
      </c>
      <c r="AY348" s="220" t="s">
        <v>179</v>
      </c>
    </row>
    <row r="349" spans="1:65" s="2" customFormat="1" ht="21.75" customHeight="1">
      <c r="A349" s="37"/>
      <c r="B349" s="38"/>
      <c r="C349" s="181" t="s">
        <v>296</v>
      </c>
      <c r="D349" s="181" t="s">
        <v>183</v>
      </c>
      <c r="E349" s="182" t="s">
        <v>610</v>
      </c>
      <c r="F349" s="183" t="s">
        <v>611</v>
      </c>
      <c r="G349" s="184" t="s">
        <v>186</v>
      </c>
      <c r="H349" s="185">
        <v>616</v>
      </c>
      <c r="I349" s="186"/>
      <c r="J349" s="187">
        <f>ROUND(I349*H349,2)</f>
        <v>0</v>
      </c>
      <c r="K349" s="183" t="s">
        <v>187</v>
      </c>
      <c r="L349" s="42"/>
      <c r="M349" s="188" t="s">
        <v>19</v>
      </c>
      <c r="N349" s="189" t="s">
        <v>45</v>
      </c>
      <c r="O349" s="67"/>
      <c r="P349" s="190">
        <f>O349*H349</f>
        <v>0</v>
      </c>
      <c r="Q349" s="190">
        <v>0.27600000000000002</v>
      </c>
      <c r="R349" s="190">
        <f>Q349*H349</f>
        <v>170.01600000000002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188</v>
      </c>
      <c r="AT349" s="192" t="s">
        <v>183</v>
      </c>
      <c r="AU349" s="192" t="s">
        <v>189</v>
      </c>
      <c r="AY349" s="20" t="s">
        <v>179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81</v>
      </c>
      <c r="BK349" s="193">
        <f>ROUND(I349*H349,2)</f>
        <v>0</v>
      </c>
      <c r="BL349" s="20" t="s">
        <v>188</v>
      </c>
      <c r="BM349" s="192" t="s">
        <v>337</v>
      </c>
    </row>
    <row r="350" spans="1:65" s="2" customFormat="1">
      <c r="A350" s="37"/>
      <c r="B350" s="38"/>
      <c r="C350" s="39"/>
      <c r="D350" s="194" t="s">
        <v>190</v>
      </c>
      <c r="E350" s="39"/>
      <c r="F350" s="195" t="s">
        <v>612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190</v>
      </c>
      <c r="AU350" s="20" t="s">
        <v>189</v>
      </c>
    </row>
    <row r="351" spans="1:65" s="13" customFormat="1">
      <c r="B351" s="199"/>
      <c r="C351" s="200"/>
      <c r="D351" s="201" t="s">
        <v>192</v>
      </c>
      <c r="E351" s="202" t="s">
        <v>19</v>
      </c>
      <c r="F351" s="203" t="s">
        <v>193</v>
      </c>
      <c r="G351" s="200"/>
      <c r="H351" s="202" t="s">
        <v>19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192</v>
      </c>
      <c r="AU351" s="209" t="s">
        <v>189</v>
      </c>
      <c r="AV351" s="13" t="s">
        <v>81</v>
      </c>
      <c r="AW351" s="13" t="s">
        <v>35</v>
      </c>
      <c r="AX351" s="13" t="s">
        <v>74</v>
      </c>
      <c r="AY351" s="209" t="s">
        <v>179</v>
      </c>
    </row>
    <row r="352" spans="1:65" s="13" customFormat="1">
      <c r="B352" s="199"/>
      <c r="C352" s="200"/>
      <c r="D352" s="201" t="s">
        <v>192</v>
      </c>
      <c r="E352" s="202" t="s">
        <v>19</v>
      </c>
      <c r="F352" s="203" t="s">
        <v>497</v>
      </c>
      <c r="G352" s="200"/>
      <c r="H352" s="202" t="s">
        <v>19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192</v>
      </c>
      <c r="AU352" s="209" t="s">
        <v>189</v>
      </c>
      <c r="AV352" s="13" t="s">
        <v>81</v>
      </c>
      <c r="AW352" s="13" t="s">
        <v>35</v>
      </c>
      <c r="AX352" s="13" t="s">
        <v>74</v>
      </c>
      <c r="AY352" s="209" t="s">
        <v>179</v>
      </c>
    </row>
    <row r="353" spans="1:65" s="13" customFormat="1">
      <c r="B353" s="199"/>
      <c r="C353" s="200"/>
      <c r="D353" s="201" t="s">
        <v>192</v>
      </c>
      <c r="E353" s="202" t="s">
        <v>19</v>
      </c>
      <c r="F353" s="203" t="s">
        <v>195</v>
      </c>
      <c r="G353" s="200"/>
      <c r="H353" s="202" t="s">
        <v>19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192</v>
      </c>
      <c r="AU353" s="209" t="s">
        <v>189</v>
      </c>
      <c r="AV353" s="13" t="s">
        <v>81</v>
      </c>
      <c r="AW353" s="13" t="s">
        <v>35</v>
      </c>
      <c r="AX353" s="13" t="s">
        <v>74</v>
      </c>
      <c r="AY353" s="209" t="s">
        <v>179</v>
      </c>
    </row>
    <row r="354" spans="1:65" s="13" customFormat="1">
      <c r="B354" s="199"/>
      <c r="C354" s="200"/>
      <c r="D354" s="201" t="s">
        <v>192</v>
      </c>
      <c r="E354" s="202" t="s">
        <v>19</v>
      </c>
      <c r="F354" s="203" t="s">
        <v>196</v>
      </c>
      <c r="G354" s="200"/>
      <c r="H354" s="202" t="s">
        <v>19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192</v>
      </c>
      <c r="AU354" s="209" t="s">
        <v>189</v>
      </c>
      <c r="AV354" s="13" t="s">
        <v>81</v>
      </c>
      <c r="AW354" s="13" t="s">
        <v>35</v>
      </c>
      <c r="AX354" s="13" t="s">
        <v>74</v>
      </c>
      <c r="AY354" s="209" t="s">
        <v>179</v>
      </c>
    </row>
    <row r="355" spans="1:65" s="13" customFormat="1">
      <c r="B355" s="199"/>
      <c r="C355" s="200"/>
      <c r="D355" s="201" t="s">
        <v>192</v>
      </c>
      <c r="E355" s="202" t="s">
        <v>19</v>
      </c>
      <c r="F355" s="203" t="s">
        <v>197</v>
      </c>
      <c r="G355" s="200"/>
      <c r="H355" s="202" t="s">
        <v>19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192</v>
      </c>
      <c r="AU355" s="209" t="s">
        <v>189</v>
      </c>
      <c r="AV355" s="13" t="s">
        <v>81</v>
      </c>
      <c r="AW355" s="13" t="s">
        <v>35</v>
      </c>
      <c r="AX355" s="13" t="s">
        <v>74</v>
      </c>
      <c r="AY355" s="209" t="s">
        <v>179</v>
      </c>
    </row>
    <row r="356" spans="1:65" s="13" customFormat="1">
      <c r="B356" s="199"/>
      <c r="C356" s="200"/>
      <c r="D356" s="201" t="s">
        <v>192</v>
      </c>
      <c r="E356" s="202" t="s">
        <v>19</v>
      </c>
      <c r="F356" s="203" t="s">
        <v>498</v>
      </c>
      <c r="G356" s="200"/>
      <c r="H356" s="202" t="s">
        <v>19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192</v>
      </c>
      <c r="AU356" s="209" t="s">
        <v>189</v>
      </c>
      <c r="AV356" s="13" t="s">
        <v>81</v>
      </c>
      <c r="AW356" s="13" t="s">
        <v>35</v>
      </c>
      <c r="AX356" s="13" t="s">
        <v>74</v>
      </c>
      <c r="AY356" s="209" t="s">
        <v>179</v>
      </c>
    </row>
    <row r="357" spans="1:65" s="13" customFormat="1">
      <c r="B357" s="199"/>
      <c r="C357" s="200"/>
      <c r="D357" s="201" t="s">
        <v>192</v>
      </c>
      <c r="E357" s="202" t="s">
        <v>19</v>
      </c>
      <c r="F357" s="203" t="s">
        <v>198</v>
      </c>
      <c r="G357" s="200"/>
      <c r="H357" s="202" t="s">
        <v>19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192</v>
      </c>
      <c r="AU357" s="209" t="s">
        <v>189</v>
      </c>
      <c r="AV357" s="13" t="s">
        <v>81</v>
      </c>
      <c r="AW357" s="13" t="s">
        <v>35</v>
      </c>
      <c r="AX357" s="13" t="s">
        <v>74</v>
      </c>
      <c r="AY357" s="209" t="s">
        <v>179</v>
      </c>
    </row>
    <row r="358" spans="1:65" s="13" customFormat="1">
      <c r="B358" s="199"/>
      <c r="C358" s="200"/>
      <c r="D358" s="201" t="s">
        <v>192</v>
      </c>
      <c r="E358" s="202" t="s">
        <v>19</v>
      </c>
      <c r="F358" s="203" t="s">
        <v>199</v>
      </c>
      <c r="G358" s="200"/>
      <c r="H358" s="202" t="s">
        <v>19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192</v>
      </c>
      <c r="AU358" s="209" t="s">
        <v>189</v>
      </c>
      <c r="AV358" s="13" t="s">
        <v>81</v>
      </c>
      <c r="AW358" s="13" t="s">
        <v>35</v>
      </c>
      <c r="AX358" s="13" t="s">
        <v>74</v>
      </c>
      <c r="AY358" s="209" t="s">
        <v>179</v>
      </c>
    </row>
    <row r="359" spans="1:65" s="14" customFormat="1">
      <c r="B359" s="210"/>
      <c r="C359" s="211"/>
      <c r="D359" s="201" t="s">
        <v>192</v>
      </c>
      <c r="E359" s="212" t="s">
        <v>19</v>
      </c>
      <c r="F359" s="213" t="s">
        <v>564</v>
      </c>
      <c r="G359" s="211"/>
      <c r="H359" s="214">
        <v>616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192</v>
      </c>
      <c r="AU359" s="220" t="s">
        <v>189</v>
      </c>
      <c r="AV359" s="14" t="s">
        <v>14</v>
      </c>
      <c r="AW359" s="14" t="s">
        <v>35</v>
      </c>
      <c r="AX359" s="14" t="s">
        <v>74</v>
      </c>
      <c r="AY359" s="220" t="s">
        <v>179</v>
      </c>
    </row>
    <row r="360" spans="1:65" s="15" customFormat="1">
      <c r="B360" s="221"/>
      <c r="C360" s="222"/>
      <c r="D360" s="201" t="s">
        <v>192</v>
      </c>
      <c r="E360" s="223" t="s">
        <v>19</v>
      </c>
      <c r="F360" s="224" t="s">
        <v>201</v>
      </c>
      <c r="G360" s="222"/>
      <c r="H360" s="225">
        <v>616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192</v>
      </c>
      <c r="AU360" s="231" t="s">
        <v>189</v>
      </c>
      <c r="AV360" s="15" t="s">
        <v>188</v>
      </c>
      <c r="AW360" s="15" t="s">
        <v>35</v>
      </c>
      <c r="AX360" s="15" t="s">
        <v>81</v>
      </c>
      <c r="AY360" s="231" t="s">
        <v>179</v>
      </c>
    </row>
    <row r="361" spans="1:65" s="2" customFormat="1" ht="21.75" customHeight="1">
      <c r="A361" s="37"/>
      <c r="B361" s="38"/>
      <c r="C361" s="181" t="s">
        <v>372</v>
      </c>
      <c r="D361" s="181" t="s">
        <v>183</v>
      </c>
      <c r="E361" s="182" t="s">
        <v>613</v>
      </c>
      <c r="F361" s="183" t="s">
        <v>614</v>
      </c>
      <c r="G361" s="184" t="s">
        <v>186</v>
      </c>
      <c r="H361" s="185">
        <v>616</v>
      </c>
      <c r="I361" s="186"/>
      <c r="J361" s="187">
        <f>ROUND(I361*H361,2)</f>
        <v>0</v>
      </c>
      <c r="K361" s="183" t="s">
        <v>187</v>
      </c>
      <c r="L361" s="42"/>
      <c r="M361" s="188" t="s">
        <v>19</v>
      </c>
      <c r="N361" s="189" t="s">
        <v>45</v>
      </c>
      <c r="O361" s="67"/>
      <c r="P361" s="190">
        <f>O361*H361</f>
        <v>0</v>
      </c>
      <c r="Q361" s="190">
        <v>0.34499999999999997</v>
      </c>
      <c r="R361" s="190">
        <f>Q361*H361</f>
        <v>212.51999999999998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188</v>
      </c>
      <c r="AT361" s="192" t="s">
        <v>183</v>
      </c>
      <c r="AU361" s="192" t="s">
        <v>189</v>
      </c>
      <c r="AY361" s="20" t="s">
        <v>179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81</v>
      </c>
      <c r="BK361" s="193">
        <f>ROUND(I361*H361,2)</f>
        <v>0</v>
      </c>
      <c r="BL361" s="20" t="s">
        <v>188</v>
      </c>
      <c r="BM361" s="192" t="s">
        <v>341</v>
      </c>
    </row>
    <row r="362" spans="1:65" s="2" customFormat="1">
      <c r="A362" s="37"/>
      <c r="B362" s="38"/>
      <c r="C362" s="39"/>
      <c r="D362" s="194" t="s">
        <v>190</v>
      </c>
      <c r="E362" s="39"/>
      <c r="F362" s="195" t="s">
        <v>615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190</v>
      </c>
      <c r="AU362" s="20" t="s">
        <v>189</v>
      </c>
    </row>
    <row r="363" spans="1:65" s="13" customFormat="1">
      <c r="B363" s="199"/>
      <c r="C363" s="200"/>
      <c r="D363" s="201" t="s">
        <v>192</v>
      </c>
      <c r="E363" s="202" t="s">
        <v>19</v>
      </c>
      <c r="F363" s="203" t="s">
        <v>193</v>
      </c>
      <c r="G363" s="200"/>
      <c r="H363" s="202" t="s">
        <v>19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192</v>
      </c>
      <c r="AU363" s="209" t="s">
        <v>189</v>
      </c>
      <c r="AV363" s="13" t="s">
        <v>81</v>
      </c>
      <c r="AW363" s="13" t="s">
        <v>35</v>
      </c>
      <c r="AX363" s="13" t="s">
        <v>74</v>
      </c>
      <c r="AY363" s="209" t="s">
        <v>179</v>
      </c>
    </row>
    <row r="364" spans="1:65" s="13" customFormat="1">
      <c r="B364" s="199"/>
      <c r="C364" s="200"/>
      <c r="D364" s="201" t="s">
        <v>192</v>
      </c>
      <c r="E364" s="202" t="s">
        <v>19</v>
      </c>
      <c r="F364" s="203" t="s">
        <v>497</v>
      </c>
      <c r="G364" s="200"/>
      <c r="H364" s="202" t="s">
        <v>19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192</v>
      </c>
      <c r="AU364" s="209" t="s">
        <v>189</v>
      </c>
      <c r="AV364" s="13" t="s">
        <v>81</v>
      </c>
      <c r="AW364" s="13" t="s">
        <v>35</v>
      </c>
      <c r="AX364" s="13" t="s">
        <v>74</v>
      </c>
      <c r="AY364" s="209" t="s">
        <v>179</v>
      </c>
    </row>
    <row r="365" spans="1:65" s="13" customFormat="1">
      <c r="B365" s="199"/>
      <c r="C365" s="200"/>
      <c r="D365" s="201" t="s">
        <v>192</v>
      </c>
      <c r="E365" s="202" t="s">
        <v>19</v>
      </c>
      <c r="F365" s="203" t="s">
        <v>195</v>
      </c>
      <c r="G365" s="200"/>
      <c r="H365" s="202" t="s">
        <v>19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192</v>
      </c>
      <c r="AU365" s="209" t="s">
        <v>189</v>
      </c>
      <c r="AV365" s="13" t="s">
        <v>81</v>
      </c>
      <c r="AW365" s="13" t="s">
        <v>35</v>
      </c>
      <c r="AX365" s="13" t="s">
        <v>74</v>
      </c>
      <c r="AY365" s="209" t="s">
        <v>179</v>
      </c>
    </row>
    <row r="366" spans="1:65" s="13" customFormat="1">
      <c r="B366" s="199"/>
      <c r="C366" s="200"/>
      <c r="D366" s="201" t="s">
        <v>192</v>
      </c>
      <c r="E366" s="202" t="s">
        <v>19</v>
      </c>
      <c r="F366" s="203" t="s">
        <v>196</v>
      </c>
      <c r="G366" s="200"/>
      <c r="H366" s="202" t="s">
        <v>19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192</v>
      </c>
      <c r="AU366" s="209" t="s">
        <v>189</v>
      </c>
      <c r="AV366" s="13" t="s">
        <v>81</v>
      </c>
      <c r="AW366" s="13" t="s">
        <v>35</v>
      </c>
      <c r="AX366" s="13" t="s">
        <v>74</v>
      </c>
      <c r="AY366" s="209" t="s">
        <v>179</v>
      </c>
    </row>
    <row r="367" spans="1:65" s="13" customFormat="1">
      <c r="B367" s="199"/>
      <c r="C367" s="200"/>
      <c r="D367" s="201" t="s">
        <v>192</v>
      </c>
      <c r="E367" s="202" t="s">
        <v>19</v>
      </c>
      <c r="F367" s="203" t="s">
        <v>197</v>
      </c>
      <c r="G367" s="200"/>
      <c r="H367" s="202" t="s">
        <v>19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192</v>
      </c>
      <c r="AU367" s="209" t="s">
        <v>189</v>
      </c>
      <c r="AV367" s="13" t="s">
        <v>81</v>
      </c>
      <c r="AW367" s="13" t="s">
        <v>35</v>
      </c>
      <c r="AX367" s="13" t="s">
        <v>74</v>
      </c>
      <c r="AY367" s="209" t="s">
        <v>179</v>
      </c>
    </row>
    <row r="368" spans="1:65" s="13" customFormat="1">
      <c r="B368" s="199"/>
      <c r="C368" s="200"/>
      <c r="D368" s="201" t="s">
        <v>192</v>
      </c>
      <c r="E368" s="202" t="s">
        <v>19</v>
      </c>
      <c r="F368" s="203" t="s">
        <v>498</v>
      </c>
      <c r="G368" s="200"/>
      <c r="H368" s="202" t="s">
        <v>19</v>
      </c>
      <c r="I368" s="204"/>
      <c r="J368" s="200"/>
      <c r="K368" s="200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192</v>
      </c>
      <c r="AU368" s="209" t="s">
        <v>189</v>
      </c>
      <c r="AV368" s="13" t="s">
        <v>81</v>
      </c>
      <c r="AW368" s="13" t="s">
        <v>35</v>
      </c>
      <c r="AX368" s="13" t="s">
        <v>74</v>
      </c>
      <c r="AY368" s="209" t="s">
        <v>179</v>
      </c>
    </row>
    <row r="369" spans="1:65" s="13" customFormat="1">
      <c r="B369" s="199"/>
      <c r="C369" s="200"/>
      <c r="D369" s="201" t="s">
        <v>192</v>
      </c>
      <c r="E369" s="202" t="s">
        <v>19</v>
      </c>
      <c r="F369" s="203" t="s">
        <v>198</v>
      </c>
      <c r="G369" s="200"/>
      <c r="H369" s="202" t="s">
        <v>19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192</v>
      </c>
      <c r="AU369" s="209" t="s">
        <v>189</v>
      </c>
      <c r="AV369" s="13" t="s">
        <v>81</v>
      </c>
      <c r="AW369" s="13" t="s">
        <v>35</v>
      </c>
      <c r="AX369" s="13" t="s">
        <v>74</v>
      </c>
      <c r="AY369" s="209" t="s">
        <v>179</v>
      </c>
    </row>
    <row r="370" spans="1:65" s="13" customFormat="1">
      <c r="B370" s="199"/>
      <c r="C370" s="200"/>
      <c r="D370" s="201" t="s">
        <v>192</v>
      </c>
      <c r="E370" s="202" t="s">
        <v>19</v>
      </c>
      <c r="F370" s="203" t="s">
        <v>199</v>
      </c>
      <c r="G370" s="200"/>
      <c r="H370" s="202" t="s">
        <v>19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192</v>
      </c>
      <c r="AU370" s="209" t="s">
        <v>189</v>
      </c>
      <c r="AV370" s="13" t="s">
        <v>81</v>
      </c>
      <c r="AW370" s="13" t="s">
        <v>35</v>
      </c>
      <c r="AX370" s="13" t="s">
        <v>74</v>
      </c>
      <c r="AY370" s="209" t="s">
        <v>179</v>
      </c>
    </row>
    <row r="371" spans="1:65" s="14" customFormat="1">
      <c r="B371" s="210"/>
      <c r="C371" s="211"/>
      <c r="D371" s="201" t="s">
        <v>192</v>
      </c>
      <c r="E371" s="212" t="s">
        <v>19</v>
      </c>
      <c r="F371" s="213" t="s">
        <v>564</v>
      </c>
      <c r="G371" s="211"/>
      <c r="H371" s="214">
        <v>616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192</v>
      </c>
      <c r="AU371" s="220" t="s">
        <v>189</v>
      </c>
      <c r="AV371" s="14" t="s">
        <v>14</v>
      </c>
      <c r="AW371" s="14" t="s">
        <v>35</v>
      </c>
      <c r="AX371" s="14" t="s">
        <v>74</v>
      </c>
      <c r="AY371" s="220" t="s">
        <v>179</v>
      </c>
    </row>
    <row r="372" spans="1:65" s="15" customFormat="1">
      <c r="B372" s="221"/>
      <c r="C372" s="222"/>
      <c r="D372" s="201" t="s">
        <v>192</v>
      </c>
      <c r="E372" s="223" t="s">
        <v>19</v>
      </c>
      <c r="F372" s="224" t="s">
        <v>201</v>
      </c>
      <c r="G372" s="222"/>
      <c r="H372" s="225">
        <v>616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192</v>
      </c>
      <c r="AU372" s="231" t="s">
        <v>189</v>
      </c>
      <c r="AV372" s="15" t="s">
        <v>188</v>
      </c>
      <c r="AW372" s="15" t="s">
        <v>35</v>
      </c>
      <c r="AX372" s="15" t="s">
        <v>81</v>
      </c>
      <c r="AY372" s="231" t="s">
        <v>179</v>
      </c>
    </row>
    <row r="373" spans="1:65" s="12" customFormat="1" ht="20.85" customHeight="1">
      <c r="B373" s="165"/>
      <c r="C373" s="166"/>
      <c r="D373" s="167" t="s">
        <v>73</v>
      </c>
      <c r="E373" s="179" t="s">
        <v>616</v>
      </c>
      <c r="F373" s="179" t="s">
        <v>617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SUM(P374:P381)</f>
        <v>0</v>
      </c>
      <c r="Q373" s="173"/>
      <c r="R373" s="174">
        <f>SUM(R374:R381)</f>
        <v>0.87561</v>
      </c>
      <c r="S373" s="173"/>
      <c r="T373" s="175">
        <f>SUM(T374:T381)</f>
        <v>0</v>
      </c>
      <c r="AR373" s="176" t="s">
        <v>81</v>
      </c>
      <c r="AT373" s="177" t="s">
        <v>73</v>
      </c>
      <c r="AU373" s="177" t="s">
        <v>14</v>
      </c>
      <c r="AY373" s="176" t="s">
        <v>179</v>
      </c>
      <c r="BK373" s="178">
        <f>SUM(BK374:BK381)</f>
        <v>0</v>
      </c>
    </row>
    <row r="374" spans="1:65" s="2" customFormat="1" ht="37.9" customHeight="1">
      <c r="A374" s="37"/>
      <c r="B374" s="38"/>
      <c r="C374" s="181" t="s">
        <v>378</v>
      </c>
      <c r="D374" s="181" t="s">
        <v>183</v>
      </c>
      <c r="E374" s="182" t="s">
        <v>618</v>
      </c>
      <c r="F374" s="183" t="s">
        <v>619</v>
      </c>
      <c r="G374" s="184" t="s">
        <v>186</v>
      </c>
      <c r="H374" s="185">
        <v>3</v>
      </c>
      <c r="I374" s="186"/>
      <c r="J374" s="187">
        <f>ROUND(I374*H374,2)</f>
        <v>0</v>
      </c>
      <c r="K374" s="183" t="s">
        <v>187</v>
      </c>
      <c r="L374" s="42"/>
      <c r="M374" s="188" t="s">
        <v>19</v>
      </c>
      <c r="N374" s="189" t="s">
        <v>45</v>
      </c>
      <c r="O374" s="67"/>
      <c r="P374" s="190">
        <f>O374*H374</f>
        <v>0</v>
      </c>
      <c r="Q374" s="190">
        <v>0.11162</v>
      </c>
      <c r="R374" s="190">
        <f>Q374*H374</f>
        <v>0.33485999999999999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188</v>
      </c>
      <c r="AT374" s="192" t="s">
        <v>183</v>
      </c>
      <c r="AU374" s="192" t="s">
        <v>189</v>
      </c>
      <c r="AY374" s="20" t="s">
        <v>179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81</v>
      </c>
      <c r="BK374" s="193">
        <f>ROUND(I374*H374,2)</f>
        <v>0</v>
      </c>
      <c r="BL374" s="20" t="s">
        <v>188</v>
      </c>
      <c r="BM374" s="192" t="s">
        <v>620</v>
      </c>
    </row>
    <row r="375" spans="1:65" s="2" customFormat="1">
      <c r="A375" s="37"/>
      <c r="B375" s="38"/>
      <c r="C375" s="39"/>
      <c r="D375" s="194" t="s">
        <v>190</v>
      </c>
      <c r="E375" s="39"/>
      <c r="F375" s="195" t="s">
        <v>621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190</v>
      </c>
      <c r="AU375" s="20" t="s">
        <v>189</v>
      </c>
    </row>
    <row r="376" spans="1:65" s="2" customFormat="1" ht="19.5">
      <c r="A376" s="37"/>
      <c r="B376" s="38"/>
      <c r="C376" s="39"/>
      <c r="D376" s="201" t="s">
        <v>326</v>
      </c>
      <c r="E376" s="39"/>
      <c r="F376" s="253" t="s">
        <v>622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326</v>
      </c>
      <c r="AU376" s="20" t="s">
        <v>189</v>
      </c>
    </row>
    <row r="377" spans="1:65" s="13" customFormat="1">
      <c r="B377" s="199"/>
      <c r="C377" s="200"/>
      <c r="D377" s="201" t="s">
        <v>192</v>
      </c>
      <c r="E377" s="202" t="s">
        <v>19</v>
      </c>
      <c r="F377" s="203" t="s">
        <v>595</v>
      </c>
      <c r="G377" s="200"/>
      <c r="H377" s="202" t="s">
        <v>19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192</v>
      </c>
      <c r="AU377" s="209" t="s">
        <v>189</v>
      </c>
      <c r="AV377" s="13" t="s">
        <v>81</v>
      </c>
      <c r="AW377" s="13" t="s">
        <v>35</v>
      </c>
      <c r="AX377" s="13" t="s">
        <v>74</v>
      </c>
      <c r="AY377" s="209" t="s">
        <v>179</v>
      </c>
    </row>
    <row r="378" spans="1:65" s="14" customFormat="1">
      <c r="B378" s="210"/>
      <c r="C378" s="211"/>
      <c r="D378" s="201" t="s">
        <v>192</v>
      </c>
      <c r="E378" s="212" t="s">
        <v>19</v>
      </c>
      <c r="F378" s="213" t="s">
        <v>433</v>
      </c>
      <c r="G378" s="211"/>
      <c r="H378" s="214">
        <v>3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192</v>
      </c>
      <c r="AU378" s="220" t="s">
        <v>189</v>
      </c>
      <c r="AV378" s="14" t="s">
        <v>14</v>
      </c>
      <c r="AW378" s="14" t="s">
        <v>35</v>
      </c>
      <c r="AX378" s="14" t="s">
        <v>74</v>
      </c>
      <c r="AY378" s="220" t="s">
        <v>179</v>
      </c>
    </row>
    <row r="379" spans="1:65" s="15" customFormat="1">
      <c r="B379" s="221"/>
      <c r="C379" s="222"/>
      <c r="D379" s="201" t="s">
        <v>192</v>
      </c>
      <c r="E379" s="223" t="s">
        <v>19</v>
      </c>
      <c r="F379" s="224" t="s">
        <v>201</v>
      </c>
      <c r="G379" s="222"/>
      <c r="H379" s="225">
        <v>3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192</v>
      </c>
      <c r="AU379" s="231" t="s">
        <v>189</v>
      </c>
      <c r="AV379" s="15" t="s">
        <v>188</v>
      </c>
      <c r="AW379" s="15" t="s">
        <v>35</v>
      </c>
      <c r="AX379" s="15" t="s">
        <v>81</v>
      </c>
      <c r="AY379" s="231" t="s">
        <v>179</v>
      </c>
    </row>
    <row r="380" spans="1:65" s="2" customFormat="1" ht="16.5" customHeight="1">
      <c r="A380" s="37"/>
      <c r="B380" s="38"/>
      <c r="C380" s="243" t="s">
        <v>384</v>
      </c>
      <c r="D380" s="243" t="s">
        <v>289</v>
      </c>
      <c r="E380" s="244" t="s">
        <v>623</v>
      </c>
      <c r="F380" s="245" t="s">
        <v>624</v>
      </c>
      <c r="G380" s="246" t="s">
        <v>186</v>
      </c>
      <c r="H380" s="247">
        <v>3.09</v>
      </c>
      <c r="I380" s="248"/>
      <c r="J380" s="249">
        <f>ROUND(I380*H380,2)</f>
        <v>0</v>
      </c>
      <c r="K380" s="245" t="s">
        <v>187</v>
      </c>
      <c r="L380" s="250"/>
      <c r="M380" s="251" t="s">
        <v>19</v>
      </c>
      <c r="N380" s="252" t="s">
        <v>45</v>
      </c>
      <c r="O380" s="67"/>
      <c r="P380" s="190">
        <f>O380*H380</f>
        <v>0</v>
      </c>
      <c r="Q380" s="190">
        <v>0.17499999999999999</v>
      </c>
      <c r="R380" s="190">
        <f>Q380*H380</f>
        <v>0.54074999999999995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217</v>
      </c>
      <c r="AT380" s="192" t="s">
        <v>289</v>
      </c>
      <c r="AU380" s="192" t="s">
        <v>189</v>
      </c>
      <c r="AY380" s="20" t="s">
        <v>179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81</v>
      </c>
      <c r="BK380" s="193">
        <f>ROUND(I380*H380,2)</f>
        <v>0</v>
      </c>
      <c r="BL380" s="20" t="s">
        <v>188</v>
      </c>
      <c r="BM380" s="192" t="s">
        <v>625</v>
      </c>
    </row>
    <row r="381" spans="1:65" s="14" customFormat="1">
      <c r="B381" s="210"/>
      <c r="C381" s="211"/>
      <c r="D381" s="201" t="s">
        <v>192</v>
      </c>
      <c r="E381" s="211"/>
      <c r="F381" s="213" t="s">
        <v>626</v>
      </c>
      <c r="G381" s="211"/>
      <c r="H381" s="214">
        <v>3.09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192</v>
      </c>
      <c r="AU381" s="220" t="s">
        <v>189</v>
      </c>
      <c r="AV381" s="14" t="s">
        <v>14</v>
      </c>
      <c r="AW381" s="14" t="s">
        <v>4</v>
      </c>
      <c r="AX381" s="14" t="s">
        <v>81</v>
      </c>
      <c r="AY381" s="220" t="s">
        <v>179</v>
      </c>
    </row>
    <row r="382" spans="1:65" s="12" customFormat="1" ht="22.9" customHeight="1">
      <c r="B382" s="165"/>
      <c r="C382" s="166"/>
      <c r="D382" s="167" t="s">
        <v>73</v>
      </c>
      <c r="E382" s="179" t="s">
        <v>256</v>
      </c>
      <c r="F382" s="179" t="s">
        <v>397</v>
      </c>
      <c r="G382" s="166"/>
      <c r="H382" s="166"/>
      <c r="I382" s="169"/>
      <c r="J382" s="180">
        <f>BK382</f>
        <v>0</v>
      </c>
      <c r="K382" s="166"/>
      <c r="L382" s="171"/>
      <c r="M382" s="172"/>
      <c r="N382" s="173"/>
      <c r="O382" s="173"/>
      <c r="P382" s="174">
        <f>P383+P472+P475</f>
        <v>0</v>
      </c>
      <c r="Q382" s="173"/>
      <c r="R382" s="174">
        <f>R383+R472+R475</f>
        <v>16.077682470000003</v>
      </c>
      <c r="S382" s="173"/>
      <c r="T382" s="175">
        <f>T383+T472+T475</f>
        <v>7.4399999999999994E-2</v>
      </c>
      <c r="AR382" s="176" t="s">
        <v>81</v>
      </c>
      <c r="AT382" s="177" t="s">
        <v>73</v>
      </c>
      <c r="AU382" s="177" t="s">
        <v>81</v>
      </c>
      <c r="AY382" s="176" t="s">
        <v>179</v>
      </c>
      <c r="BK382" s="178">
        <f>BK383+BK472+BK475</f>
        <v>0</v>
      </c>
    </row>
    <row r="383" spans="1:65" s="12" customFormat="1" ht="20.85" customHeight="1">
      <c r="B383" s="165"/>
      <c r="C383" s="166"/>
      <c r="D383" s="167" t="s">
        <v>73</v>
      </c>
      <c r="E383" s="179" t="s">
        <v>398</v>
      </c>
      <c r="F383" s="179" t="s">
        <v>399</v>
      </c>
      <c r="G383" s="166"/>
      <c r="H383" s="166"/>
      <c r="I383" s="169"/>
      <c r="J383" s="180">
        <f>BK383</f>
        <v>0</v>
      </c>
      <c r="K383" s="166"/>
      <c r="L383" s="171"/>
      <c r="M383" s="172"/>
      <c r="N383" s="173"/>
      <c r="O383" s="173"/>
      <c r="P383" s="174">
        <f>SUM(P384:P471)</f>
        <v>0</v>
      </c>
      <c r="Q383" s="173"/>
      <c r="R383" s="174">
        <f>SUM(R384:R471)</f>
        <v>16.077682470000003</v>
      </c>
      <c r="S383" s="173"/>
      <c r="T383" s="175">
        <f>SUM(T384:T471)</f>
        <v>0</v>
      </c>
      <c r="AR383" s="176" t="s">
        <v>81</v>
      </c>
      <c r="AT383" s="177" t="s">
        <v>73</v>
      </c>
      <c r="AU383" s="177" t="s">
        <v>14</v>
      </c>
      <c r="AY383" s="176" t="s">
        <v>179</v>
      </c>
      <c r="BK383" s="178">
        <f>SUM(BK384:BK471)</f>
        <v>0</v>
      </c>
    </row>
    <row r="384" spans="1:65" s="2" customFormat="1" ht="16.5" customHeight="1">
      <c r="A384" s="37"/>
      <c r="B384" s="38"/>
      <c r="C384" s="181" t="s">
        <v>391</v>
      </c>
      <c r="D384" s="181" t="s">
        <v>183</v>
      </c>
      <c r="E384" s="182" t="s">
        <v>401</v>
      </c>
      <c r="F384" s="183" t="s">
        <v>402</v>
      </c>
      <c r="G384" s="184" t="s">
        <v>204</v>
      </c>
      <c r="H384" s="185">
        <v>190</v>
      </c>
      <c r="I384" s="186"/>
      <c r="J384" s="187">
        <f>ROUND(I384*H384,2)</f>
        <v>0</v>
      </c>
      <c r="K384" s="183" t="s">
        <v>187</v>
      </c>
      <c r="L384" s="42"/>
      <c r="M384" s="188" t="s">
        <v>19</v>
      </c>
      <c r="N384" s="189" t="s">
        <v>45</v>
      </c>
      <c r="O384" s="67"/>
      <c r="P384" s="190">
        <f>O384*H384</f>
        <v>0</v>
      </c>
      <c r="Q384" s="190">
        <v>4.0079999999999998E-2</v>
      </c>
      <c r="R384" s="190">
        <f>Q384*H384</f>
        <v>7.6151999999999997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188</v>
      </c>
      <c r="AT384" s="192" t="s">
        <v>183</v>
      </c>
      <c r="AU384" s="192" t="s">
        <v>189</v>
      </c>
      <c r="AY384" s="20" t="s">
        <v>179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81</v>
      </c>
      <c r="BK384" s="193">
        <f>ROUND(I384*H384,2)</f>
        <v>0</v>
      </c>
      <c r="BL384" s="20" t="s">
        <v>188</v>
      </c>
      <c r="BM384" s="192" t="s">
        <v>355</v>
      </c>
    </row>
    <row r="385" spans="1:65" s="2" customFormat="1">
      <c r="A385" s="37"/>
      <c r="B385" s="38"/>
      <c r="C385" s="39"/>
      <c r="D385" s="194" t="s">
        <v>190</v>
      </c>
      <c r="E385" s="39"/>
      <c r="F385" s="195" t="s">
        <v>404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190</v>
      </c>
      <c r="AU385" s="20" t="s">
        <v>189</v>
      </c>
    </row>
    <row r="386" spans="1:65" s="2" customFormat="1" ht="29.25">
      <c r="A386" s="37"/>
      <c r="B386" s="38"/>
      <c r="C386" s="39"/>
      <c r="D386" s="201" t="s">
        <v>326</v>
      </c>
      <c r="E386" s="39"/>
      <c r="F386" s="253" t="s">
        <v>627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326</v>
      </c>
      <c r="AU386" s="20" t="s">
        <v>189</v>
      </c>
    </row>
    <row r="387" spans="1:65" s="13" customFormat="1">
      <c r="B387" s="199"/>
      <c r="C387" s="200"/>
      <c r="D387" s="201" t="s">
        <v>192</v>
      </c>
      <c r="E387" s="202" t="s">
        <v>19</v>
      </c>
      <c r="F387" s="203" t="s">
        <v>193</v>
      </c>
      <c r="G387" s="200"/>
      <c r="H387" s="202" t="s">
        <v>19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192</v>
      </c>
      <c r="AU387" s="209" t="s">
        <v>189</v>
      </c>
      <c r="AV387" s="13" t="s">
        <v>81</v>
      </c>
      <c r="AW387" s="13" t="s">
        <v>35</v>
      </c>
      <c r="AX387" s="13" t="s">
        <v>74</v>
      </c>
      <c r="AY387" s="209" t="s">
        <v>179</v>
      </c>
    </row>
    <row r="388" spans="1:65" s="13" customFormat="1">
      <c r="B388" s="199"/>
      <c r="C388" s="200"/>
      <c r="D388" s="201" t="s">
        <v>192</v>
      </c>
      <c r="E388" s="202" t="s">
        <v>19</v>
      </c>
      <c r="F388" s="203" t="s">
        <v>497</v>
      </c>
      <c r="G388" s="200"/>
      <c r="H388" s="202" t="s">
        <v>19</v>
      </c>
      <c r="I388" s="204"/>
      <c r="J388" s="200"/>
      <c r="K388" s="200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192</v>
      </c>
      <c r="AU388" s="209" t="s">
        <v>189</v>
      </c>
      <c r="AV388" s="13" t="s">
        <v>81</v>
      </c>
      <c r="AW388" s="13" t="s">
        <v>35</v>
      </c>
      <c r="AX388" s="13" t="s">
        <v>74</v>
      </c>
      <c r="AY388" s="209" t="s">
        <v>179</v>
      </c>
    </row>
    <row r="389" spans="1:65" s="13" customFormat="1">
      <c r="B389" s="199"/>
      <c r="C389" s="200"/>
      <c r="D389" s="201" t="s">
        <v>192</v>
      </c>
      <c r="E389" s="202" t="s">
        <v>19</v>
      </c>
      <c r="F389" s="203" t="s">
        <v>195</v>
      </c>
      <c r="G389" s="200"/>
      <c r="H389" s="202" t="s">
        <v>19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192</v>
      </c>
      <c r="AU389" s="209" t="s">
        <v>189</v>
      </c>
      <c r="AV389" s="13" t="s">
        <v>81</v>
      </c>
      <c r="AW389" s="13" t="s">
        <v>35</v>
      </c>
      <c r="AX389" s="13" t="s">
        <v>74</v>
      </c>
      <c r="AY389" s="209" t="s">
        <v>179</v>
      </c>
    </row>
    <row r="390" spans="1:65" s="13" customFormat="1">
      <c r="B390" s="199"/>
      <c r="C390" s="200"/>
      <c r="D390" s="201" t="s">
        <v>192</v>
      </c>
      <c r="E390" s="202" t="s">
        <v>19</v>
      </c>
      <c r="F390" s="203" t="s">
        <v>196</v>
      </c>
      <c r="G390" s="200"/>
      <c r="H390" s="202" t="s">
        <v>19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192</v>
      </c>
      <c r="AU390" s="209" t="s">
        <v>189</v>
      </c>
      <c r="AV390" s="13" t="s">
        <v>81</v>
      </c>
      <c r="AW390" s="13" t="s">
        <v>35</v>
      </c>
      <c r="AX390" s="13" t="s">
        <v>74</v>
      </c>
      <c r="AY390" s="209" t="s">
        <v>179</v>
      </c>
    </row>
    <row r="391" spans="1:65" s="13" customFormat="1">
      <c r="B391" s="199"/>
      <c r="C391" s="200"/>
      <c r="D391" s="201" t="s">
        <v>192</v>
      </c>
      <c r="E391" s="202" t="s">
        <v>19</v>
      </c>
      <c r="F391" s="203" t="s">
        <v>197</v>
      </c>
      <c r="G391" s="200"/>
      <c r="H391" s="202" t="s">
        <v>19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192</v>
      </c>
      <c r="AU391" s="209" t="s">
        <v>189</v>
      </c>
      <c r="AV391" s="13" t="s">
        <v>81</v>
      </c>
      <c r="AW391" s="13" t="s">
        <v>35</v>
      </c>
      <c r="AX391" s="13" t="s">
        <v>74</v>
      </c>
      <c r="AY391" s="209" t="s">
        <v>179</v>
      </c>
    </row>
    <row r="392" spans="1:65" s="13" customFormat="1">
      <c r="B392" s="199"/>
      <c r="C392" s="200"/>
      <c r="D392" s="201" t="s">
        <v>192</v>
      </c>
      <c r="E392" s="202" t="s">
        <v>19</v>
      </c>
      <c r="F392" s="203" t="s">
        <v>498</v>
      </c>
      <c r="G392" s="200"/>
      <c r="H392" s="202" t="s">
        <v>19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192</v>
      </c>
      <c r="AU392" s="209" t="s">
        <v>189</v>
      </c>
      <c r="AV392" s="13" t="s">
        <v>81</v>
      </c>
      <c r="AW392" s="13" t="s">
        <v>35</v>
      </c>
      <c r="AX392" s="13" t="s">
        <v>74</v>
      </c>
      <c r="AY392" s="209" t="s">
        <v>179</v>
      </c>
    </row>
    <row r="393" spans="1:65" s="13" customFormat="1">
      <c r="B393" s="199"/>
      <c r="C393" s="200"/>
      <c r="D393" s="201" t="s">
        <v>192</v>
      </c>
      <c r="E393" s="202" t="s">
        <v>19</v>
      </c>
      <c r="F393" s="203" t="s">
        <v>198</v>
      </c>
      <c r="G393" s="200"/>
      <c r="H393" s="202" t="s">
        <v>19</v>
      </c>
      <c r="I393" s="204"/>
      <c r="J393" s="200"/>
      <c r="K393" s="200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192</v>
      </c>
      <c r="AU393" s="209" t="s">
        <v>189</v>
      </c>
      <c r="AV393" s="13" t="s">
        <v>81</v>
      </c>
      <c r="AW393" s="13" t="s">
        <v>35</v>
      </c>
      <c r="AX393" s="13" t="s">
        <v>74</v>
      </c>
      <c r="AY393" s="209" t="s">
        <v>179</v>
      </c>
    </row>
    <row r="394" spans="1:65" s="14" customFormat="1">
      <c r="B394" s="210"/>
      <c r="C394" s="211"/>
      <c r="D394" s="201" t="s">
        <v>192</v>
      </c>
      <c r="E394" s="212" t="s">
        <v>19</v>
      </c>
      <c r="F394" s="213" t="s">
        <v>628</v>
      </c>
      <c r="G394" s="211"/>
      <c r="H394" s="214">
        <v>190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192</v>
      </c>
      <c r="AU394" s="220" t="s">
        <v>189</v>
      </c>
      <c r="AV394" s="14" t="s">
        <v>14</v>
      </c>
      <c r="AW394" s="14" t="s">
        <v>35</v>
      </c>
      <c r="AX394" s="14" t="s">
        <v>74</v>
      </c>
      <c r="AY394" s="220" t="s">
        <v>179</v>
      </c>
    </row>
    <row r="395" spans="1:65" s="15" customFormat="1">
      <c r="B395" s="221"/>
      <c r="C395" s="222"/>
      <c r="D395" s="201" t="s">
        <v>192</v>
      </c>
      <c r="E395" s="223" t="s">
        <v>19</v>
      </c>
      <c r="F395" s="224" t="s">
        <v>201</v>
      </c>
      <c r="G395" s="222"/>
      <c r="H395" s="225">
        <v>190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192</v>
      </c>
      <c r="AU395" s="231" t="s">
        <v>189</v>
      </c>
      <c r="AV395" s="15" t="s">
        <v>188</v>
      </c>
      <c r="AW395" s="15" t="s">
        <v>35</v>
      </c>
      <c r="AX395" s="15" t="s">
        <v>81</v>
      </c>
      <c r="AY395" s="231" t="s">
        <v>179</v>
      </c>
    </row>
    <row r="396" spans="1:65" s="2" customFormat="1" ht="16.5" customHeight="1">
      <c r="A396" s="37"/>
      <c r="B396" s="38"/>
      <c r="C396" s="243" t="s">
        <v>400</v>
      </c>
      <c r="D396" s="243" t="s">
        <v>289</v>
      </c>
      <c r="E396" s="244" t="s">
        <v>629</v>
      </c>
      <c r="F396" s="245" t="s">
        <v>630</v>
      </c>
      <c r="G396" s="246" t="s">
        <v>204</v>
      </c>
      <c r="H396" s="247">
        <v>242.23699999999999</v>
      </c>
      <c r="I396" s="248"/>
      <c r="J396" s="249">
        <f>ROUND(I396*H396,2)</f>
        <v>0</v>
      </c>
      <c r="K396" s="245" t="s">
        <v>187</v>
      </c>
      <c r="L396" s="250"/>
      <c r="M396" s="251" t="s">
        <v>19</v>
      </c>
      <c r="N396" s="252" t="s">
        <v>45</v>
      </c>
      <c r="O396" s="67"/>
      <c r="P396" s="190">
        <f>O396*H396</f>
        <v>0</v>
      </c>
      <c r="Q396" s="190">
        <v>3.49E-3</v>
      </c>
      <c r="R396" s="190">
        <f>Q396*H396</f>
        <v>0.84540713000000001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217</v>
      </c>
      <c r="AT396" s="192" t="s">
        <v>289</v>
      </c>
      <c r="AU396" s="192" t="s">
        <v>189</v>
      </c>
      <c r="AY396" s="20" t="s">
        <v>179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81</v>
      </c>
      <c r="BK396" s="193">
        <f>ROUND(I396*H396,2)</f>
        <v>0</v>
      </c>
      <c r="BL396" s="20" t="s">
        <v>188</v>
      </c>
      <c r="BM396" s="192" t="s">
        <v>631</v>
      </c>
    </row>
    <row r="397" spans="1:65" s="2" customFormat="1" ht="48.75">
      <c r="A397" s="37"/>
      <c r="B397" s="38"/>
      <c r="C397" s="39"/>
      <c r="D397" s="201" t="s">
        <v>326</v>
      </c>
      <c r="E397" s="39"/>
      <c r="F397" s="253" t="s">
        <v>632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326</v>
      </c>
      <c r="AU397" s="20" t="s">
        <v>189</v>
      </c>
    </row>
    <row r="398" spans="1:65" s="13" customFormat="1">
      <c r="B398" s="199"/>
      <c r="C398" s="200"/>
      <c r="D398" s="201" t="s">
        <v>192</v>
      </c>
      <c r="E398" s="202" t="s">
        <v>19</v>
      </c>
      <c r="F398" s="203" t="s">
        <v>193</v>
      </c>
      <c r="G398" s="200"/>
      <c r="H398" s="202" t="s">
        <v>19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192</v>
      </c>
      <c r="AU398" s="209" t="s">
        <v>189</v>
      </c>
      <c r="AV398" s="13" t="s">
        <v>81</v>
      </c>
      <c r="AW398" s="13" t="s">
        <v>35</v>
      </c>
      <c r="AX398" s="13" t="s">
        <v>74</v>
      </c>
      <c r="AY398" s="209" t="s">
        <v>179</v>
      </c>
    </row>
    <row r="399" spans="1:65" s="13" customFormat="1">
      <c r="B399" s="199"/>
      <c r="C399" s="200"/>
      <c r="D399" s="201" t="s">
        <v>192</v>
      </c>
      <c r="E399" s="202" t="s">
        <v>19</v>
      </c>
      <c r="F399" s="203" t="s">
        <v>497</v>
      </c>
      <c r="G399" s="200"/>
      <c r="H399" s="202" t="s">
        <v>19</v>
      </c>
      <c r="I399" s="204"/>
      <c r="J399" s="200"/>
      <c r="K399" s="200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192</v>
      </c>
      <c r="AU399" s="209" t="s">
        <v>189</v>
      </c>
      <c r="AV399" s="13" t="s">
        <v>81</v>
      </c>
      <c r="AW399" s="13" t="s">
        <v>35</v>
      </c>
      <c r="AX399" s="13" t="s">
        <v>74</v>
      </c>
      <c r="AY399" s="209" t="s">
        <v>179</v>
      </c>
    </row>
    <row r="400" spans="1:65" s="13" customFormat="1">
      <c r="B400" s="199"/>
      <c r="C400" s="200"/>
      <c r="D400" s="201" t="s">
        <v>192</v>
      </c>
      <c r="E400" s="202" t="s">
        <v>19</v>
      </c>
      <c r="F400" s="203" t="s">
        <v>195</v>
      </c>
      <c r="G400" s="200"/>
      <c r="H400" s="202" t="s">
        <v>19</v>
      </c>
      <c r="I400" s="204"/>
      <c r="J400" s="200"/>
      <c r="K400" s="200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192</v>
      </c>
      <c r="AU400" s="209" t="s">
        <v>189</v>
      </c>
      <c r="AV400" s="13" t="s">
        <v>81</v>
      </c>
      <c r="AW400" s="13" t="s">
        <v>35</v>
      </c>
      <c r="AX400" s="13" t="s">
        <v>74</v>
      </c>
      <c r="AY400" s="209" t="s">
        <v>179</v>
      </c>
    </row>
    <row r="401" spans="1:65" s="13" customFormat="1">
      <c r="B401" s="199"/>
      <c r="C401" s="200"/>
      <c r="D401" s="201" t="s">
        <v>192</v>
      </c>
      <c r="E401" s="202" t="s">
        <v>19</v>
      </c>
      <c r="F401" s="203" t="s">
        <v>196</v>
      </c>
      <c r="G401" s="200"/>
      <c r="H401" s="202" t="s">
        <v>19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192</v>
      </c>
      <c r="AU401" s="209" t="s">
        <v>189</v>
      </c>
      <c r="AV401" s="13" t="s">
        <v>81</v>
      </c>
      <c r="AW401" s="13" t="s">
        <v>35</v>
      </c>
      <c r="AX401" s="13" t="s">
        <v>74</v>
      </c>
      <c r="AY401" s="209" t="s">
        <v>179</v>
      </c>
    </row>
    <row r="402" spans="1:65" s="13" customFormat="1">
      <c r="B402" s="199"/>
      <c r="C402" s="200"/>
      <c r="D402" s="201" t="s">
        <v>192</v>
      </c>
      <c r="E402" s="202" t="s">
        <v>19</v>
      </c>
      <c r="F402" s="203" t="s">
        <v>197</v>
      </c>
      <c r="G402" s="200"/>
      <c r="H402" s="202" t="s">
        <v>19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192</v>
      </c>
      <c r="AU402" s="209" t="s">
        <v>189</v>
      </c>
      <c r="AV402" s="13" t="s">
        <v>81</v>
      </c>
      <c r="AW402" s="13" t="s">
        <v>35</v>
      </c>
      <c r="AX402" s="13" t="s">
        <v>74</v>
      </c>
      <c r="AY402" s="209" t="s">
        <v>179</v>
      </c>
    </row>
    <row r="403" spans="1:65" s="13" customFormat="1">
      <c r="B403" s="199"/>
      <c r="C403" s="200"/>
      <c r="D403" s="201" t="s">
        <v>192</v>
      </c>
      <c r="E403" s="202" t="s">
        <v>19</v>
      </c>
      <c r="F403" s="203" t="s">
        <v>498</v>
      </c>
      <c r="G403" s="200"/>
      <c r="H403" s="202" t="s">
        <v>19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192</v>
      </c>
      <c r="AU403" s="209" t="s">
        <v>189</v>
      </c>
      <c r="AV403" s="13" t="s">
        <v>81</v>
      </c>
      <c r="AW403" s="13" t="s">
        <v>35</v>
      </c>
      <c r="AX403" s="13" t="s">
        <v>74</v>
      </c>
      <c r="AY403" s="209" t="s">
        <v>179</v>
      </c>
    </row>
    <row r="404" spans="1:65" s="14" customFormat="1">
      <c r="B404" s="210"/>
      <c r="C404" s="211"/>
      <c r="D404" s="201" t="s">
        <v>192</v>
      </c>
      <c r="E404" s="212" t="s">
        <v>19</v>
      </c>
      <c r="F404" s="213" t="s">
        <v>633</v>
      </c>
      <c r="G404" s="211"/>
      <c r="H404" s="214">
        <v>228.41800000000001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192</v>
      </c>
      <c r="AU404" s="220" t="s">
        <v>189</v>
      </c>
      <c r="AV404" s="14" t="s">
        <v>14</v>
      </c>
      <c r="AW404" s="14" t="s">
        <v>35</v>
      </c>
      <c r="AX404" s="14" t="s">
        <v>74</v>
      </c>
      <c r="AY404" s="220" t="s">
        <v>179</v>
      </c>
    </row>
    <row r="405" spans="1:65" s="15" customFormat="1">
      <c r="B405" s="221"/>
      <c r="C405" s="222"/>
      <c r="D405" s="201" t="s">
        <v>192</v>
      </c>
      <c r="E405" s="223" t="s">
        <v>19</v>
      </c>
      <c r="F405" s="224" t="s">
        <v>201</v>
      </c>
      <c r="G405" s="222"/>
      <c r="H405" s="225">
        <v>228.41800000000001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192</v>
      </c>
      <c r="AU405" s="231" t="s">
        <v>189</v>
      </c>
      <c r="AV405" s="15" t="s">
        <v>188</v>
      </c>
      <c r="AW405" s="15" t="s">
        <v>35</v>
      </c>
      <c r="AX405" s="15" t="s">
        <v>74</v>
      </c>
      <c r="AY405" s="231" t="s">
        <v>179</v>
      </c>
    </row>
    <row r="406" spans="1:65" s="14" customFormat="1">
      <c r="B406" s="210"/>
      <c r="C406" s="211"/>
      <c r="D406" s="201" t="s">
        <v>192</v>
      </c>
      <c r="E406" s="212" t="s">
        <v>19</v>
      </c>
      <c r="F406" s="213" t="s">
        <v>634</v>
      </c>
      <c r="G406" s="211"/>
      <c r="H406" s="214">
        <v>230.702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192</v>
      </c>
      <c r="AU406" s="220" t="s">
        <v>189</v>
      </c>
      <c r="AV406" s="14" t="s">
        <v>14</v>
      </c>
      <c r="AW406" s="14" t="s">
        <v>35</v>
      </c>
      <c r="AX406" s="14" t="s">
        <v>81</v>
      </c>
      <c r="AY406" s="220" t="s">
        <v>179</v>
      </c>
    </row>
    <row r="407" spans="1:65" s="14" customFormat="1">
      <c r="B407" s="210"/>
      <c r="C407" s="211"/>
      <c r="D407" s="201" t="s">
        <v>192</v>
      </c>
      <c r="E407" s="211"/>
      <c r="F407" s="213" t="s">
        <v>635</v>
      </c>
      <c r="G407" s="211"/>
      <c r="H407" s="214">
        <v>242.23699999999999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192</v>
      </c>
      <c r="AU407" s="220" t="s">
        <v>189</v>
      </c>
      <c r="AV407" s="14" t="s">
        <v>14</v>
      </c>
      <c r="AW407" s="14" t="s">
        <v>4</v>
      </c>
      <c r="AX407" s="14" t="s">
        <v>81</v>
      </c>
      <c r="AY407" s="220" t="s">
        <v>179</v>
      </c>
    </row>
    <row r="408" spans="1:65" s="2" customFormat="1" ht="16.5" customHeight="1">
      <c r="A408" s="37"/>
      <c r="B408" s="38"/>
      <c r="C408" s="243" t="s">
        <v>407</v>
      </c>
      <c r="D408" s="243" t="s">
        <v>289</v>
      </c>
      <c r="E408" s="244" t="s">
        <v>636</v>
      </c>
      <c r="F408" s="245" t="s">
        <v>637</v>
      </c>
      <c r="G408" s="246" t="s">
        <v>204</v>
      </c>
      <c r="H408" s="247">
        <v>541.92600000000004</v>
      </c>
      <c r="I408" s="248"/>
      <c r="J408" s="249">
        <f>ROUND(I408*H408,2)</f>
        <v>0</v>
      </c>
      <c r="K408" s="245" t="s">
        <v>187</v>
      </c>
      <c r="L408" s="250"/>
      <c r="M408" s="251" t="s">
        <v>19</v>
      </c>
      <c r="N408" s="252" t="s">
        <v>45</v>
      </c>
      <c r="O408" s="67"/>
      <c r="P408" s="190">
        <f>O408*H408</f>
        <v>0</v>
      </c>
      <c r="Q408" s="190">
        <v>5.4400000000000004E-3</v>
      </c>
      <c r="R408" s="190">
        <f>Q408*H408</f>
        <v>2.9480774400000005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217</v>
      </c>
      <c r="AT408" s="192" t="s">
        <v>289</v>
      </c>
      <c r="AU408" s="192" t="s">
        <v>189</v>
      </c>
      <c r="AY408" s="20" t="s">
        <v>179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81</v>
      </c>
      <c r="BK408" s="193">
        <f>ROUND(I408*H408,2)</f>
        <v>0</v>
      </c>
      <c r="BL408" s="20" t="s">
        <v>188</v>
      </c>
      <c r="BM408" s="192" t="s">
        <v>638</v>
      </c>
    </row>
    <row r="409" spans="1:65" s="2" customFormat="1" ht="48.75">
      <c r="A409" s="37"/>
      <c r="B409" s="38"/>
      <c r="C409" s="39"/>
      <c r="D409" s="201" t="s">
        <v>326</v>
      </c>
      <c r="E409" s="39"/>
      <c r="F409" s="253" t="s">
        <v>632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326</v>
      </c>
      <c r="AU409" s="20" t="s">
        <v>189</v>
      </c>
    </row>
    <row r="410" spans="1:65" s="13" customFormat="1">
      <c r="B410" s="199"/>
      <c r="C410" s="200"/>
      <c r="D410" s="201" t="s">
        <v>192</v>
      </c>
      <c r="E410" s="202" t="s">
        <v>19</v>
      </c>
      <c r="F410" s="203" t="s">
        <v>193</v>
      </c>
      <c r="G410" s="200"/>
      <c r="H410" s="202" t="s">
        <v>19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192</v>
      </c>
      <c r="AU410" s="209" t="s">
        <v>189</v>
      </c>
      <c r="AV410" s="13" t="s">
        <v>81</v>
      </c>
      <c r="AW410" s="13" t="s">
        <v>35</v>
      </c>
      <c r="AX410" s="13" t="s">
        <v>74</v>
      </c>
      <c r="AY410" s="209" t="s">
        <v>179</v>
      </c>
    </row>
    <row r="411" spans="1:65" s="13" customFormat="1">
      <c r="B411" s="199"/>
      <c r="C411" s="200"/>
      <c r="D411" s="201" t="s">
        <v>192</v>
      </c>
      <c r="E411" s="202" t="s">
        <v>19</v>
      </c>
      <c r="F411" s="203" t="s">
        <v>497</v>
      </c>
      <c r="G411" s="200"/>
      <c r="H411" s="202" t="s">
        <v>19</v>
      </c>
      <c r="I411" s="204"/>
      <c r="J411" s="200"/>
      <c r="K411" s="200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192</v>
      </c>
      <c r="AU411" s="209" t="s">
        <v>189</v>
      </c>
      <c r="AV411" s="13" t="s">
        <v>81</v>
      </c>
      <c r="AW411" s="13" t="s">
        <v>35</v>
      </c>
      <c r="AX411" s="13" t="s">
        <v>74</v>
      </c>
      <c r="AY411" s="209" t="s">
        <v>179</v>
      </c>
    </row>
    <row r="412" spans="1:65" s="13" customFormat="1">
      <c r="B412" s="199"/>
      <c r="C412" s="200"/>
      <c r="D412" s="201" t="s">
        <v>192</v>
      </c>
      <c r="E412" s="202" t="s">
        <v>19</v>
      </c>
      <c r="F412" s="203" t="s">
        <v>195</v>
      </c>
      <c r="G412" s="200"/>
      <c r="H412" s="202" t="s">
        <v>19</v>
      </c>
      <c r="I412" s="204"/>
      <c r="J412" s="200"/>
      <c r="K412" s="200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192</v>
      </c>
      <c r="AU412" s="209" t="s">
        <v>189</v>
      </c>
      <c r="AV412" s="13" t="s">
        <v>81</v>
      </c>
      <c r="AW412" s="13" t="s">
        <v>35</v>
      </c>
      <c r="AX412" s="13" t="s">
        <v>74</v>
      </c>
      <c r="AY412" s="209" t="s">
        <v>179</v>
      </c>
    </row>
    <row r="413" spans="1:65" s="13" customFormat="1">
      <c r="B413" s="199"/>
      <c r="C413" s="200"/>
      <c r="D413" s="201" t="s">
        <v>192</v>
      </c>
      <c r="E413" s="202" t="s">
        <v>19</v>
      </c>
      <c r="F413" s="203" t="s">
        <v>196</v>
      </c>
      <c r="G413" s="200"/>
      <c r="H413" s="202" t="s">
        <v>19</v>
      </c>
      <c r="I413" s="204"/>
      <c r="J413" s="200"/>
      <c r="K413" s="200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192</v>
      </c>
      <c r="AU413" s="209" t="s">
        <v>189</v>
      </c>
      <c r="AV413" s="13" t="s">
        <v>81</v>
      </c>
      <c r="AW413" s="13" t="s">
        <v>35</v>
      </c>
      <c r="AX413" s="13" t="s">
        <v>74</v>
      </c>
      <c r="AY413" s="209" t="s">
        <v>179</v>
      </c>
    </row>
    <row r="414" spans="1:65" s="13" customFormat="1">
      <c r="B414" s="199"/>
      <c r="C414" s="200"/>
      <c r="D414" s="201" t="s">
        <v>192</v>
      </c>
      <c r="E414" s="202" t="s">
        <v>19</v>
      </c>
      <c r="F414" s="203" t="s">
        <v>197</v>
      </c>
      <c r="G414" s="200"/>
      <c r="H414" s="202" t="s">
        <v>19</v>
      </c>
      <c r="I414" s="204"/>
      <c r="J414" s="200"/>
      <c r="K414" s="200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192</v>
      </c>
      <c r="AU414" s="209" t="s">
        <v>189</v>
      </c>
      <c r="AV414" s="13" t="s">
        <v>81</v>
      </c>
      <c r="AW414" s="13" t="s">
        <v>35</v>
      </c>
      <c r="AX414" s="13" t="s">
        <v>74</v>
      </c>
      <c r="AY414" s="209" t="s">
        <v>179</v>
      </c>
    </row>
    <row r="415" spans="1:65" s="13" customFormat="1">
      <c r="B415" s="199"/>
      <c r="C415" s="200"/>
      <c r="D415" s="201" t="s">
        <v>192</v>
      </c>
      <c r="E415" s="202" t="s">
        <v>19</v>
      </c>
      <c r="F415" s="203" t="s">
        <v>498</v>
      </c>
      <c r="G415" s="200"/>
      <c r="H415" s="202" t="s">
        <v>19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192</v>
      </c>
      <c r="AU415" s="209" t="s">
        <v>189</v>
      </c>
      <c r="AV415" s="13" t="s">
        <v>81</v>
      </c>
      <c r="AW415" s="13" t="s">
        <v>35</v>
      </c>
      <c r="AX415" s="13" t="s">
        <v>74</v>
      </c>
      <c r="AY415" s="209" t="s">
        <v>179</v>
      </c>
    </row>
    <row r="416" spans="1:65" s="14" customFormat="1">
      <c r="B416" s="210"/>
      <c r="C416" s="211"/>
      <c r="D416" s="201" t="s">
        <v>192</v>
      </c>
      <c r="E416" s="212" t="s">
        <v>19</v>
      </c>
      <c r="F416" s="213" t="s">
        <v>639</v>
      </c>
      <c r="G416" s="211"/>
      <c r="H416" s="214">
        <v>536.55999999999995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192</v>
      </c>
      <c r="AU416" s="220" t="s">
        <v>189</v>
      </c>
      <c r="AV416" s="14" t="s">
        <v>14</v>
      </c>
      <c r="AW416" s="14" t="s">
        <v>35</v>
      </c>
      <c r="AX416" s="14" t="s">
        <v>74</v>
      </c>
      <c r="AY416" s="220" t="s">
        <v>179</v>
      </c>
    </row>
    <row r="417" spans="1:65" s="15" customFormat="1">
      <c r="B417" s="221"/>
      <c r="C417" s="222"/>
      <c r="D417" s="201" t="s">
        <v>192</v>
      </c>
      <c r="E417" s="223" t="s">
        <v>19</v>
      </c>
      <c r="F417" s="224" t="s">
        <v>201</v>
      </c>
      <c r="G417" s="222"/>
      <c r="H417" s="225">
        <v>536.55999999999995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192</v>
      </c>
      <c r="AU417" s="231" t="s">
        <v>189</v>
      </c>
      <c r="AV417" s="15" t="s">
        <v>188</v>
      </c>
      <c r="AW417" s="15" t="s">
        <v>35</v>
      </c>
      <c r="AX417" s="15" t="s">
        <v>74</v>
      </c>
      <c r="AY417" s="231" t="s">
        <v>179</v>
      </c>
    </row>
    <row r="418" spans="1:65" s="14" customFormat="1">
      <c r="B418" s="210"/>
      <c r="C418" s="211"/>
      <c r="D418" s="201" t="s">
        <v>192</v>
      </c>
      <c r="E418" s="212" t="s">
        <v>19</v>
      </c>
      <c r="F418" s="213" t="s">
        <v>640</v>
      </c>
      <c r="G418" s="211"/>
      <c r="H418" s="214">
        <v>541.92600000000004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192</v>
      </c>
      <c r="AU418" s="220" t="s">
        <v>189</v>
      </c>
      <c r="AV418" s="14" t="s">
        <v>14</v>
      </c>
      <c r="AW418" s="14" t="s">
        <v>35</v>
      </c>
      <c r="AX418" s="14" t="s">
        <v>81</v>
      </c>
      <c r="AY418" s="220" t="s">
        <v>179</v>
      </c>
    </row>
    <row r="419" spans="1:65" s="2" customFormat="1" ht="16.5" customHeight="1">
      <c r="A419" s="37"/>
      <c r="B419" s="38"/>
      <c r="C419" s="243" t="s">
        <v>412</v>
      </c>
      <c r="D419" s="243" t="s">
        <v>289</v>
      </c>
      <c r="E419" s="244" t="s">
        <v>641</v>
      </c>
      <c r="F419" s="245" t="s">
        <v>642</v>
      </c>
      <c r="G419" s="246" t="s">
        <v>204</v>
      </c>
      <c r="H419" s="247">
        <v>38.380000000000003</v>
      </c>
      <c r="I419" s="248"/>
      <c r="J419" s="249">
        <f>ROUND(I419*H419,2)</f>
        <v>0</v>
      </c>
      <c r="K419" s="245" t="s">
        <v>187</v>
      </c>
      <c r="L419" s="250"/>
      <c r="M419" s="251" t="s">
        <v>19</v>
      </c>
      <c r="N419" s="252" t="s">
        <v>45</v>
      </c>
      <c r="O419" s="67"/>
      <c r="P419" s="190">
        <f>O419*H419</f>
        <v>0</v>
      </c>
      <c r="Q419" s="190">
        <v>2.1099999999999999E-3</v>
      </c>
      <c r="R419" s="190">
        <f>Q419*H419</f>
        <v>8.0981800000000007E-2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217</v>
      </c>
      <c r="AT419" s="192" t="s">
        <v>289</v>
      </c>
      <c r="AU419" s="192" t="s">
        <v>189</v>
      </c>
      <c r="AY419" s="20" t="s">
        <v>179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81</v>
      </c>
      <c r="BK419" s="193">
        <f>ROUND(I419*H419,2)</f>
        <v>0</v>
      </c>
      <c r="BL419" s="20" t="s">
        <v>188</v>
      </c>
      <c r="BM419" s="192" t="s">
        <v>643</v>
      </c>
    </row>
    <row r="420" spans="1:65" s="2" customFormat="1" ht="39">
      <c r="A420" s="37"/>
      <c r="B420" s="38"/>
      <c r="C420" s="39"/>
      <c r="D420" s="201" t="s">
        <v>326</v>
      </c>
      <c r="E420" s="39"/>
      <c r="F420" s="253" t="s">
        <v>644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326</v>
      </c>
      <c r="AU420" s="20" t="s">
        <v>189</v>
      </c>
    </row>
    <row r="421" spans="1:65" s="13" customFormat="1">
      <c r="B421" s="199"/>
      <c r="C421" s="200"/>
      <c r="D421" s="201" t="s">
        <v>192</v>
      </c>
      <c r="E421" s="202" t="s">
        <v>19</v>
      </c>
      <c r="F421" s="203" t="s">
        <v>193</v>
      </c>
      <c r="G421" s="200"/>
      <c r="H421" s="202" t="s">
        <v>19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192</v>
      </c>
      <c r="AU421" s="209" t="s">
        <v>189</v>
      </c>
      <c r="AV421" s="13" t="s">
        <v>81</v>
      </c>
      <c r="AW421" s="13" t="s">
        <v>35</v>
      </c>
      <c r="AX421" s="13" t="s">
        <v>74</v>
      </c>
      <c r="AY421" s="209" t="s">
        <v>179</v>
      </c>
    </row>
    <row r="422" spans="1:65" s="13" customFormat="1">
      <c r="B422" s="199"/>
      <c r="C422" s="200"/>
      <c r="D422" s="201" t="s">
        <v>192</v>
      </c>
      <c r="E422" s="202" t="s">
        <v>19</v>
      </c>
      <c r="F422" s="203" t="s">
        <v>498</v>
      </c>
      <c r="G422" s="200"/>
      <c r="H422" s="202" t="s">
        <v>19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192</v>
      </c>
      <c r="AU422" s="209" t="s">
        <v>189</v>
      </c>
      <c r="AV422" s="13" t="s">
        <v>81</v>
      </c>
      <c r="AW422" s="13" t="s">
        <v>35</v>
      </c>
      <c r="AX422" s="13" t="s">
        <v>74</v>
      </c>
      <c r="AY422" s="209" t="s">
        <v>179</v>
      </c>
    </row>
    <row r="423" spans="1:65" s="13" customFormat="1">
      <c r="B423" s="199"/>
      <c r="C423" s="200"/>
      <c r="D423" s="201" t="s">
        <v>192</v>
      </c>
      <c r="E423" s="202" t="s">
        <v>19</v>
      </c>
      <c r="F423" s="203" t="s">
        <v>645</v>
      </c>
      <c r="G423" s="200"/>
      <c r="H423" s="202" t="s">
        <v>19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192</v>
      </c>
      <c r="AU423" s="209" t="s">
        <v>189</v>
      </c>
      <c r="AV423" s="13" t="s">
        <v>81</v>
      </c>
      <c r="AW423" s="13" t="s">
        <v>35</v>
      </c>
      <c r="AX423" s="13" t="s">
        <v>74</v>
      </c>
      <c r="AY423" s="209" t="s">
        <v>179</v>
      </c>
    </row>
    <row r="424" spans="1:65" s="14" customFormat="1">
      <c r="B424" s="210"/>
      <c r="C424" s="211"/>
      <c r="D424" s="201" t="s">
        <v>192</v>
      </c>
      <c r="E424" s="212" t="s">
        <v>19</v>
      </c>
      <c r="F424" s="213" t="s">
        <v>646</v>
      </c>
      <c r="G424" s="211"/>
      <c r="H424" s="214">
        <v>38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192</v>
      </c>
      <c r="AU424" s="220" t="s">
        <v>189</v>
      </c>
      <c r="AV424" s="14" t="s">
        <v>14</v>
      </c>
      <c r="AW424" s="14" t="s">
        <v>35</v>
      </c>
      <c r="AX424" s="14" t="s">
        <v>74</v>
      </c>
      <c r="AY424" s="220" t="s">
        <v>179</v>
      </c>
    </row>
    <row r="425" spans="1:65" s="15" customFormat="1">
      <c r="B425" s="221"/>
      <c r="C425" s="222"/>
      <c r="D425" s="201" t="s">
        <v>192</v>
      </c>
      <c r="E425" s="223" t="s">
        <v>19</v>
      </c>
      <c r="F425" s="224" t="s">
        <v>201</v>
      </c>
      <c r="G425" s="222"/>
      <c r="H425" s="225">
        <v>38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192</v>
      </c>
      <c r="AU425" s="231" t="s">
        <v>189</v>
      </c>
      <c r="AV425" s="15" t="s">
        <v>188</v>
      </c>
      <c r="AW425" s="15" t="s">
        <v>35</v>
      </c>
      <c r="AX425" s="15" t="s">
        <v>74</v>
      </c>
      <c r="AY425" s="231" t="s">
        <v>179</v>
      </c>
    </row>
    <row r="426" spans="1:65" s="14" customFormat="1">
      <c r="B426" s="210"/>
      <c r="C426" s="211"/>
      <c r="D426" s="201" t="s">
        <v>192</v>
      </c>
      <c r="E426" s="212" t="s">
        <v>19</v>
      </c>
      <c r="F426" s="213" t="s">
        <v>647</v>
      </c>
      <c r="G426" s="211"/>
      <c r="H426" s="214">
        <v>38.380000000000003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192</v>
      </c>
      <c r="AU426" s="220" t="s">
        <v>189</v>
      </c>
      <c r="AV426" s="14" t="s">
        <v>14</v>
      </c>
      <c r="AW426" s="14" t="s">
        <v>35</v>
      </c>
      <c r="AX426" s="14" t="s">
        <v>81</v>
      </c>
      <c r="AY426" s="220" t="s">
        <v>179</v>
      </c>
    </row>
    <row r="427" spans="1:65" s="2" customFormat="1" ht="16.5" customHeight="1">
      <c r="A427" s="37"/>
      <c r="B427" s="38"/>
      <c r="C427" s="181" t="s">
        <v>417</v>
      </c>
      <c r="D427" s="181" t="s">
        <v>183</v>
      </c>
      <c r="E427" s="182" t="s">
        <v>648</v>
      </c>
      <c r="F427" s="183" t="s">
        <v>649</v>
      </c>
      <c r="G427" s="184" t="s">
        <v>308</v>
      </c>
      <c r="H427" s="185">
        <v>3</v>
      </c>
      <c r="I427" s="186"/>
      <c r="J427" s="187">
        <f>ROUND(I427*H427,2)</f>
        <v>0</v>
      </c>
      <c r="K427" s="183" t="s">
        <v>187</v>
      </c>
      <c r="L427" s="42"/>
      <c r="M427" s="188" t="s">
        <v>19</v>
      </c>
      <c r="N427" s="189" t="s">
        <v>45</v>
      </c>
      <c r="O427" s="67"/>
      <c r="P427" s="190">
        <f>O427*H427</f>
        <v>0</v>
      </c>
      <c r="Q427" s="190">
        <v>0.10931</v>
      </c>
      <c r="R427" s="190">
        <f>Q427*H427</f>
        <v>0.32793</v>
      </c>
      <c r="S427" s="190">
        <v>0</v>
      </c>
      <c r="T427" s="19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2" t="s">
        <v>188</v>
      </c>
      <c r="AT427" s="192" t="s">
        <v>183</v>
      </c>
      <c r="AU427" s="192" t="s">
        <v>189</v>
      </c>
      <c r="AY427" s="20" t="s">
        <v>179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0" t="s">
        <v>81</v>
      </c>
      <c r="BK427" s="193">
        <f>ROUND(I427*H427,2)</f>
        <v>0</v>
      </c>
      <c r="BL427" s="20" t="s">
        <v>188</v>
      </c>
      <c r="BM427" s="192" t="s">
        <v>410</v>
      </c>
    </row>
    <row r="428" spans="1:65" s="2" customFormat="1">
      <c r="A428" s="37"/>
      <c r="B428" s="38"/>
      <c r="C428" s="39"/>
      <c r="D428" s="194" t="s">
        <v>190</v>
      </c>
      <c r="E428" s="39"/>
      <c r="F428" s="195" t="s">
        <v>650</v>
      </c>
      <c r="G428" s="39"/>
      <c r="H428" s="39"/>
      <c r="I428" s="196"/>
      <c r="J428" s="39"/>
      <c r="K428" s="39"/>
      <c r="L428" s="42"/>
      <c r="M428" s="197"/>
      <c r="N428" s="198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190</v>
      </c>
      <c r="AU428" s="20" t="s">
        <v>189</v>
      </c>
    </row>
    <row r="429" spans="1:65" s="2" customFormat="1" ht="16.5" customHeight="1">
      <c r="A429" s="37"/>
      <c r="B429" s="38"/>
      <c r="C429" s="243" t="s">
        <v>423</v>
      </c>
      <c r="D429" s="243" t="s">
        <v>289</v>
      </c>
      <c r="E429" s="244" t="s">
        <v>651</v>
      </c>
      <c r="F429" s="245" t="s">
        <v>652</v>
      </c>
      <c r="G429" s="246" t="s">
        <v>308</v>
      </c>
      <c r="H429" s="247">
        <v>3</v>
      </c>
      <c r="I429" s="248"/>
      <c r="J429" s="249">
        <f>ROUND(I429*H429,2)</f>
        <v>0</v>
      </c>
      <c r="K429" s="245" t="s">
        <v>187</v>
      </c>
      <c r="L429" s="250"/>
      <c r="M429" s="251" t="s">
        <v>19</v>
      </c>
      <c r="N429" s="252" t="s">
        <v>45</v>
      </c>
      <c r="O429" s="67"/>
      <c r="P429" s="190">
        <f>O429*H429</f>
        <v>0</v>
      </c>
      <c r="Q429" s="190">
        <v>6.0000000000000001E-3</v>
      </c>
      <c r="R429" s="190">
        <f>Q429*H429</f>
        <v>1.8000000000000002E-2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217</v>
      </c>
      <c r="AT429" s="192" t="s">
        <v>289</v>
      </c>
      <c r="AU429" s="192" t="s">
        <v>189</v>
      </c>
      <c r="AY429" s="20" t="s">
        <v>179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81</v>
      </c>
      <c r="BK429" s="193">
        <f>ROUND(I429*H429,2)</f>
        <v>0</v>
      </c>
      <c r="BL429" s="20" t="s">
        <v>188</v>
      </c>
      <c r="BM429" s="192" t="s">
        <v>415</v>
      </c>
    </row>
    <row r="430" spans="1:65" s="14" customFormat="1">
      <c r="B430" s="210"/>
      <c r="C430" s="211"/>
      <c r="D430" s="201" t="s">
        <v>192</v>
      </c>
      <c r="E430" s="212" t="s">
        <v>19</v>
      </c>
      <c r="F430" s="213" t="s">
        <v>433</v>
      </c>
      <c r="G430" s="211"/>
      <c r="H430" s="214">
        <v>3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192</v>
      </c>
      <c r="AU430" s="220" t="s">
        <v>189</v>
      </c>
      <c r="AV430" s="14" t="s">
        <v>14</v>
      </c>
      <c r="AW430" s="14" t="s">
        <v>35</v>
      </c>
      <c r="AX430" s="14" t="s">
        <v>74</v>
      </c>
      <c r="AY430" s="220" t="s">
        <v>179</v>
      </c>
    </row>
    <row r="431" spans="1:65" s="15" customFormat="1">
      <c r="B431" s="221"/>
      <c r="C431" s="222"/>
      <c r="D431" s="201" t="s">
        <v>192</v>
      </c>
      <c r="E431" s="223" t="s">
        <v>19</v>
      </c>
      <c r="F431" s="224" t="s">
        <v>201</v>
      </c>
      <c r="G431" s="222"/>
      <c r="H431" s="225">
        <v>3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192</v>
      </c>
      <c r="AU431" s="231" t="s">
        <v>189</v>
      </c>
      <c r="AV431" s="15" t="s">
        <v>188</v>
      </c>
      <c r="AW431" s="15" t="s">
        <v>35</v>
      </c>
      <c r="AX431" s="15" t="s">
        <v>81</v>
      </c>
      <c r="AY431" s="231" t="s">
        <v>179</v>
      </c>
    </row>
    <row r="432" spans="1:65" s="2" customFormat="1" ht="16.5" customHeight="1">
      <c r="A432" s="37"/>
      <c r="B432" s="38"/>
      <c r="C432" s="181" t="s">
        <v>428</v>
      </c>
      <c r="D432" s="181" t="s">
        <v>183</v>
      </c>
      <c r="E432" s="182" t="s">
        <v>424</v>
      </c>
      <c r="F432" s="183" t="s">
        <v>425</v>
      </c>
      <c r="G432" s="184" t="s">
        <v>308</v>
      </c>
      <c r="H432" s="185">
        <v>6</v>
      </c>
      <c r="I432" s="186"/>
      <c r="J432" s="187">
        <f>ROUND(I432*H432,2)</f>
        <v>0</v>
      </c>
      <c r="K432" s="183" t="s">
        <v>187</v>
      </c>
      <c r="L432" s="42"/>
      <c r="M432" s="188" t="s">
        <v>19</v>
      </c>
      <c r="N432" s="189" t="s">
        <v>45</v>
      </c>
      <c r="O432" s="67"/>
      <c r="P432" s="190">
        <f>O432*H432</f>
        <v>0</v>
      </c>
      <c r="Q432" s="190">
        <v>6.9999999999999999E-4</v>
      </c>
      <c r="R432" s="190">
        <f>Q432*H432</f>
        <v>4.1999999999999997E-3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188</v>
      </c>
      <c r="AT432" s="192" t="s">
        <v>183</v>
      </c>
      <c r="AU432" s="192" t="s">
        <v>189</v>
      </c>
      <c r="AY432" s="20" t="s">
        <v>179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81</v>
      </c>
      <c r="BK432" s="193">
        <f>ROUND(I432*H432,2)</f>
        <v>0</v>
      </c>
      <c r="BL432" s="20" t="s">
        <v>188</v>
      </c>
      <c r="BM432" s="192" t="s">
        <v>375</v>
      </c>
    </row>
    <row r="433" spans="1:65" s="2" customFormat="1">
      <c r="A433" s="37"/>
      <c r="B433" s="38"/>
      <c r="C433" s="39"/>
      <c r="D433" s="194" t="s">
        <v>190</v>
      </c>
      <c r="E433" s="39"/>
      <c r="F433" s="195" t="s">
        <v>427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190</v>
      </c>
      <c r="AU433" s="20" t="s">
        <v>189</v>
      </c>
    </row>
    <row r="434" spans="1:65" s="2" customFormat="1" ht="16.5" customHeight="1">
      <c r="A434" s="37"/>
      <c r="B434" s="38"/>
      <c r="C434" s="243" t="s">
        <v>300</v>
      </c>
      <c r="D434" s="243" t="s">
        <v>289</v>
      </c>
      <c r="E434" s="244" t="s">
        <v>429</v>
      </c>
      <c r="F434" s="245" t="s">
        <v>430</v>
      </c>
      <c r="G434" s="246" t="s">
        <v>308</v>
      </c>
      <c r="H434" s="247">
        <v>1</v>
      </c>
      <c r="I434" s="248"/>
      <c r="J434" s="249">
        <f>ROUND(I434*H434,2)</f>
        <v>0</v>
      </c>
      <c r="K434" s="245" t="s">
        <v>187</v>
      </c>
      <c r="L434" s="250"/>
      <c r="M434" s="251" t="s">
        <v>19</v>
      </c>
      <c r="N434" s="252" t="s">
        <v>45</v>
      </c>
      <c r="O434" s="67"/>
      <c r="P434" s="190">
        <f>O434*H434</f>
        <v>0</v>
      </c>
      <c r="Q434" s="190">
        <v>2.5000000000000001E-3</v>
      </c>
      <c r="R434" s="190">
        <f>Q434*H434</f>
        <v>2.5000000000000001E-3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217</v>
      </c>
      <c r="AT434" s="192" t="s">
        <v>289</v>
      </c>
      <c r="AU434" s="192" t="s">
        <v>189</v>
      </c>
      <c r="AY434" s="20" t="s">
        <v>179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81</v>
      </c>
      <c r="BK434" s="193">
        <f>ROUND(I434*H434,2)</f>
        <v>0</v>
      </c>
      <c r="BL434" s="20" t="s">
        <v>188</v>
      </c>
      <c r="BM434" s="192" t="s">
        <v>381</v>
      </c>
    </row>
    <row r="435" spans="1:65" s="13" customFormat="1">
      <c r="B435" s="199"/>
      <c r="C435" s="200"/>
      <c r="D435" s="201" t="s">
        <v>192</v>
      </c>
      <c r="E435" s="202" t="s">
        <v>19</v>
      </c>
      <c r="F435" s="203" t="s">
        <v>432</v>
      </c>
      <c r="G435" s="200"/>
      <c r="H435" s="202" t="s">
        <v>19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192</v>
      </c>
      <c r="AU435" s="209" t="s">
        <v>189</v>
      </c>
      <c r="AV435" s="13" t="s">
        <v>81</v>
      </c>
      <c r="AW435" s="13" t="s">
        <v>35</v>
      </c>
      <c r="AX435" s="13" t="s">
        <v>74</v>
      </c>
      <c r="AY435" s="209" t="s">
        <v>179</v>
      </c>
    </row>
    <row r="436" spans="1:65" s="14" customFormat="1">
      <c r="B436" s="210"/>
      <c r="C436" s="211"/>
      <c r="D436" s="201" t="s">
        <v>192</v>
      </c>
      <c r="E436" s="212" t="s">
        <v>19</v>
      </c>
      <c r="F436" s="213" t="s">
        <v>81</v>
      </c>
      <c r="G436" s="211"/>
      <c r="H436" s="214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192</v>
      </c>
      <c r="AU436" s="220" t="s">
        <v>189</v>
      </c>
      <c r="AV436" s="14" t="s">
        <v>14</v>
      </c>
      <c r="AW436" s="14" t="s">
        <v>35</v>
      </c>
      <c r="AX436" s="14" t="s">
        <v>74</v>
      </c>
      <c r="AY436" s="220" t="s">
        <v>179</v>
      </c>
    </row>
    <row r="437" spans="1:65" s="15" customFormat="1">
      <c r="B437" s="221"/>
      <c r="C437" s="222"/>
      <c r="D437" s="201" t="s">
        <v>192</v>
      </c>
      <c r="E437" s="223" t="s">
        <v>19</v>
      </c>
      <c r="F437" s="224" t="s">
        <v>201</v>
      </c>
      <c r="G437" s="222"/>
      <c r="H437" s="225">
        <v>1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192</v>
      </c>
      <c r="AU437" s="231" t="s">
        <v>189</v>
      </c>
      <c r="AV437" s="15" t="s">
        <v>188</v>
      </c>
      <c r="AW437" s="15" t="s">
        <v>35</v>
      </c>
      <c r="AX437" s="15" t="s">
        <v>81</v>
      </c>
      <c r="AY437" s="231" t="s">
        <v>179</v>
      </c>
    </row>
    <row r="438" spans="1:65" s="2" customFormat="1" ht="16.5" customHeight="1">
      <c r="A438" s="37"/>
      <c r="B438" s="38"/>
      <c r="C438" s="243" t="s">
        <v>442</v>
      </c>
      <c r="D438" s="243" t="s">
        <v>289</v>
      </c>
      <c r="E438" s="244" t="s">
        <v>435</v>
      </c>
      <c r="F438" s="245" t="s">
        <v>436</v>
      </c>
      <c r="G438" s="246" t="s">
        <v>308</v>
      </c>
      <c r="H438" s="247">
        <v>4</v>
      </c>
      <c r="I438" s="248"/>
      <c r="J438" s="249">
        <f>ROUND(I438*H438,2)</f>
        <v>0</v>
      </c>
      <c r="K438" s="245" t="s">
        <v>187</v>
      </c>
      <c r="L438" s="250"/>
      <c r="M438" s="251" t="s">
        <v>19</v>
      </c>
      <c r="N438" s="252" t="s">
        <v>45</v>
      </c>
      <c r="O438" s="67"/>
      <c r="P438" s="190">
        <f>O438*H438</f>
        <v>0</v>
      </c>
      <c r="Q438" s="190">
        <v>5.0000000000000001E-4</v>
      </c>
      <c r="R438" s="190">
        <f>Q438*H438</f>
        <v>2E-3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217</v>
      </c>
      <c r="AT438" s="192" t="s">
        <v>289</v>
      </c>
      <c r="AU438" s="192" t="s">
        <v>189</v>
      </c>
      <c r="AY438" s="20" t="s">
        <v>179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81</v>
      </c>
      <c r="BK438" s="193">
        <f>ROUND(I438*H438,2)</f>
        <v>0</v>
      </c>
      <c r="BL438" s="20" t="s">
        <v>188</v>
      </c>
      <c r="BM438" s="192" t="s">
        <v>364</v>
      </c>
    </row>
    <row r="439" spans="1:65" s="13" customFormat="1">
      <c r="B439" s="199"/>
      <c r="C439" s="200"/>
      <c r="D439" s="201" t="s">
        <v>192</v>
      </c>
      <c r="E439" s="202" t="s">
        <v>19</v>
      </c>
      <c r="F439" s="203" t="s">
        <v>438</v>
      </c>
      <c r="G439" s="200"/>
      <c r="H439" s="202" t="s">
        <v>19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192</v>
      </c>
      <c r="AU439" s="209" t="s">
        <v>189</v>
      </c>
      <c r="AV439" s="13" t="s">
        <v>81</v>
      </c>
      <c r="AW439" s="13" t="s">
        <v>35</v>
      </c>
      <c r="AX439" s="13" t="s">
        <v>74</v>
      </c>
      <c r="AY439" s="209" t="s">
        <v>179</v>
      </c>
    </row>
    <row r="440" spans="1:65" s="14" customFormat="1">
      <c r="B440" s="210"/>
      <c r="C440" s="211"/>
      <c r="D440" s="201" t="s">
        <v>192</v>
      </c>
      <c r="E440" s="212" t="s">
        <v>19</v>
      </c>
      <c r="F440" s="213" t="s">
        <v>14</v>
      </c>
      <c r="G440" s="211"/>
      <c r="H440" s="214">
        <v>2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192</v>
      </c>
      <c r="AU440" s="220" t="s">
        <v>189</v>
      </c>
      <c r="AV440" s="14" t="s">
        <v>14</v>
      </c>
      <c r="AW440" s="14" t="s">
        <v>35</v>
      </c>
      <c r="AX440" s="14" t="s">
        <v>74</v>
      </c>
      <c r="AY440" s="220" t="s">
        <v>179</v>
      </c>
    </row>
    <row r="441" spans="1:65" s="13" customFormat="1">
      <c r="B441" s="199"/>
      <c r="C441" s="200"/>
      <c r="D441" s="201" t="s">
        <v>192</v>
      </c>
      <c r="E441" s="202" t="s">
        <v>19</v>
      </c>
      <c r="F441" s="203" t="s">
        <v>653</v>
      </c>
      <c r="G441" s="200"/>
      <c r="H441" s="202" t="s">
        <v>19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192</v>
      </c>
      <c r="AU441" s="209" t="s">
        <v>189</v>
      </c>
      <c r="AV441" s="13" t="s">
        <v>81</v>
      </c>
      <c r="AW441" s="13" t="s">
        <v>35</v>
      </c>
      <c r="AX441" s="13" t="s">
        <v>74</v>
      </c>
      <c r="AY441" s="209" t="s">
        <v>179</v>
      </c>
    </row>
    <row r="442" spans="1:65" s="14" customFormat="1">
      <c r="B442" s="210"/>
      <c r="C442" s="211"/>
      <c r="D442" s="201" t="s">
        <v>192</v>
      </c>
      <c r="E442" s="212" t="s">
        <v>19</v>
      </c>
      <c r="F442" s="213" t="s">
        <v>14</v>
      </c>
      <c r="G442" s="211"/>
      <c r="H442" s="214">
        <v>2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192</v>
      </c>
      <c r="AU442" s="220" t="s">
        <v>189</v>
      </c>
      <c r="AV442" s="14" t="s">
        <v>14</v>
      </c>
      <c r="AW442" s="14" t="s">
        <v>35</v>
      </c>
      <c r="AX442" s="14" t="s">
        <v>74</v>
      </c>
      <c r="AY442" s="220" t="s">
        <v>179</v>
      </c>
    </row>
    <row r="443" spans="1:65" s="15" customFormat="1">
      <c r="B443" s="221"/>
      <c r="C443" s="222"/>
      <c r="D443" s="201" t="s">
        <v>192</v>
      </c>
      <c r="E443" s="223" t="s">
        <v>19</v>
      </c>
      <c r="F443" s="224" t="s">
        <v>201</v>
      </c>
      <c r="G443" s="222"/>
      <c r="H443" s="225">
        <v>4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192</v>
      </c>
      <c r="AU443" s="231" t="s">
        <v>189</v>
      </c>
      <c r="AV443" s="15" t="s">
        <v>188</v>
      </c>
      <c r="AW443" s="15" t="s">
        <v>35</v>
      </c>
      <c r="AX443" s="15" t="s">
        <v>81</v>
      </c>
      <c r="AY443" s="231" t="s">
        <v>179</v>
      </c>
    </row>
    <row r="444" spans="1:65" s="2" customFormat="1" ht="16.5" customHeight="1">
      <c r="A444" s="37"/>
      <c r="B444" s="38"/>
      <c r="C444" s="243" t="s">
        <v>309</v>
      </c>
      <c r="D444" s="243" t="s">
        <v>289</v>
      </c>
      <c r="E444" s="244" t="s">
        <v>654</v>
      </c>
      <c r="F444" s="245" t="s">
        <v>655</v>
      </c>
      <c r="G444" s="246" t="s">
        <v>308</v>
      </c>
      <c r="H444" s="247">
        <v>1</v>
      </c>
      <c r="I444" s="248"/>
      <c r="J444" s="249">
        <f>ROUND(I444*H444,2)</f>
        <v>0</v>
      </c>
      <c r="K444" s="245" t="s">
        <v>187</v>
      </c>
      <c r="L444" s="250"/>
      <c r="M444" s="251" t="s">
        <v>19</v>
      </c>
      <c r="N444" s="252" t="s">
        <v>45</v>
      </c>
      <c r="O444" s="67"/>
      <c r="P444" s="190">
        <f>O444*H444</f>
        <v>0</v>
      </c>
      <c r="Q444" s="190">
        <v>1.0999999999999999E-2</v>
      </c>
      <c r="R444" s="190">
        <f>Q444*H444</f>
        <v>1.0999999999999999E-2</v>
      </c>
      <c r="S444" s="190">
        <v>0</v>
      </c>
      <c r="T444" s="19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2" t="s">
        <v>217</v>
      </c>
      <c r="AT444" s="192" t="s">
        <v>289</v>
      </c>
      <c r="AU444" s="192" t="s">
        <v>189</v>
      </c>
      <c r="AY444" s="20" t="s">
        <v>179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20" t="s">
        <v>81</v>
      </c>
      <c r="BK444" s="193">
        <f>ROUND(I444*H444,2)</f>
        <v>0</v>
      </c>
      <c r="BL444" s="20" t="s">
        <v>188</v>
      </c>
      <c r="BM444" s="192" t="s">
        <v>656</v>
      </c>
    </row>
    <row r="445" spans="1:65" s="13" customFormat="1">
      <c r="B445" s="199"/>
      <c r="C445" s="200"/>
      <c r="D445" s="201" t="s">
        <v>192</v>
      </c>
      <c r="E445" s="202" t="s">
        <v>19</v>
      </c>
      <c r="F445" s="203" t="s">
        <v>657</v>
      </c>
      <c r="G445" s="200"/>
      <c r="H445" s="202" t="s">
        <v>19</v>
      </c>
      <c r="I445" s="204"/>
      <c r="J445" s="200"/>
      <c r="K445" s="200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192</v>
      </c>
      <c r="AU445" s="209" t="s">
        <v>189</v>
      </c>
      <c r="AV445" s="13" t="s">
        <v>81</v>
      </c>
      <c r="AW445" s="13" t="s">
        <v>35</v>
      </c>
      <c r="AX445" s="13" t="s">
        <v>74</v>
      </c>
      <c r="AY445" s="209" t="s">
        <v>179</v>
      </c>
    </row>
    <row r="446" spans="1:65" s="14" customFormat="1">
      <c r="B446" s="210"/>
      <c r="C446" s="211"/>
      <c r="D446" s="201" t="s">
        <v>192</v>
      </c>
      <c r="E446" s="212" t="s">
        <v>19</v>
      </c>
      <c r="F446" s="213" t="s">
        <v>441</v>
      </c>
      <c r="G446" s="211"/>
      <c r="H446" s="214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192</v>
      </c>
      <c r="AU446" s="220" t="s">
        <v>189</v>
      </c>
      <c r="AV446" s="14" t="s">
        <v>14</v>
      </c>
      <c r="AW446" s="14" t="s">
        <v>35</v>
      </c>
      <c r="AX446" s="14" t="s">
        <v>74</v>
      </c>
      <c r="AY446" s="220" t="s">
        <v>179</v>
      </c>
    </row>
    <row r="447" spans="1:65" s="15" customFormat="1">
      <c r="B447" s="221"/>
      <c r="C447" s="222"/>
      <c r="D447" s="201" t="s">
        <v>192</v>
      </c>
      <c r="E447" s="223" t="s">
        <v>19</v>
      </c>
      <c r="F447" s="224" t="s">
        <v>201</v>
      </c>
      <c r="G447" s="222"/>
      <c r="H447" s="225">
        <v>1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192</v>
      </c>
      <c r="AU447" s="231" t="s">
        <v>189</v>
      </c>
      <c r="AV447" s="15" t="s">
        <v>188</v>
      </c>
      <c r="AW447" s="15" t="s">
        <v>35</v>
      </c>
      <c r="AX447" s="15" t="s">
        <v>81</v>
      </c>
      <c r="AY447" s="231" t="s">
        <v>179</v>
      </c>
    </row>
    <row r="448" spans="1:65" s="2" customFormat="1" ht="16.5" customHeight="1">
      <c r="A448" s="37"/>
      <c r="B448" s="38"/>
      <c r="C448" s="181" t="s">
        <v>454</v>
      </c>
      <c r="D448" s="181" t="s">
        <v>183</v>
      </c>
      <c r="E448" s="182" t="s">
        <v>443</v>
      </c>
      <c r="F448" s="183" t="s">
        <v>444</v>
      </c>
      <c r="G448" s="184" t="s">
        <v>308</v>
      </c>
      <c r="H448" s="185">
        <v>6</v>
      </c>
      <c r="I448" s="186"/>
      <c r="J448" s="187">
        <f>ROUND(I448*H448,2)</f>
        <v>0</v>
      </c>
      <c r="K448" s="183" t="s">
        <v>187</v>
      </c>
      <c r="L448" s="42"/>
      <c r="M448" s="188" t="s">
        <v>19</v>
      </c>
      <c r="N448" s="189" t="s">
        <v>45</v>
      </c>
      <c r="O448" s="67"/>
      <c r="P448" s="190">
        <f>O448*H448</f>
        <v>0</v>
      </c>
      <c r="Q448" s="190">
        <v>0.11241</v>
      </c>
      <c r="R448" s="190">
        <f>Q448*H448</f>
        <v>0.67445999999999995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188</v>
      </c>
      <c r="AT448" s="192" t="s">
        <v>183</v>
      </c>
      <c r="AU448" s="192" t="s">
        <v>189</v>
      </c>
      <c r="AY448" s="20" t="s">
        <v>179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81</v>
      </c>
      <c r="BK448" s="193">
        <f>ROUND(I448*H448,2)</f>
        <v>0</v>
      </c>
      <c r="BL448" s="20" t="s">
        <v>188</v>
      </c>
      <c r="BM448" s="192" t="s">
        <v>394</v>
      </c>
    </row>
    <row r="449" spans="1:65" s="2" customFormat="1">
      <c r="A449" s="37"/>
      <c r="B449" s="38"/>
      <c r="C449" s="39"/>
      <c r="D449" s="194" t="s">
        <v>190</v>
      </c>
      <c r="E449" s="39"/>
      <c r="F449" s="195" t="s">
        <v>446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190</v>
      </c>
      <c r="AU449" s="20" t="s">
        <v>189</v>
      </c>
    </row>
    <row r="450" spans="1:65" s="2" customFormat="1" ht="16.5" customHeight="1">
      <c r="A450" s="37"/>
      <c r="B450" s="38"/>
      <c r="C450" s="243" t="s">
        <v>313</v>
      </c>
      <c r="D450" s="243" t="s">
        <v>289</v>
      </c>
      <c r="E450" s="244" t="s">
        <v>447</v>
      </c>
      <c r="F450" s="245" t="s">
        <v>448</v>
      </c>
      <c r="G450" s="246" t="s">
        <v>308</v>
      </c>
      <c r="H450" s="247">
        <v>6</v>
      </c>
      <c r="I450" s="248"/>
      <c r="J450" s="249">
        <f>ROUND(I450*H450,2)</f>
        <v>0</v>
      </c>
      <c r="K450" s="245" t="s">
        <v>187</v>
      </c>
      <c r="L450" s="250"/>
      <c r="M450" s="251" t="s">
        <v>19</v>
      </c>
      <c r="N450" s="252" t="s">
        <v>45</v>
      </c>
      <c r="O450" s="67"/>
      <c r="P450" s="190">
        <f>O450*H450</f>
        <v>0</v>
      </c>
      <c r="Q450" s="190">
        <v>6.1000000000000004E-3</v>
      </c>
      <c r="R450" s="190">
        <f>Q450*H450</f>
        <v>3.6600000000000001E-2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217</v>
      </c>
      <c r="AT450" s="192" t="s">
        <v>289</v>
      </c>
      <c r="AU450" s="192" t="s">
        <v>189</v>
      </c>
      <c r="AY450" s="20" t="s">
        <v>179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81</v>
      </c>
      <c r="BK450" s="193">
        <f>ROUND(I450*H450,2)</f>
        <v>0</v>
      </c>
      <c r="BL450" s="20" t="s">
        <v>188</v>
      </c>
      <c r="BM450" s="192" t="s">
        <v>403</v>
      </c>
    </row>
    <row r="451" spans="1:65" s="14" customFormat="1">
      <c r="B451" s="210"/>
      <c r="C451" s="211"/>
      <c r="D451" s="201" t="s">
        <v>192</v>
      </c>
      <c r="E451" s="212" t="s">
        <v>19</v>
      </c>
      <c r="F451" s="213" t="s">
        <v>658</v>
      </c>
      <c r="G451" s="211"/>
      <c r="H451" s="214">
        <v>6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192</v>
      </c>
      <c r="AU451" s="220" t="s">
        <v>189</v>
      </c>
      <c r="AV451" s="14" t="s">
        <v>14</v>
      </c>
      <c r="AW451" s="14" t="s">
        <v>35</v>
      </c>
      <c r="AX451" s="14" t="s">
        <v>74</v>
      </c>
      <c r="AY451" s="220" t="s">
        <v>179</v>
      </c>
    </row>
    <row r="452" spans="1:65" s="15" customFormat="1">
      <c r="B452" s="221"/>
      <c r="C452" s="222"/>
      <c r="D452" s="201" t="s">
        <v>192</v>
      </c>
      <c r="E452" s="223" t="s">
        <v>19</v>
      </c>
      <c r="F452" s="224" t="s">
        <v>201</v>
      </c>
      <c r="G452" s="222"/>
      <c r="H452" s="225">
        <v>6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192</v>
      </c>
      <c r="AU452" s="231" t="s">
        <v>189</v>
      </c>
      <c r="AV452" s="15" t="s">
        <v>188</v>
      </c>
      <c r="AW452" s="15" t="s">
        <v>35</v>
      </c>
      <c r="AX452" s="15" t="s">
        <v>81</v>
      </c>
      <c r="AY452" s="231" t="s">
        <v>179</v>
      </c>
    </row>
    <row r="453" spans="1:65" s="2" customFormat="1" ht="24.2" customHeight="1">
      <c r="A453" s="37"/>
      <c r="B453" s="38"/>
      <c r="C453" s="181" t="s">
        <v>471</v>
      </c>
      <c r="D453" s="181" t="s">
        <v>183</v>
      </c>
      <c r="E453" s="182" t="s">
        <v>659</v>
      </c>
      <c r="F453" s="183" t="s">
        <v>660</v>
      </c>
      <c r="G453" s="184" t="s">
        <v>204</v>
      </c>
      <c r="H453" s="185">
        <v>6</v>
      </c>
      <c r="I453" s="186"/>
      <c r="J453" s="187">
        <f>ROUND(I453*H453,2)</f>
        <v>0</v>
      </c>
      <c r="K453" s="183" t="s">
        <v>187</v>
      </c>
      <c r="L453" s="42"/>
      <c r="M453" s="188" t="s">
        <v>19</v>
      </c>
      <c r="N453" s="189" t="s">
        <v>45</v>
      </c>
      <c r="O453" s="67"/>
      <c r="P453" s="190">
        <f>O453*H453</f>
        <v>0</v>
      </c>
      <c r="Q453" s="190">
        <v>0.20219000000000001</v>
      </c>
      <c r="R453" s="190">
        <f>Q453*H453</f>
        <v>1.2131400000000001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188</v>
      </c>
      <c r="AT453" s="192" t="s">
        <v>183</v>
      </c>
      <c r="AU453" s="192" t="s">
        <v>189</v>
      </c>
      <c r="AY453" s="20" t="s">
        <v>179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81</v>
      </c>
      <c r="BK453" s="193">
        <f>ROUND(I453*H453,2)</f>
        <v>0</v>
      </c>
      <c r="BL453" s="20" t="s">
        <v>188</v>
      </c>
      <c r="BM453" s="192" t="s">
        <v>661</v>
      </c>
    </row>
    <row r="454" spans="1:65" s="2" customFormat="1">
      <c r="A454" s="37"/>
      <c r="B454" s="38"/>
      <c r="C454" s="39"/>
      <c r="D454" s="194" t="s">
        <v>190</v>
      </c>
      <c r="E454" s="39"/>
      <c r="F454" s="195" t="s">
        <v>662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190</v>
      </c>
      <c r="AU454" s="20" t="s">
        <v>189</v>
      </c>
    </row>
    <row r="455" spans="1:65" s="13" customFormat="1">
      <c r="B455" s="199"/>
      <c r="C455" s="200"/>
      <c r="D455" s="201" t="s">
        <v>192</v>
      </c>
      <c r="E455" s="202" t="s">
        <v>19</v>
      </c>
      <c r="F455" s="203" t="s">
        <v>595</v>
      </c>
      <c r="G455" s="200"/>
      <c r="H455" s="202" t="s">
        <v>19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192</v>
      </c>
      <c r="AU455" s="209" t="s">
        <v>189</v>
      </c>
      <c r="AV455" s="13" t="s">
        <v>81</v>
      </c>
      <c r="AW455" s="13" t="s">
        <v>35</v>
      </c>
      <c r="AX455" s="13" t="s">
        <v>74</v>
      </c>
      <c r="AY455" s="209" t="s">
        <v>179</v>
      </c>
    </row>
    <row r="456" spans="1:65" s="14" customFormat="1">
      <c r="B456" s="210"/>
      <c r="C456" s="211"/>
      <c r="D456" s="201" t="s">
        <v>192</v>
      </c>
      <c r="E456" s="212" t="s">
        <v>19</v>
      </c>
      <c r="F456" s="213" t="s">
        <v>658</v>
      </c>
      <c r="G456" s="211"/>
      <c r="H456" s="214">
        <v>6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192</v>
      </c>
      <c r="AU456" s="220" t="s">
        <v>189</v>
      </c>
      <c r="AV456" s="14" t="s">
        <v>14</v>
      </c>
      <c r="AW456" s="14" t="s">
        <v>35</v>
      </c>
      <c r="AX456" s="14" t="s">
        <v>74</v>
      </c>
      <c r="AY456" s="220" t="s">
        <v>179</v>
      </c>
    </row>
    <row r="457" spans="1:65" s="15" customFormat="1">
      <c r="B457" s="221"/>
      <c r="C457" s="222"/>
      <c r="D457" s="201" t="s">
        <v>192</v>
      </c>
      <c r="E457" s="223" t="s">
        <v>19</v>
      </c>
      <c r="F457" s="224" t="s">
        <v>201</v>
      </c>
      <c r="G457" s="222"/>
      <c r="H457" s="225">
        <v>6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192</v>
      </c>
      <c r="AU457" s="231" t="s">
        <v>189</v>
      </c>
      <c r="AV457" s="15" t="s">
        <v>188</v>
      </c>
      <c r="AW457" s="15" t="s">
        <v>35</v>
      </c>
      <c r="AX457" s="15" t="s">
        <v>81</v>
      </c>
      <c r="AY457" s="231" t="s">
        <v>179</v>
      </c>
    </row>
    <row r="458" spans="1:65" s="2" customFormat="1" ht="16.5" customHeight="1">
      <c r="A458" s="37"/>
      <c r="B458" s="38"/>
      <c r="C458" s="243" t="s">
        <v>319</v>
      </c>
      <c r="D458" s="243" t="s">
        <v>289</v>
      </c>
      <c r="E458" s="244" t="s">
        <v>663</v>
      </c>
      <c r="F458" s="245" t="s">
        <v>664</v>
      </c>
      <c r="G458" s="246" t="s">
        <v>204</v>
      </c>
      <c r="H458" s="247">
        <v>6.12</v>
      </c>
      <c r="I458" s="248"/>
      <c r="J458" s="249">
        <f>ROUND(I458*H458,2)</f>
        <v>0</v>
      </c>
      <c r="K458" s="245" t="s">
        <v>187</v>
      </c>
      <c r="L458" s="250"/>
      <c r="M458" s="251" t="s">
        <v>19</v>
      </c>
      <c r="N458" s="252" t="s">
        <v>45</v>
      </c>
      <c r="O458" s="67"/>
      <c r="P458" s="190">
        <f>O458*H458</f>
        <v>0</v>
      </c>
      <c r="Q458" s="190">
        <v>0.04</v>
      </c>
      <c r="R458" s="190">
        <f>Q458*H458</f>
        <v>0.24480000000000002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217</v>
      </c>
      <c r="AT458" s="192" t="s">
        <v>289</v>
      </c>
      <c r="AU458" s="192" t="s">
        <v>189</v>
      </c>
      <c r="AY458" s="20" t="s">
        <v>179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81</v>
      </c>
      <c r="BK458" s="193">
        <f>ROUND(I458*H458,2)</f>
        <v>0</v>
      </c>
      <c r="BL458" s="20" t="s">
        <v>188</v>
      </c>
      <c r="BM458" s="192" t="s">
        <v>665</v>
      </c>
    </row>
    <row r="459" spans="1:65" s="14" customFormat="1">
      <c r="B459" s="210"/>
      <c r="C459" s="211"/>
      <c r="D459" s="201" t="s">
        <v>192</v>
      </c>
      <c r="E459" s="211"/>
      <c r="F459" s="213" t="s">
        <v>666</v>
      </c>
      <c r="G459" s="211"/>
      <c r="H459" s="214">
        <v>6.12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192</v>
      </c>
      <c r="AU459" s="220" t="s">
        <v>189</v>
      </c>
      <c r="AV459" s="14" t="s">
        <v>14</v>
      </c>
      <c r="AW459" s="14" t="s">
        <v>4</v>
      </c>
      <c r="AX459" s="14" t="s">
        <v>81</v>
      </c>
      <c r="AY459" s="220" t="s">
        <v>179</v>
      </c>
    </row>
    <row r="460" spans="1:65" s="2" customFormat="1" ht="16.5" customHeight="1">
      <c r="A460" s="37"/>
      <c r="B460" s="38"/>
      <c r="C460" s="181" t="s">
        <v>304</v>
      </c>
      <c r="D460" s="181" t="s">
        <v>183</v>
      </c>
      <c r="E460" s="182" t="s">
        <v>667</v>
      </c>
      <c r="F460" s="183" t="s">
        <v>668</v>
      </c>
      <c r="G460" s="184" t="s">
        <v>216</v>
      </c>
      <c r="H460" s="185">
        <v>0.875</v>
      </c>
      <c r="I460" s="186"/>
      <c r="J460" s="187">
        <f>ROUND(I460*H460,2)</f>
        <v>0</v>
      </c>
      <c r="K460" s="183" t="s">
        <v>187</v>
      </c>
      <c r="L460" s="42"/>
      <c r="M460" s="188" t="s">
        <v>19</v>
      </c>
      <c r="N460" s="189" t="s">
        <v>45</v>
      </c>
      <c r="O460" s="67"/>
      <c r="P460" s="190">
        <f>O460*H460</f>
        <v>0</v>
      </c>
      <c r="Q460" s="190">
        <v>2.3113999999999999</v>
      </c>
      <c r="R460" s="190">
        <f>Q460*H460</f>
        <v>2.022475</v>
      </c>
      <c r="S460" s="190">
        <v>0</v>
      </c>
      <c r="T460" s="19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2" t="s">
        <v>188</v>
      </c>
      <c r="AT460" s="192" t="s">
        <v>183</v>
      </c>
      <c r="AU460" s="192" t="s">
        <v>189</v>
      </c>
      <c r="AY460" s="20" t="s">
        <v>179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0" t="s">
        <v>81</v>
      </c>
      <c r="BK460" s="193">
        <f>ROUND(I460*H460,2)</f>
        <v>0</v>
      </c>
      <c r="BL460" s="20" t="s">
        <v>188</v>
      </c>
      <c r="BM460" s="192" t="s">
        <v>669</v>
      </c>
    </row>
    <row r="461" spans="1:65" s="2" customFormat="1">
      <c r="A461" s="37"/>
      <c r="B461" s="38"/>
      <c r="C461" s="39"/>
      <c r="D461" s="194" t="s">
        <v>190</v>
      </c>
      <c r="E461" s="39"/>
      <c r="F461" s="195" t="s">
        <v>670</v>
      </c>
      <c r="G461" s="39"/>
      <c r="H461" s="39"/>
      <c r="I461" s="196"/>
      <c r="J461" s="39"/>
      <c r="K461" s="39"/>
      <c r="L461" s="42"/>
      <c r="M461" s="197"/>
      <c r="N461" s="198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190</v>
      </c>
      <c r="AU461" s="20" t="s">
        <v>189</v>
      </c>
    </row>
    <row r="462" spans="1:65" s="13" customFormat="1">
      <c r="B462" s="199"/>
      <c r="C462" s="200"/>
      <c r="D462" s="201" t="s">
        <v>192</v>
      </c>
      <c r="E462" s="202" t="s">
        <v>19</v>
      </c>
      <c r="F462" s="203" t="s">
        <v>671</v>
      </c>
      <c r="G462" s="200"/>
      <c r="H462" s="202" t="s">
        <v>19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192</v>
      </c>
      <c r="AU462" s="209" t="s">
        <v>189</v>
      </c>
      <c r="AV462" s="13" t="s">
        <v>81</v>
      </c>
      <c r="AW462" s="13" t="s">
        <v>35</v>
      </c>
      <c r="AX462" s="13" t="s">
        <v>74</v>
      </c>
      <c r="AY462" s="209" t="s">
        <v>179</v>
      </c>
    </row>
    <row r="463" spans="1:65" s="14" customFormat="1">
      <c r="B463" s="210"/>
      <c r="C463" s="211"/>
      <c r="D463" s="201" t="s">
        <v>192</v>
      </c>
      <c r="E463" s="212" t="s">
        <v>19</v>
      </c>
      <c r="F463" s="213" t="s">
        <v>672</v>
      </c>
      <c r="G463" s="211"/>
      <c r="H463" s="214">
        <v>0.875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192</v>
      </c>
      <c r="AU463" s="220" t="s">
        <v>189</v>
      </c>
      <c r="AV463" s="14" t="s">
        <v>14</v>
      </c>
      <c r="AW463" s="14" t="s">
        <v>35</v>
      </c>
      <c r="AX463" s="14" t="s">
        <v>74</v>
      </c>
      <c r="AY463" s="220" t="s">
        <v>179</v>
      </c>
    </row>
    <row r="464" spans="1:65" s="15" customFormat="1">
      <c r="B464" s="221"/>
      <c r="C464" s="222"/>
      <c r="D464" s="201" t="s">
        <v>192</v>
      </c>
      <c r="E464" s="223" t="s">
        <v>19</v>
      </c>
      <c r="F464" s="224" t="s">
        <v>201</v>
      </c>
      <c r="G464" s="222"/>
      <c r="H464" s="225">
        <v>0.875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192</v>
      </c>
      <c r="AU464" s="231" t="s">
        <v>189</v>
      </c>
      <c r="AV464" s="15" t="s">
        <v>188</v>
      </c>
      <c r="AW464" s="15" t="s">
        <v>35</v>
      </c>
      <c r="AX464" s="15" t="s">
        <v>81</v>
      </c>
      <c r="AY464" s="231" t="s">
        <v>179</v>
      </c>
    </row>
    <row r="465" spans="1:65" s="2" customFormat="1" ht="21.75" customHeight="1">
      <c r="A465" s="37"/>
      <c r="B465" s="38"/>
      <c r="C465" s="181" t="s">
        <v>596</v>
      </c>
      <c r="D465" s="181" t="s">
        <v>183</v>
      </c>
      <c r="E465" s="182" t="s">
        <v>673</v>
      </c>
      <c r="F465" s="183" t="s">
        <v>674</v>
      </c>
      <c r="G465" s="184" t="s">
        <v>204</v>
      </c>
      <c r="H465" s="185">
        <v>3.5</v>
      </c>
      <c r="I465" s="186"/>
      <c r="J465" s="187">
        <f>ROUND(I465*H465,2)</f>
        <v>0</v>
      </c>
      <c r="K465" s="183" t="s">
        <v>187</v>
      </c>
      <c r="L465" s="42"/>
      <c r="M465" s="188" t="s">
        <v>19</v>
      </c>
      <c r="N465" s="189" t="s">
        <v>45</v>
      </c>
      <c r="O465" s="67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188</v>
      </c>
      <c r="AT465" s="192" t="s">
        <v>183</v>
      </c>
      <c r="AU465" s="192" t="s">
        <v>189</v>
      </c>
      <c r="AY465" s="20" t="s">
        <v>179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81</v>
      </c>
      <c r="BK465" s="193">
        <f>ROUND(I465*H465,2)</f>
        <v>0</v>
      </c>
      <c r="BL465" s="20" t="s">
        <v>188</v>
      </c>
      <c r="BM465" s="192" t="s">
        <v>675</v>
      </c>
    </row>
    <row r="466" spans="1:65" s="2" customFormat="1">
      <c r="A466" s="37"/>
      <c r="B466" s="38"/>
      <c r="C466" s="39"/>
      <c r="D466" s="194" t="s">
        <v>190</v>
      </c>
      <c r="E466" s="39"/>
      <c r="F466" s="195" t="s">
        <v>676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190</v>
      </c>
      <c r="AU466" s="20" t="s">
        <v>189</v>
      </c>
    </row>
    <row r="467" spans="1:65" s="13" customFormat="1">
      <c r="B467" s="199"/>
      <c r="C467" s="200"/>
      <c r="D467" s="201" t="s">
        <v>192</v>
      </c>
      <c r="E467" s="202" t="s">
        <v>19</v>
      </c>
      <c r="F467" s="203" t="s">
        <v>671</v>
      </c>
      <c r="G467" s="200"/>
      <c r="H467" s="202" t="s">
        <v>19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192</v>
      </c>
      <c r="AU467" s="209" t="s">
        <v>189</v>
      </c>
      <c r="AV467" s="13" t="s">
        <v>81</v>
      </c>
      <c r="AW467" s="13" t="s">
        <v>35</v>
      </c>
      <c r="AX467" s="13" t="s">
        <v>74</v>
      </c>
      <c r="AY467" s="209" t="s">
        <v>179</v>
      </c>
    </row>
    <row r="468" spans="1:65" s="14" customFormat="1">
      <c r="B468" s="210"/>
      <c r="C468" s="211"/>
      <c r="D468" s="201" t="s">
        <v>192</v>
      </c>
      <c r="E468" s="212" t="s">
        <v>19</v>
      </c>
      <c r="F468" s="213" t="s">
        <v>677</v>
      </c>
      <c r="G468" s="211"/>
      <c r="H468" s="214">
        <v>3.5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192</v>
      </c>
      <c r="AU468" s="220" t="s">
        <v>189</v>
      </c>
      <c r="AV468" s="14" t="s">
        <v>14</v>
      </c>
      <c r="AW468" s="14" t="s">
        <v>35</v>
      </c>
      <c r="AX468" s="14" t="s">
        <v>74</v>
      </c>
      <c r="AY468" s="220" t="s">
        <v>179</v>
      </c>
    </row>
    <row r="469" spans="1:65" s="15" customFormat="1">
      <c r="B469" s="221"/>
      <c r="C469" s="222"/>
      <c r="D469" s="201" t="s">
        <v>192</v>
      </c>
      <c r="E469" s="223" t="s">
        <v>19</v>
      </c>
      <c r="F469" s="224" t="s">
        <v>201</v>
      </c>
      <c r="G469" s="222"/>
      <c r="H469" s="225">
        <v>3.5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192</v>
      </c>
      <c r="AU469" s="231" t="s">
        <v>189</v>
      </c>
      <c r="AV469" s="15" t="s">
        <v>188</v>
      </c>
      <c r="AW469" s="15" t="s">
        <v>35</v>
      </c>
      <c r="AX469" s="15" t="s">
        <v>81</v>
      </c>
      <c r="AY469" s="231" t="s">
        <v>179</v>
      </c>
    </row>
    <row r="470" spans="1:65" s="2" customFormat="1" ht="16.5" customHeight="1">
      <c r="A470" s="37"/>
      <c r="B470" s="38"/>
      <c r="C470" s="243" t="s">
        <v>678</v>
      </c>
      <c r="D470" s="243" t="s">
        <v>289</v>
      </c>
      <c r="E470" s="244" t="s">
        <v>679</v>
      </c>
      <c r="F470" s="245" t="s">
        <v>680</v>
      </c>
      <c r="G470" s="246" t="s">
        <v>204</v>
      </c>
      <c r="H470" s="247">
        <v>3.5529999999999999</v>
      </c>
      <c r="I470" s="248"/>
      <c r="J470" s="249">
        <f>ROUND(I470*H470,2)</f>
        <v>0</v>
      </c>
      <c r="K470" s="245" t="s">
        <v>187</v>
      </c>
      <c r="L470" s="250"/>
      <c r="M470" s="251" t="s">
        <v>19</v>
      </c>
      <c r="N470" s="252" t="s">
        <v>45</v>
      </c>
      <c r="O470" s="67"/>
      <c r="P470" s="190">
        <f>O470*H470</f>
        <v>0</v>
      </c>
      <c r="Q470" s="190">
        <v>8.6999999999999994E-3</v>
      </c>
      <c r="R470" s="190">
        <f>Q470*H470</f>
        <v>3.0911099999999997E-2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217</v>
      </c>
      <c r="AT470" s="192" t="s">
        <v>289</v>
      </c>
      <c r="AU470" s="192" t="s">
        <v>189</v>
      </c>
      <c r="AY470" s="20" t="s">
        <v>179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81</v>
      </c>
      <c r="BK470" s="193">
        <f>ROUND(I470*H470,2)</f>
        <v>0</v>
      </c>
      <c r="BL470" s="20" t="s">
        <v>188</v>
      </c>
      <c r="BM470" s="192" t="s">
        <v>681</v>
      </c>
    </row>
    <row r="471" spans="1:65" s="14" customFormat="1">
      <c r="B471" s="210"/>
      <c r="C471" s="211"/>
      <c r="D471" s="201" t="s">
        <v>192</v>
      </c>
      <c r="E471" s="211"/>
      <c r="F471" s="213" t="s">
        <v>682</v>
      </c>
      <c r="G471" s="211"/>
      <c r="H471" s="214">
        <v>3.5529999999999999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192</v>
      </c>
      <c r="AU471" s="220" t="s">
        <v>189</v>
      </c>
      <c r="AV471" s="14" t="s">
        <v>14</v>
      </c>
      <c r="AW471" s="14" t="s">
        <v>4</v>
      </c>
      <c r="AX471" s="14" t="s">
        <v>81</v>
      </c>
      <c r="AY471" s="220" t="s">
        <v>179</v>
      </c>
    </row>
    <row r="472" spans="1:65" s="12" customFormat="1" ht="20.85" customHeight="1">
      <c r="B472" s="165"/>
      <c r="C472" s="166"/>
      <c r="D472" s="167" t="s">
        <v>73</v>
      </c>
      <c r="E472" s="179" t="s">
        <v>474</v>
      </c>
      <c r="F472" s="179" t="s">
        <v>683</v>
      </c>
      <c r="G472" s="166"/>
      <c r="H472" s="166"/>
      <c r="I472" s="169"/>
      <c r="J472" s="180">
        <f>BK472</f>
        <v>0</v>
      </c>
      <c r="K472" s="166"/>
      <c r="L472" s="171"/>
      <c r="M472" s="172"/>
      <c r="N472" s="173"/>
      <c r="O472" s="173"/>
      <c r="P472" s="174">
        <f>SUM(P473:P474)</f>
        <v>0</v>
      </c>
      <c r="Q472" s="173"/>
      <c r="R472" s="174">
        <f>SUM(R473:R474)</f>
        <v>0</v>
      </c>
      <c r="S472" s="173"/>
      <c r="T472" s="175">
        <f>SUM(T473:T474)</f>
        <v>7.4399999999999994E-2</v>
      </c>
      <c r="AR472" s="176" t="s">
        <v>81</v>
      </c>
      <c r="AT472" s="177" t="s">
        <v>73</v>
      </c>
      <c r="AU472" s="177" t="s">
        <v>14</v>
      </c>
      <c r="AY472" s="176" t="s">
        <v>179</v>
      </c>
      <c r="BK472" s="178">
        <f>SUM(BK473:BK474)</f>
        <v>0</v>
      </c>
    </row>
    <row r="473" spans="1:65" s="2" customFormat="1" ht="16.5" customHeight="1">
      <c r="A473" s="37"/>
      <c r="B473" s="38"/>
      <c r="C473" s="181" t="s">
        <v>331</v>
      </c>
      <c r="D473" s="181" t="s">
        <v>183</v>
      </c>
      <c r="E473" s="182" t="s">
        <v>684</v>
      </c>
      <c r="F473" s="183" t="s">
        <v>685</v>
      </c>
      <c r="G473" s="184" t="s">
        <v>204</v>
      </c>
      <c r="H473" s="185">
        <v>30</v>
      </c>
      <c r="I473" s="186"/>
      <c r="J473" s="187">
        <f>ROUND(I473*H473,2)</f>
        <v>0</v>
      </c>
      <c r="K473" s="183" t="s">
        <v>187</v>
      </c>
      <c r="L473" s="42"/>
      <c r="M473" s="188" t="s">
        <v>19</v>
      </c>
      <c r="N473" s="189" t="s">
        <v>45</v>
      </c>
      <c r="O473" s="67"/>
      <c r="P473" s="190">
        <f>O473*H473</f>
        <v>0</v>
      </c>
      <c r="Q473" s="190">
        <v>0</v>
      </c>
      <c r="R473" s="190">
        <f>Q473*H473</f>
        <v>0</v>
      </c>
      <c r="S473" s="190">
        <v>2.48E-3</v>
      </c>
      <c r="T473" s="191">
        <f>S473*H473</f>
        <v>7.4399999999999994E-2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2" t="s">
        <v>188</v>
      </c>
      <c r="AT473" s="192" t="s">
        <v>183</v>
      </c>
      <c r="AU473" s="192" t="s">
        <v>189</v>
      </c>
      <c r="AY473" s="20" t="s">
        <v>179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0" t="s">
        <v>81</v>
      </c>
      <c r="BK473" s="193">
        <f>ROUND(I473*H473,2)</f>
        <v>0</v>
      </c>
      <c r="BL473" s="20" t="s">
        <v>188</v>
      </c>
      <c r="BM473" s="192" t="s">
        <v>315</v>
      </c>
    </row>
    <row r="474" spans="1:65" s="2" customFormat="1">
      <c r="A474" s="37"/>
      <c r="B474" s="38"/>
      <c r="C474" s="39"/>
      <c r="D474" s="194" t="s">
        <v>190</v>
      </c>
      <c r="E474" s="39"/>
      <c r="F474" s="195" t="s">
        <v>686</v>
      </c>
      <c r="G474" s="39"/>
      <c r="H474" s="39"/>
      <c r="I474" s="196"/>
      <c r="J474" s="39"/>
      <c r="K474" s="39"/>
      <c r="L474" s="42"/>
      <c r="M474" s="197"/>
      <c r="N474" s="198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190</v>
      </c>
      <c r="AU474" s="20" t="s">
        <v>189</v>
      </c>
    </row>
    <row r="475" spans="1:65" s="12" customFormat="1" ht="20.85" customHeight="1">
      <c r="B475" s="165"/>
      <c r="C475" s="166"/>
      <c r="D475" s="167" t="s">
        <v>73</v>
      </c>
      <c r="E475" s="179" t="s">
        <v>450</v>
      </c>
      <c r="F475" s="179" t="s">
        <v>451</v>
      </c>
      <c r="G475" s="166"/>
      <c r="H475" s="166"/>
      <c r="I475" s="169"/>
      <c r="J475" s="180">
        <f>BK475</f>
        <v>0</v>
      </c>
      <c r="K475" s="166"/>
      <c r="L475" s="171"/>
      <c r="M475" s="172"/>
      <c r="N475" s="173"/>
      <c r="O475" s="173"/>
      <c r="P475" s="174">
        <f>P476+P485</f>
        <v>0</v>
      </c>
      <c r="Q475" s="173"/>
      <c r="R475" s="174">
        <f>R476+R485</f>
        <v>0</v>
      </c>
      <c r="S475" s="173"/>
      <c r="T475" s="175">
        <f>T476+T485</f>
        <v>0</v>
      </c>
      <c r="AR475" s="176" t="s">
        <v>81</v>
      </c>
      <c r="AT475" s="177" t="s">
        <v>73</v>
      </c>
      <c r="AU475" s="177" t="s">
        <v>14</v>
      </c>
      <c r="AY475" s="176" t="s">
        <v>179</v>
      </c>
      <c r="BK475" s="178">
        <f>BK476+BK485</f>
        <v>0</v>
      </c>
    </row>
    <row r="476" spans="1:65" s="17" customFormat="1" ht="20.85" customHeight="1">
      <c r="B476" s="254"/>
      <c r="C476" s="255"/>
      <c r="D476" s="256" t="s">
        <v>73</v>
      </c>
      <c r="E476" s="256" t="s">
        <v>452</v>
      </c>
      <c r="F476" s="256" t="s">
        <v>453</v>
      </c>
      <c r="G476" s="255"/>
      <c r="H476" s="255"/>
      <c r="I476" s="257"/>
      <c r="J476" s="258">
        <f>BK476</f>
        <v>0</v>
      </c>
      <c r="K476" s="255"/>
      <c r="L476" s="259"/>
      <c r="M476" s="260"/>
      <c r="N476" s="261"/>
      <c r="O476" s="261"/>
      <c r="P476" s="262">
        <f>SUM(P477:P484)</f>
        <v>0</v>
      </c>
      <c r="Q476" s="261"/>
      <c r="R476" s="262">
        <f>SUM(R477:R484)</f>
        <v>0</v>
      </c>
      <c r="S476" s="261"/>
      <c r="T476" s="263">
        <f>SUM(T477:T484)</f>
        <v>0</v>
      </c>
      <c r="AR476" s="264" t="s">
        <v>81</v>
      </c>
      <c r="AT476" s="265" t="s">
        <v>73</v>
      </c>
      <c r="AU476" s="265" t="s">
        <v>189</v>
      </c>
      <c r="AY476" s="264" t="s">
        <v>179</v>
      </c>
      <c r="BK476" s="266">
        <f>SUM(BK477:BK484)</f>
        <v>0</v>
      </c>
    </row>
    <row r="477" spans="1:65" s="2" customFormat="1" ht="24.2" customHeight="1">
      <c r="A477" s="37"/>
      <c r="B477" s="38"/>
      <c r="C477" s="181" t="s">
        <v>687</v>
      </c>
      <c r="D477" s="181" t="s">
        <v>183</v>
      </c>
      <c r="E477" s="182" t="s">
        <v>688</v>
      </c>
      <c r="F477" s="183" t="s">
        <v>689</v>
      </c>
      <c r="G477" s="184" t="s">
        <v>269</v>
      </c>
      <c r="H477" s="185">
        <v>1.774</v>
      </c>
      <c r="I477" s="186"/>
      <c r="J477" s="187">
        <f>ROUND(I477*H477,2)</f>
        <v>0</v>
      </c>
      <c r="K477" s="183" t="s">
        <v>187</v>
      </c>
      <c r="L477" s="42"/>
      <c r="M477" s="188" t="s">
        <v>19</v>
      </c>
      <c r="N477" s="189" t="s">
        <v>45</v>
      </c>
      <c r="O477" s="67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2" t="s">
        <v>188</v>
      </c>
      <c r="AT477" s="192" t="s">
        <v>183</v>
      </c>
      <c r="AU477" s="192" t="s">
        <v>188</v>
      </c>
      <c r="AY477" s="20" t="s">
        <v>179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0" t="s">
        <v>81</v>
      </c>
      <c r="BK477" s="193">
        <f>ROUND(I477*H477,2)</f>
        <v>0</v>
      </c>
      <c r="BL477" s="20" t="s">
        <v>188</v>
      </c>
      <c r="BM477" s="192" t="s">
        <v>690</v>
      </c>
    </row>
    <row r="478" spans="1:65" s="2" customFormat="1">
      <c r="A478" s="37"/>
      <c r="B478" s="38"/>
      <c r="C478" s="39"/>
      <c r="D478" s="194" t="s">
        <v>190</v>
      </c>
      <c r="E478" s="39"/>
      <c r="F478" s="195" t="s">
        <v>691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190</v>
      </c>
      <c r="AU478" s="20" t="s">
        <v>188</v>
      </c>
    </row>
    <row r="479" spans="1:65" s="14" customFormat="1">
      <c r="B479" s="210"/>
      <c r="C479" s="211"/>
      <c r="D479" s="201" t="s">
        <v>192</v>
      </c>
      <c r="E479" s="212" t="s">
        <v>19</v>
      </c>
      <c r="F479" s="213" t="s">
        <v>692</v>
      </c>
      <c r="G479" s="211"/>
      <c r="H479" s="214">
        <v>1.774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192</v>
      </c>
      <c r="AU479" s="220" t="s">
        <v>188</v>
      </c>
      <c r="AV479" s="14" t="s">
        <v>14</v>
      </c>
      <c r="AW479" s="14" t="s">
        <v>35</v>
      </c>
      <c r="AX479" s="14" t="s">
        <v>74</v>
      </c>
      <c r="AY479" s="220" t="s">
        <v>179</v>
      </c>
    </row>
    <row r="480" spans="1:65" s="15" customFormat="1">
      <c r="B480" s="221"/>
      <c r="C480" s="222"/>
      <c r="D480" s="201" t="s">
        <v>192</v>
      </c>
      <c r="E480" s="223" t="s">
        <v>19</v>
      </c>
      <c r="F480" s="224" t="s">
        <v>201</v>
      </c>
      <c r="G480" s="222"/>
      <c r="H480" s="225">
        <v>1.774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192</v>
      </c>
      <c r="AU480" s="231" t="s">
        <v>188</v>
      </c>
      <c r="AV480" s="15" t="s">
        <v>188</v>
      </c>
      <c r="AW480" s="15" t="s">
        <v>35</v>
      </c>
      <c r="AX480" s="15" t="s">
        <v>81</v>
      </c>
      <c r="AY480" s="231" t="s">
        <v>179</v>
      </c>
    </row>
    <row r="481" spans="1:65" s="2" customFormat="1" ht="24.2" customHeight="1">
      <c r="A481" s="37"/>
      <c r="B481" s="38"/>
      <c r="C481" s="181" t="s">
        <v>337</v>
      </c>
      <c r="D481" s="181" t="s">
        <v>183</v>
      </c>
      <c r="E481" s="182" t="s">
        <v>693</v>
      </c>
      <c r="F481" s="183" t="s">
        <v>694</v>
      </c>
      <c r="G481" s="184" t="s">
        <v>269</v>
      </c>
      <c r="H481" s="185">
        <v>3.488</v>
      </c>
      <c r="I481" s="186"/>
      <c r="J481" s="187">
        <f>ROUND(I481*H481,2)</f>
        <v>0</v>
      </c>
      <c r="K481" s="183" t="s">
        <v>187</v>
      </c>
      <c r="L481" s="42"/>
      <c r="M481" s="188" t="s">
        <v>19</v>
      </c>
      <c r="N481" s="189" t="s">
        <v>45</v>
      </c>
      <c r="O481" s="67"/>
      <c r="P481" s="190">
        <f>O481*H481</f>
        <v>0</v>
      </c>
      <c r="Q481" s="190">
        <v>0</v>
      </c>
      <c r="R481" s="190">
        <f>Q481*H481</f>
        <v>0</v>
      </c>
      <c r="S481" s="190">
        <v>0</v>
      </c>
      <c r="T481" s="19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2" t="s">
        <v>188</v>
      </c>
      <c r="AT481" s="192" t="s">
        <v>183</v>
      </c>
      <c r="AU481" s="192" t="s">
        <v>188</v>
      </c>
      <c r="AY481" s="20" t="s">
        <v>179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0" t="s">
        <v>81</v>
      </c>
      <c r="BK481" s="193">
        <f>ROUND(I481*H481,2)</f>
        <v>0</v>
      </c>
      <c r="BL481" s="20" t="s">
        <v>188</v>
      </c>
      <c r="BM481" s="192" t="s">
        <v>695</v>
      </c>
    </row>
    <row r="482" spans="1:65" s="2" customFormat="1">
      <c r="A482" s="37"/>
      <c r="B482" s="38"/>
      <c r="C482" s="39"/>
      <c r="D482" s="194" t="s">
        <v>190</v>
      </c>
      <c r="E482" s="39"/>
      <c r="F482" s="195" t="s">
        <v>696</v>
      </c>
      <c r="G482" s="39"/>
      <c r="H482" s="39"/>
      <c r="I482" s="196"/>
      <c r="J482" s="39"/>
      <c r="K482" s="39"/>
      <c r="L482" s="42"/>
      <c r="M482" s="197"/>
      <c r="N482" s="198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190</v>
      </c>
      <c r="AU482" s="20" t="s">
        <v>188</v>
      </c>
    </row>
    <row r="483" spans="1:65" s="13" customFormat="1">
      <c r="B483" s="199"/>
      <c r="C483" s="200"/>
      <c r="D483" s="201" t="s">
        <v>192</v>
      </c>
      <c r="E483" s="202" t="s">
        <v>19</v>
      </c>
      <c r="F483" s="203" t="s">
        <v>697</v>
      </c>
      <c r="G483" s="200"/>
      <c r="H483" s="202" t="s">
        <v>19</v>
      </c>
      <c r="I483" s="204"/>
      <c r="J483" s="200"/>
      <c r="K483" s="200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192</v>
      </c>
      <c r="AU483" s="209" t="s">
        <v>188</v>
      </c>
      <c r="AV483" s="13" t="s">
        <v>81</v>
      </c>
      <c r="AW483" s="13" t="s">
        <v>35</v>
      </c>
      <c r="AX483" s="13" t="s">
        <v>74</v>
      </c>
      <c r="AY483" s="209" t="s">
        <v>179</v>
      </c>
    </row>
    <row r="484" spans="1:65" s="14" customFormat="1">
      <c r="B484" s="210"/>
      <c r="C484" s="211"/>
      <c r="D484" s="201" t="s">
        <v>192</v>
      </c>
      <c r="E484" s="212" t="s">
        <v>19</v>
      </c>
      <c r="F484" s="213" t="s">
        <v>698</v>
      </c>
      <c r="G484" s="211"/>
      <c r="H484" s="214">
        <v>3.488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192</v>
      </c>
      <c r="AU484" s="220" t="s">
        <v>188</v>
      </c>
      <c r="AV484" s="14" t="s">
        <v>14</v>
      </c>
      <c r="AW484" s="14" t="s">
        <v>35</v>
      </c>
      <c r="AX484" s="14" t="s">
        <v>81</v>
      </c>
      <c r="AY484" s="220" t="s">
        <v>179</v>
      </c>
    </row>
    <row r="485" spans="1:65" s="17" customFormat="1" ht="20.85" customHeight="1">
      <c r="B485" s="254"/>
      <c r="C485" s="255"/>
      <c r="D485" s="256" t="s">
        <v>73</v>
      </c>
      <c r="E485" s="256" t="s">
        <v>461</v>
      </c>
      <c r="F485" s="256" t="s">
        <v>462</v>
      </c>
      <c r="G485" s="255"/>
      <c r="H485" s="255"/>
      <c r="I485" s="257"/>
      <c r="J485" s="258">
        <f>BK485</f>
        <v>0</v>
      </c>
      <c r="K485" s="255"/>
      <c r="L485" s="259"/>
      <c r="M485" s="260"/>
      <c r="N485" s="261"/>
      <c r="O485" s="261"/>
      <c r="P485" s="262">
        <f>SUM(P486:P487)</f>
        <v>0</v>
      </c>
      <c r="Q485" s="261"/>
      <c r="R485" s="262">
        <f>SUM(R486:R487)</f>
        <v>0</v>
      </c>
      <c r="S485" s="261"/>
      <c r="T485" s="263">
        <f>SUM(T486:T487)</f>
        <v>0</v>
      </c>
      <c r="AR485" s="264" t="s">
        <v>81</v>
      </c>
      <c r="AT485" s="265" t="s">
        <v>73</v>
      </c>
      <c r="AU485" s="265" t="s">
        <v>189</v>
      </c>
      <c r="AY485" s="264" t="s">
        <v>179</v>
      </c>
      <c r="BK485" s="266">
        <f>SUM(BK486:BK487)</f>
        <v>0</v>
      </c>
    </row>
    <row r="486" spans="1:65" s="2" customFormat="1" ht="24.2" customHeight="1">
      <c r="A486" s="37"/>
      <c r="B486" s="38"/>
      <c r="C486" s="181" t="s">
        <v>699</v>
      </c>
      <c r="D486" s="181" t="s">
        <v>183</v>
      </c>
      <c r="E486" s="182" t="s">
        <v>463</v>
      </c>
      <c r="F486" s="183" t="s">
        <v>464</v>
      </c>
      <c r="G486" s="184" t="s">
        <v>269</v>
      </c>
      <c r="H486" s="185">
        <v>1849.354</v>
      </c>
      <c r="I486" s="186"/>
      <c r="J486" s="187">
        <f>ROUND(I486*H486,2)</f>
        <v>0</v>
      </c>
      <c r="K486" s="183" t="s">
        <v>187</v>
      </c>
      <c r="L486" s="42"/>
      <c r="M486" s="188" t="s">
        <v>19</v>
      </c>
      <c r="N486" s="189" t="s">
        <v>45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188</v>
      </c>
      <c r="AT486" s="192" t="s">
        <v>183</v>
      </c>
      <c r="AU486" s="192" t="s">
        <v>188</v>
      </c>
      <c r="AY486" s="20" t="s">
        <v>179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81</v>
      </c>
      <c r="BK486" s="193">
        <f>ROUND(I486*H486,2)</f>
        <v>0</v>
      </c>
      <c r="BL486" s="20" t="s">
        <v>188</v>
      </c>
      <c r="BM486" s="192" t="s">
        <v>465</v>
      </c>
    </row>
    <row r="487" spans="1:65" s="2" customFormat="1">
      <c r="A487" s="37"/>
      <c r="B487" s="38"/>
      <c r="C487" s="39"/>
      <c r="D487" s="194" t="s">
        <v>190</v>
      </c>
      <c r="E487" s="39"/>
      <c r="F487" s="195" t="s">
        <v>466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190</v>
      </c>
      <c r="AU487" s="20" t="s">
        <v>188</v>
      </c>
    </row>
    <row r="488" spans="1:65" s="12" customFormat="1" ht="25.9" customHeight="1">
      <c r="B488" s="165"/>
      <c r="C488" s="166"/>
      <c r="D488" s="167" t="s">
        <v>73</v>
      </c>
      <c r="E488" s="168" t="s">
        <v>467</v>
      </c>
      <c r="F488" s="168" t="s">
        <v>468</v>
      </c>
      <c r="G488" s="166"/>
      <c r="H488" s="166"/>
      <c r="I488" s="169"/>
      <c r="J488" s="170">
        <f>BK488</f>
        <v>0</v>
      </c>
      <c r="K488" s="166"/>
      <c r="L488" s="171"/>
      <c r="M488" s="172"/>
      <c r="N488" s="173"/>
      <c r="O488" s="173"/>
      <c r="P488" s="174">
        <f>P489+P495</f>
        <v>0</v>
      </c>
      <c r="Q488" s="173"/>
      <c r="R488" s="174">
        <f>R489+R495</f>
        <v>3.6124320000000001</v>
      </c>
      <c r="S488" s="173"/>
      <c r="T488" s="175">
        <f>T489+T495</f>
        <v>4.93</v>
      </c>
      <c r="AR488" s="176" t="s">
        <v>14</v>
      </c>
      <c r="AT488" s="177" t="s">
        <v>73</v>
      </c>
      <c r="AU488" s="177" t="s">
        <v>74</v>
      </c>
      <c r="AY488" s="176" t="s">
        <v>179</v>
      </c>
      <c r="BK488" s="178">
        <f>BK489+BK495</f>
        <v>0</v>
      </c>
    </row>
    <row r="489" spans="1:65" s="12" customFormat="1" ht="22.9" customHeight="1">
      <c r="B489" s="165"/>
      <c r="C489" s="166"/>
      <c r="D489" s="167" t="s">
        <v>73</v>
      </c>
      <c r="E489" s="179" t="s">
        <v>469</v>
      </c>
      <c r="F489" s="179" t="s">
        <v>470</v>
      </c>
      <c r="G489" s="166"/>
      <c r="H489" s="166"/>
      <c r="I489" s="169"/>
      <c r="J489" s="180">
        <f>BK489</f>
        <v>0</v>
      </c>
      <c r="K489" s="166"/>
      <c r="L489" s="171"/>
      <c r="M489" s="172"/>
      <c r="N489" s="173"/>
      <c r="O489" s="173"/>
      <c r="P489" s="174">
        <f>SUM(P490:P494)</f>
        <v>0</v>
      </c>
      <c r="Q489" s="173"/>
      <c r="R489" s="174">
        <f>SUM(R490:R494)</f>
        <v>0</v>
      </c>
      <c r="S489" s="173"/>
      <c r="T489" s="175">
        <f>SUM(T490:T494)</f>
        <v>1.7</v>
      </c>
      <c r="AR489" s="176" t="s">
        <v>14</v>
      </c>
      <c r="AT489" s="177" t="s">
        <v>73</v>
      </c>
      <c r="AU489" s="177" t="s">
        <v>81</v>
      </c>
      <c r="AY489" s="176" t="s">
        <v>179</v>
      </c>
      <c r="BK489" s="178">
        <f>SUM(BK490:BK494)</f>
        <v>0</v>
      </c>
    </row>
    <row r="490" spans="1:65" s="2" customFormat="1" ht="16.5" customHeight="1">
      <c r="A490" s="37"/>
      <c r="B490" s="38"/>
      <c r="C490" s="181" t="s">
        <v>341</v>
      </c>
      <c r="D490" s="181" t="s">
        <v>183</v>
      </c>
      <c r="E490" s="182" t="s">
        <v>700</v>
      </c>
      <c r="F490" s="183" t="s">
        <v>701</v>
      </c>
      <c r="G490" s="184" t="s">
        <v>292</v>
      </c>
      <c r="H490" s="185">
        <v>1700</v>
      </c>
      <c r="I490" s="186"/>
      <c r="J490" s="187">
        <f>ROUND(I490*H490,2)</f>
        <v>0</v>
      </c>
      <c r="K490" s="183" t="s">
        <v>187</v>
      </c>
      <c r="L490" s="42"/>
      <c r="M490" s="188" t="s">
        <v>19</v>
      </c>
      <c r="N490" s="189" t="s">
        <v>45</v>
      </c>
      <c r="O490" s="67"/>
      <c r="P490" s="190">
        <f>O490*H490</f>
        <v>0</v>
      </c>
      <c r="Q490" s="190">
        <v>0</v>
      </c>
      <c r="R490" s="190">
        <f>Q490*H490</f>
        <v>0</v>
      </c>
      <c r="S490" s="190">
        <v>1E-3</v>
      </c>
      <c r="T490" s="191">
        <f>S490*H490</f>
        <v>1.7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229</v>
      </c>
      <c r="AT490" s="192" t="s">
        <v>183</v>
      </c>
      <c r="AU490" s="192" t="s">
        <v>14</v>
      </c>
      <c r="AY490" s="20" t="s">
        <v>179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81</v>
      </c>
      <c r="BK490" s="193">
        <f>ROUND(I490*H490,2)</f>
        <v>0</v>
      </c>
      <c r="BL490" s="20" t="s">
        <v>229</v>
      </c>
      <c r="BM490" s="192" t="s">
        <v>474</v>
      </c>
    </row>
    <row r="491" spans="1:65" s="2" customFormat="1">
      <c r="A491" s="37"/>
      <c r="B491" s="38"/>
      <c r="C491" s="39"/>
      <c r="D491" s="194" t="s">
        <v>190</v>
      </c>
      <c r="E491" s="39"/>
      <c r="F491" s="195" t="s">
        <v>702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190</v>
      </c>
      <c r="AU491" s="20" t="s">
        <v>14</v>
      </c>
    </row>
    <row r="492" spans="1:65" s="13" customFormat="1">
      <c r="B492" s="199"/>
      <c r="C492" s="200"/>
      <c r="D492" s="201" t="s">
        <v>192</v>
      </c>
      <c r="E492" s="202" t="s">
        <v>19</v>
      </c>
      <c r="F492" s="203" t="s">
        <v>703</v>
      </c>
      <c r="G492" s="200"/>
      <c r="H492" s="202" t="s">
        <v>19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192</v>
      </c>
      <c r="AU492" s="209" t="s">
        <v>14</v>
      </c>
      <c r="AV492" s="13" t="s">
        <v>81</v>
      </c>
      <c r="AW492" s="13" t="s">
        <v>35</v>
      </c>
      <c r="AX492" s="13" t="s">
        <v>74</v>
      </c>
      <c r="AY492" s="209" t="s">
        <v>179</v>
      </c>
    </row>
    <row r="493" spans="1:65" s="14" customFormat="1">
      <c r="B493" s="210"/>
      <c r="C493" s="211"/>
      <c r="D493" s="201" t="s">
        <v>192</v>
      </c>
      <c r="E493" s="212" t="s">
        <v>19</v>
      </c>
      <c r="F493" s="213" t="s">
        <v>704</v>
      </c>
      <c r="G493" s="211"/>
      <c r="H493" s="214">
        <v>1700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192</v>
      </c>
      <c r="AU493" s="220" t="s">
        <v>14</v>
      </c>
      <c r="AV493" s="14" t="s">
        <v>14</v>
      </c>
      <c r="AW493" s="14" t="s">
        <v>35</v>
      </c>
      <c r="AX493" s="14" t="s">
        <v>74</v>
      </c>
      <c r="AY493" s="220" t="s">
        <v>179</v>
      </c>
    </row>
    <row r="494" spans="1:65" s="15" customFormat="1">
      <c r="B494" s="221"/>
      <c r="C494" s="222"/>
      <c r="D494" s="201" t="s">
        <v>192</v>
      </c>
      <c r="E494" s="223" t="s">
        <v>19</v>
      </c>
      <c r="F494" s="224" t="s">
        <v>201</v>
      </c>
      <c r="G494" s="222"/>
      <c r="H494" s="225">
        <v>1700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192</v>
      </c>
      <c r="AU494" s="231" t="s">
        <v>14</v>
      </c>
      <c r="AV494" s="15" t="s">
        <v>188</v>
      </c>
      <c r="AW494" s="15" t="s">
        <v>35</v>
      </c>
      <c r="AX494" s="15" t="s">
        <v>81</v>
      </c>
      <c r="AY494" s="231" t="s">
        <v>179</v>
      </c>
    </row>
    <row r="495" spans="1:65" s="12" customFormat="1" ht="22.9" customHeight="1">
      <c r="B495" s="165"/>
      <c r="C495" s="166"/>
      <c r="D495" s="167" t="s">
        <v>73</v>
      </c>
      <c r="E495" s="179" t="s">
        <v>479</v>
      </c>
      <c r="F495" s="179" t="s">
        <v>480</v>
      </c>
      <c r="G495" s="166"/>
      <c r="H495" s="166"/>
      <c r="I495" s="169"/>
      <c r="J495" s="180">
        <f>BK495</f>
        <v>0</v>
      </c>
      <c r="K495" s="166"/>
      <c r="L495" s="171"/>
      <c r="M495" s="172"/>
      <c r="N495" s="173"/>
      <c r="O495" s="173"/>
      <c r="P495" s="174">
        <f>SUM(P496:P534)</f>
        <v>0</v>
      </c>
      <c r="Q495" s="173"/>
      <c r="R495" s="174">
        <f>SUM(R496:R534)</f>
        <v>3.6124320000000001</v>
      </c>
      <c r="S495" s="173"/>
      <c r="T495" s="175">
        <f>SUM(T496:T534)</f>
        <v>3.23</v>
      </c>
      <c r="AR495" s="176" t="s">
        <v>14</v>
      </c>
      <c r="AT495" s="177" t="s">
        <v>73</v>
      </c>
      <c r="AU495" s="177" t="s">
        <v>81</v>
      </c>
      <c r="AY495" s="176" t="s">
        <v>179</v>
      </c>
      <c r="BK495" s="178">
        <f>SUM(BK496:BK534)</f>
        <v>0</v>
      </c>
    </row>
    <row r="496" spans="1:65" s="2" customFormat="1" ht="16.5" customHeight="1">
      <c r="A496" s="37"/>
      <c r="B496" s="38"/>
      <c r="C496" s="181" t="s">
        <v>705</v>
      </c>
      <c r="D496" s="181" t="s">
        <v>183</v>
      </c>
      <c r="E496" s="182" t="s">
        <v>706</v>
      </c>
      <c r="F496" s="183" t="s">
        <v>707</v>
      </c>
      <c r="G496" s="184" t="s">
        <v>186</v>
      </c>
      <c r="H496" s="185">
        <v>129.19999999999999</v>
      </c>
      <c r="I496" s="186"/>
      <c r="J496" s="187">
        <f>ROUND(I496*H496,2)</f>
        <v>0</v>
      </c>
      <c r="K496" s="183" t="s">
        <v>187</v>
      </c>
      <c r="L496" s="42"/>
      <c r="M496" s="188" t="s">
        <v>19</v>
      </c>
      <c r="N496" s="189" t="s">
        <v>45</v>
      </c>
      <c r="O496" s="67"/>
      <c r="P496" s="190">
        <f>O496*H496</f>
        <v>0</v>
      </c>
      <c r="Q496" s="190">
        <v>1.1E-4</v>
      </c>
      <c r="R496" s="190">
        <f>Q496*H496</f>
        <v>1.4211999999999999E-2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229</v>
      </c>
      <c r="AT496" s="192" t="s">
        <v>183</v>
      </c>
      <c r="AU496" s="192" t="s">
        <v>14</v>
      </c>
      <c r="AY496" s="20" t="s">
        <v>179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81</v>
      </c>
      <c r="BK496" s="193">
        <f>ROUND(I496*H496,2)</f>
        <v>0</v>
      </c>
      <c r="BL496" s="20" t="s">
        <v>229</v>
      </c>
      <c r="BM496" s="192" t="s">
        <v>483</v>
      </c>
    </row>
    <row r="497" spans="1:65" s="2" customFormat="1">
      <c r="A497" s="37"/>
      <c r="B497" s="38"/>
      <c r="C497" s="39"/>
      <c r="D497" s="194" t="s">
        <v>190</v>
      </c>
      <c r="E497" s="39"/>
      <c r="F497" s="195" t="s">
        <v>708</v>
      </c>
      <c r="G497" s="39"/>
      <c r="H497" s="39"/>
      <c r="I497" s="196"/>
      <c r="J497" s="39"/>
      <c r="K497" s="39"/>
      <c r="L497" s="42"/>
      <c r="M497" s="197"/>
      <c r="N497" s="198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190</v>
      </c>
      <c r="AU497" s="20" t="s">
        <v>14</v>
      </c>
    </row>
    <row r="498" spans="1:65" s="13" customFormat="1">
      <c r="B498" s="199"/>
      <c r="C498" s="200"/>
      <c r="D498" s="201" t="s">
        <v>192</v>
      </c>
      <c r="E498" s="202" t="s">
        <v>19</v>
      </c>
      <c r="F498" s="203" t="s">
        <v>193</v>
      </c>
      <c r="G498" s="200"/>
      <c r="H498" s="202" t="s">
        <v>19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192</v>
      </c>
      <c r="AU498" s="209" t="s">
        <v>14</v>
      </c>
      <c r="AV498" s="13" t="s">
        <v>81</v>
      </c>
      <c r="AW498" s="13" t="s">
        <v>35</v>
      </c>
      <c r="AX498" s="13" t="s">
        <v>74</v>
      </c>
      <c r="AY498" s="209" t="s">
        <v>179</v>
      </c>
    </row>
    <row r="499" spans="1:65" s="13" customFormat="1">
      <c r="B499" s="199"/>
      <c r="C499" s="200"/>
      <c r="D499" s="201" t="s">
        <v>192</v>
      </c>
      <c r="E499" s="202" t="s">
        <v>19</v>
      </c>
      <c r="F499" s="203" t="s">
        <v>498</v>
      </c>
      <c r="G499" s="200"/>
      <c r="H499" s="202" t="s">
        <v>19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192</v>
      </c>
      <c r="AU499" s="209" t="s">
        <v>14</v>
      </c>
      <c r="AV499" s="13" t="s">
        <v>81</v>
      </c>
      <c r="AW499" s="13" t="s">
        <v>35</v>
      </c>
      <c r="AX499" s="13" t="s">
        <v>74</v>
      </c>
      <c r="AY499" s="209" t="s">
        <v>179</v>
      </c>
    </row>
    <row r="500" spans="1:65" s="13" customFormat="1">
      <c r="B500" s="199"/>
      <c r="C500" s="200"/>
      <c r="D500" s="201" t="s">
        <v>192</v>
      </c>
      <c r="E500" s="202" t="s">
        <v>19</v>
      </c>
      <c r="F500" s="203" t="s">
        <v>198</v>
      </c>
      <c r="G500" s="200"/>
      <c r="H500" s="202" t="s">
        <v>19</v>
      </c>
      <c r="I500" s="204"/>
      <c r="J500" s="200"/>
      <c r="K500" s="200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192</v>
      </c>
      <c r="AU500" s="209" t="s">
        <v>14</v>
      </c>
      <c r="AV500" s="13" t="s">
        <v>81</v>
      </c>
      <c r="AW500" s="13" t="s">
        <v>35</v>
      </c>
      <c r="AX500" s="13" t="s">
        <v>74</v>
      </c>
      <c r="AY500" s="209" t="s">
        <v>179</v>
      </c>
    </row>
    <row r="501" spans="1:65" s="14" customFormat="1">
      <c r="B501" s="210"/>
      <c r="C501" s="211"/>
      <c r="D501" s="201" t="s">
        <v>192</v>
      </c>
      <c r="E501" s="212" t="s">
        <v>19</v>
      </c>
      <c r="F501" s="213" t="s">
        <v>709</v>
      </c>
      <c r="G501" s="211"/>
      <c r="H501" s="214">
        <v>129.19999999999999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192</v>
      </c>
      <c r="AU501" s="220" t="s">
        <v>14</v>
      </c>
      <c r="AV501" s="14" t="s">
        <v>14</v>
      </c>
      <c r="AW501" s="14" t="s">
        <v>35</v>
      </c>
      <c r="AX501" s="14" t="s">
        <v>74</v>
      </c>
      <c r="AY501" s="220" t="s">
        <v>179</v>
      </c>
    </row>
    <row r="502" spans="1:65" s="15" customFormat="1">
      <c r="B502" s="221"/>
      <c r="C502" s="222"/>
      <c r="D502" s="201" t="s">
        <v>192</v>
      </c>
      <c r="E502" s="223" t="s">
        <v>19</v>
      </c>
      <c r="F502" s="224" t="s">
        <v>201</v>
      </c>
      <c r="G502" s="222"/>
      <c r="H502" s="225">
        <v>129.19999999999999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192</v>
      </c>
      <c r="AU502" s="231" t="s">
        <v>14</v>
      </c>
      <c r="AV502" s="15" t="s">
        <v>188</v>
      </c>
      <c r="AW502" s="15" t="s">
        <v>35</v>
      </c>
      <c r="AX502" s="15" t="s">
        <v>81</v>
      </c>
      <c r="AY502" s="231" t="s">
        <v>179</v>
      </c>
    </row>
    <row r="503" spans="1:65" s="2" customFormat="1" ht="24.2" customHeight="1">
      <c r="A503" s="37"/>
      <c r="B503" s="38"/>
      <c r="C503" s="181" t="s">
        <v>346</v>
      </c>
      <c r="D503" s="181" t="s">
        <v>183</v>
      </c>
      <c r="E503" s="182" t="s">
        <v>710</v>
      </c>
      <c r="F503" s="183" t="s">
        <v>711</v>
      </c>
      <c r="G503" s="184" t="s">
        <v>186</v>
      </c>
      <c r="H503" s="185">
        <v>129.19999999999999</v>
      </c>
      <c r="I503" s="186"/>
      <c r="J503" s="187">
        <f>ROUND(I503*H503,2)</f>
        <v>0</v>
      </c>
      <c r="K503" s="183" t="s">
        <v>187</v>
      </c>
      <c r="L503" s="42"/>
      <c r="M503" s="188" t="s">
        <v>19</v>
      </c>
      <c r="N503" s="189" t="s">
        <v>45</v>
      </c>
      <c r="O503" s="67"/>
      <c r="P503" s="190">
        <f>O503*H503</f>
        <v>0</v>
      </c>
      <c r="Q503" s="190">
        <v>2.5000000000000001E-2</v>
      </c>
      <c r="R503" s="190">
        <f>Q503*H503</f>
        <v>3.23</v>
      </c>
      <c r="S503" s="190">
        <v>2.5000000000000001E-2</v>
      </c>
      <c r="T503" s="191">
        <f>S503*H503</f>
        <v>3.23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229</v>
      </c>
      <c r="AT503" s="192" t="s">
        <v>183</v>
      </c>
      <c r="AU503" s="192" t="s">
        <v>14</v>
      </c>
      <c r="AY503" s="20" t="s">
        <v>179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81</v>
      </c>
      <c r="BK503" s="193">
        <f>ROUND(I503*H503,2)</f>
        <v>0</v>
      </c>
      <c r="BL503" s="20" t="s">
        <v>229</v>
      </c>
      <c r="BM503" s="192" t="s">
        <v>712</v>
      </c>
    </row>
    <row r="504" spans="1:65" s="2" customFormat="1">
      <c r="A504" s="37"/>
      <c r="B504" s="38"/>
      <c r="C504" s="39"/>
      <c r="D504" s="194" t="s">
        <v>190</v>
      </c>
      <c r="E504" s="39"/>
      <c r="F504" s="195" t="s">
        <v>713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190</v>
      </c>
      <c r="AU504" s="20" t="s">
        <v>14</v>
      </c>
    </row>
    <row r="505" spans="1:65" s="2" customFormat="1" ht="19.5">
      <c r="A505" s="37"/>
      <c r="B505" s="38"/>
      <c r="C505" s="39"/>
      <c r="D505" s="201" t="s">
        <v>326</v>
      </c>
      <c r="E505" s="39"/>
      <c r="F505" s="253" t="s">
        <v>714</v>
      </c>
      <c r="G505" s="39"/>
      <c r="H505" s="39"/>
      <c r="I505" s="196"/>
      <c r="J505" s="39"/>
      <c r="K505" s="39"/>
      <c r="L505" s="42"/>
      <c r="M505" s="197"/>
      <c r="N505" s="198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326</v>
      </c>
      <c r="AU505" s="20" t="s">
        <v>14</v>
      </c>
    </row>
    <row r="506" spans="1:65" s="13" customFormat="1">
      <c r="B506" s="199"/>
      <c r="C506" s="200"/>
      <c r="D506" s="201" t="s">
        <v>192</v>
      </c>
      <c r="E506" s="202" t="s">
        <v>19</v>
      </c>
      <c r="F506" s="203" t="s">
        <v>193</v>
      </c>
      <c r="G506" s="200"/>
      <c r="H506" s="202" t="s">
        <v>19</v>
      </c>
      <c r="I506" s="204"/>
      <c r="J506" s="200"/>
      <c r="K506" s="200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192</v>
      </c>
      <c r="AU506" s="209" t="s">
        <v>14</v>
      </c>
      <c r="AV506" s="13" t="s">
        <v>81</v>
      </c>
      <c r="AW506" s="13" t="s">
        <v>35</v>
      </c>
      <c r="AX506" s="13" t="s">
        <v>74</v>
      </c>
      <c r="AY506" s="209" t="s">
        <v>179</v>
      </c>
    </row>
    <row r="507" spans="1:65" s="13" customFormat="1">
      <c r="B507" s="199"/>
      <c r="C507" s="200"/>
      <c r="D507" s="201" t="s">
        <v>192</v>
      </c>
      <c r="E507" s="202" t="s">
        <v>19</v>
      </c>
      <c r="F507" s="203" t="s">
        <v>498</v>
      </c>
      <c r="G507" s="200"/>
      <c r="H507" s="202" t="s">
        <v>19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192</v>
      </c>
      <c r="AU507" s="209" t="s">
        <v>14</v>
      </c>
      <c r="AV507" s="13" t="s">
        <v>81</v>
      </c>
      <c r="AW507" s="13" t="s">
        <v>35</v>
      </c>
      <c r="AX507" s="13" t="s">
        <v>74</v>
      </c>
      <c r="AY507" s="209" t="s">
        <v>179</v>
      </c>
    </row>
    <row r="508" spans="1:65" s="13" customFormat="1">
      <c r="B508" s="199"/>
      <c r="C508" s="200"/>
      <c r="D508" s="201" t="s">
        <v>192</v>
      </c>
      <c r="E508" s="202" t="s">
        <v>19</v>
      </c>
      <c r="F508" s="203" t="s">
        <v>198</v>
      </c>
      <c r="G508" s="200"/>
      <c r="H508" s="202" t="s">
        <v>19</v>
      </c>
      <c r="I508" s="204"/>
      <c r="J508" s="200"/>
      <c r="K508" s="200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192</v>
      </c>
      <c r="AU508" s="209" t="s">
        <v>14</v>
      </c>
      <c r="AV508" s="13" t="s">
        <v>81</v>
      </c>
      <c r="AW508" s="13" t="s">
        <v>35</v>
      </c>
      <c r="AX508" s="13" t="s">
        <v>74</v>
      </c>
      <c r="AY508" s="209" t="s">
        <v>179</v>
      </c>
    </row>
    <row r="509" spans="1:65" s="14" customFormat="1">
      <c r="B509" s="210"/>
      <c r="C509" s="211"/>
      <c r="D509" s="201" t="s">
        <v>192</v>
      </c>
      <c r="E509" s="212" t="s">
        <v>19</v>
      </c>
      <c r="F509" s="213" t="s">
        <v>715</v>
      </c>
      <c r="G509" s="211"/>
      <c r="H509" s="214">
        <v>129.19999999999999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192</v>
      </c>
      <c r="AU509" s="220" t="s">
        <v>14</v>
      </c>
      <c r="AV509" s="14" t="s">
        <v>14</v>
      </c>
      <c r="AW509" s="14" t="s">
        <v>35</v>
      </c>
      <c r="AX509" s="14" t="s">
        <v>74</v>
      </c>
      <c r="AY509" s="220" t="s">
        <v>179</v>
      </c>
    </row>
    <row r="510" spans="1:65" s="15" customFormat="1">
      <c r="B510" s="221"/>
      <c r="C510" s="222"/>
      <c r="D510" s="201" t="s">
        <v>192</v>
      </c>
      <c r="E510" s="223" t="s">
        <v>19</v>
      </c>
      <c r="F510" s="224" t="s">
        <v>201</v>
      </c>
      <c r="G510" s="222"/>
      <c r="H510" s="225">
        <v>129.19999999999999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192</v>
      </c>
      <c r="AU510" s="231" t="s">
        <v>14</v>
      </c>
      <c r="AV510" s="15" t="s">
        <v>188</v>
      </c>
      <c r="AW510" s="15" t="s">
        <v>35</v>
      </c>
      <c r="AX510" s="15" t="s">
        <v>81</v>
      </c>
      <c r="AY510" s="231" t="s">
        <v>179</v>
      </c>
    </row>
    <row r="511" spans="1:65" s="2" customFormat="1" ht="16.5" customHeight="1">
      <c r="A511" s="37"/>
      <c r="B511" s="38"/>
      <c r="C511" s="181" t="s">
        <v>716</v>
      </c>
      <c r="D511" s="181" t="s">
        <v>183</v>
      </c>
      <c r="E511" s="182" t="s">
        <v>717</v>
      </c>
      <c r="F511" s="183" t="s">
        <v>718</v>
      </c>
      <c r="G511" s="184" t="s">
        <v>186</v>
      </c>
      <c r="H511" s="185">
        <v>129.19999999999999</v>
      </c>
      <c r="I511" s="186"/>
      <c r="J511" s="187">
        <f>ROUND(I511*H511,2)</f>
        <v>0</v>
      </c>
      <c r="K511" s="183" t="s">
        <v>187</v>
      </c>
      <c r="L511" s="42"/>
      <c r="M511" s="188" t="s">
        <v>19</v>
      </c>
      <c r="N511" s="189" t="s">
        <v>45</v>
      </c>
      <c r="O511" s="67"/>
      <c r="P511" s="190">
        <f>O511*H511</f>
        <v>0</v>
      </c>
      <c r="Q511" s="190">
        <v>5.6999999999999998E-4</v>
      </c>
      <c r="R511" s="190">
        <f>Q511*H511</f>
        <v>7.3643999999999987E-2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229</v>
      </c>
      <c r="AT511" s="192" t="s">
        <v>183</v>
      </c>
      <c r="AU511" s="192" t="s">
        <v>14</v>
      </c>
      <c r="AY511" s="20" t="s">
        <v>179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81</v>
      </c>
      <c r="BK511" s="193">
        <f>ROUND(I511*H511,2)</f>
        <v>0</v>
      </c>
      <c r="BL511" s="20" t="s">
        <v>229</v>
      </c>
      <c r="BM511" s="192" t="s">
        <v>719</v>
      </c>
    </row>
    <row r="512" spans="1:65" s="2" customFormat="1">
      <c r="A512" s="37"/>
      <c r="B512" s="38"/>
      <c r="C512" s="39"/>
      <c r="D512" s="194" t="s">
        <v>190</v>
      </c>
      <c r="E512" s="39"/>
      <c r="F512" s="195" t="s">
        <v>720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190</v>
      </c>
      <c r="AU512" s="20" t="s">
        <v>14</v>
      </c>
    </row>
    <row r="513" spans="1:65" s="2" customFormat="1" ht="19.5">
      <c r="A513" s="37"/>
      <c r="B513" s="38"/>
      <c r="C513" s="39"/>
      <c r="D513" s="201" t="s">
        <v>326</v>
      </c>
      <c r="E513" s="39"/>
      <c r="F513" s="253" t="s">
        <v>721</v>
      </c>
      <c r="G513" s="39"/>
      <c r="H513" s="39"/>
      <c r="I513" s="196"/>
      <c r="J513" s="39"/>
      <c r="K513" s="39"/>
      <c r="L513" s="42"/>
      <c r="M513" s="197"/>
      <c r="N513" s="198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326</v>
      </c>
      <c r="AU513" s="20" t="s">
        <v>14</v>
      </c>
    </row>
    <row r="514" spans="1:65" s="13" customFormat="1">
      <c r="B514" s="199"/>
      <c r="C514" s="200"/>
      <c r="D514" s="201" t="s">
        <v>192</v>
      </c>
      <c r="E514" s="202" t="s">
        <v>19</v>
      </c>
      <c r="F514" s="203" t="s">
        <v>193</v>
      </c>
      <c r="G514" s="200"/>
      <c r="H514" s="202" t="s">
        <v>19</v>
      </c>
      <c r="I514" s="204"/>
      <c r="J514" s="200"/>
      <c r="K514" s="200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192</v>
      </c>
      <c r="AU514" s="209" t="s">
        <v>14</v>
      </c>
      <c r="AV514" s="13" t="s">
        <v>81</v>
      </c>
      <c r="AW514" s="13" t="s">
        <v>35</v>
      </c>
      <c r="AX514" s="13" t="s">
        <v>74</v>
      </c>
      <c r="AY514" s="209" t="s">
        <v>179</v>
      </c>
    </row>
    <row r="515" spans="1:65" s="13" customFormat="1">
      <c r="B515" s="199"/>
      <c r="C515" s="200"/>
      <c r="D515" s="201" t="s">
        <v>192</v>
      </c>
      <c r="E515" s="202" t="s">
        <v>19</v>
      </c>
      <c r="F515" s="203" t="s">
        <v>498</v>
      </c>
      <c r="G515" s="200"/>
      <c r="H515" s="202" t="s">
        <v>19</v>
      </c>
      <c r="I515" s="204"/>
      <c r="J515" s="200"/>
      <c r="K515" s="200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192</v>
      </c>
      <c r="AU515" s="209" t="s">
        <v>14</v>
      </c>
      <c r="AV515" s="13" t="s">
        <v>81</v>
      </c>
      <c r="AW515" s="13" t="s">
        <v>35</v>
      </c>
      <c r="AX515" s="13" t="s">
        <v>74</v>
      </c>
      <c r="AY515" s="209" t="s">
        <v>179</v>
      </c>
    </row>
    <row r="516" spans="1:65" s="13" customFormat="1">
      <c r="B516" s="199"/>
      <c r="C516" s="200"/>
      <c r="D516" s="201" t="s">
        <v>192</v>
      </c>
      <c r="E516" s="202" t="s">
        <v>19</v>
      </c>
      <c r="F516" s="203" t="s">
        <v>198</v>
      </c>
      <c r="G516" s="200"/>
      <c r="H516" s="202" t="s">
        <v>19</v>
      </c>
      <c r="I516" s="204"/>
      <c r="J516" s="200"/>
      <c r="K516" s="200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192</v>
      </c>
      <c r="AU516" s="209" t="s">
        <v>14</v>
      </c>
      <c r="AV516" s="13" t="s">
        <v>81</v>
      </c>
      <c r="AW516" s="13" t="s">
        <v>35</v>
      </c>
      <c r="AX516" s="13" t="s">
        <v>74</v>
      </c>
      <c r="AY516" s="209" t="s">
        <v>179</v>
      </c>
    </row>
    <row r="517" spans="1:65" s="14" customFormat="1">
      <c r="B517" s="210"/>
      <c r="C517" s="211"/>
      <c r="D517" s="201" t="s">
        <v>192</v>
      </c>
      <c r="E517" s="212" t="s">
        <v>19</v>
      </c>
      <c r="F517" s="213" t="s">
        <v>709</v>
      </c>
      <c r="G517" s="211"/>
      <c r="H517" s="214">
        <v>129.19999999999999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192</v>
      </c>
      <c r="AU517" s="220" t="s">
        <v>14</v>
      </c>
      <c r="AV517" s="14" t="s">
        <v>14</v>
      </c>
      <c r="AW517" s="14" t="s">
        <v>35</v>
      </c>
      <c r="AX517" s="14" t="s">
        <v>74</v>
      </c>
      <c r="AY517" s="220" t="s">
        <v>179</v>
      </c>
    </row>
    <row r="518" spans="1:65" s="15" customFormat="1">
      <c r="B518" s="221"/>
      <c r="C518" s="222"/>
      <c r="D518" s="201" t="s">
        <v>192</v>
      </c>
      <c r="E518" s="223" t="s">
        <v>19</v>
      </c>
      <c r="F518" s="224" t="s">
        <v>201</v>
      </c>
      <c r="G518" s="222"/>
      <c r="H518" s="225">
        <v>129.19999999999999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192</v>
      </c>
      <c r="AU518" s="231" t="s">
        <v>14</v>
      </c>
      <c r="AV518" s="15" t="s">
        <v>188</v>
      </c>
      <c r="AW518" s="15" t="s">
        <v>35</v>
      </c>
      <c r="AX518" s="15" t="s">
        <v>81</v>
      </c>
      <c r="AY518" s="231" t="s">
        <v>179</v>
      </c>
    </row>
    <row r="519" spans="1:65" s="2" customFormat="1" ht="16.5" customHeight="1">
      <c r="A519" s="37"/>
      <c r="B519" s="38"/>
      <c r="C519" s="181" t="s">
        <v>315</v>
      </c>
      <c r="D519" s="181" t="s">
        <v>183</v>
      </c>
      <c r="E519" s="182" t="s">
        <v>481</v>
      </c>
      <c r="F519" s="183" t="s">
        <v>482</v>
      </c>
      <c r="G519" s="184" t="s">
        <v>186</v>
      </c>
      <c r="H519" s="185">
        <v>129.19999999999999</v>
      </c>
      <c r="I519" s="186"/>
      <c r="J519" s="187">
        <f>ROUND(I519*H519,2)</f>
        <v>0</v>
      </c>
      <c r="K519" s="183" t="s">
        <v>187</v>
      </c>
      <c r="L519" s="42"/>
      <c r="M519" s="188" t="s">
        <v>19</v>
      </c>
      <c r="N519" s="189" t="s">
        <v>45</v>
      </c>
      <c r="O519" s="67"/>
      <c r="P519" s="190">
        <f>O519*H519</f>
        <v>0</v>
      </c>
      <c r="Q519" s="190">
        <v>3.5E-4</v>
      </c>
      <c r="R519" s="190">
        <f>Q519*H519</f>
        <v>4.5219999999999996E-2</v>
      </c>
      <c r="S519" s="190">
        <v>0</v>
      </c>
      <c r="T519" s="19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2" t="s">
        <v>229</v>
      </c>
      <c r="AT519" s="192" t="s">
        <v>183</v>
      </c>
      <c r="AU519" s="192" t="s">
        <v>14</v>
      </c>
      <c r="AY519" s="20" t="s">
        <v>179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0" t="s">
        <v>81</v>
      </c>
      <c r="BK519" s="193">
        <f>ROUND(I519*H519,2)</f>
        <v>0</v>
      </c>
      <c r="BL519" s="20" t="s">
        <v>229</v>
      </c>
      <c r="BM519" s="192" t="s">
        <v>722</v>
      </c>
    </row>
    <row r="520" spans="1:65" s="2" customFormat="1">
      <c r="A520" s="37"/>
      <c r="B520" s="38"/>
      <c r="C520" s="39"/>
      <c r="D520" s="194" t="s">
        <v>190</v>
      </c>
      <c r="E520" s="39"/>
      <c r="F520" s="195" t="s">
        <v>484</v>
      </c>
      <c r="G520" s="39"/>
      <c r="H520" s="39"/>
      <c r="I520" s="196"/>
      <c r="J520" s="39"/>
      <c r="K520" s="39"/>
      <c r="L520" s="42"/>
      <c r="M520" s="197"/>
      <c r="N520" s="198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190</v>
      </c>
      <c r="AU520" s="20" t="s">
        <v>14</v>
      </c>
    </row>
    <row r="521" spans="1:65" s="2" customFormat="1" ht="29.25">
      <c r="A521" s="37"/>
      <c r="B521" s="38"/>
      <c r="C521" s="39"/>
      <c r="D521" s="201" t="s">
        <v>326</v>
      </c>
      <c r="E521" s="39"/>
      <c r="F521" s="253" t="s">
        <v>723</v>
      </c>
      <c r="G521" s="39"/>
      <c r="H521" s="39"/>
      <c r="I521" s="196"/>
      <c r="J521" s="39"/>
      <c r="K521" s="39"/>
      <c r="L521" s="42"/>
      <c r="M521" s="197"/>
      <c r="N521" s="198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326</v>
      </c>
      <c r="AU521" s="20" t="s">
        <v>14</v>
      </c>
    </row>
    <row r="522" spans="1:65" s="13" customFormat="1">
      <c r="B522" s="199"/>
      <c r="C522" s="200"/>
      <c r="D522" s="201" t="s">
        <v>192</v>
      </c>
      <c r="E522" s="202" t="s">
        <v>19</v>
      </c>
      <c r="F522" s="203" t="s">
        <v>193</v>
      </c>
      <c r="G522" s="200"/>
      <c r="H522" s="202" t="s">
        <v>19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192</v>
      </c>
      <c r="AU522" s="209" t="s">
        <v>14</v>
      </c>
      <c r="AV522" s="13" t="s">
        <v>81</v>
      </c>
      <c r="AW522" s="13" t="s">
        <v>35</v>
      </c>
      <c r="AX522" s="13" t="s">
        <v>74</v>
      </c>
      <c r="AY522" s="209" t="s">
        <v>179</v>
      </c>
    </row>
    <row r="523" spans="1:65" s="13" customFormat="1">
      <c r="B523" s="199"/>
      <c r="C523" s="200"/>
      <c r="D523" s="201" t="s">
        <v>192</v>
      </c>
      <c r="E523" s="202" t="s">
        <v>19</v>
      </c>
      <c r="F523" s="203" t="s">
        <v>498</v>
      </c>
      <c r="G523" s="200"/>
      <c r="H523" s="202" t="s">
        <v>19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192</v>
      </c>
      <c r="AU523" s="209" t="s">
        <v>14</v>
      </c>
      <c r="AV523" s="13" t="s">
        <v>81</v>
      </c>
      <c r="AW523" s="13" t="s">
        <v>35</v>
      </c>
      <c r="AX523" s="13" t="s">
        <v>74</v>
      </c>
      <c r="AY523" s="209" t="s">
        <v>179</v>
      </c>
    </row>
    <row r="524" spans="1:65" s="13" customFormat="1">
      <c r="B524" s="199"/>
      <c r="C524" s="200"/>
      <c r="D524" s="201" t="s">
        <v>192</v>
      </c>
      <c r="E524" s="202" t="s">
        <v>19</v>
      </c>
      <c r="F524" s="203" t="s">
        <v>198</v>
      </c>
      <c r="G524" s="200"/>
      <c r="H524" s="202" t="s">
        <v>19</v>
      </c>
      <c r="I524" s="204"/>
      <c r="J524" s="200"/>
      <c r="K524" s="200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192</v>
      </c>
      <c r="AU524" s="209" t="s">
        <v>14</v>
      </c>
      <c r="AV524" s="13" t="s">
        <v>81</v>
      </c>
      <c r="AW524" s="13" t="s">
        <v>35</v>
      </c>
      <c r="AX524" s="13" t="s">
        <v>74</v>
      </c>
      <c r="AY524" s="209" t="s">
        <v>179</v>
      </c>
    </row>
    <row r="525" spans="1:65" s="14" customFormat="1">
      <c r="B525" s="210"/>
      <c r="C525" s="211"/>
      <c r="D525" s="201" t="s">
        <v>192</v>
      </c>
      <c r="E525" s="212" t="s">
        <v>19</v>
      </c>
      <c r="F525" s="213" t="s">
        <v>724</v>
      </c>
      <c r="G525" s="211"/>
      <c r="H525" s="214">
        <v>129.19999999999999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192</v>
      </c>
      <c r="AU525" s="220" t="s">
        <v>14</v>
      </c>
      <c r="AV525" s="14" t="s">
        <v>14</v>
      </c>
      <c r="AW525" s="14" t="s">
        <v>35</v>
      </c>
      <c r="AX525" s="14" t="s">
        <v>74</v>
      </c>
      <c r="AY525" s="220" t="s">
        <v>179</v>
      </c>
    </row>
    <row r="526" spans="1:65" s="15" customFormat="1">
      <c r="B526" s="221"/>
      <c r="C526" s="222"/>
      <c r="D526" s="201" t="s">
        <v>192</v>
      </c>
      <c r="E526" s="223" t="s">
        <v>19</v>
      </c>
      <c r="F526" s="224" t="s">
        <v>201</v>
      </c>
      <c r="G526" s="222"/>
      <c r="H526" s="225">
        <v>129.19999999999999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192</v>
      </c>
      <c r="AU526" s="231" t="s">
        <v>14</v>
      </c>
      <c r="AV526" s="15" t="s">
        <v>188</v>
      </c>
      <c r="AW526" s="15" t="s">
        <v>35</v>
      </c>
      <c r="AX526" s="15" t="s">
        <v>81</v>
      </c>
      <c r="AY526" s="231" t="s">
        <v>179</v>
      </c>
    </row>
    <row r="527" spans="1:65" s="2" customFormat="1" ht="16.5" customHeight="1">
      <c r="A527" s="37"/>
      <c r="B527" s="38"/>
      <c r="C527" s="181" t="s">
        <v>333</v>
      </c>
      <c r="D527" s="181" t="s">
        <v>183</v>
      </c>
      <c r="E527" s="182" t="s">
        <v>725</v>
      </c>
      <c r="F527" s="183" t="s">
        <v>726</v>
      </c>
      <c r="G527" s="184" t="s">
        <v>186</v>
      </c>
      <c r="H527" s="185">
        <v>129.19999999999999</v>
      </c>
      <c r="I527" s="186"/>
      <c r="J527" s="187">
        <f>ROUND(I527*H527,2)</f>
        <v>0</v>
      </c>
      <c r="K527" s="183" t="s">
        <v>187</v>
      </c>
      <c r="L527" s="42"/>
      <c r="M527" s="188" t="s">
        <v>19</v>
      </c>
      <c r="N527" s="189" t="s">
        <v>45</v>
      </c>
      <c r="O527" s="67"/>
      <c r="P527" s="190">
        <f>O527*H527</f>
        <v>0</v>
      </c>
      <c r="Q527" s="190">
        <v>1.9300000000000001E-3</v>
      </c>
      <c r="R527" s="190">
        <f>Q527*H527</f>
        <v>0.24935599999999999</v>
      </c>
      <c r="S527" s="190">
        <v>0</v>
      </c>
      <c r="T527" s="19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2" t="s">
        <v>229</v>
      </c>
      <c r="AT527" s="192" t="s">
        <v>183</v>
      </c>
      <c r="AU527" s="192" t="s">
        <v>14</v>
      </c>
      <c r="AY527" s="20" t="s">
        <v>179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0" t="s">
        <v>81</v>
      </c>
      <c r="BK527" s="193">
        <f>ROUND(I527*H527,2)</f>
        <v>0</v>
      </c>
      <c r="BL527" s="20" t="s">
        <v>229</v>
      </c>
      <c r="BM527" s="192" t="s">
        <v>727</v>
      </c>
    </row>
    <row r="528" spans="1:65" s="2" customFormat="1">
      <c r="A528" s="37"/>
      <c r="B528" s="38"/>
      <c r="C528" s="39"/>
      <c r="D528" s="194" t="s">
        <v>190</v>
      </c>
      <c r="E528" s="39"/>
      <c r="F528" s="195" t="s">
        <v>728</v>
      </c>
      <c r="G528" s="39"/>
      <c r="H528" s="39"/>
      <c r="I528" s="196"/>
      <c r="J528" s="39"/>
      <c r="K528" s="39"/>
      <c r="L528" s="42"/>
      <c r="M528" s="197"/>
      <c r="N528" s="198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190</v>
      </c>
      <c r="AU528" s="20" t="s">
        <v>14</v>
      </c>
    </row>
    <row r="529" spans="1:51" s="2" customFormat="1" ht="19.5">
      <c r="A529" s="37"/>
      <c r="B529" s="38"/>
      <c r="C529" s="39"/>
      <c r="D529" s="201" t="s">
        <v>326</v>
      </c>
      <c r="E529" s="39"/>
      <c r="F529" s="253" t="s">
        <v>729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326</v>
      </c>
      <c r="AU529" s="20" t="s">
        <v>14</v>
      </c>
    </row>
    <row r="530" spans="1:51" s="13" customFormat="1">
      <c r="B530" s="199"/>
      <c r="C530" s="200"/>
      <c r="D530" s="201" t="s">
        <v>192</v>
      </c>
      <c r="E530" s="202" t="s">
        <v>19</v>
      </c>
      <c r="F530" s="203" t="s">
        <v>193</v>
      </c>
      <c r="G530" s="200"/>
      <c r="H530" s="202" t="s">
        <v>19</v>
      </c>
      <c r="I530" s="204"/>
      <c r="J530" s="200"/>
      <c r="K530" s="200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192</v>
      </c>
      <c r="AU530" s="209" t="s">
        <v>14</v>
      </c>
      <c r="AV530" s="13" t="s">
        <v>81</v>
      </c>
      <c r="AW530" s="13" t="s">
        <v>35</v>
      </c>
      <c r="AX530" s="13" t="s">
        <v>74</v>
      </c>
      <c r="AY530" s="209" t="s">
        <v>179</v>
      </c>
    </row>
    <row r="531" spans="1:51" s="13" customFormat="1">
      <c r="B531" s="199"/>
      <c r="C531" s="200"/>
      <c r="D531" s="201" t="s">
        <v>192</v>
      </c>
      <c r="E531" s="202" t="s">
        <v>19</v>
      </c>
      <c r="F531" s="203" t="s">
        <v>498</v>
      </c>
      <c r="G531" s="200"/>
      <c r="H531" s="202" t="s">
        <v>19</v>
      </c>
      <c r="I531" s="204"/>
      <c r="J531" s="200"/>
      <c r="K531" s="200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192</v>
      </c>
      <c r="AU531" s="209" t="s">
        <v>14</v>
      </c>
      <c r="AV531" s="13" t="s">
        <v>81</v>
      </c>
      <c r="AW531" s="13" t="s">
        <v>35</v>
      </c>
      <c r="AX531" s="13" t="s">
        <v>74</v>
      </c>
      <c r="AY531" s="209" t="s">
        <v>179</v>
      </c>
    </row>
    <row r="532" spans="1:51" s="13" customFormat="1">
      <c r="B532" s="199"/>
      <c r="C532" s="200"/>
      <c r="D532" s="201" t="s">
        <v>192</v>
      </c>
      <c r="E532" s="202" t="s">
        <v>19</v>
      </c>
      <c r="F532" s="203" t="s">
        <v>198</v>
      </c>
      <c r="G532" s="200"/>
      <c r="H532" s="202" t="s">
        <v>19</v>
      </c>
      <c r="I532" s="204"/>
      <c r="J532" s="200"/>
      <c r="K532" s="200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192</v>
      </c>
      <c r="AU532" s="209" t="s">
        <v>14</v>
      </c>
      <c r="AV532" s="13" t="s">
        <v>81</v>
      </c>
      <c r="AW532" s="13" t="s">
        <v>35</v>
      </c>
      <c r="AX532" s="13" t="s">
        <v>74</v>
      </c>
      <c r="AY532" s="209" t="s">
        <v>179</v>
      </c>
    </row>
    <row r="533" spans="1:51" s="14" customFormat="1">
      <c r="B533" s="210"/>
      <c r="C533" s="211"/>
      <c r="D533" s="201" t="s">
        <v>192</v>
      </c>
      <c r="E533" s="212" t="s">
        <v>19</v>
      </c>
      <c r="F533" s="213" t="s">
        <v>724</v>
      </c>
      <c r="G533" s="211"/>
      <c r="H533" s="214">
        <v>129.19999999999999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192</v>
      </c>
      <c r="AU533" s="220" t="s">
        <v>14</v>
      </c>
      <c r="AV533" s="14" t="s">
        <v>14</v>
      </c>
      <c r="AW533" s="14" t="s">
        <v>35</v>
      </c>
      <c r="AX533" s="14" t="s">
        <v>74</v>
      </c>
      <c r="AY533" s="220" t="s">
        <v>179</v>
      </c>
    </row>
    <row r="534" spans="1:51" s="15" customFormat="1">
      <c r="B534" s="221"/>
      <c r="C534" s="222"/>
      <c r="D534" s="201" t="s">
        <v>192</v>
      </c>
      <c r="E534" s="223" t="s">
        <v>19</v>
      </c>
      <c r="F534" s="224" t="s">
        <v>201</v>
      </c>
      <c r="G534" s="222"/>
      <c r="H534" s="225">
        <v>129.19999999999999</v>
      </c>
      <c r="I534" s="226"/>
      <c r="J534" s="222"/>
      <c r="K534" s="222"/>
      <c r="L534" s="227"/>
      <c r="M534" s="267"/>
      <c r="N534" s="268"/>
      <c r="O534" s="268"/>
      <c r="P534" s="268"/>
      <c r="Q534" s="268"/>
      <c r="R534" s="268"/>
      <c r="S534" s="268"/>
      <c r="T534" s="269"/>
      <c r="AT534" s="231" t="s">
        <v>192</v>
      </c>
      <c r="AU534" s="231" t="s">
        <v>14</v>
      </c>
      <c r="AV534" s="15" t="s">
        <v>188</v>
      </c>
      <c r="AW534" s="15" t="s">
        <v>35</v>
      </c>
      <c r="AX534" s="15" t="s">
        <v>81</v>
      </c>
      <c r="AY534" s="231" t="s">
        <v>179</v>
      </c>
    </row>
    <row r="535" spans="1:51" s="2" customFormat="1" ht="6.95" customHeight="1">
      <c r="A535" s="37"/>
      <c r="B535" s="50"/>
      <c r="C535" s="51"/>
      <c r="D535" s="51"/>
      <c r="E535" s="51"/>
      <c r="F535" s="51"/>
      <c r="G535" s="51"/>
      <c r="H535" s="51"/>
      <c r="I535" s="51"/>
      <c r="J535" s="51"/>
      <c r="K535" s="51"/>
      <c r="L535" s="42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</sheetData>
  <sheetProtection algorithmName="SHA-512" hashValue="GygV1pL+Yb/aLlpp72OzuJf+1vD5FyBPbT19EnBKDDfW5IFoNcvU803ZE9yb/aAeecIvtbDpCaP682zDI69FIw==" saltValue="0wekgHHwA0NwtSqOoL4GF7r9ipzqh2vnFxEhcWzbm1BleVOOToJQLDBTAk10wn/U7numnwb9v8Im3wemcF7Asw==" spinCount="100000" sheet="1" objects="1" scenarios="1" formatColumns="0" formatRows="0" autoFilter="0"/>
  <autoFilter ref="C111:K534" xr:uid="{00000000-0009-0000-0000-000002000000}"/>
  <mergeCells count="12">
    <mergeCell ref="E104:H104"/>
    <mergeCell ref="L2:V2"/>
    <mergeCell ref="E50:H50"/>
    <mergeCell ref="E52:H52"/>
    <mergeCell ref="E54:H54"/>
    <mergeCell ref="E100:H100"/>
    <mergeCell ref="E102:H102"/>
    <mergeCell ref="E7:H7"/>
    <mergeCell ref="E9:H9"/>
    <mergeCell ref="E11:H11"/>
    <mergeCell ref="E20:H20"/>
    <mergeCell ref="E29:H29"/>
  </mergeCells>
  <hyperlinks>
    <hyperlink ref="F117" r:id="rId1" xr:uid="{00000000-0004-0000-0200-000000000000}"/>
    <hyperlink ref="F129" r:id="rId2" xr:uid="{00000000-0004-0000-0200-000001000000}"/>
    <hyperlink ref="F145" r:id="rId3" xr:uid="{00000000-0004-0000-0200-000002000000}"/>
    <hyperlink ref="F149" r:id="rId4" xr:uid="{00000000-0004-0000-0200-000003000000}"/>
    <hyperlink ref="F153" r:id="rId5" xr:uid="{00000000-0004-0000-0200-000004000000}"/>
    <hyperlink ref="F159" r:id="rId6" xr:uid="{00000000-0004-0000-0200-000005000000}"/>
    <hyperlink ref="F167" r:id="rId7" xr:uid="{00000000-0004-0000-0200-000006000000}"/>
    <hyperlink ref="F175" r:id="rId8" xr:uid="{00000000-0004-0000-0200-000007000000}"/>
    <hyperlink ref="F180" r:id="rId9" xr:uid="{00000000-0004-0000-0200-000008000000}"/>
    <hyperlink ref="F194" r:id="rId10" xr:uid="{00000000-0004-0000-0200-000009000000}"/>
    <hyperlink ref="F211" r:id="rId11" xr:uid="{00000000-0004-0000-0200-00000A000000}"/>
    <hyperlink ref="F223" r:id="rId12" xr:uid="{00000000-0004-0000-0200-00000B000000}"/>
    <hyperlink ref="F228" r:id="rId13" xr:uid="{00000000-0004-0000-0200-00000C000000}"/>
    <hyperlink ref="F240" r:id="rId14" xr:uid="{00000000-0004-0000-0200-00000D000000}"/>
    <hyperlink ref="F255" r:id="rId15" xr:uid="{00000000-0004-0000-0200-00000E000000}"/>
    <hyperlink ref="F269" r:id="rId16" xr:uid="{00000000-0004-0000-0200-00000F000000}"/>
    <hyperlink ref="F285" r:id="rId17" xr:uid="{00000000-0004-0000-0200-000010000000}"/>
    <hyperlink ref="F293" r:id="rId18" xr:uid="{00000000-0004-0000-0200-000011000000}"/>
    <hyperlink ref="F303" r:id="rId19" xr:uid="{00000000-0004-0000-0200-000012000000}"/>
    <hyperlink ref="F309" r:id="rId20" xr:uid="{00000000-0004-0000-0200-000013000000}"/>
    <hyperlink ref="F324" r:id="rId21" xr:uid="{00000000-0004-0000-0200-000014000000}"/>
    <hyperlink ref="F350" r:id="rId22" xr:uid="{00000000-0004-0000-0200-000015000000}"/>
    <hyperlink ref="F362" r:id="rId23" xr:uid="{00000000-0004-0000-0200-000016000000}"/>
    <hyperlink ref="F375" r:id="rId24" xr:uid="{00000000-0004-0000-0200-000017000000}"/>
    <hyperlink ref="F385" r:id="rId25" xr:uid="{00000000-0004-0000-0200-000018000000}"/>
    <hyperlink ref="F428" r:id="rId26" xr:uid="{00000000-0004-0000-0200-000019000000}"/>
    <hyperlink ref="F433" r:id="rId27" xr:uid="{00000000-0004-0000-0200-00001A000000}"/>
    <hyperlink ref="F449" r:id="rId28" xr:uid="{00000000-0004-0000-0200-00001B000000}"/>
    <hyperlink ref="F454" r:id="rId29" xr:uid="{00000000-0004-0000-0200-00001C000000}"/>
    <hyperlink ref="F461" r:id="rId30" xr:uid="{00000000-0004-0000-0200-00001D000000}"/>
    <hyperlink ref="F466" r:id="rId31" xr:uid="{00000000-0004-0000-0200-00001E000000}"/>
    <hyperlink ref="F474" r:id="rId32" xr:uid="{00000000-0004-0000-0200-00001F000000}"/>
    <hyperlink ref="F478" r:id="rId33" xr:uid="{00000000-0004-0000-0200-000020000000}"/>
    <hyperlink ref="F482" r:id="rId34" xr:uid="{00000000-0004-0000-0200-000021000000}"/>
    <hyperlink ref="F487" r:id="rId35" xr:uid="{00000000-0004-0000-0200-000022000000}"/>
    <hyperlink ref="F491" r:id="rId36" xr:uid="{00000000-0004-0000-0200-000023000000}"/>
    <hyperlink ref="F497" r:id="rId37" xr:uid="{00000000-0004-0000-0200-000024000000}"/>
    <hyperlink ref="F504" r:id="rId38" xr:uid="{00000000-0004-0000-0200-000025000000}"/>
    <hyperlink ref="F512" r:id="rId39" xr:uid="{00000000-0004-0000-0200-000026000000}"/>
    <hyperlink ref="F520" r:id="rId40" xr:uid="{00000000-0004-0000-0200-000027000000}"/>
    <hyperlink ref="F528" r:id="rId41" xr:uid="{00000000-0004-0000-02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762"/>
  <sheetViews>
    <sheetView showGridLines="0" topLeftCell="A400" workbookViewId="0">
      <selection activeCell="I421" sqref="I4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131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730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ROUND(J117,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ROUND((SUM(BE117:BE761)),  2)</f>
        <v>0</v>
      </c>
      <c r="G35" s="37"/>
      <c r="H35" s="37"/>
      <c r="I35" s="127">
        <v>0.21</v>
      </c>
      <c r="J35" s="126">
        <f>ROUND(((SUM(BE117:BE761))*I35),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ROUND((SUM(BF117:BF761)),  2)</f>
        <v>0</v>
      </c>
      <c r="G36" s="37"/>
      <c r="H36" s="37"/>
      <c r="I36" s="127">
        <v>0.15</v>
      </c>
      <c r="J36" s="126">
        <f>ROUND(((SUM(BF117:BF761))*I36),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ROUND((SUM(BG117:BG761)),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ROUND((SUM(BH117:BH761)),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ROUND((SUM(BI117:BI761)),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131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101.3 - Cyklostezka_úsek č. 3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J117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J118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J119</f>
        <v>0</v>
      </c>
      <c r="K65" s="100"/>
      <c r="L65" s="153"/>
    </row>
    <row r="66" spans="2:12" s="10" customFormat="1" ht="14.85" customHeight="1">
      <c r="B66" s="149"/>
      <c r="C66" s="100"/>
      <c r="D66" s="150" t="s">
        <v>141</v>
      </c>
      <c r="E66" s="151"/>
      <c r="F66" s="151"/>
      <c r="G66" s="151"/>
      <c r="H66" s="151"/>
      <c r="I66" s="151"/>
      <c r="J66" s="152">
        <f>J120</f>
        <v>0</v>
      </c>
      <c r="K66" s="100"/>
      <c r="L66" s="153"/>
    </row>
    <row r="67" spans="2:12" s="10" customFormat="1" ht="14.85" customHeight="1">
      <c r="B67" s="149"/>
      <c r="C67" s="100"/>
      <c r="D67" s="150" t="s">
        <v>142</v>
      </c>
      <c r="E67" s="151"/>
      <c r="F67" s="151"/>
      <c r="G67" s="151"/>
      <c r="H67" s="151"/>
      <c r="I67" s="151"/>
      <c r="J67" s="152">
        <f>J135</f>
        <v>0</v>
      </c>
      <c r="K67" s="100"/>
      <c r="L67" s="153"/>
    </row>
    <row r="68" spans="2:12" s="10" customFormat="1" ht="14.85" customHeight="1">
      <c r="B68" s="149"/>
      <c r="C68" s="100"/>
      <c r="D68" s="150" t="s">
        <v>143</v>
      </c>
      <c r="E68" s="151"/>
      <c r="F68" s="151"/>
      <c r="G68" s="151"/>
      <c r="H68" s="151"/>
      <c r="I68" s="151"/>
      <c r="J68" s="152">
        <f>J181</f>
        <v>0</v>
      </c>
      <c r="K68" s="100"/>
      <c r="L68" s="153"/>
    </row>
    <row r="69" spans="2:12" s="10" customFormat="1" ht="14.85" customHeight="1">
      <c r="B69" s="149"/>
      <c r="C69" s="100"/>
      <c r="D69" s="150" t="s">
        <v>144</v>
      </c>
      <c r="E69" s="151"/>
      <c r="F69" s="151"/>
      <c r="G69" s="151"/>
      <c r="H69" s="151"/>
      <c r="I69" s="151"/>
      <c r="J69" s="152">
        <f>J213</f>
        <v>0</v>
      </c>
      <c r="K69" s="100"/>
      <c r="L69" s="153"/>
    </row>
    <row r="70" spans="2:12" s="10" customFormat="1" ht="14.85" customHeight="1">
      <c r="B70" s="149"/>
      <c r="C70" s="100"/>
      <c r="D70" s="150" t="s">
        <v>145</v>
      </c>
      <c r="E70" s="151"/>
      <c r="F70" s="151"/>
      <c r="G70" s="151"/>
      <c r="H70" s="151"/>
      <c r="I70" s="151"/>
      <c r="J70" s="152">
        <f>J240</f>
        <v>0</v>
      </c>
      <c r="K70" s="100"/>
      <c r="L70" s="153"/>
    </row>
    <row r="71" spans="2:12" s="10" customFormat="1" ht="14.85" customHeight="1">
      <c r="B71" s="149"/>
      <c r="C71" s="100"/>
      <c r="D71" s="150" t="s">
        <v>146</v>
      </c>
      <c r="E71" s="151"/>
      <c r="F71" s="151"/>
      <c r="G71" s="151"/>
      <c r="H71" s="151"/>
      <c r="I71" s="151"/>
      <c r="J71" s="152">
        <f>J288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147</v>
      </c>
      <c r="E72" s="151"/>
      <c r="F72" s="151"/>
      <c r="G72" s="151"/>
      <c r="H72" s="151"/>
      <c r="I72" s="151"/>
      <c r="J72" s="152">
        <f>J323</f>
        <v>0</v>
      </c>
      <c r="K72" s="100"/>
      <c r="L72" s="153"/>
    </row>
    <row r="73" spans="2:12" s="10" customFormat="1" ht="14.85" customHeight="1">
      <c r="B73" s="149"/>
      <c r="C73" s="100"/>
      <c r="D73" s="150" t="s">
        <v>731</v>
      </c>
      <c r="E73" s="151"/>
      <c r="F73" s="151"/>
      <c r="G73" s="151"/>
      <c r="H73" s="151"/>
      <c r="I73" s="151"/>
      <c r="J73" s="152">
        <f>J324</f>
        <v>0</v>
      </c>
      <c r="K73" s="100"/>
      <c r="L73" s="153"/>
    </row>
    <row r="74" spans="2:12" s="10" customFormat="1" ht="14.85" customHeight="1">
      <c r="B74" s="149"/>
      <c r="C74" s="100"/>
      <c r="D74" s="150" t="s">
        <v>148</v>
      </c>
      <c r="E74" s="151"/>
      <c r="F74" s="151"/>
      <c r="G74" s="151"/>
      <c r="H74" s="151"/>
      <c r="I74" s="151"/>
      <c r="J74" s="152">
        <f>J346</f>
        <v>0</v>
      </c>
      <c r="K74" s="100"/>
      <c r="L74" s="153"/>
    </row>
    <row r="75" spans="2:12" s="10" customFormat="1" ht="14.85" customHeight="1">
      <c r="B75" s="149"/>
      <c r="C75" s="100"/>
      <c r="D75" s="150" t="s">
        <v>732</v>
      </c>
      <c r="E75" s="151"/>
      <c r="F75" s="151"/>
      <c r="G75" s="151"/>
      <c r="H75" s="151"/>
      <c r="I75" s="151"/>
      <c r="J75" s="152">
        <f>J354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488</v>
      </c>
      <c r="E76" s="151"/>
      <c r="F76" s="151"/>
      <c r="G76" s="151"/>
      <c r="H76" s="151"/>
      <c r="I76" s="151"/>
      <c r="J76" s="152">
        <f>J363</f>
        <v>0</v>
      </c>
      <c r="K76" s="100"/>
      <c r="L76" s="153"/>
    </row>
    <row r="77" spans="2:12" s="10" customFormat="1" ht="14.85" customHeight="1">
      <c r="B77" s="149"/>
      <c r="C77" s="100"/>
      <c r="D77" s="150" t="s">
        <v>489</v>
      </c>
      <c r="E77" s="151"/>
      <c r="F77" s="151"/>
      <c r="G77" s="151"/>
      <c r="H77" s="151"/>
      <c r="I77" s="151"/>
      <c r="J77" s="152">
        <f>J364</f>
        <v>0</v>
      </c>
      <c r="K77" s="100"/>
      <c r="L77" s="153"/>
    </row>
    <row r="78" spans="2:12" s="10" customFormat="1" ht="14.85" customHeight="1">
      <c r="B78" s="149"/>
      <c r="C78" s="100"/>
      <c r="D78" s="150" t="s">
        <v>490</v>
      </c>
      <c r="E78" s="151"/>
      <c r="F78" s="151"/>
      <c r="G78" s="151"/>
      <c r="H78" s="151"/>
      <c r="I78" s="151"/>
      <c r="J78" s="152">
        <f>J370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149</v>
      </c>
      <c r="E79" s="151"/>
      <c r="F79" s="151"/>
      <c r="G79" s="151"/>
      <c r="H79" s="151"/>
      <c r="I79" s="151"/>
      <c r="J79" s="152">
        <f>J379</f>
        <v>0</v>
      </c>
      <c r="K79" s="100"/>
      <c r="L79" s="153"/>
    </row>
    <row r="80" spans="2:12" s="10" customFormat="1" ht="14.85" customHeight="1">
      <c r="B80" s="149"/>
      <c r="C80" s="100"/>
      <c r="D80" s="150" t="s">
        <v>150</v>
      </c>
      <c r="E80" s="151"/>
      <c r="F80" s="151"/>
      <c r="G80" s="151"/>
      <c r="H80" s="151"/>
      <c r="I80" s="151"/>
      <c r="J80" s="152">
        <f>J380</f>
        <v>0</v>
      </c>
      <c r="K80" s="100"/>
      <c r="L80" s="153"/>
    </row>
    <row r="81" spans="1:31" s="10" customFormat="1" ht="14.85" customHeight="1">
      <c r="B81" s="149"/>
      <c r="C81" s="100"/>
      <c r="D81" s="150" t="s">
        <v>491</v>
      </c>
      <c r="E81" s="151"/>
      <c r="F81" s="151"/>
      <c r="G81" s="151"/>
      <c r="H81" s="151"/>
      <c r="I81" s="151"/>
      <c r="J81" s="152">
        <f>J397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151</v>
      </c>
      <c r="E82" s="151"/>
      <c r="F82" s="151"/>
      <c r="G82" s="151"/>
      <c r="H82" s="151"/>
      <c r="I82" s="151"/>
      <c r="J82" s="152">
        <f>J430</f>
        <v>0</v>
      </c>
      <c r="K82" s="100"/>
      <c r="L82" s="153"/>
    </row>
    <row r="83" spans="1:31" s="10" customFormat="1" ht="14.85" customHeight="1">
      <c r="B83" s="149"/>
      <c r="C83" s="100"/>
      <c r="D83" s="150" t="s">
        <v>152</v>
      </c>
      <c r="E83" s="151"/>
      <c r="F83" s="151"/>
      <c r="G83" s="151"/>
      <c r="H83" s="151"/>
      <c r="I83" s="151"/>
      <c r="J83" s="152">
        <f>J431</f>
        <v>0</v>
      </c>
      <c r="K83" s="100"/>
      <c r="L83" s="153"/>
    </row>
    <row r="84" spans="1:31" s="10" customFormat="1" ht="14.85" customHeight="1">
      <c r="B84" s="149"/>
      <c r="C84" s="100"/>
      <c r="D84" s="150" t="s">
        <v>153</v>
      </c>
      <c r="E84" s="151"/>
      <c r="F84" s="151"/>
      <c r="G84" s="151"/>
      <c r="H84" s="151"/>
      <c r="I84" s="151"/>
      <c r="J84" s="152">
        <f>J525</f>
        <v>0</v>
      </c>
      <c r="K84" s="100"/>
      <c r="L84" s="153"/>
    </row>
    <row r="85" spans="1:31" s="10" customFormat="1" ht="14.85" customHeight="1">
      <c r="B85" s="149"/>
      <c r="C85" s="100"/>
      <c r="D85" s="150" t="s">
        <v>492</v>
      </c>
      <c r="E85" s="151"/>
      <c r="F85" s="151"/>
      <c r="G85" s="151"/>
      <c r="H85" s="151"/>
      <c r="I85" s="151"/>
      <c r="J85" s="152">
        <f>J541</f>
        <v>0</v>
      </c>
      <c r="K85" s="100"/>
      <c r="L85" s="153"/>
    </row>
    <row r="86" spans="1:31" s="10" customFormat="1" ht="19.899999999999999" customHeight="1">
      <c r="B86" s="149"/>
      <c r="C86" s="100"/>
      <c r="D86" s="150" t="s">
        <v>154</v>
      </c>
      <c r="E86" s="151"/>
      <c r="F86" s="151"/>
      <c r="G86" s="151"/>
      <c r="H86" s="151"/>
      <c r="I86" s="151"/>
      <c r="J86" s="152">
        <f>J553</f>
        <v>0</v>
      </c>
      <c r="K86" s="100"/>
      <c r="L86" s="153"/>
    </row>
    <row r="87" spans="1:31" s="10" customFormat="1" ht="14.85" customHeight="1">
      <c r="B87" s="149"/>
      <c r="C87" s="100"/>
      <c r="D87" s="150" t="s">
        <v>155</v>
      </c>
      <c r="E87" s="151"/>
      <c r="F87" s="151"/>
      <c r="G87" s="151"/>
      <c r="H87" s="151"/>
      <c r="I87" s="151"/>
      <c r="J87" s="152">
        <f>J554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156</v>
      </c>
      <c r="E88" s="151"/>
      <c r="F88" s="151"/>
      <c r="G88" s="151"/>
      <c r="H88" s="151"/>
      <c r="I88" s="151"/>
      <c r="J88" s="152">
        <f>J561</f>
        <v>0</v>
      </c>
      <c r="K88" s="100"/>
      <c r="L88" s="153"/>
    </row>
    <row r="89" spans="1:31" s="10" customFormat="1" ht="14.85" customHeight="1">
      <c r="B89" s="149"/>
      <c r="C89" s="100"/>
      <c r="D89" s="150" t="s">
        <v>157</v>
      </c>
      <c r="E89" s="151"/>
      <c r="F89" s="151"/>
      <c r="G89" s="151"/>
      <c r="H89" s="151"/>
      <c r="I89" s="151"/>
      <c r="J89" s="152">
        <f>J562</f>
        <v>0</v>
      </c>
      <c r="K89" s="100"/>
      <c r="L89" s="153"/>
    </row>
    <row r="90" spans="1:31" s="10" customFormat="1" ht="14.85" customHeight="1">
      <c r="B90" s="149"/>
      <c r="C90" s="100"/>
      <c r="D90" s="150" t="s">
        <v>493</v>
      </c>
      <c r="E90" s="151"/>
      <c r="F90" s="151"/>
      <c r="G90" s="151"/>
      <c r="H90" s="151"/>
      <c r="I90" s="151"/>
      <c r="J90" s="152">
        <f>J705</f>
        <v>0</v>
      </c>
      <c r="K90" s="100"/>
      <c r="L90" s="153"/>
    </row>
    <row r="91" spans="1:31" s="10" customFormat="1" ht="14.85" customHeight="1">
      <c r="B91" s="149"/>
      <c r="C91" s="100"/>
      <c r="D91" s="150" t="s">
        <v>158</v>
      </c>
      <c r="E91" s="151"/>
      <c r="F91" s="151"/>
      <c r="G91" s="151"/>
      <c r="H91" s="151"/>
      <c r="I91" s="151"/>
      <c r="J91" s="152">
        <f>J708</f>
        <v>0</v>
      </c>
      <c r="K91" s="100"/>
      <c r="L91" s="153"/>
    </row>
    <row r="92" spans="1:31" s="10" customFormat="1" ht="21.75" customHeight="1">
      <c r="B92" s="149"/>
      <c r="C92" s="100"/>
      <c r="D92" s="150" t="s">
        <v>159</v>
      </c>
      <c r="E92" s="151"/>
      <c r="F92" s="151"/>
      <c r="G92" s="151"/>
      <c r="H92" s="151"/>
      <c r="I92" s="151"/>
      <c r="J92" s="152">
        <f>J709</f>
        <v>0</v>
      </c>
      <c r="K92" s="100"/>
      <c r="L92" s="153"/>
    </row>
    <row r="93" spans="1:31" s="10" customFormat="1" ht="21.75" customHeight="1">
      <c r="B93" s="149"/>
      <c r="C93" s="100"/>
      <c r="D93" s="150" t="s">
        <v>160</v>
      </c>
      <c r="E93" s="151"/>
      <c r="F93" s="151"/>
      <c r="G93" s="151"/>
      <c r="H93" s="151"/>
      <c r="I93" s="151"/>
      <c r="J93" s="152">
        <f>J718</f>
        <v>0</v>
      </c>
      <c r="K93" s="100"/>
      <c r="L93" s="153"/>
    </row>
    <row r="94" spans="1:31" s="9" customFormat="1" ht="24.95" customHeight="1">
      <c r="B94" s="143"/>
      <c r="C94" s="144"/>
      <c r="D94" s="145" t="s">
        <v>161</v>
      </c>
      <c r="E94" s="146"/>
      <c r="F94" s="146"/>
      <c r="G94" s="146"/>
      <c r="H94" s="146"/>
      <c r="I94" s="146"/>
      <c r="J94" s="147">
        <f>J721</f>
        <v>0</v>
      </c>
      <c r="K94" s="144"/>
      <c r="L94" s="148"/>
    </row>
    <row r="95" spans="1:31" s="10" customFormat="1" ht="19.899999999999999" customHeight="1">
      <c r="B95" s="149"/>
      <c r="C95" s="100"/>
      <c r="D95" s="150" t="s">
        <v>163</v>
      </c>
      <c r="E95" s="151"/>
      <c r="F95" s="151"/>
      <c r="G95" s="151"/>
      <c r="H95" s="151"/>
      <c r="I95" s="151"/>
      <c r="J95" s="152">
        <f>J722</f>
        <v>0</v>
      </c>
      <c r="K95" s="100"/>
      <c r="L95" s="153"/>
    </row>
    <row r="96" spans="1:31" s="2" customFormat="1" ht="21.7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31" s="2" customFormat="1" ht="6.95" customHeight="1">
      <c r="A97" s="37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101" spans="1:31" s="2" customFormat="1" ht="6.95" customHeight="1">
      <c r="A101" s="37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24.95" customHeight="1">
      <c r="A102" s="37"/>
      <c r="B102" s="38"/>
      <c r="C102" s="26" t="s">
        <v>164</v>
      </c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2" customHeight="1">
      <c r="A104" s="37"/>
      <c r="B104" s="38"/>
      <c r="C104" s="32" t="s">
        <v>16</v>
      </c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6.5" customHeight="1">
      <c r="A105" s="37"/>
      <c r="B105" s="38"/>
      <c r="C105" s="39"/>
      <c r="D105" s="39"/>
      <c r="E105" s="400" t="str">
        <f>E7</f>
        <v>Cyklostezka Ohře – Dalovice-Všeborovice</v>
      </c>
      <c r="F105" s="401"/>
      <c r="G105" s="401"/>
      <c r="H105" s="401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1" customFormat="1" ht="12" customHeight="1">
      <c r="B106" s="24"/>
      <c r="C106" s="32" t="s">
        <v>130</v>
      </c>
      <c r="D106" s="25"/>
      <c r="E106" s="25"/>
      <c r="F106" s="25"/>
      <c r="G106" s="25"/>
      <c r="H106" s="25"/>
      <c r="I106" s="25"/>
      <c r="J106" s="25"/>
      <c r="K106" s="25"/>
      <c r="L106" s="23"/>
    </row>
    <row r="107" spans="1:31" s="2" customFormat="1" ht="16.5" customHeight="1">
      <c r="A107" s="37"/>
      <c r="B107" s="38"/>
      <c r="C107" s="39"/>
      <c r="D107" s="39"/>
      <c r="E107" s="400" t="s">
        <v>131</v>
      </c>
      <c r="F107" s="399"/>
      <c r="G107" s="399"/>
      <c r="H107" s="39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12" customHeight="1">
      <c r="A108" s="37"/>
      <c r="B108" s="38"/>
      <c r="C108" s="32" t="s">
        <v>132</v>
      </c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6.5" customHeight="1">
      <c r="A109" s="37"/>
      <c r="B109" s="38"/>
      <c r="C109" s="39"/>
      <c r="D109" s="39"/>
      <c r="E109" s="359" t="str">
        <f>E11</f>
        <v>SO 101.3 - Cyklostezka_úsek č. 3</v>
      </c>
      <c r="F109" s="399"/>
      <c r="G109" s="399"/>
      <c r="H109" s="399"/>
      <c r="I109" s="39"/>
      <c r="J109" s="39"/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6.9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2" customHeight="1">
      <c r="A111" s="37"/>
      <c r="B111" s="38"/>
      <c r="C111" s="32" t="s">
        <v>21</v>
      </c>
      <c r="D111" s="39"/>
      <c r="E111" s="39"/>
      <c r="F111" s="30" t="str">
        <f>F14</f>
        <v>Dalovice - Všeborovice</v>
      </c>
      <c r="G111" s="39"/>
      <c r="H111" s="39"/>
      <c r="I111" s="32" t="s">
        <v>23</v>
      </c>
      <c r="J111" s="62" t="str">
        <f>IF(J14="","",J14)</f>
        <v>3. 8. 2023</v>
      </c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15.2" customHeight="1">
      <c r="A113" s="37"/>
      <c r="B113" s="38"/>
      <c r="C113" s="32" t="s">
        <v>25</v>
      </c>
      <c r="D113" s="39"/>
      <c r="E113" s="39"/>
      <c r="F113" s="30" t="str">
        <f>E17</f>
        <v>Karlovarský kraj</v>
      </c>
      <c r="G113" s="39"/>
      <c r="H113" s="39"/>
      <c r="I113" s="32" t="s">
        <v>32</v>
      </c>
      <c r="J113" s="35" t="str">
        <f>E23</f>
        <v>PONTIKA s.r.o.</v>
      </c>
      <c r="K113" s="39"/>
      <c r="L113" s="116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15.2" customHeight="1">
      <c r="A114" s="37"/>
      <c r="B114" s="38"/>
      <c r="C114" s="32" t="s">
        <v>30</v>
      </c>
      <c r="D114" s="39"/>
      <c r="E114" s="39"/>
      <c r="F114" s="30" t="str">
        <f>IF(E20="","",E20)</f>
        <v>Vyplň údaj</v>
      </c>
      <c r="G114" s="39"/>
      <c r="H114" s="39"/>
      <c r="I114" s="32" t="s">
        <v>36</v>
      </c>
      <c r="J114" s="35" t="str">
        <f>E26</f>
        <v xml:space="preserve"> </v>
      </c>
      <c r="K114" s="39"/>
      <c r="L114" s="116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10.35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116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11" customFormat="1" ht="29.25" customHeight="1">
      <c r="A116" s="154"/>
      <c r="B116" s="155"/>
      <c r="C116" s="156" t="s">
        <v>165</v>
      </c>
      <c r="D116" s="157" t="s">
        <v>59</v>
      </c>
      <c r="E116" s="157" t="s">
        <v>55</v>
      </c>
      <c r="F116" s="157" t="s">
        <v>56</v>
      </c>
      <c r="G116" s="157" t="s">
        <v>166</v>
      </c>
      <c r="H116" s="157" t="s">
        <v>167</v>
      </c>
      <c r="I116" s="157" t="s">
        <v>168</v>
      </c>
      <c r="J116" s="157" t="s">
        <v>137</v>
      </c>
      <c r="K116" s="158" t="s">
        <v>169</v>
      </c>
      <c r="L116" s="159"/>
      <c r="M116" s="71" t="s">
        <v>19</v>
      </c>
      <c r="N116" s="72" t="s">
        <v>44</v>
      </c>
      <c r="O116" s="72" t="s">
        <v>170</v>
      </c>
      <c r="P116" s="72" t="s">
        <v>171</v>
      </c>
      <c r="Q116" s="72" t="s">
        <v>172</v>
      </c>
      <c r="R116" s="72" t="s">
        <v>173</v>
      </c>
      <c r="S116" s="72" t="s">
        <v>174</v>
      </c>
      <c r="T116" s="73" t="s">
        <v>175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7"/>
      <c r="B117" s="38"/>
      <c r="C117" s="78" t="s">
        <v>176</v>
      </c>
      <c r="D117" s="39"/>
      <c r="E117" s="39"/>
      <c r="F117" s="39"/>
      <c r="G117" s="39"/>
      <c r="H117" s="39"/>
      <c r="I117" s="39"/>
      <c r="J117" s="160">
        <f>BK117</f>
        <v>0</v>
      </c>
      <c r="K117" s="39"/>
      <c r="L117" s="42"/>
      <c r="M117" s="74"/>
      <c r="N117" s="161"/>
      <c r="O117" s="75"/>
      <c r="P117" s="162">
        <f>P118+P721</f>
        <v>0</v>
      </c>
      <c r="Q117" s="75"/>
      <c r="R117" s="162">
        <f>R118+R721</f>
        <v>6783.8192696300002</v>
      </c>
      <c r="S117" s="75"/>
      <c r="T117" s="163">
        <f>T118+T721</f>
        <v>8.5744000000000007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73</v>
      </c>
      <c r="AU117" s="20" t="s">
        <v>138</v>
      </c>
      <c r="BK117" s="164">
        <f>BK118+BK721</f>
        <v>0</v>
      </c>
    </row>
    <row r="118" spans="1:65" s="12" customFormat="1" ht="25.9" customHeight="1">
      <c r="B118" s="165"/>
      <c r="C118" s="166"/>
      <c r="D118" s="167" t="s">
        <v>73</v>
      </c>
      <c r="E118" s="168" t="s">
        <v>177</v>
      </c>
      <c r="F118" s="168" t="s">
        <v>178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P119+P323+P363+P379+P430+P553+P561</f>
        <v>0</v>
      </c>
      <c r="Q118" s="173"/>
      <c r="R118" s="174">
        <f>R119+R323+R363+R379+R430+R553+R561</f>
        <v>6774.31286963</v>
      </c>
      <c r="S118" s="173"/>
      <c r="T118" s="175">
        <f>T119+T323+T363+T379+T430+T553+T561</f>
        <v>7.4399999999999994E-2</v>
      </c>
      <c r="AR118" s="176" t="s">
        <v>81</v>
      </c>
      <c r="AT118" s="177" t="s">
        <v>73</v>
      </c>
      <c r="AU118" s="177" t="s">
        <v>74</v>
      </c>
      <c r="AY118" s="176" t="s">
        <v>179</v>
      </c>
      <c r="BK118" s="178">
        <f>BK119+BK323+BK363+BK379+BK430+BK553+BK561</f>
        <v>0</v>
      </c>
    </row>
    <row r="119" spans="1:65" s="12" customFormat="1" ht="22.9" customHeight="1">
      <c r="B119" s="165"/>
      <c r="C119" s="166"/>
      <c r="D119" s="167" t="s">
        <v>73</v>
      </c>
      <c r="E119" s="179" t="s">
        <v>81</v>
      </c>
      <c r="F119" s="179" t="s">
        <v>180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P120+P135+P181+P213+P240+P288</f>
        <v>0</v>
      </c>
      <c r="Q119" s="173"/>
      <c r="R119" s="174">
        <f>R120+R135+R181+R213+R240+R288</f>
        <v>2188.4237200000002</v>
      </c>
      <c r="S119" s="173"/>
      <c r="T119" s="175">
        <f>T120+T135+T181+T213+T240+T288</f>
        <v>0</v>
      </c>
      <c r="AR119" s="176" t="s">
        <v>81</v>
      </c>
      <c r="AT119" s="177" t="s">
        <v>73</v>
      </c>
      <c r="AU119" s="177" t="s">
        <v>81</v>
      </c>
      <c r="AY119" s="176" t="s">
        <v>179</v>
      </c>
      <c r="BK119" s="178">
        <f>BK120+BK135+BK181+BK213+BK240+BK288</f>
        <v>0</v>
      </c>
    </row>
    <row r="120" spans="1:65" s="12" customFormat="1" ht="20.85" customHeight="1">
      <c r="B120" s="165"/>
      <c r="C120" s="166"/>
      <c r="D120" s="167" t="s">
        <v>73</v>
      </c>
      <c r="E120" s="179" t="s">
        <v>181</v>
      </c>
      <c r="F120" s="179" t="s">
        <v>182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SUM(P121:P134)</f>
        <v>0</v>
      </c>
      <c r="Q120" s="173"/>
      <c r="R120" s="174">
        <f>SUM(R121:R134)</f>
        <v>0</v>
      </c>
      <c r="S120" s="173"/>
      <c r="T120" s="175">
        <f>SUM(T121:T134)</f>
        <v>0</v>
      </c>
      <c r="AR120" s="176" t="s">
        <v>81</v>
      </c>
      <c r="AT120" s="177" t="s">
        <v>73</v>
      </c>
      <c r="AU120" s="177" t="s">
        <v>14</v>
      </c>
      <c r="AY120" s="176" t="s">
        <v>179</v>
      </c>
      <c r="BK120" s="178">
        <f>SUM(BK121:BK134)</f>
        <v>0</v>
      </c>
    </row>
    <row r="121" spans="1:65" s="2" customFormat="1" ht="16.5" customHeight="1">
      <c r="A121" s="37"/>
      <c r="B121" s="38"/>
      <c r="C121" s="181" t="s">
        <v>81</v>
      </c>
      <c r="D121" s="181" t="s">
        <v>183</v>
      </c>
      <c r="E121" s="182" t="s">
        <v>733</v>
      </c>
      <c r="F121" s="183" t="s">
        <v>734</v>
      </c>
      <c r="G121" s="184" t="s">
        <v>186</v>
      </c>
      <c r="H121" s="185">
        <v>902.3</v>
      </c>
      <c r="I121" s="186"/>
      <c r="J121" s="187">
        <f>ROUND(I121*H121,2)</f>
        <v>0</v>
      </c>
      <c r="K121" s="183" t="s">
        <v>187</v>
      </c>
      <c r="L121" s="42"/>
      <c r="M121" s="188" t="s">
        <v>19</v>
      </c>
      <c r="N121" s="189" t="s">
        <v>45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188</v>
      </c>
      <c r="AT121" s="192" t="s">
        <v>183</v>
      </c>
      <c r="AU121" s="192" t="s">
        <v>189</v>
      </c>
      <c r="AY121" s="20" t="s">
        <v>179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81</v>
      </c>
      <c r="BK121" s="193">
        <f>ROUND(I121*H121,2)</f>
        <v>0</v>
      </c>
      <c r="BL121" s="20" t="s">
        <v>188</v>
      </c>
      <c r="BM121" s="192" t="s">
        <v>211</v>
      </c>
    </row>
    <row r="122" spans="1:65" s="2" customFormat="1">
      <c r="A122" s="37"/>
      <c r="B122" s="38"/>
      <c r="C122" s="39"/>
      <c r="D122" s="194" t="s">
        <v>190</v>
      </c>
      <c r="E122" s="39"/>
      <c r="F122" s="195" t="s">
        <v>735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190</v>
      </c>
      <c r="AU122" s="20" t="s">
        <v>189</v>
      </c>
    </row>
    <row r="123" spans="1:65" s="13" customFormat="1">
      <c r="B123" s="199"/>
      <c r="C123" s="200"/>
      <c r="D123" s="201" t="s">
        <v>192</v>
      </c>
      <c r="E123" s="202" t="s">
        <v>19</v>
      </c>
      <c r="F123" s="203" t="s">
        <v>193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3" customFormat="1">
      <c r="B124" s="199"/>
      <c r="C124" s="200"/>
      <c r="D124" s="201" t="s">
        <v>192</v>
      </c>
      <c r="E124" s="202" t="s">
        <v>19</v>
      </c>
      <c r="F124" s="203" t="s">
        <v>736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192</v>
      </c>
      <c r="AU124" s="209" t="s">
        <v>189</v>
      </c>
      <c r="AV124" s="13" t="s">
        <v>81</v>
      </c>
      <c r="AW124" s="13" t="s">
        <v>35</v>
      </c>
      <c r="AX124" s="13" t="s">
        <v>74</v>
      </c>
      <c r="AY124" s="209" t="s">
        <v>179</v>
      </c>
    </row>
    <row r="125" spans="1:65" s="13" customFormat="1">
      <c r="B125" s="199"/>
      <c r="C125" s="200"/>
      <c r="D125" s="201" t="s">
        <v>192</v>
      </c>
      <c r="E125" s="202" t="s">
        <v>19</v>
      </c>
      <c r="F125" s="203" t="s">
        <v>737</v>
      </c>
      <c r="G125" s="200"/>
      <c r="H125" s="202" t="s">
        <v>19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192</v>
      </c>
      <c r="AU125" s="209" t="s">
        <v>189</v>
      </c>
      <c r="AV125" s="13" t="s">
        <v>81</v>
      </c>
      <c r="AW125" s="13" t="s">
        <v>35</v>
      </c>
      <c r="AX125" s="13" t="s">
        <v>74</v>
      </c>
      <c r="AY125" s="209" t="s">
        <v>179</v>
      </c>
    </row>
    <row r="126" spans="1:65" s="13" customFormat="1">
      <c r="B126" s="199"/>
      <c r="C126" s="200"/>
      <c r="D126" s="201" t="s">
        <v>192</v>
      </c>
      <c r="E126" s="202" t="s">
        <v>19</v>
      </c>
      <c r="F126" s="203" t="s">
        <v>195</v>
      </c>
      <c r="G126" s="200"/>
      <c r="H126" s="202" t="s">
        <v>19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192</v>
      </c>
      <c r="AU126" s="209" t="s">
        <v>189</v>
      </c>
      <c r="AV126" s="13" t="s">
        <v>81</v>
      </c>
      <c r="AW126" s="13" t="s">
        <v>35</v>
      </c>
      <c r="AX126" s="13" t="s">
        <v>74</v>
      </c>
      <c r="AY126" s="209" t="s">
        <v>179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196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189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3" customFormat="1">
      <c r="B128" s="199"/>
      <c r="C128" s="200"/>
      <c r="D128" s="201" t="s">
        <v>192</v>
      </c>
      <c r="E128" s="202" t="s">
        <v>19</v>
      </c>
      <c r="F128" s="203" t="s">
        <v>197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192</v>
      </c>
      <c r="AU128" s="209" t="s">
        <v>189</v>
      </c>
      <c r="AV128" s="13" t="s">
        <v>81</v>
      </c>
      <c r="AW128" s="13" t="s">
        <v>35</v>
      </c>
      <c r="AX128" s="13" t="s">
        <v>74</v>
      </c>
      <c r="AY128" s="209" t="s">
        <v>179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738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189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498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3" customFormat="1">
      <c r="B131" s="199"/>
      <c r="C131" s="200"/>
      <c r="D131" s="201" t="s">
        <v>192</v>
      </c>
      <c r="E131" s="202" t="s">
        <v>19</v>
      </c>
      <c r="F131" s="203" t="s">
        <v>198</v>
      </c>
      <c r="G131" s="200"/>
      <c r="H131" s="202" t="s">
        <v>19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192</v>
      </c>
      <c r="AU131" s="209" t="s">
        <v>189</v>
      </c>
      <c r="AV131" s="13" t="s">
        <v>81</v>
      </c>
      <c r="AW131" s="13" t="s">
        <v>35</v>
      </c>
      <c r="AX131" s="13" t="s">
        <v>74</v>
      </c>
      <c r="AY131" s="209" t="s">
        <v>179</v>
      </c>
    </row>
    <row r="132" spans="1:65" s="13" customFormat="1">
      <c r="B132" s="199"/>
      <c r="C132" s="200"/>
      <c r="D132" s="201" t="s">
        <v>192</v>
      </c>
      <c r="E132" s="202" t="s">
        <v>19</v>
      </c>
      <c r="F132" s="203" t="s">
        <v>199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192</v>
      </c>
      <c r="AU132" s="209" t="s">
        <v>189</v>
      </c>
      <c r="AV132" s="13" t="s">
        <v>81</v>
      </c>
      <c r="AW132" s="13" t="s">
        <v>35</v>
      </c>
      <c r="AX132" s="13" t="s">
        <v>74</v>
      </c>
      <c r="AY132" s="209" t="s">
        <v>179</v>
      </c>
    </row>
    <row r="133" spans="1:65" s="14" customFormat="1">
      <c r="B133" s="210"/>
      <c r="C133" s="211"/>
      <c r="D133" s="201" t="s">
        <v>192</v>
      </c>
      <c r="E133" s="212" t="s">
        <v>19</v>
      </c>
      <c r="F133" s="213" t="s">
        <v>739</v>
      </c>
      <c r="G133" s="211"/>
      <c r="H133" s="214">
        <v>902.3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192</v>
      </c>
      <c r="AU133" s="220" t="s">
        <v>189</v>
      </c>
      <c r="AV133" s="14" t="s">
        <v>14</v>
      </c>
      <c r="AW133" s="14" t="s">
        <v>35</v>
      </c>
      <c r="AX133" s="14" t="s">
        <v>74</v>
      </c>
      <c r="AY133" s="220" t="s">
        <v>179</v>
      </c>
    </row>
    <row r="134" spans="1:65" s="15" customFormat="1">
      <c r="B134" s="221"/>
      <c r="C134" s="222"/>
      <c r="D134" s="201" t="s">
        <v>192</v>
      </c>
      <c r="E134" s="223" t="s">
        <v>19</v>
      </c>
      <c r="F134" s="224" t="s">
        <v>201</v>
      </c>
      <c r="G134" s="222"/>
      <c r="H134" s="225">
        <v>902.3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192</v>
      </c>
      <c r="AU134" s="231" t="s">
        <v>189</v>
      </c>
      <c r="AV134" s="15" t="s">
        <v>188</v>
      </c>
      <c r="AW134" s="15" t="s">
        <v>35</v>
      </c>
      <c r="AX134" s="15" t="s">
        <v>81</v>
      </c>
      <c r="AY134" s="231" t="s">
        <v>179</v>
      </c>
    </row>
    <row r="135" spans="1:65" s="12" customFormat="1" ht="20.85" customHeight="1">
      <c r="B135" s="165"/>
      <c r="C135" s="166"/>
      <c r="D135" s="167" t="s">
        <v>73</v>
      </c>
      <c r="E135" s="179" t="s">
        <v>207</v>
      </c>
      <c r="F135" s="179" t="s">
        <v>208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SUM(P136:P180)</f>
        <v>0</v>
      </c>
      <c r="Q135" s="173"/>
      <c r="R135" s="174">
        <f>SUM(R136:R180)</f>
        <v>0</v>
      </c>
      <c r="S135" s="173"/>
      <c r="T135" s="175">
        <f>SUM(T136:T180)</f>
        <v>0</v>
      </c>
      <c r="AR135" s="176" t="s">
        <v>81</v>
      </c>
      <c r="AT135" s="177" t="s">
        <v>73</v>
      </c>
      <c r="AU135" s="177" t="s">
        <v>14</v>
      </c>
      <c r="AY135" s="176" t="s">
        <v>179</v>
      </c>
      <c r="BK135" s="178">
        <f>SUM(BK136:BK180)</f>
        <v>0</v>
      </c>
    </row>
    <row r="136" spans="1:65" s="2" customFormat="1" ht="16.5" customHeight="1">
      <c r="A136" s="37"/>
      <c r="B136" s="38"/>
      <c r="C136" s="181" t="s">
        <v>14</v>
      </c>
      <c r="D136" s="181" t="s">
        <v>183</v>
      </c>
      <c r="E136" s="182" t="s">
        <v>494</v>
      </c>
      <c r="F136" s="183" t="s">
        <v>495</v>
      </c>
      <c r="G136" s="184" t="s">
        <v>186</v>
      </c>
      <c r="H136" s="185">
        <v>2323.5</v>
      </c>
      <c r="I136" s="186"/>
      <c r="J136" s="187">
        <f>ROUND(I136*H136,2)</f>
        <v>0</v>
      </c>
      <c r="K136" s="183" t="s">
        <v>187</v>
      </c>
      <c r="L136" s="42"/>
      <c r="M136" s="188" t="s">
        <v>19</v>
      </c>
      <c r="N136" s="189" t="s">
        <v>45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188</v>
      </c>
      <c r="AT136" s="192" t="s">
        <v>183</v>
      </c>
      <c r="AU136" s="192" t="s">
        <v>189</v>
      </c>
      <c r="AY136" s="20" t="s">
        <v>179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81</v>
      </c>
      <c r="BK136" s="193">
        <f>ROUND(I136*H136,2)</f>
        <v>0</v>
      </c>
      <c r="BL136" s="20" t="s">
        <v>188</v>
      </c>
      <c r="BM136" s="192" t="s">
        <v>188</v>
      </c>
    </row>
    <row r="137" spans="1:65" s="2" customFormat="1">
      <c r="A137" s="37"/>
      <c r="B137" s="38"/>
      <c r="C137" s="39"/>
      <c r="D137" s="194" t="s">
        <v>190</v>
      </c>
      <c r="E137" s="39"/>
      <c r="F137" s="195" t="s">
        <v>496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190</v>
      </c>
      <c r="AU137" s="20" t="s">
        <v>189</v>
      </c>
    </row>
    <row r="138" spans="1:65" s="13" customFormat="1">
      <c r="B138" s="199"/>
      <c r="C138" s="200"/>
      <c r="D138" s="201" t="s">
        <v>192</v>
      </c>
      <c r="E138" s="202" t="s">
        <v>19</v>
      </c>
      <c r="F138" s="203" t="s">
        <v>193</v>
      </c>
      <c r="G138" s="200"/>
      <c r="H138" s="202" t="s">
        <v>19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192</v>
      </c>
      <c r="AU138" s="209" t="s">
        <v>189</v>
      </c>
      <c r="AV138" s="13" t="s">
        <v>81</v>
      </c>
      <c r="AW138" s="13" t="s">
        <v>35</v>
      </c>
      <c r="AX138" s="13" t="s">
        <v>74</v>
      </c>
      <c r="AY138" s="209" t="s">
        <v>179</v>
      </c>
    </row>
    <row r="139" spans="1:65" s="13" customFormat="1">
      <c r="B139" s="199"/>
      <c r="C139" s="200"/>
      <c r="D139" s="201" t="s">
        <v>192</v>
      </c>
      <c r="E139" s="202" t="s">
        <v>19</v>
      </c>
      <c r="F139" s="203" t="s">
        <v>736</v>
      </c>
      <c r="G139" s="200"/>
      <c r="H139" s="202" t="s">
        <v>19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192</v>
      </c>
      <c r="AU139" s="209" t="s">
        <v>189</v>
      </c>
      <c r="AV139" s="13" t="s">
        <v>81</v>
      </c>
      <c r="AW139" s="13" t="s">
        <v>35</v>
      </c>
      <c r="AX139" s="13" t="s">
        <v>74</v>
      </c>
      <c r="AY139" s="209" t="s">
        <v>179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737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189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3" customFormat="1">
      <c r="B141" s="199"/>
      <c r="C141" s="200"/>
      <c r="D141" s="201" t="s">
        <v>192</v>
      </c>
      <c r="E141" s="202" t="s">
        <v>19</v>
      </c>
      <c r="F141" s="203" t="s">
        <v>195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192</v>
      </c>
      <c r="AU141" s="209" t="s">
        <v>189</v>
      </c>
      <c r="AV141" s="13" t="s">
        <v>81</v>
      </c>
      <c r="AW141" s="13" t="s">
        <v>35</v>
      </c>
      <c r="AX141" s="13" t="s">
        <v>74</v>
      </c>
      <c r="AY141" s="209" t="s">
        <v>179</v>
      </c>
    </row>
    <row r="142" spans="1:65" s="13" customFormat="1">
      <c r="B142" s="199"/>
      <c r="C142" s="200"/>
      <c r="D142" s="201" t="s">
        <v>192</v>
      </c>
      <c r="E142" s="202" t="s">
        <v>19</v>
      </c>
      <c r="F142" s="203" t="s">
        <v>196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192</v>
      </c>
      <c r="AU142" s="209" t="s">
        <v>189</v>
      </c>
      <c r="AV142" s="13" t="s">
        <v>81</v>
      </c>
      <c r="AW142" s="13" t="s">
        <v>35</v>
      </c>
      <c r="AX142" s="13" t="s">
        <v>74</v>
      </c>
      <c r="AY142" s="209" t="s">
        <v>179</v>
      </c>
    </row>
    <row r="143" spans="1:65" s="13" customFormat="1">
      <c r="B143" s="199"/>
      <c r="C143" s="200"/>
      <c r="D143" s="201" t="s">
        <v>192</v>
      </c>
      <c r="E143" s="202" t="s">
        <v>19</v>
      </c>
      <c r="F143" s="203" t="s">
        <v>197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192</v>
      </c>
      <c r="AU143" s="209" t="s">
        <v>189</v>
      </c>
      <c r="AV143" s="13" t="s">
        <v>81</v>
      </c>
      <c r="AW143" s="13" t="s">
        <v>35</v>
      </c>
      <c r="AX143" s="13" t="s">
        <v>74</v>
      </c>
      <c r="AY143" s="209" t="s">
        <v>179</v>
      </c>
    </row>
    <row r="144" spans="1:65" s="13" customFormat="1">
      <c r="B144" s="199"/>
      <c r="C144" s="200"/>
      <c r="D144" s="201" t="s">
        <v>192</v>
      </c>
      <c r="E144" s="202" t="s">
        <v>19</v>
      </c>
      <c r="F144" s="203" t="s">
        <v>738</v>
      </c>
      <c r="G144" s="200"/>
      <c r="H144" s="202" t="s">
        <v>19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192</v>
      </c>
      <c r="AU144" s="209" t="s">
        <v>189</v>
      </c>
      <c r="AV144" s="13" t="s">
        <v>81</v>
      </c>
      <c r="AW144" s="13" t="s">
        <v>35</v>
      </c>
      <c r="AX144" s="13" t="s">
        <v>74</v>
      </c>
      <c r="AY144" s="209" t="s">
        <v>179</v>
      </c>
    </row>
    <row r="145" spans="1:65" s="13" customFormat="1">
      <c r="B145" s="199"/>
      <c r="C145" s="200"/>
      <c r="D145" s="201" t="s">
        <v>192</v>
      </c>
      <c r="E145" s="202" t="s">
        <v>19</v>
      </c>
      <c r="F145" s="203" t="s">
        <v>498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192</v>
      </c>
      <c r="AU145" s="209" t="s">
        <v>189</v>
      </c>
      <c r="AV145" s="13" t="s">
        <v>81</v>
      </c>
      <c r="AW145" s="13" t="s">
        <v>35</v>
      </c>
      <c r="AX145" s="13" t="s">
        <v>74</v>
      </c>
      <c r="AY145" s="209" t="s">
        <v>179</v>
      </c>
    </row>
    <row r="146" spans="1:65" s="13" customFormat="1">
      <c r="B146" s="199"/>
      <c r="C146" s="200"/>
      <c r="D146" s="201" t="s">
        <v>192</v>
      </c>
      <c r="E146" s="202" t="s">
        <v>19</v>
      </c>
      <c r="F146" s="203" t="s">
        <v>198</v>
      </c>
      <c r="G146" s="200"/>
      <c r="H146" s="202" t="s">
        <v>19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192</v>
      </c>
      <c r="AU146" s="209" t="s">
        <v>189</v>
      </c>
      <c r="AV146" s="13" t="s">
        <v>81</v>
      </c>
      <c r="AW146" s="13" t="s">
        <v>35</v>
      </c>
      <c r="AX146" s="13" t="s">
        <v>74</v>
      </c>
      <c r="AY146" s="209" t="s">
        <v>179</v>
      </c>
    </row>
    <row r="147" spans="1:65" s="13" customFormat="1">
      <c r="B147" s="199"/>
      <c r="C147" s="200"/>
      <c r="D147" s="201" t="s">
        <v>192</v>
      </c>
      <c r="E147" s="202" t="s">
        <v>19</v>
      </c>
      <c r="F147" s="203" t="s">
        <v>199</v>
      </c>
      <c r="G147" s="200"/>
      <c r="H147" s="202" t="s">
        <v>19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192</v>
      </c>
      <c r="AU147" s="209" t="s">
        <v>189</v>
      </c>
      <c r="AV147" s="13" t="s">
        <v>81</v>
      </c>
      <c r="AW147" s="13" t="s">
        <v>35</v>
      </c>
      <c r="AX147" s="13" t="s">
        <v>74</v>
      </c>
      <c r="AY147" s="209" t="s">
        <v>179</v>
      </c>
    </row>
    <row r="148" spans="1:65" s="14" customFormat="1">
      <c r="B148" s="210"/>
      <c r="C148" s="211"/>
      <c r="D148" s="201" t="s">
        <v>192</v>
      </c>
      <c r="E148" s="212" t="s">
        <v>19</v>
      </c>
      <c r="F148" s="213" t="s">
        <v>740</v>
      </c>
      <c r="G148" s="211"/>
      <c r="H148" s="214">
        <v>2323.5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192</v>
      </c>
      <c r="AU148" s="220" t="s">
        <v>189</v>
      </c>
      <c r="AV148" s="14" t="s">
        <v>14</v>
      </c>
      <c r="AW148" s="14" t="s">
        <v>35</v>
      </c>
      <c r="AX148" s="14" t="s">
        <v>74</v>
      </c>
      <c r="AY148" s="220" t="s">
        <v>179</v>
      </c>
    </row>
    <row r="149" spans="1:65" s="15" customFormat="1">
      <c r="B149" s="221"/>
      <c r="C149" s="222"/>
      <c r="D149" s="201" t="s">
        <v>192</v>
      </c>
      <c r="E149" s="223" t="s">
        <v>19</v>
      </c>
      <c r="F149" s="224" t="s">
        <v>201</v>
      </c>
      <c r="G149" s="222"/>
      <c r="H149" s="225">
        <v>2323.5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192</v>
      </c>
      <c r="AU149" s="231" t="s">
        <v>189</v>
      </c>
      <c r="AV149" s="15" t="s">
        <v>188</v>
      </c>
      <c r="AW149" s="15" t="s">
        <v>35</v>
      </c>
      <c r="AX149" s="15" t="s">
        <v>81</v>
      </c>
      <c r="AY149" s="231" t="s">
        <v>179</v>
      </c>
    </row>
    <row r="150" spans="1:65" s="2" customFormat="1" ht="21.75" customHeight="1">
      <c r="A150" s="37"/>
      <c r="B150" s="38"/>
      <c r="C150" s="181" t="s">
        <v>189</v>
      </c>
      <c r="D150" s="181" t="s">
        <v>183</v>
      </c>
      <c r="E150" s="182" t="s">
        <v>741</v>
      </c>
      <c r="F150" s="183" t="s">
        <v>742</v>
      </c>
      <c r="G150" s="184" t="s">
        <v>216</v>
      </c>
      <c r="H150" s="185">
        <v>834.72</v>
      </c>
      <c r="I150" s="186"/>
      <c r="J150" s="187">
        <f>ROUND(I150*H150,2)</f>
        <v>0</v>
      </c>
      <c r="K150" s="183" t="s">
        <v>187</v>
      </c>
      <c r="L150" s="42"/>
      <c r="M150" s="188" t="s">
        <v>19</v>
      </c>
      <c r="N150" s="189" t="s">
        <v>45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188</v>
      </c>
      <c r="AT150" s="192" t="s">
        <v>183</v>
      </c>
      <c r="AU150" s="192" t="s">
        <v>189</v>
      </c>
      <c r="AY150" s="20" t="s">
        <v>179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81</v>
      </c>
      <c r="BK150" s="193">
        <f>ROUND(I150*H150,2)</f>
        <v>0</v>
      </c>
      <c r="BL150" s="20" t="s">
        <v>188</v>
      </c>
      <c r="BM150" s="192" t="s">
        <v>217</v>
      </c>
    </row>
    <row r="151" spans="1:65" s="2" customFormat="1">
      <c r="A151" s="37"/>
      <c r="B151" s="38"/>
      <c r="C151" s="39"/>
      <c r="D151" s="194" t="s">
        <v>190</v>
      </c>
      <c r="E151" s="39"/>
      <c r="F151" s="195" t="s">
        <v>743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190</v>
      </c>
      <c r="AU151" s="20" t="s">
        <v>189</v>
      </c>
    </row>
    <row r="152" spans="1:65" s="13" customFormat="1">
      <c r="B152" s="199"/>
      <c r="C152" s="200"/>
      <c r="D152" s="201" t="s">
        <v>192</v>
      </c>
      <c r="E152" s="202" t="s">
        <v>19</v>
      </c>
      <c r="F152" s="203" t="s">
        <v>193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192</v>
      </c>
      <c r="AU152" s="209" t="s">
        <v>189</v>
      </c>
      <c r="AV152" s="13" t="s">
        <v>81</v>
      </c>
      <c r="AW152" s="13" t="s">
        <v>35</v>
      </c>
      <c r="AX152" s="13" t="s">
        <v>74</v>
      </c>
      <c r="AY152" s="209" t="s">
        <v>179</v>
      </c>
    </row>
    <row r="153" spans="1:65" s="13" customFormat="1">
      <c r="B153" s="199"/>
      <c r="C153" s="200"/>
      <c r="D153" s="201" t="s">
        <v>192</v>
      </c>
      <c r="E153" s="202" t="s">
        <v>19</v>
      </c>
      <c r="F153" s="203" t="s">
        <v>736</v>
      </c>
      <c r="G153" s="200"/>
      <c r="H153" s="202" t="s">
        <v>19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192</v>
      </c>
      <c r="AU153" s="209" t="s">
        <v>189</v>
      </c>
      <c r="AV153" s="13" t="s">
        <v>81</v>
      </c>
      <c r="AW153" s="13" t="s">
        <v>35</v>
      </c>
      <c r="AX153" s="13" t="s">
        <v>74</v>
      </c>
      <c r="AY153" s="209" t="s">
        <v>179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737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189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3" customFormat="1">
      <c r="B155" s="199"/>
      <c r="C155" s="200"/>
      <c r="D155" s="201" t="s">
        <v>192</v>
      </c>
      <c r="E155" s="202" t="s">
        <v>19</v>
      </c>
      <c r="F155" s="203" t="s">
        <v>195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192</v>
      </c>
      <c r="AU155" s="209" t="s">
        <v>189</v>
      </c>
      <c r="AV155" s="13" t="s">
        <v>81</v>
      </c>
      <c r="AW155" s="13" t="s">
        <v>35</v>
      </c>
      <c r="AX155" s="13" t="s">
        <v>74</v>
      </c>
      <c r="AY155" s="209" t="s">
        <v>179</v>
      </c>
    </row>
    <row r="156" spans="1:65" s="13" customFormat="1">
      <c r="B156" s="199"/>
      <c r="C156" s="200"/>
      <c r="D156" s="201" t="s">
        <v>192</v>
      </c>
      <c r="E156" s="202" t="s">
        <v>19</v>
      </c>
      <c r="F156" s="203" t="s">
        <v>196</v>
      </c>
      <c r="G156" s="200"/>
      <c r="H156" s="202" t="s">
        <v>19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192</v>
      </c>
      <c r="AU156" s="209" t="s">
        <v>189</v>
      </c>
      <c r="AV156" s="13" t="s">
        <v>81</v>
      </c>
      <c r="AW156" s="13" t="s">
        <v>35</v>
      </c>
      <c r="AX156" s="13" t="s">
        <v>74</v>
      </c>
      <c r="AY156" s="209" t="s">
        <v>179</v>
      </c>
    </row>
    <row r="157" spans="1:65" s="13" customFormat="1">
      <c r="B157" s="199"/>
      <c r="C157" s="200"/>
      <c r="D157" s="201" t="s">
        <v>192</v>
      </c>
      <c r="E157" s="202" t="s">
        <v>19</v>
      </c>
      <c r="F157" s="203" t="s">
        <v>197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192</v>
      </c>
      <c r="AU157" s="209" t="s">
        <v>189</v>
      </c>
      <c r="AV157" s="13" t="s">
        <v>81</v>
      </c>
      <c r="AW157" s="13" t="s">
        <v>35</v>
      </c>
      <c r="AX157" s="13" t="s">
        <v>74</v>
      </c>
      <c r="AY157" s="209" t="s">
        <v>179</v>
      </c>
    </row>
    <row r="158" spans="1:65" s="13" customFormat="1">
      <c r="B158" s="199"/>
      <c r="C158" s="200"/>
      <c r="D158" s="201" t="s">
        <v>192</v>
      </c>
      <c r="E158" s="202" t="s">
        <v>19</v>
      </c>
      <c r="F158" s="203" t="s">
        <v>738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192</v>
      </c>
      <c r="AU158" s="209" t="s">
        <v>189</v>
      </c>
      <c r="AV158" s="13" t="s">
        <v>81</v>
      </c>
      <c r="AW158" s="13" t="s">
        <v>35</v>
      </c>
      <c r="AX158" s="13" t="s">
        <v>74</v>
      </c>
      <c r="AY158" s="209" t="s">
        <v>179</v>
      </c>
    </row>
    <row r="159" spans="1:65" s="13" customFormat="1">
      <c r="B159" s="199"/>
      <c r="C159" s="200"/>
      <c r="D159" s="201" t="s">
        <v>192</v>
      </c>
      <c r="E159" s="202" t="s">
        <v>19</v>
      </c>
      <c r="F159" s="203" t="s">
        <v>498</v>
      </c>
      <c r="G159" s="200"/>
      <c r="H159" s="202" t="s">
        <v>19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192</v>
      </c>
      <c r="AU159" s="209" t="s">
        <v>189</v>
      </c>
      <c r="AV159" s="13" t="s">
        <v>81</v>
      </c>
      <c r="AW159" s="13" t="s">
        <v>35</v>
      </c>
      <c r="AX159" s="13" t="s">
        <v>74</v>
      </c>
      <c r="AY159" s="209" t="s">
        <v>179</v>
      </c>
    </row>
    <row r="160" spans="1:65" s="13" customFormat="1">
      <c r="B160" s="199"/>
      <c r="C160" s="200"/>
      <c r="D160" s="201" t="s">
        <v>192</v>
      </c>
      <c r="E160" s="202" t="s">
        <v>19</v>
      </c>
      <c r="F160" s="203" t="s">
        <v>198</v>
      </c>
      <c r="G160" s="200"/>
      <c r="H160" s="202" t="s">
        <v>19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192</v>
      </c>
      <c r="AU160" s="209" t="s">
        <v>189</v>
      </c>
      <c r="AV160" s="13" t="s">
        <v>81</v>
      </c>
      <c r="AW160" s="13" t="s">
        <v>35</v>
      </c>
      <c r="AX160" s="13" t="s">
        <v>74</v>
      </c>
      <c r="AY160" s="209" t="s">
        <v>179</v>
      </c>
    </row>
    <row r="161" spans="1:65" s="13" customFormat="1">
      <c r="B161" s="199"/>
      <c r="C161" s="200"/>
      <c r="D161" s="201" t="s">
        <v>192</v>
      </c>
      <c r="E161" s="202" t="s">
        <v>19</v>
      </c>
      <c r="F161" s="203" t="s">
        <v>744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192</v>
      </c>
      <c r="AU161" s="209" t="s">
        <v>189</v>
      </c>
      <c r="AV161" s="13" t="s">
        <v>81</v>
      </c>
      <c r="AW161" s="13" t="s">
        <v>35</v>
      </c>
      <c r="AX161" s="13" t="s">
        <v>74</v>
      </c>
      <c r="AY161" s="209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745</v>
      </c>
      <c r="G162" s="211"/>
      <c r="H162" s="214">
        <v>648.9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189</v>
      </c>
      <c r="AV162" s="14" t="s">
        <v>14</v>
      </c>
      <c r="AW162" s="14" t="s">
        <v>35</v>
      </c>
      <c r="AX162" s="14" t="s">
        <v>74</v>
      </c>
      <c r="AY162" s="220" t="s">
        <v>179</v>
      </c>
    </row>
    <row r="163" spans="1:65" s="13" customFormat="1">
      <c r="B163" s="199"/>
      <c r="C163" s="200"/>
      <c r="D163" s="201" t="s">
        <v>192</v>
      </c>
      <c r="E163" s="202" t="s">
        <v>19</v>
      </c>
      <c r="F163" s="203" t="s">
        <v>746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192</v>
      </c>
      <c r="AU163" s="209" t="s">
        <v>189</v>
      </c>
      <c r="AV163" s="13" t="s">
        <v>81</v>
      </c>
      <c r="AW163" s="13" t="s">
        <v>35</v>
      </c>
      <c r="AX163" s="13" t="s">
        <v>74</v>
      </c>
      <c r="AY163" s="209" t="s">
        <v>179</v>
      </c>
    </row>
    <row r="164" spans="1:65" s="14" customFormat="1">
      <c r="B164" s="210"/>
      <c r="C164" s="211"/>
      <c r="D164" s="201" t="s">
        <v>192</v>
      </c>
      <c r="E164" s="212" t="s">
        <v>19</v>
      </c>
      <c r="F164" s="213" t="s">
        <v>747</v>
      </c>
      <c r="G164" s="211"/>
      <c r="H164" s="214">
        <v>185.82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192</v>
      </c>
      <c r="AU164" s="220" t="s">
        <v>189</v>
      </c>
      <c r="AV164" s="14" t="s">
        <v>14</v>
      </c>
      <c r="AW164" s="14" t="s">
        <v>35</v>
      </c>
      <c r="AX164" s="14" t="s">
        <v>74</v>
      </c>
      <c r="AY164" s="220" t="s">
        <v>179</v>
      </c>
    </row>
    <row r="165" spans="1:65" s="15" customFormat="1">
      <c r="B165" s="221"/>
      <c r="C165" s="222"/>
      <c r="D165" s="201" t="s">
        <v>192</v>
      </c>
      <c r="E165" s="223" t="s">
        <v>19</v>
      </c>
      <c r="F165" s="224" t="s">
        <v>201</v>
      </c>
      <c r="G165" s="222"/>
      <c r="H165" s="225">
        <v>834.72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192</v>
      </c>
      <c r="AU165" s="231" t="s">
        <v>189</v>
      </c>
      <c r="AV165" s="15" t="s">
        <v>188</v>
      </c>
      <c r="AW165" s="15" t="s">
        <v>35</v>
      </c>
      <c r="AX165" s="15" t="s">
        <v>81</v>
      </c>
      <c r="AY165" s="231" t="s">
        <v>179</v>
      </c>
    </row>
    <row r="166" spans="1:65" s="2" customFormat="1" ht="21.75" customHeight="1">
      <c r="A166" s="37"/>
      <c r="B166" s="38"/>
      <c r="C166" s="181" t="s">
        <v>188</v>
      </c>
      <c r="D166" s="181" t="s">
        <v>183</v>
      </c>
      <c r="E166" s="182" t="s">
        <v>748</v>
      </c>
      <c r="F166" s="183" t="s">
        <v>749</v>
      </c>
      <c r="G166" s="184" t="s">
        <v>216</v>
      </c>
      <c r="H166" s="185">
        <v>186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45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188</v>
      </c>
      <c r="AT166" s="192" t="s">
        <v>183</v>
      </c>
      <c r="AU166" s="192" t="s">
        <v>189</v>
      </c>
      <c r="AY166" s="20" t="s">
        <v>179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81</v>
      </c>
      <c r="BK166" s="193">
        <f>ROUND(I166*H166,2)</f>
        <v>0</v>
      </c>
      <c r="BL166" s="20" t="s">
        <v>188</v>
      </c>
      <c r="BM166" s="192" t="s">
        <v>225</v>
      </c>
    </row>
    <row r="167" spans="1:65" s="2" customFormat="1">
      <c r="A167" s="37"/>
      <c r="B167" s="38"/>
      <c r="C167" s="39"/>
      <c r="D167" s="194" t="s">
        <v>190</v>
      </c>
      <c r="E167" s="39"/>
      <c r="F167" s="195" t="s">
        <v>750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189</v>
      </c>
    </row>
    <row r="168" spans="1:65" s="13" customFormat="1">
      <c r="B168" s="199"/>
      <c r="C168" s="200"/>
      <c r="D168" s="201" t="s">
        <v>192</v>
      </c>
      <c r="E168" s="202" t="s">
        <v>19</v>
      </c>
      <c r="F168" s="203" t="s">
        <v>193</v>
      </c>
      <c r="G168" s="200"/>
      <c r="H168" s="202" t="s">
        <v>19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192</v>
      </c>
      <c r="AU168" s="209" t="s">
        <v>189</v>
      </c>
      <c r="AV168" s="13" t="s">
        <v>81</v>
      </c>
      <c r="AW168" s="13" t="s">
        <v>35</v>
      </c>
      <c r="AX168" s="13" t="s">
        <v>74</v>
      </c>
      <c r="AY168" s="209" t="s">
        <v>179</v>
      </c>
    </row>
    <row r="169" spans="1:65" s="13" customFormat="1">
      <c r="B169" s="199"/>
      <c r="C169" s="200"/>
      <c r="D169" s="201" t="s">
        <v>192</v>
      </c>
      <c r="E169" s="202" t="s">
        <v>19</v>
      </c>
      <c r="F169" s="203" t="s">
        <v>736</v>
      </c>
      <c r="G169" s="200"/>
      <c r="H169" s="202" t="s">
        <v>19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192</v>
      </c>
      <c r="AU169" s="209" t="s">
        <v>189</v>
      </c>
      <c r="AV169" s="13" t="s">
        <v>81</v>
      </c>
      <c r="AW169" s="13" t="s">
        <v>35</v>
      </c>
      <c r="AX169" s="13" t="s">
        <v>74</v>
      </c>
      <c r="AY169" s="209" t="s">
        <v>179</v>
      </c>
    </row>
    <row r="170" spans="1:65" s="13" customFormat="1">
      <c r="B170" s="199"/>
      <c r="C170" s="200"/>
      <c r="D170" s="201" t="s">
        <v>192</v>
      </c>
      <c r="E170" s="202" t="s">
        <v>19</v>
      </c>
      <c r="F170" s="203" t="s">
        <v>737</v>
      </c>
      <c r="G170" s="200"/>
      <c r="H170" s="202" t="s">
        <v>19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192</v>
      </c>
      <c r="AU170" s="209" t="s">
        <v>189</v>
      </c>
      <c r="AV170" s="13" t="s">
        <v>81</v>
      </c>
      <c r="AW170" s="13" t="s">
        <v>35</v>
      </c>
      <c r="AX170" s="13" t="s">
        <v>74</v>
      </c>
      <c r="AY170" s="209" t="s">
        <v>179</v>
      </c>
    </row>
    <row r="171" spans="1:65" s="13" customFormat="1">
      <c r="B171" s="199"/>
      <c r="C171" s="200"/>
      <c r="D171" s="201" t="s">
        <v>192</v>
      </c>
      <c r="E171" s="202" t="s">
        <v>19</v>
      </c>
      <c r="F171" s="203" t="s">
        <v>195</v>
      </c>
      <c r="G171" s="200"/>
      <c r="H171" s="202" t="s">
        <v>19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192</v>
      </c>
      <c r="AU171" s="209" t="s">
        <v>189</v>
      </c>
      <c r="AV171" s="13" t="s">
        <v>81</v>
      </c>
      <c r="AW171" s="13" t="s">
        <v>35</v>
      </c>
      <c r="AX171" s="13" t="s">
        <v>74</v>
      </c>
      <c r="AY171" s="209" t="s">
        <v>179</v>
      </c>
    </row>
    <row r="172" spans="1:65" s="13" customFormat="1">
      <c r="B172" s="199"/>
      <c r="C172" s="200"/>
      <c r="D172" s="201" t="s">
        <v>192</v>
      </c>
      <c r="E172" s="202" t="s">
        <v>19</v>
      </c>
      <c r="F172" s="203" t="s">
        <v>196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192</v>
      </c>
      <c r="AU172" s="209" t="s">
        <v>189</v>
      </c>
      <c r="AV172" s="13" t="s">
        <v>81</v>
      </c>
      <c r="AW172" s="13" t="s">
        <v>35</v>
      </c>
      <c r="AX172" s="13" t="s">
        <v>74</v>
      </c>
      <c r="AY172" s="209" t="s">
        <v>179</v>
      </c>
    </row>
    <row r="173" spans="1:65" s="13" customFormat="1">
      <c r="B173" s="199"/>
      <c r="C173" s="200"/>
      <c r="D173" s="201" t="s">
        <v>192</v>
      </c>
      <c r="E173" s="202" t="s">
        <v>19</v>
      </c>
      <c r="F173" s="203" t="s">
        <v>197</v>
      </c>
      <c r="G173" s="200"/>
      <c r="H173" s="202" t="s">
        <v>19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192</v>
      </c>
      <c r="AU173" s="209" t="s">
        <v>189</v>
      </c>
      <c r="AV173" s="13" t="s">
        <v>81</v>
      </c>
      <c r="AW173" s="13" t="s">
        <v>35</v>
      </c>
      <c r="AX173" s="13" t="s">
        <v>74</v>
      </c>
      <c r="AY173" s="209" t="s">
        <v>179</v>
      </c>
    </row>
    <row r="174" spans="1:65" s="13" customFormat="1">
      <c r="B174" s="199"/>
      <c r="C174" s="200"/>
      <c r="D174" s="201" t="s">
        <v>192</v>
      </c>
      <c r="E174" s="202" t="s">
        <v>19</v>
      </c>
      <c r="F174" s="203" t="s">
        <v>738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192</v>
      </c>
      <c r="AU174" s="209" t="s">
        <v>189</v>
      </c>
      <c r="AV174" s="13" t="s">
        <v>81</v>
      </c>
      <c r="AW174" s="13" t="s">
        <v>35</v>
      </c>
      <c r="AX174" s="13" t="s">
        <v>74</v>
      </c>
      <c r="AY174" s="209" t="s">
        <v>179</v>
      </c>
    </row>
    <row r="175" spans="1:65" s="13" customFormat="1">
      <c r="B175" s="199"/>
      <c r="C175" s="200"/>
      <c r="D175" s="201" t="s">
        <v>192</v>
      </c>
      <c r="E175" s="202" t="s">
        <v>19</v>
      </c>
      <c r="F175" s="203" t="s">
        <v>498</v>
      </c>
      <c r="G175" s="200"/>
      <c r="H175" s="202" t="s">
        <v>19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192</v>
      </c>
      <c r="AU175" s="209" t="s">
        <v>189</v>
      </c>
      <c r="AV175" s="13" t="s">
        <v>81</v>
      </c>
      <c r="AW175" s="13" t="s">
        <v>35</v>
      </c>
      <c r="AX175" s="13" t="s">
        <v>74</v>
      </c>
      <c r="AY175" s="209" t="s">
        <v>179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198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189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3" customFormat="1">
      <c r="B177" s="199"/>
      <c r="C177" s="200"/>
      <c r="D177" s="201" t="s">
        <v>192</v>
      </c>
      <c r="E177" s="202" t="s">
        <v>19</v>
      </c>
      <c r="F177" s="203" t="s">
        <v>199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192</v>
      </c>
      <c r="AU177" s="209" t="s">
        <v>189</v>
      </c>
      <c r="AV177" s="13" t="s">
        <v>81</v>
      </c>
      <c r="AW177" s="13" t="s">
        <v>35</v>
      </c>
      <c r="AX177" s="13" t="s">
        <v>74</v>
      </c>
      <c r="AY177" s="209" t="s">
        <v>179</v>
      </c>
    </row>
    <row r="178" spans="1:65" s="13" customFormat="1">
      <c r="B178" s="199"/>
      <c r="C178" s="200"/>
      <c r="D178" s="201" t="s">
        <v>192</v>
      </c>
      <c r="E178" s="202" t="s">
        <v>19</v>
      </c>
      <c r="F178" s="203" t="s">
        <v>751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192</v>
      </c>
      <c r="AU178" s="209" t="s">
        <v>189</v>
      </c>
      <c r="AV178" s="13" t="s">
        <v>81</v>
      </c>
      <c r="AW178" s="13" t="s">
        <v>35</v>
      </c>
      <c r="AX178" s="13" t="s">
        <v>74</v>
      </c>
      <c r="AY178" s="209" t="s">
        <v>179</v>
      </c>
    </row>
    <row r="179" spans="1:65" s="14" customFormat="1">
      <c r="B179" s="210"/>
      <c r="C179" s="211"/>
      <c r="D179" s="201" t="s">
        <v>192</v>
      </c>
      <c r="E179" s="212" t="s">
        <v>19</v>
      </c>
      <c r="F179" s="213" t="s">
        <v>752</v>
      </c>
      <c r="G179" s="211"/>
      <c r="H179" s="214">
        <v>186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192</v>
      </c>
      <c r="AU179" s="220" t="s">
        <v>189</v>
      </c>
      <c r="AV179" s="14" t="s">
        <v>14</v>
      </c>
      <c r="AW179" s="14" t="s">
        <v>35</v>
      </c>
      <c r="AX179" s="14" t="s">
        <v>74</v>
      </c>
      <c r="AY179" s="220" t="s">
        <v>179</v>
      </c>
    </row>
    <row r="180" spans="1:65" s="15" customFormat="1">
      <c r="B180" s="221"/>
      <c r="C180" s="222"/>
      <c r="D180" s="201" t="s">
        <v>192</v>
      </c>
      <c r="E180" s="223" t="s">
        <v>19</v>
      </c>
      <c r="F180" s="224" t="s">
        <v>201</v>
      </c>
      <c r="G180" s="222"/>
      <c r="H180" s="225">
        <v>186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192</v>
      </c>
      <c r="AU180" s="231" t="s">
        <v>189</v>
      </c>
      <c r="AV180" s="15" t="s">
        <v>188</v>
      </c>
      <c r="AW180" s="15" t="s">
        <v>35</v>
      </c>
      <c r="AX180" s="15" t="s">
        <v>81</v>
      </c>
      <c r="AY180" s="231" t="s">
        <v>179</v>
      </c>
    </row>
    <row r="181" spans="1:65" s="12" customFormat="1" ht="20.85" customHeight="1">
      <c r="B181" s="165"/>
      <c r="C181" s="166"/>
      <c r="D181" s="167" t="s">
        <v>73</v>
      </c>
      <c r="E181" s="179" t="s">
        <v>220</v>
      </c>
      <c r="F181" s="179" t="s">
        <v>221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SUM(P182:P212)</f>
        <v>0</v>
      </c>
      <c r="Q181" s="173"/>
      <c r="R181" s="174">
        <f>SUM(R182:R212)</f>
        <v>0</v>
      </c>
      <c r="S181" s="173"/>
      <c r="T181" s="175">
        <f>SUM(T182:T212)</f>
        <v>0</v>
      </c>
      <c r="AR181" s="176" t="s">
        <v>81</v>
      </c>
      <c r="AT181" s="177" t="s">
        <v>73</v>
      </c>
      <c r="AU181" s="177" t="s">
        <v>14</v>
      </c>
      <c r="AY181" s="176" t="s">
        <v>179</v>
      </c>
      <c r="BK181" s="178">
        <f>SUM(BK182:BK212)</f>
        <v>0</v>
      </c>
    </row>
    <row r="182" spans="1:65" s="2" customFormat="1" ht="16.5" customHeight="1">
      <c r="A182" s="37"/>
      <c r="B182" s="38"/>
      <c r="C182" s="181" t="s">
        <v>222</v>
      </c>
      <c r="D182" s="181" t="s">
        <v>183</v>
      </c>
      <c r="E182" s="182" t="s">
        <v>504</v>
      </c>
      <c r="F182" s="183" t="s">
        <v>505</v>
      </c>
      <c r="G182" s="184" t="s">
        <v>204</v>
      </c>
      <c r="H182" s="185">
        <v>8</v>
      </c>
      <c r="I182" s="186"/>
      <c r="J182" s="187">
        <f>ROUND(I182*H182,2)</f>
        <v>0</v>
      </c>
      <c r="K182" s="183" t="s">
        <v>187</v>
      </c>
      <c r="L182" s="42"/>
      <c r="M182" s="188" t="s">
        <v>19</v>
      </c>
      <c r="N182" s="189" t="s">
        <v>45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188</v>
      </c>
      <c r="AT182" s="192" t="s">
        <v>183</v>
      </c>
      <c r="AU182" s="192" t="s">
        <v>189</v>
      </c>
      <c r="AY182" s="20" t="s">
        <v>179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81</v>
      </c>
      <c r="BK182" s="193">
        <f>ROUND(I182*H182,2)</f>
        <v>0</v>
      </c>
      <c r="BL182" s="20" t="s">
        <v>188</v>
      </c>
      <c r="BM182" s="192" t="s">
        <v>207</v>
      </c>
    </row>
    <row r="183" spans="1:65" s="2" customFormat="1">
      <c r="A183" s="37"/>
      <c r="B183" s="38"/>
      <c r="C183" s="39"/>
      <c r="D183" s="194" t="s">
        <v>190</v>
      </c>
      <c r="E183" s="39"/>
      <c r="F183" s="195" t="s">
        <v>507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190</v>
      </c>
      <c r="AU183" s="20" t="s">
        <v>189</v>
      </c>
    </row>
    <row r="184" spans="1:65" s="14" customFormat="1">
      <c r="B184" s="210"/>
      <c r="C184" s="211"/>
      <c r="D184" s="201" t="s">
        <v>192</v>
      </c>
      <c r="E184" s="212" t="s">
        <v>19</v>
      </c>
      <c r="F184" s="213" t="s">
        <v>508</v>
      </c>
      <c r="G184" s="211"/>
      <c r="H184" s="214">
        <v>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192</v>
      </c>
      <c r="AU184" s="220" t="s">
        <v>189</v>
      </c>
      <c r="AV184" s="14" t="s">
        <v>14</v>
      </c>
      <c r="AW184" s="14" t="s">
        <v>35</v>
      </c>
      <c r="AX184" s="14" t="s">
        <v>74</v>
      </c>
      <c r="AY184" s="220" t="s">
        <v>179</v>
      </c>
    </row>
    <row r="185" spans="1:65" s="15" customFormat="1">
      <c r="B185" s="221"/>
      <c r="C185" s="222"/>
      <c r="D185" s="201" t="s">
        <v>192</v>
      </c>
      <c r="E185" s="223" t="s">
        <v>19</v>
      </c>
      <c r="F185" s="224" t="s">
        <v>201</v>
      </c>
      <c r="G185" s="222"/>
      <c r="H185" s="225">
        <v>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192</v>
      </c>
      <c r="AU185" s="231" t="s">
        <v>189</v>
      </c>
      <c r="AV185" s="15" t="s">
        <v>188</v>
      </c>
      <c r="AW185" s="15" t="s">
        <v>35</v>
      </c>
      <c r="AX185" s="15" t="s">
        <v>81</v>
      </c>
      <c r="AY185" s="231" t="s">
        <v>179</v>
      </c>
    </row>
    <row r="186" spans="1:65" s="2" customFormat="1" ht="24.2" customHeight="1">
      <c r="A186" s="37"/>
      <c r="B186" s="38"/>
      <c r="C186" s="181" t="s">
        <v>211</v>
      </c>
      <c r="D186" s="181" t="s">
        <v>183</v>
      </c>
      <c r="E186" s="182" t="s">
        <v>509</v>
      </c>
      <c r="F186" s="183" t="s">
        <v>510</v>
      </c>
      <c r="G186" s="184" t="s">
        <v>216</v>
      </c>
      <c r="H186" s="185">
        <v>4.2</v>
      </c>
      <c r="I186" s="186"/>
      <c r="J186" s="187">
        <f>ROUND(I186*H186,2)</f>
        <v>0</v>
      </c>
      <c r="K186" s="183" t="s">
        <v>187</v>
      </c>
      <c r="L186" s="42"/>
      <c r="M186" s="188" t="s">
        <v>19</v>
      </c>
      <c r="N186" s="189" t="s">
        <v>45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188</v>
      </c>
      <c r="AT186" s="192" t="s">
        <v>183</v>
      </c>
      <c r="AU186" s="192" t="s">
        <v>189</v>
      </c>
      <c r="AY186" s="20" t="s">
        <v>179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81</v>
      </c>
      <c r="BK186" s="193">
        <f>ROUND(I186*H186,2)</f>
        <v>0</v>
      </c>
      <c r="BL186" s="20" t="s">
        <v>188</v>
      </c>
      <c r="BM186" s="192" t="s">
        <v>288</v>
      </c>
    </row>
    <row r="187" spans="1:65" s="2" customFormat="1">
      <c r="A187" s="37"/>
      <c r="B187" s="38"/>
      <c r="C187" s="39"/>
      <c r="D187" s="194" t="s">
        <v>190</v>
      </c>
      <c r="E187" s="39"/>
      <c r="F187" s="195" t="s">
        <v>512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190</v>
      </c>
      <c r="AU187" s="20" t="s">
        <v>189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193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189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3" customFormat="1">
      <c r="B189" s="199"/>
      <c r="C189" s="200"/>
      <c r="D189" s="201" t="s">
        <v>192</v>
      </c>
      <c r="E189" s="202" t="s">
        <v>19</v>
      </c>
      <c r="F189" s="203" t="s">
        <v>736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189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3" customFormat="1">
      <c r="B190" s="199"/>
      <c r="C190" s="200"/>
      <c r="D190" s="201" t="s">
        <v>192</v>
      </c>
      <c r="E190" s="202" t="s">
        <v>19</v>
      </c>
      <c r="F190" s="203" t="s">
        <v>737</v>
      </c>
      <c r="G190" s="200"/>
      <c r="H190" s="202" t="s">
        <v>19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192</v>
      </c>
      <c r="AU190" s="209" t="s">
        <v>189</v>
      </c>
      <c r="AV190" s="13" t="s">
        <v>81</v>
      </c>
      <c r="AW190" s="13" t="s">
        <v>35</v>
      </c>
      <c r="AX190" s="13" t="s">
        <v>74</v>
      </c>
      <c r="AY190" s="209" t="s">
        <v>179</v>
      </c>
    </row>
    <row r="191" spans="1:65" s="13" customFormat="1">
      <c r="B191" s="199"/>
      <c r="C191" s="200"/>
      <c r="D191" s="201" t="s">
        <v>192</v>
      </c>
      <c r="E191" s="202" t="s">
        <v>19</v>
      </c>
      <c r="F191" s="203" t="s">
        <v>195</v>
      </c>
      <c r="G191" s="200"/>
      <c r="H191" s="202" t="s">
        <v>19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192</v>
      </c>
      <c r="AU191" s="209" t="s">
        <v>189</v>
      </c>
      <c r="AV191" s="13" t="s">
        <v>81</v>
      </c>
      <c r="AW191" s="13" t="s">
        <v>35</v>
      </c>
      <c r="AX191" s="13" t="s">
        <v>74</v>
      </c>
      <c r="AY191" s="209" t="s">
        <v>179</v>
      </c>
    </row>
    <row r="192" spans="1:65" s="13" customFormat="1">
      <c r="B192" s="199"/>
      <c r="C192" s="200"/>
      <c r="D192" s="201" t="s">
        <v>192</v>
      </c>
      <c r="E192" s="202" t="s">
        <v>19</v>
      </c>
      <c r="F192" s="203" t="s">
        <v>196</v>
      </c>
      <c r="G192" s="200"/>
      <c r="H192" s="202" t="s">
        <v>19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192</v>
      </c>
      <c r="AU192" s="209" t="s">
        <v>189</v>
      </c>
      <c r="AV192" s="13" t="s">
        <v>81</v>
      </c>
      <c r="AW192" s="13" t="s">
        <v>35</v>
      </c>
      <c r="AX192" s="13" t="s">
        <v>74</v>
      </c>
      <c r="AY192" s="209" t="s">
        <v>179</v>
      </c>
    </row>
    <row r="193" spans="1:65" s="13" customFormat="1">
      <c r="B193" s="199"/>
      <c r="C193" s="200"/>
      <c r="D193" s="201" t="s">
        <v>192</v>
      </c>
      <c r="E193" s="202" t="s">
        <v>19</v>
      </c>
      <c r="F193" s="203" t="s">
        <v>197</v>
      </c>
      <c r="G193" s="200"/>
      <c r="H193" s="202" t="s">
        <v>19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192</v>
      </c>
      <c r="AU193" s="209" t="s">
        <v>189</v>
      </c>
      <c r="AV193" s="13" t="s">
        <v>81</v>
      </c>
      <c r="AW193" s="13" t="s">
        <v>35</v>
      </c>
      <c r="AX193" s="13" t="s">
        <v>74</v>
      </c>
      <c r="AY193" s="209" t="s">
        <v>179</v>
      </c>
    </row>
    <row r="194" spans="1:65" s="13" customFormat="1">
      <c r="B194" s="199"/>
      <c r="C194" s="200"/>
      <c r="D194" s="201" t="s">
        <v>192</v>
      </c>
      <c r="E194" s="202" t="s">
        <v>19</v>
      </c>
      <c r="F194" s="203" t="s">
        <v>738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192</v>
      </c>
      <c r="AU194" s="209" t="s">
        <v>189</v>
      </c>
      <c r="AV194" s="13" t="s">
        <v>81</v>
      </c>
      <c r="AW194" s="13" t="s">
        <v>35</v>
      </c>
      <c r="AX194" s="13" t="s">
        <v>74</v>
      </c>
      <c r="AY194" s="209" t="s">
        <v>179</v>
      </c>
    </row>
    <row r="195" spans="1:65" s="13" customFormat="1">
      <c r="B195" s="199"/>
      <c r="C195" s="200"/>
      <c r="D195" s="201" t="s">
        <v>192</v>
      </c>
      <c r="E195" s="202" t="s">
        <v>19</v>
      </c>
      <c r="F195" s="203" t="s">
        <v>498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189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1:65" s="13" customFormat="1">
      <c r="B196" s="199"/>
      <c r="C196" s="200"/>
      <c r="D196" s="201" t="s">
        <v>192</v>
      </c>
      <c r="E196" s="202" t="s">
        <v>19</v>
      </c>
      <c r="F196" s="203" t="s">
        <v>198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192</v>
      </c>
      <c r="AU196" s="209" t="s">
        <v>189</v>
      </c>
      <c r="AV196" s="13" t="s">
        <v>81</v>
      </c>
      <c r="AW196" s="13" t="s">
        <v>35</v>
      </c>
      <c r="AX196" s="13" t="s">
        <v>74</v>
      </c>
      <c r="AY196" s="209" t="s">
        <v>179</v>
      </c>
    </row>
    <row r="197" spans="1:65" s="14" customFormat="1">
      <c r="B197" s="210"/>
      <c r="C197" s="211"/>
      <c r="D197" s="201" t="s">
        <v>192</v>
      </c>
      <c r="E197" s="212" t="s">
        <v>19</v>
      </c>
      <c r="F197" s="213" t="s">
        <v>513</v>
      </c>
      <c r="G197" s="211"/>
      <c r="H197" s="214">
        <v>4.2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192</v>
      </c>
      <c r="AU197" s="220" t="s">
        <v>189</v>
      </c>
      <c r="AV197" s="14" t="s">
        <v>14</v>
      </c>
      <c r="AW197" s="14" t="s">
        <v>35</v>
      </c>
      <c r="AX197" s="14" t="s">
        <v>74</v>
      </c>
      <c r="AY197" s="220" t="s">
        <v>179</v>
      </c>
    </row>
    <row r="198" spans="1:65" s="15" customFormat="1">
      <c r="B198" s="221"/>
      <c r="C198" s="222"/>
      <c r="D198" s="201" t="s">
        <v>192</v>
      </c>
      <c r="E198" s="223" t="s">
        <v>19</v>
      </c>
      <c r="F198" s="224" t="s">
        <v>201</v>
      </c>
      <c r="G198" s="222"/>
      <c r="H198" s="225">
        <v>4.2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192</v>
      </c>
      <c r="AU198" s="231" t="s">
        <v>189</v>
      </c>
      <c r="AV198" s="15" t="s">
        <v>188</v>
      </c>
      <c r="AW198" s="15" t="s">
        <v>35</v>
      </c>
      <c r="AX198" s="15" t="s">
        <v>81</v>
      </c>
      <c r="AY198" s="231" t="s">
        <v>179</v>
      </c>
    </row>
    <row r="199" spans="1:65" s="2" customFormat="1" ht="16.5" customHeight="1">
      <c r="A199" s="37"/>
      <c r="B199" s="38"/>
      <c r="C199" s="181" t="s">
        <v>240</v>
      </c>
      <c r="D199" s="181" t="s">
        <v>183</v>
      </c>
      <c r="E199" s="182" t="s">
        <v>753</v>
      </c>
      <c r="F199" s="183" t="s">
        <v>754</v>
      </c>
      <c r="G199" s="184" t="s">
        <v>216</v>
      </c>
      <c r="H199" s="185">
        <v>30</v>
      </c>
      <c r="I199" s="186"/>
      <c r="J199" s="187">
        <f>ROUND(I199*H199,2)</f>
        <v>0</v>
      </c>
      <c r="K199" s="183" t="s">
        <v>187</v>
      </c>
      <c r="L199" s="42"/>
      <c r="M199" s="188" t="s">
        <v>19</v>
      </c>
      <c r="N199" s="189" t="s">
        <v>45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188</v>
      </c>
      <c r="AT199" s="192" t="s">
        <v>183</v>
      </c>
      <c r="AU199" s="192" t="s">
        <v>189</v>
      </c>
      <c r="AY199" s="20" t="s">
        <v>179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81</v>
      </c>
      <c r="BK199" s="193">
        <f>ROUND(I199*H199,2)</f>
        <v>0</v>
      </c>
      <c r="BL199" s="20" t="s">
        <v>188</v>
      </c>
      <c r="BM199" s="192" t="s">
        <v>229</v>
      </c>
    </row>
    <row r="200" spans="1:65" s="2" customFormat="1">
      <c r="A200" s="37"/>
      <c r="B200" s="38"/>
      <c r="C200" s="39"/>
      <c r="D200" s="194" t="s">
        <v>190</v>
      </c>
      <c r="E200" s="39"/>
      <c r="F200" s="195" t="s">
        <v>755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190</v>
      </c>
      <c r="AU200" s="20" t="s">
        <v>189</v>
      </c>
    </row>
    <row r="201" spans="1:65" s="13" customFormat="1">
      <c r="B201" s="199"/>
      <c r="C201" s="200"/>
      <c r="D201" s="201" t="s">
        <v>192</v>
      </c>
      <c r="E201" s="202" t="s">
        <v>19</v>
      </c>
      <c r="F201" s="203" t="s">
        <v>193</v>
      </c>
      <c r="G201" s="200"/>
      <c r="H201" s="202" t="s">
        <v>19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192</v>
      </c>
      <c r="AU201" s="209" t="s">
        <v>189</v>
      </c>
      <c r="AV201" s="13" t="s">
        <v>81</v>
      </c>
      <c r="AW201" s="13" t="s">
        <v>35</v>
      </c>
      <c r="AX201" s="13" t="s">
        <v>74</v>
      </c>
      <c r="AY201" s="209" t="s">
        <v>179</v>
      </c>
    </row>
    <row r="202" spans="1:65" s="13" customFormat="1">
      <c r="B202" s="199"/>
      <c r="C202" s="200"/>
      <c r="D202" s="201" t="s">
        <v>192</v>
      </c>
      <c r="E202" s="202" t="s">
        <v>19</v>
      </c>
      <c r="F202" s="203" t="s">
        <v>736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192</v>
      </c>
      <c r="AU202" s="209" t="s">
        <v>189</v>
      </c>
      <c r="AV202" s="13" t="s">
        <v>81</v>
      </c>
      <c r="AW202" s="13" t="s">
        <v>35</v>
      </c>
      <c r="AX202" s="13" t="s">
        <v>74</v>
      </c>
      <c r="AY202" s="209" t="s">
        <v>179</v>
      </c>
    </row>
    <row r="203" spans="1:65" s="13" customFormat="1">
      <c r="B203" s="199"/>
      <c r="C203" s="200"/>
      <c r="D203" s="201" t="s">
        <v>192</v>
      </c>
      <c r="E203" s="202" t="s">
        <v>19</v>
      </c>
      <c r="F203" s="203" t="s">
        <v>737</v>
      </c>
      <c r="G203" s="200"/>
      <c r="H203" s="202" t="s">
        <v>19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192</v>
      </c>
      <c r="AU203" s="209" t="s">
        <v>189</v>
      </c>
      <c r="AV203" s="13" t="s">
        <v>81</v>
      </c>
      <c r="AW203" s="13" t="s">
        <v>35</v>
      </c>
      <c r="AX203" s="13" t="s">
        <v>74</v>
      </c>
      <c r="AY203" s="209" t="s">
        <v>179</v>
      </c>
    </row>
    <row r="204" spans="1:65" s="13" customFormat="1">
      <c r="B204" s="199"/>
      <c r="C204" s="200"/>
      <c r="D204" s="201" t="s">
        <v>192</v>
      </c>
      <c r="E204" s="202" t="s">
        <v>19</v>
      </c>
      <c r="F204" s="203" t="s">
        <v>195</v>
      </c>
      <c r="G204" s="200"/>
      <c r="H204" s="202" t="s">
        <v>19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192</v>
      </c>
      <c r="AU204" s="209" t="s">
        <v>189</v>
      </c>
      <c r="AV204" s="13" t="s">
        <v>81</v>
      </c>
      <c r="AW204" s="13" t="s">
        <v>35</v>
      </c>
      <c r="AX204" s="13" t="s">
        <v>74</v>
      </c>
      <c r="AY204" s="209" t="s">
        <v>179</v>
      </c>
    </row>
    <row r="205" spans="1:65" s="13" customFormat="1">
      <c r="B205" s="199"/>
      <c r="C205" s="200"/>
      <c r="D205" s="201" t="s">
        <v>192</v>
      </c>
      <c r="E205" s="202" t="s">
        <v>19</v>
      </c>
      <c r="F205" s="203" t="s">
        <v>196</v>
      </c>
      <c r="G205" s="200"/>
      <c r="H205" s="202" t="s">
        <v>19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192</v>
      </c>
      <c r="AU205" s="209" t="s">
        <v>189</v>
      </c>
      <c r="AV205" s="13" t="s">
        <v>81</v>
      </c>
      <c r="AW205" s="13" t="s">
        <v>35</v>
      </c>
      <c r="AX205" s="13" t="s">
        <v>74</v>
      </c>
      <c r="AY205" s="209" t="s">
        <v>179</v>
      </c>
    </row>
    <row r="206" spans="1:65" s="13" customFormat="1">
      <c r="B206" s="199"/>
      <c r="C206" s="200"/>
      <c r="D206" s="201" t="s">
        <v>192</v>
      </c>
      <c r="E206" s="202" t="s">
        <v>19</v>
      </c>
      <c r="F206" s="203" t="s">
        <v>197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192</v>
      </c>
      <c r="AU206" s="209" t="s">
        <v>189</v>
      </c>
      <c r="AV206" s="13" t="s">
        <v>81</v>
      </c>
      <c r="AW206" s="13" t="s">
        <v>35</v>
      </c>
      <c r="AX206" s="13" t="s">
        <v>74</v>
      </c>
      <c r="AY206" s="209" t="s">
        <v>179</v>
      </c>
    </row>
    <row r="207" spans="1:65" s="13" customFormat="1">
      <c r="B207" s="199"/>
      <c r="C207" s="200"/>
      <c r="D207" s="201" t="s">
        <v>192</v>
      </c>
      <c r="E207" s="202" t="s">
        <v>19</v>
      </c>
      <c r="F207" s="203" t="s">
        <v>738</v>
      </c>
      <c r="G207" s="200"/>
      <c r="H207" s="202" t="s">
        <v>19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192</v>
      </c>
      <c r="AU207" s="209" t="s">
        <v>189</v>
      </c>
      <c r="AV207" s="13" t="s">
        <v>81</v>
      </c>
      <c r="AW207" s="13" t="s">
        <v>35</v>
      </c>
      <c r="AX207" s="13" t="s">
        <v>74</v>
      </c>
      <c r="AY207" s="209" t="s">
        <v>179</v>
      </c>
    </row>
    <row r="208" spans="1:65" s="13" customFormat="1">
      <c r="B208" s="199"/>
      <c r="C208" s="200"/>
      <c r="D208" s="201" t="s">
        <v>192</v>
      </c>
      <c r="E208" s="202" t="s">
        <v>19</v>
      </c>
      <c r="F208" s="203" t="s">
        <v>498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192</v>
      </c>
      <c r="AU208" s="209" t="s">
        <v>189</v>
      </c>
      <c r="AV208" s="13" t="s">
        <v>81</v>
      </c>
      <c r="AW208" s="13" t="s">
        <v>35</v>
      </c>
      <c r="AX208" s="13" t="s">
        <v>74</v>
      </c>
      <c r="AY208" s="209" t="s">
        <v>179</v>
      </c>
    </row>
    <row r="209" spans="1:65" s="13" customFormat="1">
      <c r="B209" s="199"/>
      <c r="C209" s="200"/>
      <c r="D209" s="201" t="s">
        <v>192</v>
      </c>
      <c r="E209" s="202" t="s">
        <v>19</v>
      </c>
      <c r="F209" s="203" t="s">
        <v>198</v>
      </c>
      <c r="G209" s="200"/>
      <c r="H209" s="202" t="s">
        <v>19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192</v>
      </c>
      <c r="AU209" s="209" t="s">
        <v>189</v>
      </c>
      <c r="AV209" s="13" t="s">
        <v>81</v>
      </c>
      <c r="AW209" s="13" t="s">
        <v>35</v>
      </c>
      <c r="AX209" s="13" t="s">
        <v>74</v>
      </c>
      <c r="AY209" s="209" t="s">
        <v>179</v>
      </c>
    </row>
    <row r="210" spans="1:65" s="13" customFormat="1">
      <c r="B210" s="199"/>
      <c r="C210" s="200"/>
      <c r="D210" s="201" t="s">
        <v>192</v>
      </c>
      <c r="E210" s="202" t="s">
        <v>19</v>
      </c>
      <c r="F210" s="203" t="s">
        <v>756</v>
      </c>
      <c r="G210" s="200"/>
      <c r="H210" s="202" t="s">
        <v>19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192</v>
      </c>
      <c r="AU210" s="209" t="s">
        <v>189</v>
      </c>
      <c r="AV210" s="13" t="s">
        <v>81</v>
      </c>
      <c r="AW210" s="13" t="s">
        <v>35</v>
      </c>
      <c r="AX210" s="13" t="s">
        <v>74</v>
      </c>
      <c r="AY210" s="209" t="s">
        <v>179</v>
      </c>
    </row>
    <row r="211" spans="1:65" s="14" customFormat="1">
      <c r="B211" s="210"/>
      <c r="C211" s="211"/>
      <c r="D211" s="201" t="s">
        <v>192</v>
      </c>
      <c r="E211" s="212" t="s">
        <v>19</v>
      </c>
      <c r="F211" s="213" t="s">
        <v>757</v>
      </c>
      <c r="G211" s="211"/>
      <c r="H211" s="214">
        <v>30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192</v>
      </c>
      <c r="AU211" s="220" t="s">
        <v>189</v>
      </c>
      <c r="AV211" s="14" t="s">
        <v>14</v>
      </c>
      <c r="AW211" s="14" t="s">
        <v>35</v>
      </c>
      <c r="AX211" s="14" t="s">
        <v>74</v>
      </c>
      <c r="AY211" s="220" t="s">
        <v>179</v>
      </c>
    </row>
    <row r="212" spans="1:65" s="15" customFormat="1">
      <c r="B212" s="221"/>
      <c r="C212" s="222"/>
      <c r="D212" s="201" t="s">
        <v>192</v>
      </c>
      <c r="E212" s="223" t="s">
        <v>19</v>
      </c>
      <c r="F212" s="224" t="s">
        <v>201</v>
      </c>
      <c r="G212" s="222"/>
      <c r="H212" s="225">
        <v>30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192</v>
      </c>
      <c r="AU212" s="231" t="s">
        <v>189</v>
      </c>
      <c r="AV212" s="15" t="s">
        <v>188</v>
      </c>
      <c r="AW212" s="15" t="s">
        <v>35</v>
      </c>
      <c r="AX212" s="15" t="s">
        <v>81</v>
      </c>
      <c r="AY212" s="231" t="s">
        <v>179</v>
      </c>
    </row>
    <row r="213" spans="1:65" s="12" customFormat="1" ht="20.85" customHeight="1">
      <c r="B213" s="165"/>
      <c r="C213" s="166"/>
      <c r="D213" s="167" t="s">
        <v>73</v>
      </c>
      <c r="E213" s="179" t="s">
        <v>229</v>
      </c>
      <c r="F213" s="179" t="s">
        <v>230</v>
      </c>
      <c r="G213" s="166"/>
      <c r="H213" s="166"/>
      <c r="I213" s="169"/>
      <c r="J213" s="180">
        <f>BK213</f>
        <v>0</v>
      </c>
      <c r="K213" s="166"/>
      <c r="L213" s="171"/>
      <c r="M213" s="172"/>
      <c r="N213" s="173"/>
      <c r="O213" s="173"/>
      <c r="P213" s="174">
        <f>SUM(P214:P239)</f>
        <v>0</v>
      </c>
      <c r="Q213" s="173"/>
      <c r="R213" s="174">
        <f>SUM(R214:R239)</f>
        <v>0</v>
      </c>
      <c r="S213" s="173"/>
      <c r="T213" s="175">
        <f>SUM(T214:T239)</f>
        <v>0</v>
      </c>
      <c r="AR213" s="176" t="s">
        <v>81</v>
      </c>
      <c r="AT213" s="177" t="s">
        <v>73</v>
      </c>
      <c r="AU213" s="177" t="s">
        <v>14</v>
      </c>
      <c r="AY213" s="176" t="s">
        <v>179</v>
      </c>
      <c r="BK213" s="178">
        <f>SUM(BK214:BK239)</f>
        <v>0</v>
      </c>
    </row>
    <row r="214" spans="1:65" s="2" customFormat="1" ht="37.9" customHeight="1">
      <c r="A214" s="37"/>
      <c r="B214" s="38"/>
      <c r="C214" s="181" t="s">
        <v>217</v>
      </c>
      <c r="D214" s="181" t="s">
        <v>183</v>
      </c>
      <c r="E214" s="182" t="s">
        <v>231</v>
      </c>
      <c r="F214" s="183" t="s">
        <v>232</v>
      </c>
      <c r="G214" s="184" t="s">
        <v>216</v>
      </c>
      <c r="H214" s="185">
        <v>2727.1</v>
      </c>
      <c r="I214" s="186"/>
      <c r="J214" s="187">
        <f>ROUND(I214*H214,2)</f>
        <v>0</v>
      </c>
      <c r="K214" s="183" t="s">
        <v>187</v>
      </c>
      <c r="L214" s="42"/>
      <c r="M214" s="188" t="s">
        <v>19</v>
      </c>
      <c r="N214" s="189" t="s">
        <v>45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188</v>
      </c>
      <c r="AT214" s="192" t="s">
        <v>183</v>
      </c>
      <c r="AU214" s="192" t="s">
        <v>189</v>
      </c>
      <c r="AY214" s="20" t="s">
        <v>179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81</v>
      </c>
      <c r="BK214" s="193">
        <f>ROUND(I214*H214,2)</f>
        <v>0</v>
      </c>
      <c r="BL214" s="20" t="s">
        <v>188</v>
      </c>
      <c r="BM214" s="192" t="s">
        <v>758</v>
      </c>
    </row>
    <row r="215" spans="1:65" s="2" customFormat="1">
      <c r="A215" s="37"/>
      <c r="B215" s="38"/>
      <c r="C215" s="39"/>
      <c r="D215" s="194" t="s">
        <v>190</v>
      </c>
      <c r="E215" s="39"/>
      <c r="F215" s="195" t="s">
        <v>234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190</v>
      </c>
      <c r="AU215" s="20" t="s">
        <v>189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516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189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759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189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760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189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4" customFormat="1">
      <c r="B219" s="210"/>
      <c r="C219" s="211"/>
      <c r="D219" s="201" t="s">
        <v>192</v>
      </c>
      <c r="E219" s="212" t="s">
        <v>19</v>
      </c>
      <c r="F219" s="213" t="s">
        <v>761</v>
      </c>
      <c r="G219" s="211"/>
      <c r="H219" s="214">
        <v>1617.24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192</v>
      </c>
      <c r="AU219" s="220" t="s">
        <v>189</v>
      </c>
      <c r="AV219" s="14" t="s">
        <v>14</v>
      </c>
      <c r="AW219" s="14" t="s">
        <v>35</v>
      </c>
      <c r="AX219" s="14" t="s">
        <v>74</v>
      </c>
      <c r="AY219" s="220" t="s">
        <v>179</v>
      </c>
    </row>
    <row r="220" spans="1:65" s="13" customFormat="1">
      <c r="B220" s="199"/>
      <c r="C220" s="200"/>
      <c r="D220" s="201" t="s">
        <v>192</v>
      </c>
      <c r="E220" s="202" t="s">
        <v>19</v>
      </c>
      <c r="F220" s="203" t="s">
        <v>762</v>
      </c>
      <c r="G220" s="200"/>
      <c r="H220" s="202" t="s">
        <v>19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192</v>
      </c>
      <c r="AU220" s="209" t="s">
        <v>189</v>
      </c>
      <c r="AV220" s="13" t="s">
        <v>81</v>
      </c>
      <c r="AW220" s="13" t="s">
        <v>35</v>
      </c>
      <c r="AX220" s="13" t="s">
        <v>74</v>
      </c>
      <c r="AY220" s="209" t="s">
        <v>179</v>
      </c>
    </row>
    <row r="221" spans="1:65" s="14" customFormat="1">
      <c r="B221" s="210"/>
      <c r="C221" s="211"/>
      <c r="D221" s="201" t="s">
        <v>192</v>
      </c>
      <c r="E221" s="212" t="s">
        <v>19</v>
      </c>
      <c r="F221" s="213" t="s">
        <v>763</v>
      </c>
      <c r="G221" s="211"/>
      <c r="H221" s="214">
        <v>180.46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192</v>
      </c>
      <c r="AU221" s="220" t="s">
        <v>189</v>
      </c>
      <c r="AV221" s="14" t="s">
        <v>14</v>
      </c>
      <c r="AW221" s="14" t="s">
        <v>35</v>
      </c>
      <c r="AX221" s="14" t="s">
        <v>74</v>
      </c>
      <c r="AY221" s="220" t="s">
        <v>179</v>
      </c>
    </row>
    <row r="222" spans="1:65" s="13" customFormat="1">
      <c r="B222" s="199"/>
      <c r="C222" s="200"/>
      <c r="D222" s="201" t="s">
        <v>192</v>
      </c>
      <c r="E222" s="202" t="s">
        <v>19</v>
      </c>
      <c r="F222" s="203" t="s">
        <v>764</v>
      </c>
      <c r="G222" s="200"/>
      <c r="H222" s="202" t="s">
        <v>19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192</v>
      </c>
      <c r="AU222" s="209" t="s">
        <v>189</v>
      </c>
      <c r="AV222" s="13" t="s">
        <v>81</v>
      </c>
      <c r="AW222" s="13" t="s">
        <v>35</v>
      </c>
      <c r="AX222" s="13" t="s">
        <v>74</v>
      </c>
      <c r="AY222" s="209" t="s">
        <v>179</v>
      </c>
    </row>
    <row r="223" spans="1:65" s="14" customFormat="1">
      <c r="B223" s="210"/>
      <c r="C223" s="211"/>
      <c r="D223" s="201" t="s">
        <v>192</v>
      </c>
      <c r="E223" s="212" t="s">
        <v>19</v>
      </c>
      <c r="F223" s="213" t="s">
        <v>765</v>
      </c>
      <c r="G223" s="211"/>
      <c r="H223" s="214">
        <v>929.4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192</v>
      </c>
      <c r="AU223" s="220" t="s">
        <v>189</v>
      </c>
      <c r="AV223" s="14" t="s">
        <v>14</v>
      </c>
      <c r="AW223" s="14" t="s">
        <v>35</v>
      </c>
      <c r="AX223" s="14" t="s">
        <v>74</v>
      </c>
      <c r="AY223" s="220" t="s">
        <v>179</v>
      </c>
    </row>
    <row r="224" spans="1:65" s="15" customFormat="1">
      <c r="B224" s="221"/>
      <c r="C224" s="222"/>
      <c r="D224" s="201" t="s">
        <v>192</v>
      </c>
      <c r="E224" s="223" t="s">
        <v>19</v>
      </c>
      <c r="F224" s="224" t="s">
        <v>201</v>
      </c>
      <c r="G224" s="222"/>
      <c r="H224" s="225">
        <v>2727.1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192</v>
      </c>
      <c r="AU224" s="231" t="s">
        <v>189</v>
      </c>
      <c r="AV224" s="15" t="s">
        <v>188</v>
      </c>
      <c r="AW224" s="15" t="s">
        <v>35</v>
      </c>
      <c r="AX224" s="15" t="s">
        <v>81</v>
      </c>
      <c r="AY224" s="231" t="s">
        <v>179</v>
      </c>
    </row>
    <row r="225" spans="1:65" s="2" customFormat="1" ht="37.9" customHeight="1">
      <c r="A225" s="37"/>
      <c r="B225" s="38"/>
      <c r="C225" s="181" t="s">
        <v>256</v>
      </c>
      <c r="D225" s="181" t="s">
        <v>183</v>
      </c>
      <c r="E225" s="182" t="s">
        <v>766</v>
      </c>
      <c r="F225" s="183" t="s">
        <v>767</v>
      </c>
      <c r="G225" s="184" t="s">
        <v>216</v>
      </c>
      <c r="H225" s="185">
        <v>246.3</v>
      </c>
      <c r="I225" s="186"/>
      <c r="J225" s="187">
        <f>ROUND(I225*H225,2)</f>
        <v>0</v>
      </c>
      <c r="K225" s="183" t="s">
        <v>187</v>
      </c>
      <c r="L225" s="42"/>
      <c r="M225" s="188" t="s">
        <v>19</v>
      </c>
      <c r="N225" s="189" t="s">
        <v>45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188</v>
      </c>
      <c r="AT225" s="192" t="s">
        <v>183</v>
      </c>
      <c r="AU225" s="192" t="s">
        <v>189</v>
      </c>
      <c r="AY225" s="20" t="s">
        <v>179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81</v>
      </c>
      <c r="BK225" s="193">
        <f>ROUND(I225*H225,2)</f>
        <v>0</v>
      </c>
      <c r="BL225" s="20" t="s">
        <v>188</v>
      </c>
      <c r="BM225" s="192" t="s">
        <v>768</v>
      </c>
    </row>
    <row r="226" spans="1:65" s="2" customFormat="1">
      <c r="A226" s="37"/>
      <c r="B226" s="38"/>
      <c r="C226" s="39"/>
      <c r="D226" s="194" t="s">
        <v>190</v>
      </c>
      <c r="E226" s="39"/>
      <c r="F226" s="195" t="s">
        <v>769</v>
      </c>
      <c r="G226" s="39"/>
      <c r="H226" s="39"/>
      <c r="I226" s="196"/>
      <c r="J226" s="39"/>
      <c r="K226" s="39"/>
      <c r="L226" s="42"/>
      <c r="M226" s="197"/>
      <c r="N226" s="19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190</v>
      </c>
      <c r="AU226" s="20" t="s">
        <v>189</v>
      </c>
    </row>
    <row r="227" spans="1:65" s="13" customFormat="1">
      <c r="B227" s="199"/>
      <c r="C227" s="200"/>
      <c r="D227" s="201" t="s">
        <v>192</v>
      </c>
      <c r="E227" s="202" t="s">
        <v>19</v>
      </c>
      <c r="F227" s="203" t="s">
        <v>245</v>
      </c>
      <c r="G227" s="200"/>
      <c r="H227" s="202" t="s">
        <v>19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192</v>
      </c>
      <c r="AU227" s="209" t="s">
        <v>189</v>
      </c>
      <c r="AV227" s="13" t="s">
        <v>81</v>
      </c>
      <c r="AW227" s="13" t="s">
        <v>35</v>
      </c>
      <c r="AX227" s="13" t="s">
        <v>74</v>
      </c>
      <c r="AY227" s="209" t="s">
        <v>179</v>
      </c>
    </row>
    <row r="228" spans="1:65" s="14" customFormat="1">
      <c r="B228" s="210"/>
      <c r="C228" s="211"/>
      <c r="D228" s="201" t="s">
        <v>192</v>
      </c>
      <c r="E228" s="212" t="s">
        <v>19</v>
      </c>
      <c r="F228" s="213" t="s">
        <v>770</v>
      </c>
      <c r="G228" s="211"/>
      <c r="H228" s="214">
        <v>246.3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192</v>
      </c>
      <c r="AU228" s="220" t="s">
        <v>189</v>
      </c>
      <c r="AV228" s="14" t="s">
        <v>14</v>
      </c>
      <c r="AW228" s="14" t="s">
        <v>35</v>
      </c>
      <c r="AX228" s="14" t="s">
        <v>74</v>
      </c>
      <c r="AY228" s="220" t="s">
        <v>179</v>
      </c>
    </row>
    <row r="229" spans="1:65" s="15" customFormat="1">
      <c r="B229" s="221"/>
      <c r="C229" s="222"/>
      <c r="D229" s="201" t="s">
        <v>192</v>
      </c>
      <c r="E229" s="223" t="s">
        <v>19</v>
      </c>
      <c r="F229" s="224" t="s">
        <v>201</v>
      </c>
      <c r="G229" s="222"/>
      <c r="H229" s="225">
        <v>246.3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192</v>
      </c>
      <c r="AU229" s="231" t="s">
        <v>189</v>
      </c>
      <c r="AV229" s="15" t="s">
        <v>188</v>
      </c>
      <c r="AW229" s="15" t="s">
        <v>35</v>
      </c>
      <c r="AX229" s="15" t="s">
        <v>81</v>
      </c>
      <c r="AY229" s="231" t="s">
        <v>179</v>
      </c>
    </row>
    <row r="230" spans="1:65" s="2" customFormat="1" ht="24.2" customHeight="1">
      <c r="A230" s="37"/>
      <c r="B230" s="38"/>
      <c r="C230" s="181" t="s">
        <v>225</v>
      </c>
      <c r="D230" s="181" t="s">
        <v>183</v>
      </c>
      <c r="E230" s="182" t="s">
        <v>247</v>
      </c>
      <c r="F230" s="183" t="s">
        <v>248</v>
      </c>
      <c r="G230" s="184" t="s">
        <v>216</v>
      </c>
      <c r="H230" s="185">
        <v>1363.55</v>
      </c>
      <c r="I230" s="186"/>
      <c r="J230" s="187">
        <f>ROUND(I230*H230,2)</f>
        <v>0</v>
      </c>
      <c r="K230" s="183" t="s">
        <v>187</v>
      </c>
      <c r="L230" s="42"/>
      <c r="M230" s="188" t="s">
        <v>19</v>
      </c>
      <c r="N230" s="189" t="s">
        <v>45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188</v>
      </c>
      <c r="AT230" s="192" t="s">
        <v>183</v>
      </c>
      <c r="AU230" s="192" t="s">
        <v>189</v>
      </c>
      <c r="AY230" s="20" t="s">
        <v>179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81</v>
      </c>
      <c r="BK230" s="193">
        <f>ROUND(I230*H230,2)</f>
        <v>0</v>
      </c>
      <c r="BL230" s="20" t="s">
        <v>188</v>
      </c>
      <c r="BM230" s="192" t="s">
        <v>771</v>
      </c>
    </row>
    <row r="231" spans="1:65" s="2" customFormat="1">
      <c r="A231" s="37"/>
      <c r="B231" s="38"/>
      <c r="C231" s="39"/>
      <c r="D231" s="194" t="s">
        <v>190</v>
      </c>
      <c r="E231" s="39"/>
      <c r="F231" s="195" t="s">
        <v>250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190</v>
      </c>
      <c r="AU231" s="20" t="s">
        <v>189</v>
      </c>
    </row>
    <row r="232" spans="1:65" s="13" customFormat="1">
      <c r="B232" s="199"/>
      <c r="C232" s="200"/>
      <c r="D232" s="201" t="s">
        <v>192</v>
      </c>
      <c r="E232" s="202" t="s">
        <v>19</v>
      </c>
      <c r="F232" s="203" t="s">
        <v>531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192</v>
      </c>
      <c r="AU232" s="209" t="s">
        <v>189</v>
      </c>
      <c r="AV232" s="13" t="s">
        <v>81</v>
      </c>
      <c r="AW232" s="13" t="s">
        <v>35</v>
      </c>
      <c r="AX232" s="13" t="s">
        <v>74</v>
      </c>
      <c r="AY232" s="209" t="s">
        <v>179</v>
      </c>
    </row>
    <row r="233" spans="1:65" s="13" customFormat="1">
      <c r="B233" s="199"/>
      <c r="C233" s="200"/>
      <c r="D233" s="201" t="s">
        <v>192</v>
      </c>
      <c r="E233" s="202" t="s">
        <v>19</v>
      </c>
      <c r="F233" s="203" t="s">
        <v>772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192</v>
      </c>
      <c r="AU233" s="209" t="s">
        <v>189</v>
      </c>
      <c r="AV233" s="13" t="s">
        <v>81</v>
      </c>
      <c r="AW233" s="13" t="s">
        <v>35</v>
      </c>
      <c r="AX233" s="13" t="s">
        <v>74</v>
      </c>
      <c r="AY233" s="209" t="s">
        <v>179</v>
      </c>
    </row>
    <row r="234" spans="1:65" s="14" customFormat="1">
      <c r="B234" s="210"/>
      <c r="C234" s="211"/>
      <c r="D234" s="201" t="s">
        <v>192</v>
      </c>
      <c r="E234" s="212" t="s">
        <v>19</v>
      </c>
      <c r="F234" s="213" t="s">
        <v>773</v>
      </c>
      <c r="G234" s="211"/>
      <c r="H234" s="214">
        <v>808.62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192</v>
      </c>
      <c r="AU234" s="220" t="s">
        <v>189</v>
      </c>
      <c r="AV234" s="14" t="s">
        <v>14</v>
      </c>
      <c r="AW234" s="14" t="s">
        <v>35</v>
      </c>
      <c r="AX234" s="14" t="s">
        <v>74</v>
      </c>
      <c r="AY234" s="220" t="s">
        <v>179</v>
      </c>
    </row>
    <row r="235" spans="1:65" s="13" customFormat="1">
      <c r="B235" s="199"/>
      <c r="C235" s="200"/>
      <c r="D235" s="201" t="s">
        <v>192</v>
      </c>
      <c r="E235" s="202" t="s">
        <v>19</v>
      </c>
      <c r="F235" s="203" t="s">
        <v>538</v>
      </c>
      <c r="G235" s="200"/>
      <c r="H235" s="202" t="s">
        <v>19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192</v>
      </c>
      <c r="AU235" s="209" t="s">
        <v>189</v>
      </c>
      <c r="AV235" s="13" t="s">
        <v>81</v>
      </c>
      <c r="AW235" s="13" t="s">
        <v>35</v>
      </c>
      <c r="AX235" s="13" t="s">
        <v>74</v>
      </c>
      <c r="AY235" s="209" t="s">
        <v>179</v>
      </c>
    </row>
    <row r="236" spans="1:65" s="14" customFormat="1">
      <c r="B236" s="210"/>
      <c r="C236" s="211"/>
      <c r="D236" s="201" t="s">
        <v>192</v>
      </c>
      <c r="E236" s="212" t="s">
        <v>19</v>
      </c>
      <c r="F236" s="213" t="s">
        <v>774</v>
      </c>
      <c r="G236" s="211"/>
      <c r="H236" s="214">
        <v>464.7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192</v>
      </c>
      <c r="AU236" s="220" t="s">
        <v>189</v>
      </c>
      <c r="AV236" s="14" t="s">
        <v>14</v>
      </c>
      <c r="AW236" s="14" t="s">
        <v>35</v>
      </c>
      <c r="AX236" s="14" t="s">
        <v>74</v>
      </c>
      <c r="AY236" s="220" t="s">
        <v>179</v>
      </c>
    </row>
    <row r="237" spans="1:65" s="13" customFormat="1">
      <c r="B237" s="199"/>
      <c r="C237" s="200"/>
      <c r="D237" s="201" t="s">
        <v>192</v>
      </c>
      <c r="E237" s="202" t="s">
        <v>19</v>
      </c>
      <c r="F237" s="203" t="s">
        <v>775</v>
      </c>
      <c r="G237" s="200"/>
      <c r="H237" s="202" t="s">
        <v>19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192</v>
      </c>
      <c r="AU237" s="209" t="s">
        <v>189</v>
      </c>
      <c r="AV237" s="13" t="s">
        <v>81</v>
      </c>
      <c r="AW237" s="13" t="s">
        <v>35</v>
      </c>
      <c r="AX237" s="13" t="s">
        <v>74</v>
      </c>
      <c r="AY237" s="209" t="s">
        <v>179</v>
      </c>
    </row>
    <row r="238" spans="1:65" s="14" customFormat="1">
      <c r="B238" s="210"/>
      <c r="C238" s="211"/>
      <c r="D238" s="201" t="s">
        <v>192</v>
      </c>
      <c r="E238" s="212" t="s">
        <v>19</v>
      </c>
      <c r="F238" s="213" t="s">
        <v>776</v>
      </c>
      <c r="G238" s="211"/>
      <c r="H238" s="214">
        <v>90.23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192</v>
      </c>
      <c r="AU238" s="220" t="s">
        <v>189</v>
      </c>
      <c r="AV238" s="14" t="s">
        <v>14</v>
      </c>
      <c r="AW238" s="14" t="s">
        <v>35</v>
      </c>
      <c r="AX238" s="14" t="s">
        <v>74</v>
      </c>
      <c r="AY238" s="220" t="s">
        <v>179</v>
      </c>
    </row>
    <row r="239" spans="1:65" s="15" customFormat="1">
      <c r="B239" s="221"/>
      <c r="C239" s="222"/>
      <c r="D239" s="201" t="s">
        <v>192</v>
      </c>
      <c r="E239" s="223" t="s">
        <v>19</v>
      </c>
      <c r="F239" s="224" t="s">
        <v>201</v>
      </c>
      <c r="G239" s="222"/>
      <c r="H239" s="225">
        <v>1363.55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192</v>
      </c>
      <c r="AU239" s="231" t="s">
        <v>189</v>
      </c>
      <c r="AV239" s="15" t="s">
        <v>188</v>
      </c>
      <c r="AW239" s="15" t="s">
        <v>35</v>
      </c>
      <c r="AX239" s="15" t="s">
        <v>81</v>
      </c>
      <c r="AY239" s="231" t="s">
        <v>179</v>
      </c>
    </row>
    <row r="240" spans="1:65" s="12" customFormat="1" ht="20.85" customHeight="1">
      <c r="B240" s="165"/>
      <c r="C240" s="166"/>
      <c r="D240" s="167" t="s">
        <v>73</v>
      </c>
      <c r="E240" s="179" t="s">
        <v>254</v>
      </c>
      <c r="F240" s="179" t="s">
        <v>255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SUM(P241:P287)</f>
        <v>0</v>
      </c>
      <c r="Q240" s="173"/>
      <c r="R240" s="174">
        <f>SUM(R241:R287)</f>
        <v>2188.4</v>
      </c>
      <c r="S240" s="173"/>
      <c r="T240" s="175">
        <f>SUM(T241:T287)</f>
        <v>0</v>
      </c>
      <c r="AR240" s="176" t="s">
        <v>81</v>
      </c>
      <c r="AT240" s="177" t="s">
        <v>73</v>
      </c>
      <c r="AU240" s="177" t="s">
        <v>14</v>
      </c>
      <c r="AY240" s="176" t="s">
        <v>179</v>
      </c>
      <c r="BK240" s="178">
        <f>SUM(BK241:BK287)</f>
        <v>0</v>
      </c>
    </row>
    <row r="241" spans="1:65" s="2" customFormat="1" ht="24.2" customHeight="1">
      <c r="A241" s="37"/>
      <c r="B241" s="38"/>
      <c r="C241" s="181" t="s">
        <v>181</v>
      </c>
      <c r="D241" s="181" t="s">
        <v>183</v>
      </c>
      <c r="E241" s="182" t="s">
        <v>540</v>
      </c>
      <c r="F241" s="183" t="s">
        <v>541</v>
      </c>
      <c r="G241" s="184" t="s">
        <v>216</v>
      </c>
      <c r="H241" s="185">
        <v>2040.52</v>
      </c>
      <c r="I241" s="186"/>
      <c r="J241" s="187">
        <f>ROUND(I241*H241,2)</f>
        <v>0</v>
      </c>
      <c r="K241" s="183" t="s">
        <v>187</v>
      </c>
      <c r="L241" s="42"/>
      <c r="M241" s="188" t="s">
        <v>19</v>
      </c>
      <c r="N241" s="189" t="s">
        <v>45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188</v>
      </c>
      <c r="AT241" s="192" t="s">
        <v>183</v>
      </c>
      <c r="AU241" s="192" t="s">
        <v>189</v>
      </c>
      <c r="AY241" s="20" t="s">
        <v>179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81</v>
      </c>
      <c r="BK241" s="193">
        <f>ROUND(I241*H241,2)</f>
        <v>0</v>
      </c>
      <c r="BL241" s="20" t="s">
        <v>188</v>
      </c>
      <c r="BM241" s="192" t="s">
        <v>293</v>
      </c>
    </row>
    <row r="242" spans="1:65" s="2" customFormat="1">
      <c r="A242" s="37"/>
      <c r="B242" s="38"/>
      <c r="C242" s="39"/>
      <c r="D242" s="194" t="s">
        <v>190</v>
      </c>
      <c r="E242" s="39"/>
      <c r="F242" s="195" t="s">
        <v>543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190</v>
      </c>
      <c r="AU242" s="20" t="s">
        <v>189</v>
      </c>
    </row>
    <row r="243" spans="1:65" s="13" customFormat="1">
      <c r="B243" s="199"/>
      <c r="C243" s="200"/>
      <c r="D243" s="201" t="s">
        <v>192</v>
      </c>
      <c r="E243" s="202" t="s">
        <v>19</v>
      </c>
      <c r="F243" s="203" t="s">
        <v>193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192</v>
      </c>
      <c r="AU243" s="209" t="s">
        <v>189</v>
      </c>
      <c r="AV243" s="13" t="s">
        <v>81</v>
      </c>
      <c r="AW243" s="13" t="s">
        <v>35</v>
      </c>
      <c r="AX243" s="13" t="s">
        <v>74</v>
      </c>
      <c r="AY243" s="209" t="s">
        <v>179</v>
      </c>
    </row>
    <row r="244" spans="1:65" s="13" customFormat="1">
      <c r="B244" s="199"/>
      <c r="C244" s="200"/>
      <c r="D244" s="201" t="s">
        <v>192</v>
      </c>
      <c r="E244" s="202" t="s">
        <v>19</v>
      </c>
      <c r="F244" s="203" t="s">
        <v>736</v>
      </c>
      <c r="G244" s="200"/>
      <c r="H244" s="202" t="s">
        <v>19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192</v>
      </c>
      <c r="AU244" s="209" t="s">
        <v>189</v>
      </c>
      <c r="AV244" s="13" t="s">
        <v>81</v>
      </c>
      <c r="AW244" s="13" t="s">
        <v>35</v>
      </c>
      <c r="AX244" s="13" t="s">
        <v>74</v>
      </c>
      <c r="AY244" s="209" t="s">
        <v>179</v>
      </c>
    </row>
    <row r="245" spans="1:65" s="13" customFormat="1">
      <c r="B245" s="199"/>
      <c r="C245" s="200"/>
      <c r="D245" s="201" t="s">
        <v>192</v>
      </c>
      <c r="E245" s="202" t="s">
        <v>19</v>
      </c>
      <c r="F245" s="203" t="s">
        <v>737</v>
      </c>
      <c r="G245" s="200"/>
      <c r="H245" s="202" t="s">
        <v>19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192</v>
      </c>
      <c r="AU245" s="209" t="s">
        <v>189</v>
      </c>
      <c r="AV245" s="13" t="s">
        <v>81</v>
      </c>
      <c r="AW245" s="13" t="s">
        <v>35</v>
      </c>
      <c r="AX245" s="13" t="s">
        <v>74</v>
      </c>
      <c r="AY245" s="209" t="s">
        <v>179</v>
      </c>
    </row>
    <row r="246" spans="1:65" s="13" customFormat="1">
      <c r="B246" s="199"/>
      <c r="C246" s="200"/>
      <c r="D246" s="201" t="s">
        <v>192</v>
      </c>
      <c r="E246" s="202" t="s">
        <v>19</v>
      </c>
      <c r="F246" s="203" t="s">
        <v>195</v>
      </c>
      <c r="G246" s="200"/>
      <c r="H246" s="202" t="s">
        <v>19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192</v>
      </c>
      <c r="AU246" s="209" t="s">
        <v>189</v>
      </c>
      <c r="AV246" s="13" t="s">
        <v>81</v>
      </c>
      <c r="AW246" s="13" t="s">
        <v>35</v>
      </c>
      <c r="AX246" s="13" t="s">
        <v>74</v>
      </c>
      <c r="AY246" s="209" t="s">
        <v>179</v>
      </c>
    </row>
    <row r="247" spans="1:65" s="13" customFormat="1">
      <c r="B247" s="199"/>
      <c r="C247" s="200"/>
      <c r="D247" s="201" t="s">
        <v>192</v>
      </c>
      <c r="E247" s="202" t="s">
        <v>19</v>
      </c>
      <c r="F247" s="203" t="s">
        <v>196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192</v>
      </c>
      <c r="AU247" s="209" t="s">
        <v>189</v>
      </c>
      <c r="AV247" s="13" t="s">
        <v>81</v>
      </c>
      <c r="AW247" s="13" t="s">
        <v>35</v>
      </c>
      <c r="AX247" s="13" t="s">
        <v>74</v>
      </c>
      <c r="AY247" s="209" t="s">
        <v>179</v>
      </c>
    </row>
    <row r="248" spans="1:65" s="13" customFormat="1">
      <c r="B248" s="199"/>
      <c r="C248" s="200"/>
      <c r="D248" s="201" t="s">
        <v>192</v>
      </c>
      <c r="E248" s="202" t="s">
        <v>19</v>
      </c>
      <c r="F248" s="203" t="s">
        <v>197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192</v>
      </c>
      <c r="AU248" s="209" t="s">
        <v>189</v>
      </c>
      <c r="AV248" s="13" t="s">
        <v>81</v>
      </c>
      <c r="AW248" s="13" t="s">
        <v>35</v>
      </c>
      <c r="AX248" s="13" t="s">
        <v>74</v>
      </c>
      <c r="AY248" s="209" t="s">
        <v>179</v>
      </c>
    </row>
    <row r="249" spans="1:65" s="13" customFormat="1">
      <c r="B249" s="199"/>
      <c r="C249" s="200"/>
      <c r="D249" s="201" t="s">
        <v>192</v>
      </c>
      <c r="E249" s="202" t="s">
        <v>19</v>
      </c>
      <c r="F249" s="203" t="s">
        <v>738</v>
      </c>
      <c r="G249" s="200"/>
      <c r="H249" s="202" t="s">
        <v>19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192</v>
      </c>
      <c r="AU249" s="209" t="s">
        <v>189</v>
      </c>
      <c r="AV249" s="13" t="s">
        <v>81</v>
      </c>
      <c r="AW249" s="13" t="s">
        <v>35</v>
      </c>
      <c r="AX249" s="13" t="s">
        <v>74</v>
      </c>
      <c r="AY249" s="209" t="s">
        <v>179</v>
      </c>
    </row>
    <row r="250" spans="1:65" s="13" customFormat="1">
      <c r="B250" s="199"/>
      <c r="C250" s="200"/>
      <c r="D250" s="201" t="s">
        <v>192</v>
      </c>
      <c r="E250" s="202" t="s">
        <v>19</v>
      </c>
      <c r="F250" s="203" t="s">
        <v>498</v>
      </c>
      <c r="G250" s="200"/>
      <c r="H250" s="202" t="s">
        <v>19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192</v>
      </c>
      <c r="AU250" s="209" t="s">
        <v>189</v>
      </c>
      <c r="AV250" s="13" t="s">
        <v>81</v>
      </c>
      <c r="AW250" s="13" t="s">
        <v>35</v>
      </c>
      <c r="AX250" s="13" t="s">
        <v>74</v>
      </c>
      <c r="AY250" s="209" t="s">
        <v>179</v>
      </c>
    </row>
    <row r="251" spans="1:65" s="13" customFormat="1">
      <c r="B251" s="199"/>
      <c r="C251" s="200"/>
      <c r="D251" s="201" t="s">
        <v>192</v>
      </c>
      <c r="E251" s="202" t="s">
        <v>19</v>
      </c>
      <c r="F251" s="203" t="s">
        <v>198</v>
      </c>
      <c r="G251" s="200"/>
      <c r="H251" s="202" t="s">
        <v>19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192</v>
      </c>
      <c r="AU251" s="209" t="s">
        <v>189</v>
      </c>
      <c r="AV251" s="13" t="s">
        <v>81</v>
      </c>
      <c r="AW251" s="13" t="s">
        <v>35</v>
      </c>
      <c r="AX251" s="13" t="s">
        <v>74</v>
      </c>
      <c r="AY251" s="209" t="s">
        <v>179</v>
      </c>
    </row>
    <row r="252" spans="1:65" s="13" customFormat="1">
      <c r="B252" s="199"/>
      <c r="C252" s="200"/>
      <c r="D252" s="201" t="s">
        <v>192</v>
      </c>
      <c r="E252" s="202" t="s">
        <v>19</v>
      </c>
      <c r="F252" s="203" t="s">
        <v>199</v>
      </c>
      <c r="G252" s="200"/>
      <c r="H252" s="202" t="s">
        <v>19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192</v>
      </c>
      <c r="AU252" s="209" t="s">
        <v>189</v>
      </c>
      <c r="AV252" s="13" t="s">
        <v>81</v>
      </c>
      <c r="AW252" s="13" t="s">
        <v>35</v>
      </c>
      <c r="AX252" s="13" t="s">
        <v>74</v>
      </c>
      <c r="AY252" s="209" t="s">
        <v>179</v>
      </c>
    </row>
    <row r="253" spans="1:65" s="13" customFormat="1">
      <c r="B253" s="199"/>
      <c r="C253" s="200"/>
      <c r="D253" s="201" t="s">
        <v>192</v>
      </c>
      <c r="E253" s="202" t="s">
        <v>19</v>
      </c>
      <c r="F253" s="203" t="s">
        <v>777</v>
      </c>
      <c r="G253" s="200"/>
      <c r="H253" s="202" t="s">
        <v>19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192</v>
      </c>
      <c r="AU253" s="209" t="s">
        <v>189</v>
      </c>
      <c r="AV253" s="13" t="s">
        <v>81</v>
      </c>
      <c r="AW253" s="13" t="s">
        <v>35</v>
      </c>
      <c r="AX253" s="13" t="s">
        <v>74</v>
      </c>
      <c r="AY253" s="209" t="s">
        <v>179</v>
      </c>
    </row>
    <row r="254" spans="1:65" s="14" customFormat="1">
      <c r="B254" s="210"/>
      <c r="C254" s="211"/>
      <c r="D254" s="201" t="s">
        <v>192</v>
      </c>
      <c r="E254" s="212" t="s">
        <v>19</v>
      </c>
      <c r="F254" s="213" t="s">
        <v>773</v>
      </c>
      <c r="G254" s="211"/>
      <c r="H254" s="214">
        <v>808.62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192</v>
      </c>
      <c r="AU254" s="220" t="s">
        <v>189</v>
      </c>
      <c r="AV254" s="14" t="s">
        <v>14</v>
      </c>
      <c r="AW254" s="14" t="s">
        <v>35</v>
      </c>
      <c r="AX254" s="14" t="s">
        <v>74</v>
      </c>
      <c r="AY254" s="220" t="s">
        <v>179</v>
      </c>
    </row>
    <row r="255" spans="1:65" s="13" customFormat="1">
      <c r="B255" s="199"/>
      <c r="C255" s="200"/>
      <c r="D255" s="201" t="s">
        <v>192</v>
      </c>
      <c r="E255" s="202" t="s">
        <v>19</v>
      </c>
      <c r="F255" s="203" t="s">
        <v>778</v>
      </c>
      <c r="G255" s="200"/>
      <c r="H255" s="202" t="s">
        <v>19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192</v>
      </c>
      <c r="AU255" s="209" t="s">
        <v>189</v>
      </c>
      <c r="AV255" s="13" t="s">
        <v>81</v>
      </c>
      <c r="AW255" s="13" t="s">
        <v>35</v>
      </c>
      <c r="AX255" s="13" t="s">
        <v>74</v>
      </c>
      <c r="AY255" s="209" t="s">
        <v>179</v>
      </c>
    </row>
    <row r="256" spans="1:65" s="14" customFormat="1">
      <c r="B256" s="210"/>
      <c r="C256" s="211"/>
      <c r="D256" s="201" t="s">
        <v>192</v>
      </c>
      <c r="E256" s="212" t="s">
        <v>19</v>
      </c>
      <c r="F256" s="213" t="s">
        <v>779</v>
      </c>
      <c r="G256" s="211"/>
      <c r="H256" s="214">
        <v>1094.2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192</v>
      </c>
      <c r="AU256" s="220" t="s">
        <v>189</v>
      </c>
      <c r="AV256" s="14" t="s">
        <v>14</v>
      </c>
      <c r="AW256" s="14" t="s">
        <v>35</v>
      </c>
      <c r="AX256" s="14" t="s">
        <v>74</v>
      </c>
      <c r="AY256" s="220" t="s">
        <v>179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780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189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4" customFormat="1">
      <c r="B258" s="210"/>
      <c r="C258" s="211"/>
      <c r="D258" s="201" t="s">
        <v>192</v>
      </c>
      <c r="E258" s="212" t="s">
        <v>19</v>
      </c>
      <c r="F258" s="213" t="s">
        <v>781</v>
      </c>
      <c r="G258" s="211"/>
      <c r="H258" s="214">
        <v>98.5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192</v>
      </c>
      <c r="AU258" s="220" t="s">
        <v>189</v>
      </c>
      <c r="AV258" s="14" t="s">
        <v>14</v>
      </c>
      <c r="AW258" s="14" t="s">
        <v>35</v>
      </c>
      <c r="AX258" s="14" t="s">
        <v>74</v>
      </c>
      <c r="AY258" s="220" t="s">
        <v>179</v>
      </c>
    </row>
    <row r="259" spans="1:65" s="13" customFormat="1">
      <c r="B259" s="199"/>
      <c r="C259" s="200"/>
      <c r="D259" s="201" t="s">
        <v>192</v>
      </c>
      <c r="E259" s="202" t="s">
        <v>19</v>
      </c>
      <c r="F259" s="203" t="s">
        <v>782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192</v>
      </c>
      <c r="AU259" s="209" t="s">
        <v>189</v>
      </c>
      <c r="AV259" s="13" t="s">
        <v>81</v>
      </c>
      <c r="AW259" s="13" t="s">
        <v>35</v>
      </c>
      <c r="AX259" s="13" t="s">
        <v>74</v>
      </c>
      <c r="AY259" s="209" t="s">
        <v>179</v>
      </c>
    </row>
    <row r="260" spans="1:65" s="14" customFormat="1">
      <c r="B260" s="210"/>
      <c r="C260" s="211"/>
      <c r="D260" s="201" t="s">
        <v>192</v>
      </c>
      <c r="E260" s="212" t="s">
        <v>19</v>
      </c>
      <c r="F260" s="213" t="s">
        <v>783</v>
      </c>
      <c r="G260" s="211"/>
      <c r="H260" s="214">
        <v>27.4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192</v>
      </c>
      <c r="AU260" s="220" t="s">
        <v>189</v>
      </c>
      <c r="AV260" s="14" t="s">
        <v>14</v>
      </c>
      <c r="AW260" s="14" t="s">
        <v>35</v>
      </c>
      <c r="AX260" s="14" t="s">
        <v>74</v>
      </c>
      <c r="AY260" s="220" t="s">
        <v>179</v>
      </c>
    </row>
    <row r="261" spans="1:65" s="13" customFormat="1">
      <c r="B261" s="199"/>
      <c r="C261" s="200"/>
      <c r="D261" s="201" t="s">
        <v>192</v>
      </c>
      <c r="E261" s="202" t="s">
        <v>19</v>
      </c>
      <c r="F261" s="203" t="s">
        <v>784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192</v>
      </c>
      <c r="AU261" s="209" t="s">
        <v>189</v>
      </c>
      <c r="AV261" s="13" t="s">
        <v>81</v>
      </c>
      <c r="AW261" s="13" t="s">
        <v>35</v>
      </c>
      <c r="AX261" s="13" t="s">
        <v>74</v>
      </c>
      <c r="AY261" s="209" t="s">
        <v>179</v>
      </c>
    </row>
    <row r="262" spans="1:65" s="14" customFormat="1">
      <c r="B262" s="210"/>
      <c r="C262" s="211"/>
      <c r="D262" s="201" t="s">
        <v>192</v>
      </c>
      <c r="E262" s="212" t="s">
        <v>19</v>
      </c>
      <c r="F262" s="213" t="s">
        <v>785</v>
      </c>
      <c r="G262" s="211"/>
      <c r="H262" s="214">
        <v>11.8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192</v>
      </c>
      <c r="AU262" s="220" t="s">
        <v>189</v>
      </c>
      <c r="AV262" s="14" t="s">
        <v>14</v>
      </c>
      <c r="AW262" s="14" t="s">
        <v>35</v>
      </c>
      <c r="AX262" s="14" t="s">
        <v>74</v>
      </c>
      <c r="AY262" s="220" t="s">
        <v>179</v>
      </c>
    </row>
    <row r="263" spans="1:65" s="15" customFormat="1">
      <c r="B263" s="221"/>
      <c r="C263" s="222"/>
      <c r="D263" s="201" t="s">
        <v>192</v>
      </c>
      <c r="E263" s="223" t="s">
        <v>19</v>
      </c>
      <c r="F263" s="224" t="s">
        <v>201</v>
      </c>
      <c r="G263" s="222"/>
      <c r="H263" s="225">
        <v>2040.52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192</v>
      </c>
      <c r="AU263" s="231" t="s">
        <v>189</v>
      </c>
      <c r="AV263" s="15" t="s">
        <v>188</v>
      </c>
      <c r="AW263" s="15" t="s">
        <v>35</v>
      </c>
      <c r="AX263" s="15" t="s">
        <v>81</v>
      </c>
      <c r="AY263" s="231" t="s">
        <v>179</v>
      </c>
    </row>
    <row r="264" spans="1:65" s="2" customFormat="1" ht="16.5" customHeight="1">
      <c r="A264" s="37"/>
      <c r="B264" s="38"/>
      <c r="C264" s="243" t="s">
        <v>207</v>
      </c>
      <c r="D264" s="243" t="s">
        <v>289</v>
      </c>
      <c r="E264" s="244" t="s">
        <v>552</v>
      </c>
      <c r="F264" s="245" t="s">
        <v>553</v>
      </c>
      <c r="G264" s="246" t="s">
        <v>269</v>
      </c>
      <c r="H264" s="247">
        <v>2188.4</v>
      </c>
      <c r="I264" s="248"/>
      <c r="J264" s="249">
        <f>ROUND(I264*H264,2)</f>
        <v>0</v>
      </c>
      <c r="K264" s="245" t="s">
        <v>187</v>
      </c>
      <c r="L264" s="250"/>
      <c r="M264" s="251" t="s">
        <v>19</v>
      </c>
      <c r="N264" s="252" t="s">
        <v>45</v>
      </c>
      <c r="O264" s="67"/>
      <c r="P264" s="190">
        <f>O264*H264</f>
        <v>0</v>
      </c>
      <c r="Q264" s="190">
        <v>1</v>
      </c>
      <c r="R264" s="190">
        <f>Q264*H264</f>
        <v>2188.4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217</v>
      </c>
      <c r="AT264" s="192" t="s">
        <v>289</v>
      </c>
      <c r="AU264" s="192" t="s">
        <v>189</v>
      </c>
      <c r="AY264" s="20" t="s">
        <v>179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81</v>
      </c>
      <c r="BK264" s="193">
        <f>ROUND(I264*H264,2)</f>
        <v>0</v>
      </c>
      <c r="BL264" s="20" t="s">
        <v>188</v>
      </c>
      <c r="BM264" s="192" t="s">
        <v>372</v>
      </c>
    </row>
    <row r="265" spans="1:65" s="2" customFormat="1" ht="19.5">
      <c r="A265" s="37"/>
      <c r="B265" s="38"/>
      <c r="C265" s="39"/>
      <c r="D265" s="201" t="s">
        <v>326</v>
      </c>
      <c r="E265" s="39"/>
      <c r="F265" s="253" t="s">
        <v>356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326</v>
      </c>
      <c r="AU265" s="20" t="s">
        <v>189</v>
      </c>
    </row>
    <row r="266" spans="1:65" s="13" customFormat="1">
      <c r="B266" s="199"/>
      <c r="C266" s="200"/>
      <c r="D266" s="201" t="s">
        <v>192</v>
      </c>
      <c r="E266" s="202" t="s">
        <v>19</v>
      </c>
      <c r="F266" s="203" t="s">
        <v>778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192</v>
      </c>
      <c r="AU266" s="209" t="s">
        <v>189</v>
      </c>
      <c r="AV266" s="13" t="s">
        <v>81</v>
      </c>
      <c r="AW266" s="13" t="s">
        <v>35</v>
      </c>
      <c r="AX266" s="13" t="s">
        <v>74</v>
      </c>
      <c r="AY266" s="209" t="s">
        <v>179</v>
      </c>
    </row>
    <row r="267" spans="1:65" s="14" customFormat="1">
      <c r="B267" s="210"/>
      <c r="C267" s="211"/>
      <c r="D267" s="201" t="s">
        <v>192</v>
      </c>
      <c r="E267" s="212" t="s">
        <v>19</v>
      </c>
      <c r="F267" s="213" t="s">
        <v>779</v>
      </c>
      <c r="G267" s="211"/>
      <c r="H267" s="214">
        <v>1094.2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192</v>
      </c>
      <c r="AU267" s="220" t="s">
        <v>189</v>
      </c>
      <c r="AV267" s="14" t="s">
        <v>14</v>
      </c>
      <c r="AW267" s="14" t="s">
        <v>35</v>
      </c>
      <c r="AX267" s="14" t="s">
        <v>74</v>
      </c>
      <c r="AY267" s="220" t="s">
        <v>179</v>
      </c>
    </row>
    <row r="268" spans="1:65" s="15" customFormat="1">
      <c r="B268" s="221"/>
      <c r="C268" s="222"/>
      <c r="D268" s="201" t="s">
        <v>192</v>
      </c>
      <c r="E268" s="223" t="s">
        <v>19</v>
      </c>
      <c r="F268" s="224" t="s">
        <v>201</v>
      </c>
      <c r="G268" s="222"/>
      <c r="H268" s="225">
        <v>1094.2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192</v>
      </c>
      <c r="AU268" s="231" t="s">
        <v>189</v>
      </c>
      <c r="AV268" s="15" t="s">
        <v>188</v>
      </c>
      <c r="AW268" s="15" t="s">
        <v>35</v>
      </c>
      <c r="AX268" s="15" t="s">
        <v>74</v>
      </c>
      <c r="AY268" s="231" t="s">
        <v>179</v>
      </c>
    </row>
    <row r="269" spans="1:65" s="14" customFormat="1">
      <c r="B269" s="210"/>
      <c r="C269" s="211"/>
      <c r="D269" s="201" t="s">
        <v>192</v>
      </c>
      <c r="E269" s="212" t="s">
        <v>19</v>
      </c>
      <c r="F269" s="213" t="s">
        <v>786</v>
      </c>
      <c r="G269" s="211"/>
      <c r="H269" s="214">
        <v>2188.4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192</v>
      </c>
      <c r="AU269" s="220" t="s">
        <v>189</v>
      </c>
      <c r="AV269" s="14" t="s">
        <v>14</v>
      </c>
      <c r="AW269" s="14" t="s">
        <v>35</v>
      </c>
      <c r="AX269" s="14" t="s">
        <v>81</v>
      </c>
      <c r="AY269" s="220" t="s">
        <v>179</v>
      </c>
    </row>
    <row r="270" spans="1:65" s="2" customFormat="1" ht="24.2" customHeight="1">
      <c r="A270" s="37"/>
      <c r="B270" s="38"/>
      <c r="C270" s="181" t="s">
        <v>220</v>
      </c>
      <c r="D270" s="181" t="s">
        <v>183</v>
      </c>
      <c r="E270" s="182" t="s">
        <v>257</v>
      </c>
      <c r="F270" s="183" t="s">
        <v>258</v>
      </c>
      <c r="G270" s="184" t="s">
        <v>216</v>
      </c>
      <c r="H270" s="185">
        <v>1609.85</v>
      </c>
      <c r="I270" s="186"/>
      <c r="J270" s="187">
        <f>ROUND(I270*H270,2)</f>
        <v>0</v>
      </c>
      <c r="K270" s="183" t="s">
        <v>187</v>
      </c>
      <c r="L270" s="42"/>
      <c r="M270" s="188" t="s">
        <v>19</v>
      </c>
      <c r="N270" s="189" t="s">
        <v>45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188</v>
      </c>
      <c r="AT270" s="192" t="s">
        <v>183</v>
      </c>
      <c r="AU270" s="192" t="s">
        <v>189</v>
      </c>
      <c r="AY270" s="20" t="s">
        <v>179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81</v>
      </c>
      <c r="BK270" s="193">
        <f>ROUND(I270*H270,2)</f>
        <v>0</v>
      </c>
      <c r="BL270" s="20" t="s">
        <v>188</v>
      </c>
      <c r="BM270" s="192" t="s">
        <v>281</v>
      </c>
    </row>
    <row r="271" spans="1:65" s="2" customFormat="1">
      <c r="A271" s="37"/>
      <c r="B271" s="38"/>
      <c r="C271" s="39"/>
      <c r="D271" s="194" t="s">
        <v>190</v>
      </c>
      <c r="E271" s="39"/>
      <c r="F271" s="195" t="s">
        <v>259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190</v>
      </c>
      <c r="AU271" s="20" t="s">
        <v>189</v>
      </c>
    </row>
    <row r="272" spans="1:65" s="13" customFormat="1">
      <c r="B272" s="199"/>
      <c r="C272" s="200"/>
      <c r="D272" s="201" t="s">
        <v>192</v>
      </c>
      <c r="E272" s="202" t="s">
        <v>19</v>
      </c>
      <c r="F272" s="203" t="s">
        <v>260</v>
      </c>
      <c r="G272" s="200"/>
      <c r="H272" s="202" t="s">
        <v>19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192</v>
      </c>
      <c r="AU272" s="209" t="s">
        <v>189</v>
      </c>
      <c r="AV272" s="13" t="s">
        <v>81</v>
      </c>
      <c r="AW272" s="13" t="s">
        <v>35</v>
      </c>
      <c r="AX272" s="13" t="s">
        <v>74</v>
      </c>
      <c r="AY272" s="209" t="s">
        <v>179</v>
      </c>
    </row>
    <row r="273" spans="1:65" s="14" customFormat="1">
      <c r="B273" s="210"/>
      <c r="C273" s="211"/>
      <c r="D273" s="201" t="s">
        <v>192</v>
      </c>
      <c r="E273" s="212" t="s">
        <v>19</v>
      </c>
      <c r="F273" s="213" t="s">
        <v>787</v>
      </c>
      <c r="G273" s="211"/>
      <c r="H273" s="214">
        <v>246.3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192</v>
      </c>
      <c r="AU273" s="220" t="s">
        <v>189</v>
      </c>
      <c r="AV273" s="14" t="s">
        <v>14</v>
      </c>
      <c r="AW273" s="14" t="s">
        <v>35</v>
      </c>
      <c r="AX273" s="14" t="s">
        <v>74</v>
      </c>
      <c r="AY273" s="220" t="s">
        <v>179</v>
      </c>
    </row>
    <row r="274" spans="1:65" s="16" customFormat="1">
      <c r="B274" s="232"/>
      <c r="C274" s="233"/>
      <c r="D274" s="201" t="s">
        <v>192</v>
      </c>
      <c r="E274" s="234" t="s">
        <v>19</v>
      </c>
      <c r="F274" s="235" t="s">
        <v>262</v>
      </c>
      <c r="G274" s="233"/>
      <c r="H274" s="236">
        <v>246.3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192</v>
      </c>
      <c r="AU274" s="242" t="s">
        <v>189</v>
      </c>
      <c r="AV274" s="16" t="s">
        <v>189</v>
      </c>
      <c r="AW274" s="16" t="s">
        <v>35</v>
      </c>
      <c r="AX274" s="16" t="s">
        <v>74</v>
      </c>
      <c r="AY274" s="242" t="s">
        <v>179</v>
      </c>
    </row>
    <row r="275" spans="1:65" s="13" customFormat="1">
      <c r="B275" s="199"/>
      <c r="C275" s="200"/>
      <c r="D275" s="201" t="s">
        <v>192</v>
      </c>
      <c r="E275" s="202" t="s">
        <v>19</v>
      </c>
      <c r="F275" s="203" t="s">
        <v>263</v>
      </c>
      <c r="G275" s="200"/>
      <c r="H275" s="202" t="s">
        <v>19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192</v>
      </c>
      <c r="AU275" s="209" t="s">
        <v>189</v>
      </c>
      <c r="AV275" s="13" t="s">
        <v>81</v>
      </c>
      <c r="AW275" s="13" t="s">
        <v>35</v>
      </c>
      <c r="AX275" s="13" t="s">
        <v>74</v>
      </c>
      <c r="AY275" s="209" t="s">
        <v>179</v>
      </c>
    </row>
    <row r="276" spans="1:65" s="13" customFormat="1">
      <c r="B276" s="199"/>
      <c r="C276" s="200"/>
      <c r="D276" s="201" t="s">
        <v>192</v>
      </c>
      <c r="E276" s="202" t="s">
        <v>19</v>
      </c>
      <c r="F276" s="203" t="s">
        <v>264</v>
      </c>
      <c r="G276" s="200"/>
      <c r="H276" s="202" t="s">
        <v>19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192</v>
      </c>
      <c r="AU276" s="209" t="s">
        <v>189</v>
      </c>
      <c r="AV276" s="13" t="s">
        <v>81</v>
      </c>
      <c r="AW276" s="13" t="s">
        <v>35</v>
      </c>
      <c r="AX276" s="13" t="s">
        <v>74</v>
      </c>
      <c r="AY276" s="209" t="s">
        <v>179</v>
      </c>
    </row>
    <row r="277" spans="1:65" s="14" customFormat="1">
      <c r="B277" s="210"/>
      <c r="C277" s="211"/>
      <c r="D277" s="201" t="s">
        <v>192</v>
      </c>
      <c r="E277" s="212" t="s">
        <v>19</v>
      </c>
      <c r="F277" s="213" t="s">
        <v>773</v>
      </c>
      <c r="G277" s="211"/>
      <c r="H277" s="214">
        <v>808.62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192</v>
      </c>
      <c r="AU277" s="220" t="s">
        <v>189</v>
      </c>
      <c r="AV277" s="14" t="s">
        <v>14</v>
      </c>
      <c r="AW277" s="14" t="s">
        <v>35</v>
      </c>
      <c r="AX277" s="14" t="s">
        <v>74</v>
      </c>
      <c r="AY277" s="220" t="s">
        <v>179</v>
      </c>
    </row>
    <row r="278" spans="1:65" s="13" customFormat="1">
      <c r="B278" s="199"/>
      <c r="C278" s="200"/>
      <c r="D278" s="201" t="s">
        <v>192</v>
      </c>
      <c r="E278" s="202" t="s">
        <v>19</v>
      </c>
      <c r="F278" s="203" t="s">
        <v>788</v>
      </c>
      <c r="G278" s="200"/>
      <c r="H278" s="202" t="s">
        <v>19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192</v>
      </c>
      <c r="AU278" s="209" t="s">
        <v>189</v>
      </c>
      <c r="AV278" s="13" t="s">
        <v>81</v>
      </c>
      <c r="AW278" s="13" t="s">
        <v>35</v>
      </c>
      <c r="AX278" s="13" t="s">
        <v>74</v>
      </c>
      <c r="AY278" s="209" t="s">
        <v>179</v>
      </c>
    </row>
    <row r="279" spans="1:65" s="14" customFormat="1">
      <c r="B279" s="210"/>
      <c r="C279" s="211"/>
      <c r="D279" s="201" t="s">
        <v>192</v>
      </c>
      <c r="E279" s="212" t="s">
        <v>19</v>
      </c>
      <c r="F279" s="213" t="s">
        <v>776</v>
      </c>
      <c r="G279" s="211"/>
      <c r="H279" s="214">
        <v>90.23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192</v>
      </c>
      <c r="AU279" s="220" t="s">
        <v>189</v>
      </c>
      <c r="AV279" s="14" t="s">
        <v>14</v>
      </c>
      <c r="AW279" s="14" t="s">
        <v>35</v>
      </c>
      <c r="AX279" s="14" t="s">
        <v>74</v>
      </c>
      <c r="AY279" s="220" t="s">
        <v>179</v>
      </c>
    </row>
    <row r="280" spans="1:65" s="13" customFormat="1">
      <c r="B280" s="199"/>
      <c r="C280" s="200"/>
      <c r="D280" s="201" t="s">
        <v>192</v>
      </c>
      <c r="E280" s="202" t="s">
        <v>19</v>
      </c>
      <c r="F280" s="203" t="s">
        <v>266</v>
      </c>
      <c r="G280" s="200"/>
      <c r="H280" s="202" t="s">
        <v>19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192</v>
      </c>
      <c r="AU280" s="209" t="s">
        <v>189</v>
      </c>
      <c r="AV280" s="13" t="s">
        <v>81</v>
      </c>
      <c r="AW280" s="13" t="s">
        <v>35</v>
      </c>
      <c r="AX280" s="13" t="s">
        <v>74</v>
      </c>
      <c r="AY280" s="209" t="s">
        <v>179</v>
      </c>
    </row>
    <row r="281" spans="1:65" s="14" customFormat="1">
      <c r="B281" s="210"/>
      <c r="C281" s="211"/>
      <c r="D281" s="201" t="s">
        <v>192</v>
      </c>
      <c r="E281" s="212" t="s">
        <v>19</v>
      </c>
      <c r="F281" s="213" t="s">
        <v>789</v>
      </c>
      <c r="G281" s="211"/>
      <c r="H281" s="214">
        <v>464.7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192</v>
      </c>
      <c r="AU281" s="220" t="s">
        <v>189</v>
      </c>
      <c r="AV281" s="14" t="s">
        <v>14</v>
      </c>
      <c r="AW281" s="14" t="s">
        <v>35</v>
      </c>
      <c r="AX281" s="14" t="s">
        <v>74</v>
      </c>
      <c r="AY281" s="220" t="s">
        <v>179</v>
      </c>
    </row>
    <row r="282" spans="1:65" s="16" customFormat="1">
      <c r="B282" s="232"/>
      <c r="C282" s="233"/>
      <c r="D282" s="201" t="s">
        <v>192</v>
      </c>
      <c r="E282" s="234" t="s">
        <v>19</v>
      </c>
      <c r="F282" s="235" t="s">
        <v>262</v>
      </c>
      <c r="G282" s="233"/>
      <c r="H282" s="236">
        <v>1363.55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192</v>
      </c>
      <c r="AU282" s="242" t="s">
        <v>189</v>
      </c>
      <c r="AV282" s="16" t="s">
        <v>189</v>
      </c>
      <c r="AW282" s="16" t="s">
        <v>35</v>
      </c>
      <c r="AX282" s="16" t="s">
        <v>74</v>
      </c>
      <c r="AY282" s="242" t="s">
        <v>179</v>
      </c>
    </row>
    <row r="283" spans="1:65" s="15" customFormat="1">
      <c r="B283" s="221"/>
      <c r="C283" s="222"/>
      <c r="D283" s="201" t="s">
        <v>192</v>
      </c>
      <c r="E283" s="223" t="s">
        <v>19</v>
      </c>
      <c r="F283" s="224" t="s">
        <v>201</v>
      </c>
      <c r="G283" s="222"/>
      <c r="H283" s="225">
        <v>1609.85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192</v>
      </c>
      <c r="AU283" s="231" t="s">
        <v>189</v>
      </c>
      <c r="AV283" s="15" t="s">
        <v>188</v>
      </c>
      <c r="AW283" s="15" t="s">
        <v>35</v>
      </c>
      <c r="AX283" s="15" t="s">
        <v>81</v>
      </c>
      <c r="AY283" s="231" t="s">
        <v>179</v>
      </c>
    </row>
    <row r="284" spans="1:65" s="2" customFormat="1" ht="24.2" customHeight="1">
      <c r="A284" s="37"/>
      <c r="B284" s="38"/>
      <c r="C284" s="181" t="s">
        <v>288</v>
      </c>
      <c r="D284" s="181" t="s">
        <v>183</v>
      </c>
      <c r="E284" s="182" t="s">
        <v>267</v>
      </c>
      <c r="F284" s="183" t="s">
        <v>268</v>
      </c>
      <c r="G284" s="184" t="s">
        <v>269</v>
      </c>
      <c r="H284" s="185">
        <v>443.34</v>
      </c>
      <c r="I284" s="186"/>
      <c r="J284" s="187">
        <f>ROUND(I284*H284,2)</f>
        <v>0</v>
      </c>
      <c r="K284" s="183" t="s">
        <v>187</v>
      </c>
      <c r="L284" s="42"/>
      <c r="M284" s="188" t="s">
        <v>19</v>
      </c>
      <c r="N284" s="189" t="s">
        <v>45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188</v>
      </c>
      <c r="AT284" s="192" t="s">
        <v>183</v>
      </c>
      <c r="AU284" s="192" t="s">
        <v>189</v>
      </c>
      <c r="AY284" s="20" t="s">
        <v>179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81</v>
      </c>
      <c r="BK284" s="193">
        <f>ROUND(I284*H284,2)</f>
        <v>0</v>
      </c>
      <c r="BL284" s="20" t="s">
        <v>188</v>
      </c>
      <c r="BM284" s="192" t="s">
        <v>286</v>
      </c>
    </row>
    <row r="285" spans="1:65" s="2" customFormat="1">
      <c r="A285" s="37"/>
      <c r="B285" s="38"/>
      <c r="C285" s="39"/>
      <c r="D285" s="194" t="s">
        <v>190</v>
      </c>
      <c r="E285" s="39"/>
      <c r="F285" s="195" t="s">
        <v>271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190</v>
      </c>
      <c r="AU285" s="20" t="s">
        <v>189</v>
      </c>
    </row>
    <row r="286" spans="1:65" s="14" customFormat="1">
      <c r="B286" s="210"/>
      <c r="C286" s="211"/>
      <c r="D286" s="201" t="s">
        <v>192</v>
      </c>
      <c r="E286" s="212" t="s">
        <v>19</v>
      </c>
      <c r="F286" s="213" t="s">
        <v>790</v>
      </c>
      <c r="G286" s="211"/>
      <c r="H286" s="214">
        <v>443.34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192</v>
      </c>
      <c r="AU286" s="220" t="s">
        <v>189</v>
      </c>
      <c r="AV286" s="14" t="s">
        <v>14</v>
      </c>
      <c r="AW286" s="14" t="s">
        <v>35</v>
      </c>
      <c r="AX286" s="14" t="s">
        <v>74</v>
      </c>
      <c r="AY286" s="220" t="s">
        <v>179</v>
      </c>
    </row>
    <row r="287" spans="1:65" s="15" customFormat="1">
      <c r="B287" s="221"/>
      <c r="C287" s="222"/>
      <c r="D287" s="201" t="s">
        <v>192</v>
      </c>
      <c r="E287" s="223" t="s">
        <v>19</v>
      </c>
      <c r="F287" s="224" t="s">
        <v>201</v>
      </c>
      <c r="G287" s="222"/>
      <c r="H287" s="225">
        <v>443.34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192</v>
      </c>
      <c r="AU287" s="231" t="s">
        <v>189</v>
      </c>
      <c r="AV287" s="15" t="s">
        <v>188</v>
      </c>
      <c r="AW287" s="15" t="s">
        <v>35</v>
      </c>
      <c r="AX287" s="15" t="s">
        <v>81</v>
      </c>
      <c r="AY287" s="231" t="s">
        <v>179</v>
      </c>
    </row>
    <row r="288" spans="1:65" s="12" customFormat="1" ht="20.85" customHeight="1">
      <c r="B288" s="165"/>
      <c r="C288" s="166"/>
      <c r="D288" s="167" t="s">
        <v>73</v>
      </c>
      <c r="E288" s="179" t="s">
        <v>270</v>
      </c>
      <c r="F288" s="179" t="s">
        <v>273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SUM(P289:P322)</f>
        <v>0</v>
      </c>
      <c r="Q288" s="173"/>
      <c r="R288" s="174">
        <f>SUM(R289:R322)</f>
        <v>2.3719999999999998E-2</v>
      </c>
      <c r="S288" s="173"/>
      <c r="T288" s="175">
        <f>SUM(T289:T322)</f>
        <v>0</v>
      </c>
      <c r="AR288" s="176" t="s">
        <v>81</v>
      </c>
      <c r="AT288" s="177" t="s">
        <v>73</v>
      </c>
      <c r="AU288" s="177" t="s">
        <v>14</v>
      </c>
      <c r="AY288" s="176" t="s">
        <v>179</v>
      </c>
      <c r="BK288" s="178">
        <f>SUM(BK289:BK322)</f>
        <v>0</v>
      </c>
    </row>
    <row r="289" spans="1:65" s="2" customFormat="1" ht="24.2" customHeight="1">
      <c r="A289" s="37"/>
      <c r="B289" s="38"/>
      <c r="C289" s="181" t="s">
        <v>8</v>
      </c>
      <c r="D289" s="181" t="s">
        <v>183</v>
      </c>
      <c r="E289" s="182" t="s">
        <v>791</v>
      </c>
      <c r="F289" s="183" t="s">
        <v>792</v>
      </c>
      <c r="G289" s="184" t="s">
        <v>186</v>
      </c>
      <c r="H289" s="185">
        <v>1186</v>
      </c>
      <c r="I289" s="186"/>
      <c r="J289" s="187">
        <f>ROUND(I289*H289,2)</f>
        <v>0</v>
      </c>
      <c r="K289" s="183" t="s">
        <v>187</v>
      </c>
      <c r="L289" s="42"/>
      <c r="M289" s="188" t="s">
        <v>19</v>
      </c>
      <c r="N289" s="189" t="s">
        <v>45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188</v>
      </c>
      <c r="AT289" s="192" t="s">
        <v>183</v>
      </c>
      <c r="AU289" s="192" t="s">
        <v>189</v>
      </c>
      <c r="AY289" s="20" t="s">
        <v>179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81</v>
      </c>
      <c r="BK289" s="193">
        <f>ROUND(I289*H289,2)</f>
        <v>0</v>
      </c>
      <c r="BL289" s="20" t="s">
        <v>188</v>
      </c>
      <c r="BM289" s="192" t="s">
        <v>384</v>
      </c>
    </row>
    <row r="290" spans="1:65" s="2" customFormat="1">
      <c r="A290" s="37"/>
      <c r="B290" s="38"/>
      <c r="C290" s="39"/>
      <c r="D290" s="194" t="s">
        <v>190</v>
      </c>
      <c r="E290" s="39"/>
      <c r="F290" s="195" t="s">
        <v>793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190</v>
      </c>
      <c r="AU290" s="20" t="s">
        <v>189</v>
      </c>
    </row>
    <row r="291" spans="1:65" s="13" customFormat="1">
      <c r="B291" s="199"/>
      <c r="C291" s="200"/>
      <c r="D291" s="201" t="s">
        <v>192</v>
      </c>
      <c r="E291" s="202" t="s">
        <v>19</v>
      </c>
      <c r="F291" s="203" t="s">
        <v>193</v>
      </c>
      <c r="G291" s="200"/>
      <c r="H291" s="202" t="s">
        <v>19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192</v>
      </c>
      <c r="AU291" s="209" t="s">
        <v>189</v>
      </c>
      <c r="AV291" s="13" t="s">
        <v>81</v>
      </c>
      <c r="AW291" s="13" t="s">
        <v>35</v>
      </c>
      <c r="AX291" s="13" t="s">
        <v>74</v>
      </c>
      <c r="AY291" s="209" t="s">
        <v>179</v>
      </c>
    </row>
    <row r="292" spans="1:65" s="13" customFormat="1">
      <c r="B292" s="199"/>
      <c r="C292" s="200"/>
      <c r="D292" s="201" t="s">
        <v>192</v>
      </c>
      <c r="E292" s="202" t="s">
        <v>19</v>
      </c>
      <c r="F292" s="203" t="s">
        <v>736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192</v>
      </c>
      <c r="AU292" s="209" t="s">
        <v>189</v>
      </c>
      <c r="AV292" s="13" t="s">
        <v>81</v>
      </c>
      <c r="AW292" s="13" t="s">
        <v>35</v>
      </c>
      <c r="AX292" s="13" t="s">
        <v>74</v>
      </c>
      <c r="AY292" s="209" t="s">
        <v>179</v>
      </c>
    </row>
    <row r="293" spans="1:65" s="13" customFormat="1">
      <c r="B293" s="199"/>
      <c r="C293" s="200"/>
      <c r="D293" s="201" t="s">
        <v>192</v>
      </c>
      <c r="E293" s="202" t="s">
        <v>19</v>
      </c>
      <c r="F293" s="203" t="s">
        <v>737</v>
      </c>
      <c r="G293" s="200"/>
      <c r="H293" s="202" t="s">
        <v>19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192</v>
      </c>
      <c r="AU293" s="209" t="s">
        <v>189</v>
      </c>
      <c r="AV293" s="13" t="s">
        <v>81</v>
      </c>
      <c r="AW293" s="13" t="s">
        <v>35</v>
      </c>
      <c r="AX293" s="13" t="s">
        <v>74</v>
      </c>
      <c r="AY293" s="209" t="s">
        <v>179</v>
      </c>
    </row>
    <row r="294" spans="1:65" s="13" customFormat="1">
      <c r="B294" s="199"/>
      <c r="C294" s="200"/>
      <c r="D294" s="201" t="s">
        <v>192</v>
      </c>
      <c r="E294" s="202" t="s">
        <v>19</v>
      </c>
      <c r="F294" s="203" t="s">
        <v>195</v>
      </c>
      <c r="G294" s="200"/>
      <c r="H294" s="202" t="s">
        <v>19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192</v>
      </c>
      <c r="AU294" s="209" t="s">
        <v>189</v>
      </c>
      <c r="AV294" s="13" t="s">
        <v>81</v>
      </c>
      <c r="AW294" s="13" t="s">
        <v>35</v>
      </c>
      <c r="AX294" s="13" t="s">
        <v>74</v>
      </c>
      <c r="AY294" s="209" t="s">
        <v>179</v>
      </c>
    </row>
    <row r="295" spans="1:65" s="13" customFormat="1">
      <c r="B295" s="199"/>
      <c r="C295" s="200"/>
      <c r="D295" s="201" t="s">
        <v>192</v>
      </c>
      <c r="E295" s="202" t="s">
        <v>19</v>
      </c>
      <c r="F295" s="203" t="s">
        <v>196</v>
      </c>
      <c r="G295" s="200"/>
      <c r="H295" s="202" t="s">
        <v>19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192</v>
      </c>
      <c r="AU295" s="209" t="s">
        <v>189</v>
      </c>
      <c r="AV295" s="13" t="s">
        <v>81</v>
      </c>
      <c r="AW295" s="13" t="s">
        <v>35</v>
      </c>
      <c r="AX295" s="13" t="s">
        <v>74</v>
      </c>
      <c r="AY295" s="209" t="s">
        <v>179</v>
      </c>
    </row>
    <row r="296" spans="1:65" s="13" customFormat="1">
      <c r="B296" s="199"/>
      <c r="C296" s="200"/>
      <c r="D296" s="201" t="s">
        <v>192</v>
      </c>
      <c r="E296" s="202" t="s">
        <v>19</v>
      </c>
      <c r="F296" s="203" t="s">
        <v>197</v>
      </c>
      <c r="G296" s="200"/>
      <c r="H296" s="202" t="s">
        <v>19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192</v>
      </c>
      <c r="AU296" s="209" t="s">
        <v>189</v>
      </c>
      <c r="AV296" s="13" t="s">
        <v>81</v>
      </c>
      <c r="AW296" s="13" t="s">
        <v>35</v>
      </c>
      <c r="AX296" s="13" t="s">
        <v>74</v>
      </c>
      <c r="AY296" s="209" t="s">
        <v>179</v>
      </c>
    </row>
    <row r="297" spans="1:65" s="13" customFormat="1">
      <c r="B297" s="199"/>
      <c r="C297" s="200"/>
      <c r="D297" s="201" t="s">
        <v>192</v>
      </c>
      <c r="E297" s="202" t="s">
        <v>19</v>
      </c>
      <c r="F297" s="203" t="s">
        <v>738</v>
      </c>
      <c r="G297" s="200"/>
      <c r="H297" s="202" t="s">
        <v>19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192</v>
      </c>
      <c r="AU297" s="209" t="s">
        <v>189</v>
      </c>
      <c r="AV297" s="13" t="s">
        <v>81</v>
      </c>
      <c r="AW297" s="13" t="s">
        <v>35</v>
      </c>
      <c r="AX297" s="13" t="s">
        <v>74</v>
      </c>
      <c r="AY297" s="209" t="s">
        <v>179</v>
      </c>
    </row>
    <row r="298" spans="1:65" s="13" customFormat="1">
      <c r="B298" s="199"/>
      <c r="C298" s="200"/>
      <c r="D298" s="201" t="s">
        <v>192</v>
      </c>
      <c r="E298" s="202" t="s">
        <v>19</v>
      </c>
      <c r="F298" s="203" t="s">
        <v>498</v>
      </c>
      <c r="G298" s="200"/>
      <c r="H298" s="202" t="s">
        <v>19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192</v>
      </c>
      <c r="AU298" s="209" t="s">
        <v>189</v>
      </c>
      <c r="AV298" s="13" t="s">
        <v>81</v>
      </c>
      <c r="AW298" s="13" t="s">
        <v>35</v>
      </c>
      <c r="AX298" s="13" t="s">
        <v>74</v>
      </c>
      <c r="AY298" s="209" t="s">
        <v>179</v>
      </c>
    </row>
    <row r="299" spans="1:65" s="13" customFormat="1">
      <c r="B299" s="199"/>
      <c r="C299" s="200"/>
      <c r="D299" s="201" t="s">
        <v>192</v>
      </c>
      <c r="E299" s="202" t="s">
        <v>19</v>
      </c>
      <c r="F299" s="203" t="s">
        <v>198</v>
      </c>
      <c r="G299" s="200"/>
      <c r="H299" s="202" t="s">
        <v>19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192</v>
      </c>
      <c r="AU299" s="209" t="s">
        <v>189</v>
      </c>
      <c r="AV299" s="13" t="s">
        <v>81</v>
      </c>
      <c r="AW299" s="13" t="s">
        <v>35</v>
      </c>
      <c r="AX299" s="13" t="s">
        <v>74</v>
      </c>
      <c r="AY299" s="209" t="s">
        <v>179</v>
      </c>
    </row>
    <row r="300" spans="1:65" s="13" customFormat="1">
      <c r="B300" s="199"/>
      <c r="C300" s="200"/>
      <c r="D300" s="201" t="s">
        <v>192</v>
      </c>
      <c r="E300" s="202" t="s">
        <v>19</v>
      </c>
      <c r="F300" s="203" t="s">
        <v>199</v>
      </c>
      <c r="G300" s="200"/>
      <c r="H300" s="202" t="s">
        <v>19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192</v>
      </c>
      <c r="AU300" s="209" t="s">
        <v>189</v>
      </c>
      <c r="AV300" s="13" t="s">
        <v>81</v>
      </c>
      <c r="AW300" s="13" t="s">
        <v>35</v>
      </c>
      <c r="AX300" s="13" t="s">
        <v>74</v>
      </c>
      <c r="AY300" s="209" t="s">
        <v>179</v>
      </c>
    </row>
    <row r="301" spans="1:65" s="14" customFormat="1">
      <c r="B301" s="210"/>
      <c r="C301" s="211"/>
      <c r="D301" s="201" t="s">
        <v>192</v>
      </c>
      <c r="E301" s="212" t="s">
        <v>19</v>
      </c>
      <c r="F301" s="213" t="s">
        <v>794</v>
      </c>
      <c r="G301" s="211"/>
      <c r="H301" s="214">
        <v>1186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192</v>
      </c>
      <c r="AU301" s="220" t="s">
        <v>189</v>
      </c>
      <c r="AV301" s="14" t="s">
        <v>14</v>
      </c>
      <c r="AW301" s="14" t="s">
        <v>35</v>
      </c>
      <c r="AX301" s="14" t="s">
        <v>74</v>
      </c>
      <c r="AY301" s="220" t="s">
        <v>179</v>
      </c>
    </row>
    <row r="302" spans="1:65" s="15" customFormat="1">
      <c r="B302" s="221"/>
      <c r="C302" s="222"/>
      <c r="D302" s="201" t="s">
        <v>192</v>
      </c>
      <c r="E302" s="223" t="s">
        <v>19</v>
      </c>
      <c r="F302" s="224" t="s">
        <v>201</v>
      </c>
      <c r="G302" s="222"/>
      <c r="H302" s="225">
        <v>1186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192</v>
      </c>
      <c r="AU302" s="231" t="s">
        <v>189</v>
      </c>
      <c r="AV302" s="15" t="s">
        <v>188</v>
      </c>
      <c r="AW302" s="15" t="s">
        <v>35</v>
      </c>
      <c r="AX302" s="15" t="s">
        <v>81</v>
      </c>
      <c r="AY302" s="231" t="s">
        <v>179</v>
      </c>
    </row>
    <row r="303" spans="1:65" s="2" customFormat="1" ht="24.2" customHeight="1">
      <c r="A303" s="37"/>
      <c r="B303" s="38"/>
      <c r="C303" s="181" t="s">
        <v>229</v>
      </c>
      <c r="D303" s="181" t="s">
        <v>183</v>
      </c>
      <c r="E303" s="182" t="s">
        <v>795</v>
      </c>
      <c r="F303" s="183" t="s">
        <v>796</v>
      </c>
      <c r="G303" s="184" t="s">
        <v>186</v>
      </c>
      <c r="H303" s="185">
        <v>1186</v>
      </c>
      <c r="I303" s="186"/>
      <c r="J303" s="187">
        <f>ROUND(I303*H303,2)</f>
        <v>0</v>
      </c>
      <c r="K303" s="183" t="s">
        <v>187</v>
      </c>
      <c r="L303" s="42"/>
      <c r="M303" s="188" t="s">
        <v>19</v>
      </c>
      <c r="N303" s="189" t="s">
        <v>45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188</v>
      </c>
      <c r="AT303" s="192" t="s">
        <v>183</v>
      </c>
      <c r="AU303" s="192" t="s">
        <v>189</v>
      </c>
      <c r="AY303" s="20" t="s">
        <v>179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81</v>
      </c>
      <c r="BK303" s="193">
        <f>ROUND(I303*H303,2)</f>
        <v>0</v>
      </c>
      <c r="BL303" s="20" t="s">
        <v>188</v>
      </c>
      <c r="BM303" s="192" t="s">
        <v>400</v>
      </c>
    </row>
    <row r="304" spans="1:65" s="2" customFormat="1">
      <c r="A304" s="37"/>
      <c r="B304" s="38"/>
      <c r="C304" s="39"/>
      <c r="D304" s="194" t="s">
        <v>190</v>
      </c>
      <c r="E304" s="39"/>
      <c r="F304" s="195" t="s">
        <v>797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190</v>
      </c>
      <c r="AU304" s="20" t="s">
        <v>189</v>
      </c>
    </row>
    <row r="305" spans="1:65" s="2" customFormat="1" ht="16.5" customHeight="1">
      <c r="A305" s="37"/>
      <c r="B305" s="38"/>
      <c r="C305" s="243" t="s">
        <v>254</v>
      </c>
      <c r="D305" s="243" t="s">
        <v>289</v>
      </c>
      <c r="E305" s="244" t="s">
        <v>290</v>
      </c>
      <c r="F305" s="245" t="s">
        <v>291</v>
      </c>
      <c r="G305" s="246" t="s">
        <v>292</v>
      </c>
      <c r="H305" s="247">
        <v>23.72</v>
      </c>
      <c r="I305" s="248"/>
      <c r="J305" s="249">
        <f>ROUND(I305*H305,2)</f>
        <v>0</v>
      </c>
      <c r="K305" s="245" t="s">
        <v>187</v>
      </c>
      <c r="L305" s="250"/>
      <c r="M305" s="251" t="s">
        <v>19</v>
      </c>
      <c r="N305" s="252" t="s">
        <v>45</v>
      </c>
      <c r="O305" s="67"/>
      <c r="P305" s="190">
        <f>O305*H305</f>
        <v>0</v>
      </c>
      <c r="Q305" s="190">
        <v>1E-3</v>
      </c>
      <c r="R305" s="190">
        <f>Q305*H305</f>
        <v>2.3719999999999998E-2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217</v>
      </c>
      <c r="AT305" s="192" t="s">
        <v>289</v>
      </c>
      <c r="AU305" s="192" t="s">
        <v>189</v>
      </c>
      <c r="AY305" s="20" t="s">
        <v>179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81</v>
      </c>
      <c r="BK305" s="193">
        <f>ROUND(I305*H305,2)</f>
        <v>0</v>
      </c>
      <c r="BL305" s="20" t="s">
        <v>188</v>
      </c>
      <c r="BM305" s="192" t="s">
        <v>412</v>
      </c>
    </row>
    <row r="306" spans="1:65" s="14" customFormat="1">
      <c r="B306" s="210"/>
      <c r="C306" s="211"/>
      <c r="D306" s="201" t="s">
        <v>192</v>
      </c>
      <c r="E306" s="212" t="s">
        <v>19</v>
      </c>
      <c r="F306" s="213" t="s">
        <v>798</v>
      </c>
      <c r="G306" s="211"/>
      <c r="H306" s="214">
        <v>23.72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192</v>
      </c>
      <c r="AU306" s="220" t="s">
        <v>189</v>
      </c>
      <c r="AV306" s="14" t="s">
        <v>14</v>
      </c>
      <c r="AW306" s="14" t="s">
        <v>35</v>
      </c>
      <c r="AX306" s="14" t="s">
        <v>74</v>
      </c>
      <c r="AY306" s="220" t="s">
        <v>179</v>
      </c>
    </row>
    <row r="307" spans="1:65" s="15" customFormat="1">
      <c r="B307" s="221"/>
      <c r="C307" s="222"/>
      <c r="D307" s="201" t="s">
        <v>192</v>
      </c>
      <c r="E307" s="223" t="s">
        <v>19</v>
      </c>
      <c r="F307" s="224" t="s">
        <v>201</v>
      </c>
      <c r="G307" s="222"/>
      <c r="H307" s="225">
        <v>23.72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192</v>
      </c>
      <c r="AU307" s="231" t="s">
        <v>189</v>
      </c>
      <c r="AV307" s="15" t="s">
        <v>188</v>
      </c>
      <c r="AW307" s="15" t="s">
        <v>35</v>
      </c>
      <c r="AX307" s="15" t="s">
        <v>81</v>
      </c>
      <c r="AY307" s="231" t="s">
        <v>179</v>
      </c>
    </row>
    <row r="308" spans="1:65" s="2" customFormat="1" ht="21.75" customHeight="1">
      <c r="A308" s="37"/>
      <c r="B308" s="38"/>
      <c r="C308" s="181" t="s">
        <v>270</v>
      </c>
      <c r="D308" s="181" t="s">
        <v>183</v>
      </c>
      <c r="E308" s="182" t="s">
        <v>274</v>
      </c>
      <c r="F308" s="183" t="s">
        <v>275</v>
      </c>
      <c r="G308" s="184" t="s">
        <v>186</v>
      </c>
      <c r="H308" s="185">
        <v>3147</v>
      </c>
      <c r="I308" s="186"/>
      <c r="J308" s="187">
        <f>ROUND(I308*H308,2)</f>
        <v>0</v>
      </c>
      <c r="K308" s="183" t="s">
        <v>187</v>
      </c>
      <c r="L308" s="42"/>
      <c r="M308" s="188" t="s">
        <v>19</v>
      </c>
      <c r="N308" s="189" t="s">
        <v>45</v>
      </c>
      <c r="O308" s="67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188</v>
      </c>
      <c r="AT308" s="192" t="s">
        <v>183</v>
      </c>
      <c r="AU308" s="192" t="s">
        <v>189</v>
      </c>
      <c r="AY308" s="20" t="s">
        <v>179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81</v>
      </c>
      <c r="BK308" s="193">
        <f>ROUND(I308*H308,2)</f>
        <v>0</v>
      </c>
      <c r="BL308" s="20" t="s">
        <v>188</v>
      </c>
      <c r="BM308" s="192" t="s">
        <v>799</v>
      </c>
    </row>
    <row r="309" spans="1:65" s="2" customFormat="1">
      <c r="A309" s="37"/>
      <c r="B309" s="38"/>
      <c r="C309" s="39"/>
      <c r="D309" s="194" t="s">
        <v>190</v>
      </c>
      <c r="E309" s="39"/>
      <c r="F309" s="195" t="s">
        <v>277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190</v>
      </c>
      <c r="AU309" s="20" t="s">
        <v>189</v>
      </c>
    </row>
    <row r="310" spans="1:65" s="13" customFormat="1">
      <c r="B310" s="199"/>
      <c r="C310" s="200"/>
      <c r="D310" s="201" t="s">
        <v>192</v>
      </c>
      <c r="E310" s="202" t="s">
        <v>19</v>
      </c>
      <c r="F310" s="203" t="s">
        <v>193</v>
      </c>
      <c r="G310" s="200"/>
      <c r="H310" s="202" t="s">
        <v>19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192</v>
      </c>
      <c r="AU310" s="209" t="s">
        <v>189</v>
      </c>
      <c r="AV310" s="13" t="s">
        <v>81</v>
      </c>
      <c r="AW310" s="13" t="s">
        <v>35</v>
      </c>
      <c r="AX310" s="13" t="s">
        <v>74</v>
      </c>
      <c r="AY310" s="209" t="s">
        <v>179</v>
      </c>
    </row>
    <row r="311" spans="1:65" s="13" customFormat="1">
      <c r="B311" s="199"/>
      <c r="C311" s="200"/>
      <c r="D311" s="201" t="s">
        <v>192</v>
      </c>
      <c r="E311" s="202" t="s">
        <v>19</v>
      </c>
      <c r="F311" s="203" t="s">
        <v>736</v>
      </c>
      <c r="G311" s="200"/>
      <c r="H311" s="202" t="s">
        <v>19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192</v>
      </c>
      <c r="AU311" s="209" t="s">
        <v>189</v>
      </c>
      <c r="AV311" s="13" t="s">
        <v>81</v>
      </c>
      <c r="AW311" s="13" t="s">
        <v>35</v>
      </c>
      <c r="AX311" s="13" t="s">
        <v>74</v>
      </c>
      <c r="AY311" s="209" t="s">
        <v>179</v>
      </c>
    </row>
    <row r="312" spans="1:65" s="13" customFormat="1">
      <c r="B312" s="199"/>
      <c r="C312" s="200"/>
      <c r="D312" s="201" t="s">
        <v>192</v>
      </c>
      <c r="E312" s="202" t="s">
        <v>19</v>
      </c>
      <c r="F312" s="203" t="s">
        <v>737</v>
      </c>
      <c r="G312" s="200"/>
      <c r="H312" s="202" t="s">
        <v>19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192</v>
      </c>
      <c r="AU312" s="209" t="s">
        <v>189</v>
      </c>
      <c r="AV312" s="13" t="s">
        <v>81</v>
      </c>
      <c r="AW312" s="13" t="s">
        <v>35</v>
      </c>
      <c r="AX312" s="13" t="s">
        <v>74</v>
      </c>
      <c r="AY312" s="209" t="s">
        <v>179</v>
      </c>
    </row>
    <row r="313" spans="1:65" s="13" customFormat="1">
      <c r="B313" s="199"/>
      <c r="C313" s="200"/>
      <c r="D313" s="201" t="s">
        <v>192</v>
      </c>
      <c r="E313" s="202" t="s">
        <v>19</v>
      </c>
      <c r="F313" s="203" t="s">
        <v>195</v>
      </c>
      <c r="G313" s="200"/>
      <c r="H313" s="202" t="s">
        <v>19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192</v>
      </c>
      <c r="AU313" s="209" t="s">
        <v>189</v>
      </c>
      <c r="AV313" s="13" t="s">
        <v>81</v>
      </c>
      <c r="AW313" s="13" t="s">
        <v>35</v>
      </c>
      <c r="AX313" s="13" t="s">
        <v>74</v>
      </c>
      <c r="AY313" s="209" t="s">
        <v>179</v>
      </c>
    </row>
    <row r="314" spans="1:65" s="13" customFormat="1">
      <c r="B314" s="199"/>
      <c r="C314" s="200"/>
      <c r="D314" s="201" t="s">
        <v>192</v>
      </c>
      <c r="E314" s="202" t="s">
        <v>19</v>
      </c>
      <c r="F314" s="203" t="s">
        <v>196</v>
      </c>
      <c r="G314" s="200"/>
      <c r="H314" s="202" t="s">
        <v>19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192</v>
      </c>
      <c r="AU314" s="209" t="s">
        <v>189</v>
      </c>
      <c r="AV314" s="13" t="s">
        <v>81</v>
      </c>
      <c r="AW314" s="13" t="s">
        <v>35</v>
      </c>
      <c r="AX314" s="13" t="s">
        <v>74</v>
      </c>
      <c r="AY314" s="209" t="s">
        <v>179</v>
      </c>
    </row>
    <row r="315" spans="1:65" s="13" customFormat="1">
      <c r="B315" s="199"/>
      <c r="C315" s="200"/>
      <c r="D315" s="201" t="s">
        <v>192</v>
      </c>
      <c r="E315" s="202" t="s">
        <v>19</v>
      </c>
      <c r="F315" s="203" t="s">
        <v>197</v>
      </c>
      <c r="G315" s="200"/>
      <c r="H315" s="202" t="s">
        <v>19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192</v>
      </c>
      <c r="AU315" s="209" t="s">
        <v>189</v>
      </c>
      <c r="AV315" s="13" t="s">
        <v>81</v>
      </c>
      <c r="AW315" s="13" t="s">
        <v>35</v>
      </c>
      <c r="AX315" s="13" t="s">
        <v>74</v>
      </c>
      <c r="AY315" s="209" t="s">
        <v>179</v>
      </c>
    </row>
    <row r="316" spans="1:65" s="13" customFormat="1">
      <c r="B316" s="199"/>
      <c r="C316" s="200"/>
      <c r="D316" s="201" t="s">
        <v>192</v>
      </c>
      <c r="E316" s="202" t="s">
        <v>19</v>
      </c>
      <c r="F316" s="203" t="s">
        <v>198</v>
      </c>
      <c r="G316" s="200"/>
      <c r="H316" s="202" t="s">
        <v>19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192</v>
      </c>
      <c r="AU316" s="209" t="s">
        <v>189</v>
      </c>
      <c r="AV316" s="13" t="s">
        <v>81</v>
      </c>
      <c r="AW316" s="13" t="s">
        <v>35</v>
      </c>
      <c r="AX316" s="13" t="s">
        <v>74</v>
      </c>
      <c r="AY316" s="209" t="s">
        <v>179</v>
      </c>
    </row>
    <row r="317" spans="1:65" s="13" customFormat="1">
      <c r="B317" s="199"/>
      <c r="C317" s="200"/>
      <c r="D317" s="201" t="s">
        <v>192</v>
      </c>
      <c r="E317" s="202" t="s">
        <v>19</v>
      </c>
      <c r="F317" s="203" t="s">
        <v>199</v>
      </c>
      <c r="G317" s="200"/>
      <c r="H317" s="202" t="s">
        <v>19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192</v>
      </c>
      <c r="AU317" s="209" t="s">
        <v>189</v>
      </c>
      <c r="AV317" s="13" t="s">
        <v>81</v>
      </c>
      <c r="AW317" s="13" t="s">
        <v>35</v>
      </c>
      <c r="AX317" s="13" t="s">
        <v>74</v>
      </c>
      <c r="AY317" s="209" t="s">
        <v>179</v>
      </c>
    </row>
    <row r="318" spans="1:65" s="13" customFormat="1">
      <c r="B318" s="199"/>
      <c r="C318" s="200"/>
      <c r="D318" s="201" t="s">
        <v>192</v>
      </c>
      <c r="E318" s="202" t="s">
        <v>19</v>
      </c>
      <c r="F318" s="203" t="s">
        <v>800</v>
      </c>
      <c r="G318" s="200"/>
      <c r="H318" s="202" t="s">
        <v>19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192</v>
      </c>
      <c r="AU318" s="209" t="s">
        <v>189</v>
      </c>
      <c r="AV318" s="13" t="s">
        <v>81</v>
      </c>
      <c r="AW318" s="13" t="s">
        <v>35</v>
      </c>
      <c r="AX318" s="13" t="s">
        <v>74</v>
      </c>
      <c r="AY318" s="209" t="s">
        <v>179</v>
      </c>
    </row>
    <row r="319" spans="1:65" s="14" customFormat="1">
      <c r="B319" s="210"/>
      <c r="C319" s="211"/>
      <c r="D319" s="201" t="s">
        <v>192</v>
      </c>
      <c r="E319" s="212" t="s">
        <v>19</v>
      </c>
      <c r="F319" s="213" t="s">
        <v>801</v>
      </c>
      <c r="G319" s="211"/>
      <c r="H319" s="214">
        <v>2484.6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192</v>
      </c>
      <c r="AU319" s="220" t="s">
        <v>189</v>
      </c>
      <c r="AV319" s="14" t="s">
        <v>14</v>
      </c>
      <c r="AW319" s="14" t="s">
        <v>35</v>
      </c>
      <c r="AX319" s="14" t="s">
        <v>74</v>
      </c>
      <c r="AY319" s="220" t="s">
        <v>179</v>
      </c>
    </row>
    <row r="320" spans="1:65" s="13" customFormat="1">
      <c r="B320" s="199"/>
      <c r="C320" s="200"/>
      <c r="D320" s="201" t="s">
        <v>192</v>
      </c>
      <c r="E320" s="202" t="s">
        <v>19</v>
      </c>
      <c r="F320" s="203" t="s">
        <v>802</v>
      </c>
      <c r="G320" s="200"/>
      <c r="H320" s="202" t="s">
        <v>19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192</v>
      </c>
      <c r="AU320" s="209" t="s">
        <v>189</v>
      </c>
      <c r="AV320" s="13" t="s">
        <v>81</v>
      </c>
      <c r="AW320" s="13" t="s">
        <v>35</v>
      </c>
      <c r="AX320" s="13" t="s">
        <v>74</v>
      </c>
      <c r="AY320" s="209" t="s">
        <v>179</v>
      </c>
    </row>
    <row r="321" spans="1:65" s="14" customFormat="1">
      <c r="B321" s="210"/>
      <c r="C321" s="211"/>
      <c r="D321" s="201" t="s">
        <v>192</v>
      </c>
      <c r="E321" s="212" t="s">
        <v>19</v>
      </c>
      <c r="F321" s="213" t="s">
        <v>803</v>
      </c>
      <c r="G321" s="211"/>
      <c r="H321" s="214">
        <v>662.4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192</v>
      </c>
      <c r="AU321" s="220" t="s">
        <v>189</v>
      </c>
      <c r="AV321" s="14" t="s">
        <v>14</v>
      </c>
      <c r="AW321" s="14" t="s">
        <v>35</v>
      </c>
      <c r="AX321" s="14" t="s">
        <v>74</v>
      </c>
      <c r="AY321" s="220" t="s">
        <v>179</v>
      </c>
    </row>
    <row r="322" spans="1:65" s="15" customFormat="1">
      <c r="B322" s="221"/>
      <c r="C322" s="222"/>
      <c r="D322" s="201" t="s">
        <v>192</v>
      </c>
      <c r="E322" s="223" t="s">
        <v>19</v>
      </c>
      <c r="F322" s="224" t="s">
        <v>201</v>
      </c>
      <c r="G322" s="222"/>
      <c r="H322" s="225">
        <v>3147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192</v>
      </c>
      <c r="AU322" s="231" t="s">
        <v>189</v>
      </c>
      <c r="AV322" s="15" t="s">
        <v>188</v>
      </c>
      <c r="AW322" s="15" t="s">
        <v>35</v>
      </c>
      <c r="AX322" s="15" t="s">
        <v>81</v>
      </c>
      <c r="AY322" s="231" t="s">
        <v>179</v>
      </c>
    </row>
    <row r="323" spans="1:65" s="12" customFormat="1" ht="22.9" customHeight="1">
      <c r="B323" s="165"/>
      <c r="C323" s="166"/>
      <c r="D323" s="167" t="s">
        <v>73</v>
      </c>
      <c r="E323" s="179" t="s">
        <v>14</v>
      </c>
      <c r="F323" s="179" t="s">
        <v>295</v>
      </c>
      <c r="G323" s="166"/>
      <c r="H323" s="166"/>
      <c r="I323" s="169"/>
      <c r="J323" s="180">
        <f>BK323</f>
        <v>0</v>
      </c>
      <c r="K323" s="166"/>
      <c r="L323" s="171"/>
      <c r="M323" s="172"/>
      <c r="N323" s="173"/>
      <c r="O323" s="173"/>
      <c r="P323" s="174">
        <f>P324+P346+P354</f>
        <v>0</v>
      </c>
      <c r="Q323" s="173"/>
      <c r="R323" s="174">
        <f>R324+R346+R354</f>
        <v>91.701892900000004</v>
      </c>
      <c r="S323" s="173"/>
      <c r="T323" s="175">
        <f>T324+T346+T354</f>
        <v>0</v>
      </c>
      <c r="AR323" s="176" t="s">
        <v>81</v>
      </c>
      <c r="AT323" s="177" t="s">
        <v>73</v>
      </c>
      <c r="AU323" s="177" t="s">
        <v>81</v>
      </c>
      <c r="AY323" s="176" t="s">
        <v>179</v>
      </c>
      <c r="BK323" s="178">
        <f>BK324+BK346+BK354</f>
        <v>0</v>
      </c>
    </row>
    <row r="324" spans="1:65" s="12" customFormat="1" ht="20.85" customHeight="1">
      <c r="B324" s="165"/>
      <c r="C324" s="166"/>
      <c r="D324" s="167" t="s">
        <v>73</v>
      </c>
      <c r="E324" s="179" t="s">
        <v>7</v>
      </c>
      <c r="F324" s="179" t="s">
        <v>804</v>
      </c>
      <c r="G324" s="166"/>
      <c r="H324" s="166"/>
      <c r="I324" s="169"/>
      <c r="J324" s="180">
        <f>BK324</f>
        <v>0</v>
      </c>
      <c r="K324" s="166"/>
      <c r="L324" s="171"/>
      <c r="M324" s="172"/>
      <c r="N324" s="173"/>
      <c r="O324" s="173"/>
      <c r="P324" s="174">
        <f>SUM(P325:P345)</f>
        <v>0</v>
      </c>
      <c r="Q324" s="173"/>
      <c r="R324" s="174">
        <f>SUM(R325:R345)</f>
        <v>9.2650089000000015</v>
      </c>
      <c r="S324" s="173"/>
      <c r="T324" s="175">
        <f>SUM(T325:T345)</f>
        <v>0</v>
      </c>
      <c r="AR324" s="176" t="s">
        <v>81</v>
      </c>
      <c r="AT324" s="177" t="s">
        <v>73</v>
      </c>
      <c r="AU324" s="177" t="s">
        <v>14</v>
      </c>
      <c r="AY324" s="176" t="s">
        <v>179</v>
      </c>
      <c r="BK324" s="178">
        <f>SUM(BK325:BK345)</f>
        <v>0</v>
      </c>
    </row>
    <row r="325" spans="1:65" s="2" customFormat="1" ht="24.2" customHeight="1">
      <c r="A325" s="37"/>
      <c r="B325" s="38"/>
      <c r="C325" s="181" t="s">
        <v>322</v>
      </c>
      <c r="D325" s="181" t="s">
        <v>183</v>
      </c>
      <c r="E325" s="182" t="s">
        <v>805</v>
      </c>
      <c r="F325" s="183" t="s">
        <v>806</v>
      </c>
      <c r="G325" s="184" t="s">
        <v>216</v>
      </c>
      <c r="H325" s="185">
        <v>2.88</v>
      </c>
      <c r="I325" s="186"/>
      <c r="J325" s="187">
        <f>ROUND(I325*H325,2)</f>
        <v>0</v>
      </c>
      <c r="K325" s="183" t="s">
        <v>187</v>
      </c>
      <c r="L325" s="42"/>
      <c r="M325" s="188" t="s">
        <v>19</v>
      </c>
      <c r="N325" s="189" t="s">
        <v>45</v>
      </c>
      <c r="O325" s="67"/>
      <c r="P325" s="190">
        <f>O325*H325</f>
        <v>0</v>
      </c>
      <c r="Q325" s="190">
        <v>2.052</v>
      </c>
      <c r="R325" s="190">
        <f>Q325*H325</f>
        <v>5.9097600000000003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188</v>
      </c>
      <c r="AT325" s="192" t="s">
        <v>183</v>
      </c>
      <c r="AU325" s="192" t="s">
        <v>189</v>
      </c>
      <c r="AY325" s="20" t="s">
        <v>179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81</v>
      </c>
      <c r="BK325" s="193">
        <f>ROUND(I325*H325,2)</f>
        <v>0</v>
      </c>
      <c r="BL325" s="20" t="s">
        <v>188</v>
      </c>
      <c r="BM325" s="192" t="s">
        <v>331</v>
      </c>
    </row>
    <row r="326" spans="1:65" s="2" customFormat="1">
      <c r="A326" s="37"/>
      <c r="B326" s="38"/>
      <c r="C326" s="39"/>
      <c r="D326" s="194" t="s">
        <v>190</v>
      </c>
      <c r="E326" s="39"/>
      <c r="F326" s="195" t="s">
        <v>807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190</v>
      </c>
      <c r="AU326" s="20" t="s">
        <v>189</v>
      </c>
    </row>
    <row r="327" spans="1:65" s="14" customFormat="1">
      <c r="B327" s="210"/>
      <c r="C327" s="211"/>
      <c r="D327" s="201" t="s">
        <v>192</v>
      </c>
      <c r="E327" s="212" t="s">
        <v>19</v>
      </c>
      <c r="F327" s="213" t="s">
        <v>808</v>
      </c>
      <c r="G327" s="211"/>
      <c r="H327" s="214">
        <v>2.88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192</v>
      </c>
      <c r="AU327" s="220" t="s">
        <v>189</v>
      </c>
      <c r="AV327" s="14" t="s">
        <v>14</v>
      </c>
      <c r="AW327" s="14" t="s">
        <v>35</v>
      </c>
      <c r="AX327" s="14" t="s">
        <v>74</v>
      </c>
      <c r="AY327" s="220" t="s">
        <v>179</v>
      </c>
    </row>
    <row r="328" spans="1:65" s="15" customFormat="1">
      <c r="B328" s="221"/>
      <c r="C328" s="222"/>
      <c r="D328" s="201" t="s">
        <v>192</v>
      </c>
      <c r="E328" s="223" t="s">
        <v>19</v>
      </c>
      <c r="F328" s="224" t="s">
        <v>201</v>
      </c>
      <c r="G328" s="222"/>
      <c r="H328" s="225">
        <v>2.88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192</v>
      </c>
      <c r="AU328" s="231" t="s">
        <v>189</v>
      </c>
      <c r="AV328" s="15" t="s">
        <v>188</v>
      </c>
      <c r="AW328" s="15" t="s">
        <v>35</v>
      </c>
      <c r="AX328" s="15" t="s">
        <v>81</v>
      </c>
      <c r="AY328" s="231" t="s">
        <v>179</v>
      </c>
    </row>
    <row r="329" spans="1:65" s="2" customFormat="1" ht="24.2" customHeight="1">
      <c r="A329" s="37"/>
      <c r="B329" s="38"/>
      <c r="C329" s="181" t="s">
        <v>276</v>
      </c>
      <c r="D329" s="181" t="s">
        <v>183</v>
      </c>
      <c r="E329" s="182" t="s">
        <v>809</v>
      </c>
      <c r="F329" s="183" t="s">
        <v>810</v>
      </c>
      <c r="G329" s="184" t="s">
        <v>186</v>
      </c>
      <c r="H329" s="185">
        <v>57.6</v>
      </c>
      <c r="I329" s="186"/>
      <c r="J329" s="187">
        <f>ROUND(I329*H329,2)</f>
        <v>0</v>
      </c>
      <c r="K329" s="183" t="s">
        <v>187</v>
      </c>
      <c r="L329" s="42"/>
      <c r="M329" s="188" t="s">
        <v>19</v>
      </c>
      <c r="N329" s="189" t="s">
        <v>45</v>
      </c>
      <c r="O329" s="67"/>
      <c r="P329" s="190">
        <f>O329*H329</f>
        <v>0</v>
      </c>
      <c r="Q329" s="190">
        <v>1.7000000000000001E-4</v>
      </c>
      <c r="R329" s="190">
        <f>Q329*H329</f>
        <v>9.7920000000000004E-3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188</v>
      </c>
      <c r="AT329" s="192" t="s">
        <v>183</v>
      </c>
      <c r="AU329" s="192" t="s">
        <v>189</v>
      </c>
      <c r="AY329" s="20" t="s">
        <v>179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81</v>
      </c>
      <c r="BK329" s="193">
        <f>ROUND(I329*H329,2)</f>
        <v>0</v>
      </c>
      <c r="BL329" s="20" t="s">
        <v>188</v>
      </c>
      <c r="BM329" s="192" t="s">
        <v>337</v>
      </c>
    </row>
    <row r="330" spans="1:65" s="2" customFormat="1">
      <c r="A330" s="37"/>
      <c r="B330" s="38"/>
      <c r="C330" s="39"/>
      <c r="D330" s="194" t="s">
        <v>190</v>
      </c>
      <c r="E330" s="39"/>
      <c r="F330" s="195" t="s">
        <v>811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190</v>
      </c>
      <c r="AU330" s="20" t="s">
        <v>189</v>
      </c>
    </row>
    <row r="331" spans="1:65" s="14" customFormat="1">
      <c r="B331" s="210"/>
      <c r="C331" s="211"/>
      <c r="D331" s="201" t="s">
        <v>192</v>
      </c>
      <c r="E331" s="212" t="s">
        <v>19</v>
      </c>
      <c r="F331" s="213" t="s">
        <v>812</v>
      </c>
      <c r="G331" s="211"/>
      <c r="H331" s="214">
        <v>57.6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192</v>
      </c>
      <c r="AU331" s="220" t="s">
        <v>189</v>
      </c>
      <c r="AV331" s="14" t="s">
        <v>14</v>
      </c>
      <c r="AW331" s="14" t="s">
        <v>35</v>
      </c>
      <c r="AX331" s="14" t="s">
        <v>74</v>
      </c>
      <c r="AY331" s="220" t="s">
        <v>179</v>
      </c>
    </row>
    <row r="332" spans="1:65" s="15" customFormat="1">
      <c r="B332" s="221"/>
      <c r="C332" s="222"/>
      <c r="D332" s="201" t="s">
        <v>192</v>
      </c>
      <c r="E332" s="223" t="s">
        <v>19</v>
      </c>
      <c r="F332" s="224" t="s">
        <v>201</v>
      </c>
      <c r="G332" s="222"/>
      <c r="H332" s="225">
        <v>57.6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192</v>
      </c>
      <c r="AU332" s="231" t="s">
        <v>189</v>
      </c>
      <c r="AV332" s="15" t="s">
        <v>188</v>
      </c>
      <c r="AW332" s="15" t="s">
        <v>35</v>
      </c>
      <c r="AX332" s="15" t="s">
        <v>81</v>
      </c>
      <c r="AY332" s="231" t="s">
        <v>179</v>
      </c>
    </row>
    <row r="333" spans="1:65" s="2" customFormat="1" ht="16.5" customHeight="1">
      <c r="A333" s="37"/>
      <c r="B333" s="38"/>
      <c r="C333" s="243" t="s">
        <v>7</v>
      </c>
      <c r="D333" s="243" t="s">
        <v>289</v>
      </c>
      <c r="E333" s="244" t="s">
        <v>813</v>
      </c>
      <c r="F333" s="245" t="s">
        <v>814</v>
      </c>
      <c r="G333" s="246" t="s">
        <v>186</v>
      </c>
      <c r="H333" s="247">
        <v>68.227000000000004</v>
      </c>
      <c r="I333" s="248"/>
      <c r="J333" s="249">
        <f>ROUND(I333*H333,2)</f>
        <v>0</v>
      </c>
      <c r="K333" s="245" t="s">
        <v>187</v>
      </c>
      <c r="L333" s="250"/>
      <c r="M333" s="251" t="s">
        <v>19</v>
      </c>
      <c r="N333" s="252" t="s">
        <v>45</v>
      </c>
      <c r="O333" s="67"/>
      <c r="P333" s="190">
        <f>O333*H333</f>
        <v>0</v>
      </c>
      <c r="Q333" s="190">
        <v>2.9999999999999997E-4</v>
      </c>
      <c r="R333" s="190">
        <f>Q333*H333</f>
        <v>2.0468099999999999E-2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217</v>
      </c>
      <c r="AT333" s="192" t="s">
        <v>289</v>
      </c>
      <c r="AU333" s="192" t="s">
        <v>189</v>
      </c>
      <c r="AY333" s="20" t="s">
        <v>179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81</v>
      </c>
      <c r="BK333" s="193">
        <f>ROUND(I333*H333,2)</f>
        <v>0</v>
      </c>
      <c r="BL333" s="20" t="s">
        <v>188</v>
      </c>
      <c r="BM333" s="192" t="s">
        <v>341</v>
      </c>
    </row>
    <row r="334" spans="1:65" s="14" customFormat="1">
      <c r="B334" s="210"/>
      <c r="C334" s="211"/>
      <c r="D334" s="201" t="s">
        <v>192</v>
      </c>
      <c r="E334" s="212" t="s">
        <v>19</v>
      </c>
      <c r="F334" s="213" t="s">
        <v>815</v>
      </c>
      <c r="G334" s="211"/>
      <c r="H334" s="214">
        <v>68.227000000000004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192</v>
      </c>
      <c r="AU334" s="220" t="s">
        <v>189</v>
      </c>
      <c r="AV334" s="14" t="s">
        <v>14</v>
      </c>
      <c r="AW334" s="14" t="s">
        <v>35</v>
      </c>
      <c r="AX334" s="14" t="s">
        <v>74</v>
      </c>
      <c r="AY334" s="220" t="s">
        <v>179</v>
      </c>
    </row>
    <row r="335" spans="1:65" s="15" customFormat="1">
      <c r="B335" s="221"/>
      <c r="C335" s="222"/>
      <c r="D335" s="201" t="s">
        <v>192</v>
      </c>
      <c r="E335" s="223" t="s">
        <v>19</v>
      </c>
      <c r="F335" s="224" t="s">
        <v>201</v>
      </c>
      <c r="G335" s="222"/>
      <c r="H335" s="225">
        <v>68.227000000000004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192</v>
      </c>
      <c r="AU335" s="231" t="s">
        <v>189</v>
      </c>
      <c r="AV335" s="15" t="s">
        <v>188</v>
      </c>
      <c r="AW335" s="15" t="s">
        <v>35</v>
      </c>
      <c r="AX335" s="15" t="s">
        <v>81</v>
      </c>
      <c r="AY335" s="231" t="s">
        <v>179</v>
      </c>
    </row>
    <row r="336" spans="1:65" s="2" customFormat="1" ht="16.5" customHeight="1">
      <c r="A336" s="37"/>
      <c r="B336" s="38"/>
      <c r="C336" s="181" t="s">
        <v>281</v>
      </c>
      <c r="D336" s="181" t="s">
        <v>183</v>
      </c>
      <c r="E336" s="182" t="s">
        <v>816</v>
      </c>
      <c r="F336" s="183" t="s">
        <v>817</v>
      </c>
      <c r="G336" s="184" t="s">
        <v>216</v>
      </c>
      <c r="H336" s="185">
        <v>1.44</v>
      </c>
      <c r="I336" s="186"/>
      <c r="J336" s="187">
        <f>ROUND(I336*H336,2)</f>
        <v>0</v>
      </c>
      <c r="K336" s="183" t="s">
        <v>187</v>
      </c>
      <c r="L336" s="42"/>
      <c r="M336" s="188" t="s">
        <v>19</v>
      </c>
      <c r="N336" s="189" t="s">
        <v>45</v>
      </c>
      <c r="O336" s="67"/>
      <c r="P336" s="190">
        <f>O336*H336</f>
        <v>0</v>
      </c>
      <c r="Q336" s="190">
        <v>2.3010199999999998</v>
      </c>
      <c r="R336" s="190">
        <f>Q336*H336</f>
        <v>3.3134687999999994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188</v>
      </c>
      <c r="AT336" s="192" t="s">
        <v>183</v>
      </c>
      <c r="AU336" s="192" t="s">
        <v>189</v>
      </c>
      <c r="AY336" s="20" t="s">
        <v>179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81</v>
      </c>
      <c r="BK336" s="193">
        <f>ROUND(I336*H336,2)</f>
        <v>0</v>
      </c>
      <c r="BL336" s="20" t="s">
        <v>188</v>
      </c>
      <c r="BM336" s="192" t="s">
        <v>346</v>
      </c>
    </row>
    <row r="337" spans="1:65" s="2" customFormat="1">
      <c r="A337" s="37"/>
      <c r="B337" s="38"/>
      <c r="C337" s="39"/>
      <c r="D337" s="194" t="s">
        <v>190</v>
      </c>
      <c r="E337" s="39"/>
      <c r="F337" s="195" t="s">
        <v>818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190</v>
      </c>
      <c r="AU337" s="20" t="s">
        <v>189</v>
      </c>
    </row>
    <row r="338" spans="1:65" s="13" customFormat="1">
      <c r="B338" s="199"/>
      <c r="C338" s="200"/>
      <c r="D338" s="201" t="s">
        <v>192</v>
      </c>
      <c r="E338" s="202" t="s">
        <v>19</v>
      </c>
      <c r="F338" s="203" t="s">
        <v>819</v>
      </c>
      <c r="G338" s="200"/>
      <c r="H338" s="202" t="s">
        <v>19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192</v>
      </c>
      <c r="AU338" s="209" t="s">
        <v>189</v>
      </c>
      <c r="AV338" s="13" t="s">
        <v>81</v>
      </c>
      <c r="AW338" s="13" t="s">
        <v>35</v>
      </c>
      <c r="AX338" s="13" t="s">
        <v>74</v>
      </c>
      <c r="AY338" s="209" t="s">
        <v>179</v>
      </c>
    </row>
    <row r="339" spans="1:65" s="14" customFormat="1">
      <c r="B339" s="210"/>
      <c r="C339" s="211"/>
      <c r="D339" s="201" t="s">
        <v>192</v>
      </c>
      <c r="E339" s="212" t="s">
        <v>19</v>
      </c>
      <c r="F339" s="213" t="s">
        <v>820</v>
      </c>
      <c r="G339" s="211"/>
      <c r="H339" s="214">
        <v>1.44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192</v>
      </c>
      <c r="AU339" s="220" t="s">
        <v>189</v>
      </c>
      <c r="AV339" s="14" t="s">
        <v>14</v>
      </c>
      <c r="AW339" s="14" t="s">
        <v>35</v>
      </c>
      <c r="AX339" s="14" t="s">
        <v>74</v>
      </c>
      <c r="AY339" s="220" t="s">
        <v>179</v>
      </c>
    </row>
    <row r="340" spans="1:65" s="15" customFormat="1">
      <c r="B340" s="221"/>
      <c r="C340" s="222"/>
      <c r="D340" s="201" t="s">
        <v>192</v>
      </c>
      <c r="E340" s="223" t="s">
        <v>19</v>
      </c>
      <c r="F340" s="224" t="s">
        <v>201</v>
      </c>
      <c r="G340" s="222"/>
      <c r="H340" s="225">
        <v>1.44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192</v>
      </c>
      <c r="AU340" s="231" t="s">
        <v>189</v>
      </c>
      <c r="AV340" s="15" t="s">
        <v>188</v>
      </c>
      <c r="AW340" s="15" t="s">
        <v>35</v>
      </c>
      <c r="AX340" s="15" t="s">
        <v>81</v>
      </c>
      <c r="AY340" s="231" t="s">
        <v>179</v>
      </c>
    </row>
    <row r="341" spans="1:65" s="2" customFormat="1" ht="16.5" customHeight="1">
      <c r="A341" s="37"/>
      <c r="B341" s="38"/>
      <c r="C341" s="181" t="s">
        <v>343</v>
      </c>
      <c r="D341" s="181" t="s">
        <v>183</v>
      </c>
      <c r="E341" s="182" t="s">
        <v>821</v>
      </c>
      <c r="F341" s="183" t="s">
        <v>822</v>
      </c>
      <c r="G341" s="184" t="s">
        <v>204</v>
      </c>
      <c r="H341" s="185">
        <v>72</v>
      </c>
      <c r="I341" s="186"/>
      <c r="J341" s="187">
        <f>ROUND(I341*H341,2)</f>
        <v>0</v>
      </c>
      <c r="K341" s="183" t="s">
        <v>187</v>
      </c>
      <c r="L341" s="42"/>
      <c r="M341" s="188" t="s">
        <v>19</v>
      </c>
      <c r="N341" s="189" t="s">
        <v>45</v>
      </c>
      <c r="O341" s="67"/>
      <c r="P341" s="190">
        <f>O341*H341</f>
        <v>0</v>
      </c>
      <c r="Q341" s="190">
        <v>1.6000000000000001E-4</v>
      </c>
      <c r="R341" s="190">
        <f>Q341*H341</f>
        <v>1.1520000000000001E-2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188</v>
      </c>
      <c r="AT341" s="192" t="s">
        <v>183</v>
      </c>
      <c r="AU341" s="192" t="s">
        <v>189</v>
      </c>
      <c r="AY341" s="20" t="s">
        <v>179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81</v>
      </c>
      <c r="BK341" s="193">
        <f>ROUND(I341*H341,2)</f>
        <v>0</v>
      </c>
      <c r="BL341" s="20" t="s">
        <v>188</v>
      </c>
      <c r="BM341" s="192" t="s">
        <v>315</v>
      </c>
    </row>
    <row r="342" spans="1:65" s="2" customFormat="1">
      <c r="A342" s="37"/>
      <c r="B342" s="38"/>
      <c r="C342" s="39"/>
      <c r="D342" s="194" t="s">
        <v>190</v>
      </c>
      <c r="E342" s="39"/>
      <c r="F342" s="195" t="s">
        <v>823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190</v>
      </c>
      <c r="AU342" s="20" t="s">
        <v>189</v>
      </c>
    </row>
    <row r="343" spans="1:65" s="13" customFormat="1">
      <c r="B343" s="199"/>
      <c r="C343" s="200"/>
      <c r="D343" s="201" t="s">
        <v>192</v>
      </c>
      <c r="E343" s="202" t="s">
        <v>19</v>
      </c>
      <c r="F343" s="203" t="s">
        <v>819</v>
      </c>
      <c r="G343" s="200"/>
      <c r="H343" s="202" t="s">
        <v>19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192</v>
      </c>
      <c r="AU343" s="209" t="s">
        <v>189</v>
      </c>
      <c r="AV343" s="13" t="s">
        <v>81</v>
      </c>
      <c r="AW343" s="13" t="s">
        <v>35</v>
      </c>
      <c r="AX343" s="13" t="s">
        <v>74</v>
      </c>
      <c r="AY343" s="209" t="s">
        <v>179</v>
      </c>
    </row>
    <row r="344" spans="1:65" s="14" customFormat="1">
      <c r="B344" s="210"/>
      <c r="C344" s="211"/>
      <c r="D344" s="201" t="s">
        <v>192</v>
      </c>
      <c r="E344" s="212" t="s">
        <v>19</v>
      </c>
      <c r="F344" s="213" t="s">
        <v>824</v>
      </c>
      <c r="G344" s="211"/>
      <c r="H344" s="214">
        <v>72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192</v>
      </c>
      <c r="AU344" s="220" t="s">
        <v>189</v>
      </c>
      <c r="AV344" s="14" t="s">
        <v>14</v>
      </c>
      <c r="AW344" s="14" t="s">
        <v>35</v>
      </c>
      <c r="AX344" s="14" t="s">
        <v>74</v>
      </c>
      <c r="AY344" s="220" t="s">
        <v>179</v>
      </c>
    </row>
    <row r="345" spans="1:65" s="15" customFormat="1">
      <c r="B345" s="221"/>
      <c r="C345" s="222"/>
      <c r="D345" s="201" t="s">
        <v>192</v>
      </c>
      <c r="E345" s="223" t="s">
        <v>19</v>
      </c>
      <c r="F345" s="224" t="s">
        <v>201</v>
      </c>
      <c r="G345" s="222"/>
      <c r="H345" s="225">
        <v>72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192</v>
      </c>
      <c r="AU345" s="231" t="s">
        <v>189</v>
      </c>
      <c r="AV345" s="15" t="s">
        <v>188</v>
      </c>
      <c r="AW345" s="15" t="s">
        <v>35</v>
      </c>
      <c r="AX345" s="15" t="s">
        <v>81</v>
      </c>
      <c r="AY345" s="231" t="s">
        <v>179</v>
      </c>
    </row>
    <row r="346" spans="1:65" s="12" customFormat="1" ht="20.85" customHeight="1">
      <c r="B346" s="165"/>
      <c r="C346" s="166"/>
      <c r="D346" s="167" t="s">
        <v>73</v>
      </c>
      <c r="E346" s="179" t="s">
        <v>296</v>
      </c>
      <c r="F346" s="179" t="s">
        <v>297</v>
      </c>
      <c r="G346" s="166"/>
      <c r="H346" s="166"/>
      <c r="I346" s="169"/>
      <c r="J346" s="180">
        <f>BK346</f>
        <v>0</v>
      </c>
      <c r="K346" s="166"/>
      <c r="L346" s="171"/>
      <c r="M346" s="172"/>
      <c r="N346" s="173"/>
      <c r="O346" s="173"/>
      <c r="P346" s="174">
        <f>SUM(P347:P353)</f>
        <v>0</v>
      </c>
      <c r="Q346" s="173"/>
      <c r="R346" s="174">
        <f>SUM(R347:R353)</f>
        <v>78.694884000000002</v>
      </c>
      <c r="S346" s="173"/>
      <c r="T346" s="175">
        <f>SUM(T347:T353)</f>
        <v>0</v>
      </c>
      <c r="AR346" s="176" t="s">
        <v>81</v>
      </c>
      <c r="AT346" s="177" t="s">
        <v>73</v>
      </c>
      <c r="AU346" s="177" t="s">
        <v>14</v>
      </c>
      <c r="AY346" s="176" t="s">
        <v>179</v>
      </c>
      <c r="BK346" s="178">
        <f>SUM(BK347:BK353)</f>
        <v>0</v>
      </c>
    </row>
    <row r="347" spans="1:65" s="2" customFormat="1" ht="16.5" customHeight="1">
      <c r="A347" s="37"/>
      <c r="B347" s="38"/>
      <c r="C347" s="181" t="s">
        <v>286</v>
      </c>
      <c r="D347" s="181" t="s">
        <v>183</v>
      </c>
      <c r="E347" s="182" t="s">
        <v>825</v>
      </c>
      <c r="F347" s="183" t="s">
        <v>826</v>
      </c>
      <c r="G347" s="184" t="s">
        <v>216</v>
      </c>
      <c r="H347" s="185">
        <v>34.200000000000003</v>
      </c>
      <c r="I347" s="186"/>
      <c r="J347" s="187">
        <f>ROUND(I347*H347,2)</f>
        <v>0</v>
      </c>
      <c r="K347" s="183" t="s">
        <v>187</v>
      </c>
      <c r="L347" s="42"/>
      <c r="M347" s="188" t="s">
        <v>19</v>
      </c>
      <c r="N347" s="189" t="s">
        <v>45</v>
      </c>
      <c r="O347" s="67"/>
      <c r="P347" s="190">
        <f>O347*H347</f>
        <v>0</v>
      </c>
      <c r="Q347" s="190">
        <v>2.3010199999999998</v>
      </c>
      <c r="R347" s="190">
        <f>Q347*H347</f>
        <v>78.694884000000002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188</v>
      </c>
      <c r="AT347" s="192" t="s">
        <v>183</v>
      </c>
      <c r="AU347" s="192" t="s">
        <v>189</v>
      </c>
      <c r="AY347" s="20" t="s">
        <v>179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81</v>
      </c>
      <c r="BK347" s="193">
        <f>ROUND(I347*H347,2)</f>
        <v>0</v>
      </c>
      <c r="BL347" s="20" t="s">
        <v>188</v>
      </c>
      <c r="BM347" s="192" t="s">
        <v>355</v>
      </c>
    </row>
    <row r="348" spans="1:65" s="2" customFormat="1">
      <c r="A348" s="37"/>
      <c r="B348" s="38"/>
      <c r="C348" s="39"/>
      <c r="D348" s="194" t="s">
        <v>190</v>
      </c>
      <c r="E348" s="39"/>
      <c r="F348" s="195" t="s">
        <v>827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190</v>
      </c>
      <c r="AU348" s="20" t="s">
        <v>189</v>
      </c>
    </row>
    <row r="349" spans="1:65" s="13" customFormat="1">
      <c r="B349" s="199"/>
      <c r="C349" s="200"/>
      <c r="D349" s="201" t="s">
        <v>192</v>
      </c>
      <c r="E349" s="202" t="s">
        <v>19</v>
      </c>
      <c r="F349" s="203" t="s">
        <v>828</v>
      </c>
      <c r="G349" s="200"/>
      <c r="H349" s="202" t="s">
        <v>19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192</v>
      </c>
      <c r="AU349" s="209" t="s">
        <v>189</v>
      </c>
      <c r="AV349" s="13" t="s">
        <v>81</v>
      </c>
      <c r="AW349" s="13" t="s">
        <v>35</v>
      </c>
      <c r="AX349" s="13" t="s">
        <v>74</v>
      </c>
      <c r="AY349" s="209" t="s">
        <v>179</v>
      </c>
    </row>
    <row r="350" spans="1:65" s="14" customFormat="1">
      <c r="B350" s="210"/>
      <c r="C350" s="211"/>
      <c r="D350" s="201" t="s">
        <v>192</v>
      </c>
      <c r="E350" s="212" t="s">
        <v>19</v>
      </c>
      <c r="F350" s="213" t="s">
        <v>566</v>
      </c>
      <c r="G350" s="211"/>
      <c r="H350" s="214">
        <v>4.2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192</v>
      </c>
      <c r="AU350" s="220" t="s">
        <v>189</v>
      </c>
      <c r="AV350" s="14" t="s">
        <v>14</v>
      </c>
      <c r="AW350" s="14" t="s">
        <v>35</v>
      </c>
      <c r="AX350" s="14" t="s">
        <v>74</v>
      </c>
      <c r="AY350" s="220" t="s">
        <v>179</v>
      </c>
    </row>
    <row r="351" spans="1:65" s="13" customFormat="1">
      <c r="B351" s="199"/>
      <c r="C351" s="200"/>
      <c r="D351" s="201" t="s">
        <v>192</v>
      </c>
      <c r="E351" s="202" t="s">
        <v>19</v>
      </c>
      <c r="F351" s="203" t="s">
        <v>756</v>
      </c>
      <c r="G351" s="200"/>
      <c r="H351" s="202" t="s">
        <v>19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192</v>
      </c>
      <c r="AU351" s="209" t="s">
        <v>189</v>
      </c>
      <c r="AV351" s="13" t="s">
        <v>81</v>
      </c>
      <c r="AW351" s="13" t="s">
        <v>35</v>
      </c>
      <c r="AX351" s="13" t="s">
        <v>74</v>
      </c>
      <c r="AY351" s="209" t="s">
        <v>179</v>
      </c>
    </row>
    <row r="352" spans="1:65" s="14" customFormat="1">
      <c r="B352" s="210"/>
      <c r="C352" s="211"/>
      <c r="D352" s="201" t="s">
        <v>192</v>
      </c>
      <c r="E352" s="212" t="s">
        <v>19</v>
      </c>
      <c r="F352" s="213" t="s">
        <v>757</v>
      </c>
      <c r="G352" s="211"/>
      <c r="H352" s="214">
        <v>30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192</v>
      </c>
      <c r="AU352" s="220" t="s">
        <v>189</v>
      </c>
      <c r="AV352" s="14" t="s">
        <v>14</v>
      </c>
      <c r="AW352" s="14" t="s">
        <v>35</v>
      </c>
      <c r="AX352" s="14" t="s">
        <v>74</v>
      </c>
      <c r="AY352" s="220" t="s">
        <v>179</v>
      </c>
    </row>
    <row r="353" spans="1:65" s="15" customFormat="1">
      <c r="B353" s="221"/>
      <c r="C353" s="222"/>
      <c r="D353" s="201" t="s">
        <v>192</v>
      </c>
      <c r="E353" s="223" t="s">
        <v>19</v>
      </c>
      <c r="F353" s="224" t="s">
        <v>201</v>
      </c>
      <c r="G353" s="222"/>
      <c r="H353" s="225">
        <v>34.200000000000003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192</v>
      </c>
      <c r="AU353" s="231" t="s">
        <v>189</v>
      </c>
      <c r="AV353" s="15" t="s">
        <v>188</v>
      </c>
      <c r="AW353" s="15" t="s">
        <v>35</v>
      </c>
      <c r="AX353" s="15" t="s">
        <v>81</v>
      </c>
      <c r="AY353" s="231" t="s">
        <v>179</v>
      </c>
    </row>
    <row r="354" spans="1:65" s="12" customFormat="1" ht="20.85" customHeight="1">
      <c r="B354" s="165"/>
      <c r="C354" s="166"/>
      <c r="D354" s="167" t="s">
        <v>73</v>
      </c>
      <c r="E354" s="179" t="s">
        <v>378</v>
      </c>
      <c r="F354" s="179" t="s">
        <v>829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SUM(P355:P362)</f>
        <v>0</v>
      </c>
      <c r="Q354" s="173"/>
      <c r="R354" s="174">
        <f>SUM(R355:R362)</f>
        <v>3.742</v>
      </c>
      <c r="S354" s="173"/>
      <c r="T354" s="175">
        <f>SUM(T355:T362)</f>
        <v>0</v>
      </c>
      <c r="AR354" s="176" t="s">
        <v>81</v>
      </c>
      <c r="AT354" s="177" t="s">
        <v>73</v>
      </c>
      <c r="AU354" s="177" t="s">
        <v>14</v>
      </c>
      <c r="AY354" s="176" t="s">
        <v>179</v>
      </c>
      <c r="BK354" s="178">
        <f>SUM(BK355:BK362)</f>
        <v>0</v>
      </c>
    </row>
    <row r="355" spans="1:65" s="2" customFormat="1" ht="16.5" customHeight="1">
      <c r="A355" s="37"/>
      <c r="B355" s="38"/>
      <c r="C355" s="181" t="s">
        <v>352</v>
      </c>
      <c r="D355" s="181" t="s">
        <v>183</v>
      </c>
      <c r="E355" s="182" t="s">
        <v>830</v>
      </c>
      <c r="F355" s="183" t="s">
        <v>831</v>
      </c>
      <c r="G355" s="184" t="s">
        <v>186</v>
      </c>
      <c r="H355" s="185">
        <v>6</v>
      </c>
      <c r="I355" s="186"/>
      <c r="J355" s="187">
        <f>ROUND(I355*H355,2)</f>
        <v>0</v>
      </c>
      <c r="K355" s="183" t="s">
        <v>187</v>
      </c>
      <c r="L355" s="42"/>
      <c r="M355" s="188" t="s">
        <v>19</v>
      </c>
      <c r="N355" s="189" t="s">
        <v>45</v>
      </c>
      <c r="O355" s="67"/>
      <c r="P355" s="190">
        <f>O355*H355</f>
        <v>0</v>
      </c>
      <c r="Q355" s="190">
        <v>0.108</v>
      </c>
      <c r="R355" s="190">
        <f>Q355*H355</f>
        <v>0.64800000000000002</v>
      </c>
      <c r="S355" s="190">
        <v>0</v>
      </c>
      <c r="T355" s="19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2" t="s">
        <v>188</v>
      </c>
      <c r="AT355" s="192" t="s">
        <v>183</v>
      </c>
      <c r="AU355" s="192" t="s">
        <v>189</v>
      </c>
      <c r="AY355" s="20" t="s">
        <v>179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20" t="s">
        <v>81</v>
      </c>
      <c r="BK355" s="193">
        <f>ROUND(I355*H355,2)</f>
        <v>0</v>
      </c>
      <c r="BL355" s="20" t="s">
        <v>188</v>
      </c>
      <c r="BM355" s="192" t="s">
        <v>832</v>
      </c>
    </row>
    <row r="356" spans="1:65" s="2" customFormat="1">
      <c r="A356" s="37"/>
      <c r="B356" s="38"/>
      <c r="C356" s="39"/>
      <c r="D356" s="194" t="s">
        <v>190</v>
      </c>
      <c r="E356" s="39"/>
      <c r="F356" s="195" t="s">
        <v>833</v>
      </c>
      <c r="G356" s="39"/>
      <c r="H356" s="39"/>
      <c r="I356" s="196"/>
      <c r="J356" s="39"/>
      <c r="K356" s="39"/>
      <c r="L356" s="42"/>
      <c r="M356" s="197"/>
      <c r="N356" s="198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190</v>
      </c>
      <c r="AU356" s="20" t="s">
        <v>189</v>
      </c>
    </row>
    <row r="357" spans="1:65" s="13" customFormat="1">
      <c r="B357" s="199"/>
      <c r="C357" s="200"/>
      <c r="D357" s="201" t="s">
        <v>192</v>
      </c>
      <c r="E357" s="202" t="s">
        <v>19</v>
      </c>
      <c r="F357" s="203" t="s">
        <v>834</v>
      </c>
      <c r="G357" s="200"/>
      <c r="H357" s="202" t="s">
        <v>19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192</v>
      </c>
      <c r="AU357" s="209" t="s">
        <v>189</v>
      </c>
      <c r="AV357" s="13" t="s">
        <v>81</v>
      </c>
      <c r="AW357" s="13" t="s">
        <v>35</v>
      </c>
      <c r="AX357" s="13" t="s">
        <v>74</v>
      </c>
      <c r="AY357" s="209" t="s">
        <v>179</v>
      </c>
    </row>
    <row r="358" spans="1:65" s="14" customFormat="1">
      <c r="B358" s="210"/>
      <c r="C358" s="211"/>
      <c r="D358" s="201" t="s">
        <v>192</v>
      </c>
      <c r="E358" s="212" t="s">
        <v>19</v>
      </c>
      <c r="F358" s="213" t="s">
        <v>658</v>
      </c>
      <c r="G358" s="211"/>
      <c r="H358" s="214">
        <v>6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192</v>
      </c>
      <c r="AU358" s="220" t="s">
        <v>189</v>
      </c>
      <c r="AV358" s="14" t="s">
        <v>14</v>
      </c>
      <c r="AW358" s="14" t="s">
        <v>35</v>
      </c>
      <c r="AX358" s="14" t="s">
        <v>74</v>
      </c>
      <c r="AY358" s="220" t="s">
        <v>179</v>
      </c>
    </row>
    <row r="359" spans="1:65" s="15" customFormat="1">
      <c r="B359" s="221"/>
      <c r="C359" s="222"/>
      <c r="D359" s="201" t="s">
        <v>192</v>
      </c>
      <c r="E359" s="223" t="s">
        <v>19</v>
      </c>
      <c r="F359" s="224" t="s">
        <v>201</v>
      </c>
      <c r="G359" s="222"/>
      <c r="H359" s="225">
        <v>6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192</v>
      </c>
      <c r="AU359" s="231" t="s">
        <v>189</v>
      </c>
      <c r="AV359" s="15" t="s">
        <v>188</v>
      </c>
      <c r="AW359" s="15" t="s">
        <v>35</v>
      </c>
      <c r="AX359" s="15" t="s">
        <v>81</v>
      </c>
      <c r="AY359" s="231" t="s">
        <v>179</v>
      </c>
    </row>
    <row r="360" spans="1:65" s="2" customFormat="1" ht="16.5" customHeight="1">
      <c r="A360" s="37"/>
      <c r="B360" s="38"/>
      <c r="C360" s="243" t="s">
        <v>293</v>
      </c>
      <c r="D360" s="243" t="s">
        <v>289</v>
      </c>
      <c r="E360" s="244" t="s">
        <v>835</v>
      </c>
      <c r="F360" s="245" t="s">
        <v>836</v>
      </c>
      <c r="G360" s="246" t="s">
        <v>308</v>
      </c>
      <c r="H360" s="247">
        <v>1</v>
      </c>
      <c r="I360" s="248"/>
      <c r="J360" s="249">
        <f>ROUND(I360*H360,2)</f>
        <v>0</v>
      </c>
      <c r="K360" s="245" t="s">
        <v>187</v>
      </c>
      <c r="L360" s="250"/>
      <c r="M360" s="251" t="s">
        <v>19</v>
      </c>
      <c r="N360" s="252" t="s">
        <v>45</v>
      </c>
      <c r="O360" s="67"/>
      <c r="P360" s="190">
        <f>O360*H360</f>
        <v>0</v>
      </c>
      <c r="Q360" s="190">
        <v>3.0939999999999999</v>
      </c>
      <c r="R360" s="190">
        <f>Q360*H360</f>
        <v>3.0939999999999999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217</v>
      </c>
      <c r="AT360" s="192" t="s">
        <v>289</v>
      </c>
      <c r="AU360" s="192" t="s">
        <v>189</v>
      </c>
      <c r="AY360" s="20" t="s">
        <v>179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81</v>
      </c>
      <c r="BK360" s="193">
        <f>ROUND(I360*H360,2)</f>
        <v>0</v>
      </c>
      <c r="BL360" s="20" t="s">
        <v>188</v>
      </c>
      <c r="BM360" s="192" t="s">
        <v>837</v>
      </c>
    </row>
    <row r="361" spans="1:65" s="14" customFormat="1">
      <c r="B361" s="210"/>
      <c r="C361" s="211"/>
      <c r="D361" s="201" t="s">
        <v>192</v>
      </c>
      <c r="E361" s="212" t="s">
        <v>19</v>
      </c>
      <c r="F361" s="213" t="s">
        <v>441</v>
      </c>
      <c r="G361" s="211"/>
      <c r="H361" s="214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192</v>
      </c>
      <c r="AU361" s="220" t="s">
        <v>189</v>
      </c>
      <c r="AV361" s="14" t="s">
        <v>14</v>
      </c>
      <c r="AW361" s="14" t="s">
        <v>35</v>
      </c>
      <c r="AX361" s="14" t="s">
        <v>74</v>
      </c>
      <c r="AY361" s="220" t="s">
        <v>179</v>
      </c>
    </row>
    <row r="362" spans="1:65" s="15" customFormat="1">
      <c r="B362" s="221"/>
      <c r="C362" s="222"/>
      <c r="D362" s="201" t="s">
        <v>192</v>
      </c>
      <c r="E362" s="223" t="s">
        <v>19</v>
      </c>
      <c r="F362" s="224" t="s">
        <v>201</v>
      </c>
      <c r="G362" s="222"/>
      <c r="H362" s="225">
        <v>1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192</v>
      </c>
      <c r="AU362" s="231" t="s">
        <v>189</v>
      </c>
      <c r="AV362" s="15" t="s">
        <v>188</v>
      </c>
      <c r="AW362" s="15" t="s">
        <v>35</v>
      </c>
      <c r="AX362" s="15" t="s">
        <v>81</v>
      </c>
      <c r="AY362" s="231" t="s">
        <v>179</v>
      </c>
    </row>
    <row r="363" spans="1:65" s="12" customFormat="1" ht="22.9" customHeight="1">
      <c r="B363" s="165"/>
      <c r="C363" s="166"/>
      <c r="D363" s="167" t="s">
        <v>73</v>
      </c>
      <c r="E363" s="179" t="s">
        <v>189</v>
      </c>
      <c r="F363" s="179" t="s">
        <v>569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P364+P370</f>
        <v>0</v>
      </c>
      <c r="Q363" s="173"/>
      <c r="R363" s="174">
        <f>R364+R370</f>
        <v>2.9198999999999997</v>
      </c>
      <c r="S363" s="173"/>
      <c r="T363" s="175">
        <f>T364+T370</f>
        <v>0</v>
      </c>
      <c r="AR363" s="176" t="s">
        <v>81</v>
      </c>
      <c r="AT363" s="177" t="s">
        <v>73</v>
      </c>
      <c r="AU363" s="177" t="s">
        <v>81</v>
      </c>
      <c r="AY363" s="176" t="s">
        <v>179</v>
      </c>
      <c r="BK363" s="178">
        <f>BK364+BK370</f>
        <v>0</v>
      </c>
    </row>
    <row r="364" spans="1:65" s="12" customFormat="1" ht="20.85" customHeight="1">
      <c r="B364" s="165"/>
      <c r="C364" s="166"/>
      <c r="D364" s="167" t="s">
        <v>73</v>
      </c>
      <c r="E364" s="179" t="s">
        <v>407</v>
      </c>
      <c r="F364" s="179" t="s">
        <v>570</v>
      </c>
      <c r="G364" s="166"/>
      <c r="H364" s="166"/>
      <c r="I364" s="169"/>
      <c r="J364" s="180">
        <f>BK364</f>
        <v>0</v>
      </c>
      <c r="K364" s="166"/>
      <c r="L364" s="171"/>
      <c r="M364" s="172"/>
      <c r="N364" s="173"/>
      <c r="O364" s="173"/>
      <c r="P364" s="174">
        <f>SUM(P365:P369)</f>
        <v>0</v>
      </c>
      <c r="Q364" s="173"/>
      <c r="R364" s="174">
        <f>SUM(R365:R369)</f>
        <v>1.7858999999999998</v>
      </c>
      <c r="S364" s="173"/>
      <c r="T364" s="175">
        <f>SUM(T365:T369)</f>
        <v>0</v>
      </c>
      <c r="AR364" s="176" t="s">
        <v>81</v>
      </c>
      <c r="AT364" s="177" t="s">
        <v>73</v>
      </c>
      <c r="AU364" s="177" t="s">
        <v>14</v>
      </c>
      <c r="AY364" s="176" t="s">
        <v>179</v>
      </c>
      <c r="BK364" s="178">
        <f>SUM(BK365:BK369)</f>
        <v>0</v>
      </c>
    </row>
    <row r="365" spans="1:65" s="2" customFormat="1" ht="24.2" customHeight="1">
      <c r="A365" s="37"/>
      <c r="B365" s="38"/>
      <c r="C365" s="181" t="s">
        <v>296</v>
      </c>
      <c r="D365" s="181" t="s">
        <v>183</v>
      </c>
      <c r="E365" s="182" t="s">
        <v>571</v>
      </c>
      <c r="F365" s="183" t="s">
        <v>572</v>
      </c>
      <c r="G365" s="184" t="s">
        <v>308</v>
      </c>
      <c r="H365" s="185">
        <v>10</v>
      </c>
      <c r="I365" s="186"/>
      <c r="J365" s="187">
        <f>ROUND(I365*H365,2)</f>
        <v>0</v>
      </c>
      <c r="K365" s="183" t="s">
        <v>187</v>
      </c>
      <c r="L365" s="42"/>
      <c r="M365" s="188" t="s">
        <v>19</v>
      </c>
      <c r="N365" s="189" t="s">
        <v>45</v>
      </c>
      <c r="O365" s="67"/>
      <c r="P365" s="190">
        <f>O365*H365</f>
        <v>0</v>
      </c>
      <c r="Q365" s="190">
        <v>0.17488999999999999</v>
      </c>
      <c r="R365" s="190">
        <f>Q365*H365</f>
        <v>1.7488999999999999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188</v>
      </c>
      <c r="AT365" s="192" t="s">
        <v>183</v>
      </c>
      <c r="AU365" s="192" t="s">
        <v>189</v>
      </c>
      <c r="AY365" s="20" t="s">
        <v>179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81</v>
      </c>
      <c r="BK365" s="193">
        <f>ROUND(I365*H365,2)</f>
        <v>0</v>
      </c>
      <c r="BL365" s="20" t="s">
        <v>188</v>
      </c>
      <c r="BM365" s="192" t="s">
        <v>375</v>
      </c>
    </row>
    <row r="366" spans="1:65" s="2" customFormat="1">
      <c r="A366" s="37"/>
      <c r="B366" s="38"/>
      <c r="C366" s="39"/>
      <c r="D366" s="194" t="s">
        <v>190</v>
      </c>
      <c r="E366" s="39"/>
      <c r="F366" s="195" t="s">
        <v>574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190</v>
      </c>
      <c r="AU366" s="20" t="s">
        <v>189</v>
      </c>
    </row>
    <row r="367" spans="1:65" s="14" customFormat="1">
      <c r="B367" s="210"/>
      <c r="C367" s="211"/>
      <c r="D367" s="201" t="s">
        <v>192</v>
      </c>
      <c r="E367" s="212" t="s">
        <v>19</v>
      </c>
      <c r="F367" s="213" t="s">
        <v>575</v>
      </c>
      <c r="G367" s="211"/>
      <c r="H367" s="214">
        <v>10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192</v>
      </c>
      <c r="AU367" s="220" t="s">
        <v>189</v>
      </c>
      <c r="AV367" s="14" t="s">
        <v>14</v>
      </c>
      <c r="AW367" s="14" t="s">
        <v>35</v>
      </c>
      <c r="AX367" s="14" t="s">
        <v>74</v>
      </c>
      <c r="AY367" s="220" t="s">
        <v>179</v>
      </c>
    </row>
    <row r="368" spans="1:65" s="15" customFormat="1">
      <c r="B368" s="221"/>
      <c r="C368" s="222"/>
      <c r="D368" s="201" t="s">
        <v>192</v>
      </c>
      <c r="E368" s="223" t="s">
        <v>19</v>
      </c>
      <c r="F368" s="224" t="s">
        <v>201</v>
      </c>
      <c r="G368" s="222"/>
      <c r="H368" s="225">
        <v>10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192</v>
      </c>
      <c r="AU368" s="231" t="s">
        <v>189</v>
      </c>
      <c r="AV368" s="15" t="s">
        <v>188</v>
      </c>
      <c r="AW368" s="15" t="s">
        <v>35</v>
      </c>
      <c r="AX368" s="15" t="s">
        <v>81</v>
      </c>
      <c r="AY368" s="231" t="s">
        <v>179</v>
      </c>
    </row>
    <row r="369" spans="1:65" s="2" customFormat="1" ht="16.5" customHeight="1">
      <c r="A369" s="37"/>
      <c r="B369" s="38"/>
      <c r="C369" s="243" t="s">
        <v>372</v>
      </c>
      <c r="D369" s="243" t="s">
        <v>289</v>
      </c>
      <c r="E369" s="244" t="s">
        <v>576</v>
      </c>
      <c r="F369" s="245" t="s">
        <v>577</v>
      </c>
      <c r="G369" s="246" t="s">
        <v>308</v>
      </c>
      <c r="H369" s="247">
        <v>10</v>
      </c>
      <c r="I369" s="248"/>
      <c r="J369" s="249">
        <f>ROUND(I369*H369,2)</f>
        <v>0</v>
      </c>
      <c r="K369" s="245" t="s">
        <v>187</v>
      </c>
      <c r="L369" s="250"/>
      <c r="M369" s="251" t="s">
        <v>19</v>
      </c>
      <c r="N369" s="252" t="s">
        <v>45</v>
      </c>
      <c r="O369" s="67"/>
      <c r="P369" s="190">
        <f>O369*H369</f>
        <v>0</v>
      </c>
      <c r="Q369" s="190">
        <v>3.7000000000000002E-3</v>
      </c>
      <c r="R369" s="190">
        <f>Q369*H369</f>
        <v>3.7000000000000005E-2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217</v>
      </c>
      <c r="AT369" s="192" t="s">
        <v>289</v>
      </c>
      <c r="AU369" s="192" t="s">
        <v>189</v>
      </c>
      <c r="AY369" s="20" t="s">
        <v>179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81</v>
      </c>
      <c r="BK369" s="193">
        <f>ROUND(I369*H369,2)</f>
        <v>0</v>
      </c>
      <c r="BL369" s="20" t="s">
        <v>188</v>
      </c>
      <c r="BM369" s="192" t="s">
        <v>381</v>
      </c>
    </row>
    <row r="370" spans="1:65" s="12" customFormat="1" ht="20.85" customHeight="1">
      <c r="B370" s="165"/>
      <c r="C370" s="166"/>
      <c r="D370" s="167" t="s">
        <v>73</v>
      </c>
      <c r="E370" s="179" t="s">
        <v>412</v>
      </c>
      <c r="F370" s="179" t="s">
        <v>580</v>
      </c>
      <c r="G370" s="166"/>
      <c r="H370" s="166"/>
      <c r="I370" s="169"/>
      <c r="J370" s="180">
        <f>BK370</f>
        <v>0</v>
      </c>
      <c r="K370" s="166"/>
      <c r="L370" s="171"/>
      <c r="M370" s="172"/>
      <c r="N370" s="173"/>
      <c r="O370" s="173"/>
      <c r="P370" s="174">
        <f>SUM(P371:P378)</f>
        <v>0</v>
      </c>
      <c r="Q370" s="173"/>
      <c r="R370" s="174">
        <f>SUM(R371:R378)</f>
        <v>1.1339999999999999</v>
      </c>
      <c r="S370" s="173"/>
      <c r="T370" s="175">
        <f>SUM(T371:T378)</f>
        <v>0</v>
      </c>
      <c r="AR370" s="176" t="s">
        <v>81</v>
      </c>
      <c r="AT370" s="177" t="s">
        <v>73</v>
      </c>
      <c r="AU370" s="177" t="s">
        <v>14</v>
      </c>
      <c r="AY370" s="176" t="s">
        <v>179</v>
      </c>
      <c r="BK370" s="178">
        <f>SUM(BK371:BK378)</f>
        <v>0</v>
      </c>
    </row>
    <row r="371" spans="1:65" s="2" customFormat="1" ht="16.5" customHeight="1">
      <c r="A371" s="37"/>
      <c r="B371" s="38"/>
      <c r="C371" s="181" t="s">
        <v>378</v>
      </c>
      <c r="D371" s="181" t="s">
        <v>183</v>
      </c>
      <c r="E371" s="182" t="s">
        <v>581</v>
      </c>
      <c r="F371" s="183" t="s">
        <v>582</v>
      </c>
      <c r="G371" s="184" t="s">
        <v>204</v>
      </c>
      <c r="H371" s="185">
        <v>30</v>
      </c>
      <c r="I371" s="186"/>
      <c r="J371" s="187">
        <f>ROUND(I371*H371,2)</f>
        <v>0</v>
      </c>
      <c r="K371" s="183" t="s">
        <v>187</v>
      </c>
      <c r="L371" s="42"/>
      <c r="M371" s="188" t="s">
        <v>19</v>
      </c>
      <c r="N371" s="189" t="s">
        <v>45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188</v>
      </c>
      <c r="AT371" s="192" t="s">
        <v>183</v>
      </c>
      <c r="AU371" s="192" t="s">
        <v>189</v>
      </c>
      <c r="AY371" s="20" t="s">
        <v>179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81</v>
      </c>
      <c r="BK371" s="193">
        <f>ROUND(I371*H371,2)</f>
        <v>0</v>
      </c>
      <c r="BL371" s="20" t="s">
        <v>188</v>
      </c>
      <c r="BM371" s="192" t="s">
        <v>364</v>
      </c>
    </row>
    <row r="372" spans="1:65" s="2" customFormat="1">
      <c r="A372" s="37"/>
      <c r="B372" s="38"/>
      <c r="C372" s="39"/>
      <c r="D372" s="194" t="s">
        <v>190</v>
      </c>
      <c r="E372" s="39"/>
      <c r="F372" s="195" t="s">
        <v>584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190</v>
      </c>
      <c r="AU372" s="20" t="s">
        <v>189</v>
      </c>
    </row>
    <row r="373" spans="1:65" s="14" customFormat="1">
      <c r="B373" s="210"/>
      <c r="C373" s="211"/>
      <c r="D373" s="201" t="s">
        <v>192</v>
      </c>
      <c r="E373" s="212" t="s">
        <v>19</v>
      </c>
      <c r="F373" s="213" t="s">
        <v>585</v>
      </c>
      <c r="G373" s="211"/>
      <c r="H373" s="214">
        <v>30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192</v>
      </c>
      <c r="AU373" s="220" t="s">
        <v>189</v>
      </c>
      <c r="AV373" s="14" t="s">
        <v>14</v>
      </c>
      <c r="AW373" s="14" t="s">
        <v>35</v>
      </c>
      <c r="AX373" s="14" t="s">
        <v>74</v>
      </c>
      <c r="AY373" s="220" t="s">
        <v>179</v>
      </c>
    </row>
    <row r="374" spans="1:65" s="15" customFormat="1">
      <c r="B374" s="221"/>
      <c r="C374" s="222"/>
      <c r="D374" s="201" t="s">
        <v>192</v>
      </c>
      <c r="E374" s="223" t="s">
        <v>19</v>
      </c>
      <c r="F374" s="224" t="s">
        <v>201</v>
      </c>
      <c r="G374" s="222"/>
      <c r="H374" s="225">
        <v>30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192</v>
      </c>
      <c r="AU374" s="231" t="s">
        <v>189</v>
      </c>
      <c r="AV374" s="15" t="s">
        <v>188</v>
      </c>
      <c r="AW374" s="15" t="s">
        <v>35</v>
      </c>
      <c r="AX374" s="15" t="s">
        <v>81</v>
      </c>
      <c r="AY374" s="231" t="s">
        <v>179</v>
      </c>
    </row>
    <row r="375" spans="1:65" s="2" customFormat="1" ht="16.5" customHeight="1">
      <c r="A375" s="37"/>
      <c r="B375" s="38"/>
      <c r="C375" s="243" t="s">
        <v>384</v>
      </c>
      <c r="D375" s="243" t="s">
        <v>289</v>
      </c>
      <c r="E375" s="244" t="s">
        <v>586</v>
      </c>
      <c r="F375" s="245" t="s">
        <v>587</v>
      </c>
      <c r="G375" s="246" t="s">
        <v>186</v>
      </c>
      <c r="H375" s="247">
        <v>63</v>
      </c>
      <c r="I375" s="248"/>
      <c r="J375" s="249">
        <f>ROUND(I375*H375,2)</f>
        <v>0</v>
      </c>
      <c r="K375" s="245" t="s">
        <v>187</v>
      </c>
      <c r="L375" s="250"/>
      <c r="M375" s="251" t="s">
        <v>19</v>
      </c>
      <c r="N375" s="252" t="s">
        <v>45</v>
      </c>
      <c r="O375" s="67"/>
      <c r="P375" s="190">
        <f>O375*H375</f>
        <v>0</v>
      </c>
      <c r="Q375" s="190">
        <v>1.7999999999999999E-2</v>
      </c>
      <c r="R375" s="190">
        <f>Q375*H375</f>
        <v>1.1339999999999999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217</v>
      </c>
      <c r="AT375" s="192" t="s">
        <v>289</v>
      </c>
      <c r="AU375" s="192" t="s">
        <v>189</v>
      </c>
      <c r="AY375" s="20" t="s">
        <v>179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81</v>
      </c>
      <c r="BK375" s="193">
        <f>ROUND(I375*H375,2)</f>
        <v>0</v>
      </c>
      <c r="BL375" s="20" t="s">
        <v>188</v>
      </c>
      <c r="BM375" s="192" t="s">
        <v>387</v>
      </c>
    </row>
    <row r="376" spans="1:65" s="14" customFormat="1">
      <c r="B376" s="210"/>
      <c r="C376" s="211"/>
      <c r="D376" s="201" t="s">
        <v>192</v>
      </c>
      <c r="E376" s="212" t="s">
        <v>19</v>
      </c>
      <c r="F376" s="213" t="s">
        <v>589</v>
      </c>
      <c r="G376" s="211"/>
      <c r="H376" s="214">
        <v>60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192</v>
      </c>
      <c r="AU376" s="220" t="s">
        <v>189</v>
      </c>
      <c r="AV376" s="14" t="s">
        <v>14</v>
      </c>
      <c r="AW376" s="14" t="s">
        <v>35</v>
      </c>
      <c r="AX376" s="14" t="s">
        <v>74</v>
      </c>
      <c r="AY376" s="220" t="s">
        <v>179</v>
      </c>
    </row>
    <row r="377" spans="1:65" s="15" customFormat="1">
      <c r="B377" s="221"/>
      <c r="C377" s="222"/>
      <c r="D377" s="201" t="s">
        <v>192</v>
      </c>
      <c r="E377" s="223" t="s">
        <v>19</v>
      </c>
      <c r="F377" s="224" t="s">
        <v>201</v>
      </c>
      <c r="G377" s="222"/>
      <c r="H377" s="225">
        <v>60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192</v>
      </c>
      <c r="AU377" s="231" t="s">
        <v>189</v>
      </c>
      <c r="AV377" s="15" t="s">
        <v>188</v>
      </c>
      <c r="AW377" s="15" t="s">
        <v>35</v>
      </c>
      <c r="AX377" s="15" t="s">
        <v>74</v>
      </c>
      <c r="AY377" s="231" t="s">
        <v>179</v>
      </c>
    </row>
    <row r="378" spans="1:65" s="14" customFormat="1">
      <c r="B378" s="210"/>
      <c r="C378" s="211"/>
      <c r="D378" s="201" t="s">
        <v>192</v>
      </c>
      <c r="E378" s="212" t="s">
        <v>19</v>
      </c>
      <c r="F378" s="213" t="s">
        <v>590</v>
      </c>
      <c r="G378" s="211"/>
      <c r="H378" s="214">
        <v>63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192</v>
      </c>
      <c r="AU378" s="220" t="s">
        <v>189</v>
      </c>
      <c r="AV378" s="14" t="s">
        <v>14</v>
      </c>
      <c r="AW378" s="14" t="s">
        <v>35</v>
      </c>
      <c r="AX378" s="14" t="s">
        <v>81</v>
      </c>
      <c r="AY378" s="220" t="s">
        <v>179</v>
      </c>
    </row>
    <row r="379" spans="1:65" s="12" customFormat="1" ht="22.9" customHeight="1">
      <c r="B379" s="165"/>
      <c r="C379" s="166"/>
      <c r="D379" s="167" t="s">
        <v>73</v>
      </c>
      <c r="E379" s="179" t="s">
        <v>188</v>
      </c>
      <c r="F379" s="179" t="s">
        <v>303</v>
      </c>
      <c r="G379" s="166"/>
      <c r="H379" s="166"/>
      <c r="I379" s="169"/>
      <c r="J379" s="180">
        <f>BK379</f>
        <v>0</v>
      </c>
      <c r="K379" s="166"/>
      <c r="L379" s="171"/>
      <c r="M379" s="172"/>
      <c r="N379" s="173"/>
      <c r="O379" s="173"/>
      <c r="P379" s="174">
        <f>P380+P397</f>
        <v>0</v>
      </c>
      <c r="Q379" s="173"/>
      <c r="R379" s="174">
        <f>R380+R397</f>
        <v>1374.9401991999998</v>
      </c>
      <c r="S379" s="173"/>
      <c r="T379" s="175">
        <f>T380+T397</f>
        <v>0</v>
      </c>
      <c r="AR379" s="176" t="s">
        <v>81</v>
      </c>
      <c r="AT379" s="177" t="s">
        <v>73</v>
      </c>
      <c r="AU379" s="177" t="s">
        <v>81</v>
      </c>
      <c r="AY379" s="176" t="s">
        <v>179</v>
      </c>
      <c r="BK379" s="178">
        <f>BK380+BK397</f>
        <v>0</v>
      </c>
    </row>
    <row r="380" spans="1:65" s="12" customFormat="1" ht="20.85" customHeight="1">
      <c r="B380" s="165"/>
      <c r="C380" s="166"/>
      <c r="D380" s="167" t="s">
        <v>73</v>
      </c>
      <c r="E380" s="179" t="s">
        <v>304</v>
      </c>
      <c r="F380" s="179" t="s">
        <v>305</v>
      </c>
      <c r="G380" s="166"/>
      <c r="H380" s="166"/>
      <c r="I380" s="169"/>
      <c r="J380" s="180">
        <f>BK380</f>
        <v>0</v>
      </c>
      <c r="K380" s="166"/>
      <c r="L380" s="171"/>
      <c r="M380" s="172"/>
      <c r="N380" s="173"/>
      <c r="O380" s="173"/>
      <c r="P380" s="174">
        <f>SUM(P381:P396)</f>
        <v>0</v>
      </c>
      <c r="Q380" s="173"/>
      <c r="R380" s="174">
        <f>SUM(R381:R396)</f>
        <v>31.534936000000002</v>
      </c>
      <c r="S380" s="173"/>
      <c r="T380" s="175">
        <f>SUM(T381:T396)</f>
        <v>0</v>
      </c>
      <c r="AR380" s="176" t="s">
        <v>81</v>
      </c>
      <c r="AT380" s="177" t="s">
        <v>73</v>
      </c>
      <c r="AU380" s="177" t="s">
        <v>14</v>
      </c>
      <c r="AY380" s="176" t="s">
        <v>179</v>
      </c>
      <c r="BK380" s="178">
        <f>SUM(BK381:BK396)</f>
        <v>0</v>
      </c>
    </row>
    <row r="381" spans="1:65" s="2" customFormat="1" ht="24.2" customHeight="1">
      <c r="A381" s="37"/>
      <c r="B381" s="38"/>
      <c r="C381" s="181" t="s">
        <v>391</v>
      </c>
      <c r="D381" s="181" t="s">
        <v>183</v>
      </c>
      <c r="E381" s="182" t="s">
        <v>591</v>
      </c>
      <c r="F381" s="183" t="s">
        <v>592</v>
      </c>
      <c r="G381" s="184" t="s">
        <v>186</v>
      </c>
      <c r="H381" s="185">
        <v>5</v>
      </c>
      <c r="I381" s="186"/>
      <c r="J381" s="187">
        <f>ROUND(I381*H381,2)</f>
        <v>0</v>
      </c>
      <c r="K381" s="183" t="s">
        <v>187</v>
      </c>
      <c r="L381" s="42"/>
      <c r="M381" s="188" t="s">
        <v>19</v>
      </c>
      <c r="N381" s="189" t="s">
        <v>45</v>
      </c>
      <c r="O381" s="67"/>
      <c r="P381" s="190">
        <f>O381*H381</f>
        <v>0</v>
      </c>
      <c r="Q381" s="190">
        <v>0</v>
      </c>
      <c r="R381" s="190">
        <f>Q381*H381</f>
        <v>0</v>
      </c>
      <c r="S381" s="190">
        <v>0</v>
      </c>
      <c r="T381" s="19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2" t="s">
        <v>188</v>
      </c>
      <c r="AT381" s="192" t="s">
        <v>183</v>
      </c>
      <c r="AU381" s="192" t="s">
        <v>189</v>
      </c>
      <c r="AY381" s="20" t="s">
        <v>179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20" t="s">
        <v>81</v>
      </c>
      <c r="BK381" s="193">
        <f>ROUND(I381*H381,2)</f>
        <v>0</v>
      </c>
      <c r="BL381" s="20" t="s">
        <v>188</v>
      </c>
      <c r="BM381" s="192" t="s">
        <v>838</v>
      </c>
    </row>
    <row r="382" spans="1:65" s="2" customFormat="1">
      <c r="A382" s="37"/>
      <c r="B382" s="38"/>
      <c r="C382" s="39"/>
      <c r="D382" s="194" t="s">
        <v>190</v>
      </c>
      <c r="E382" s="39"/>
      <c r="F382" s="195" t="s">
        <v>594</v>
      </c>
      <c r="G382" s="39"/>
      <c r="H382" s="39"/>
      <c r="I382" s="196"/>
      <c r="J382" s="39"/>
      <c r="K382" s="39"/>
      <c r="L382" s="42"/>
      <c r="M382" s="197"/>
      <c r="N382" s="198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190</v>
      </c>
      <c r="AU382" s="20" t="s">
        <v>189</v>
      </c>
    </row>
    <row r="383" spans="1:65" s="13" customFormat="1">
      <c r="B383" s="199"/>
      <c r="C383" s="200"/>
      <c r="D383" s="201" t="s">
        <v>192</v>
      </c>
      <c r="E383" s="202" t="s">
        <v>19</v>
      </c>
      <c r="F383" s="203" t="s">
        <v>595</v>
      </c>
      <c r="G383" s="200"/>
      <c r="H383" s="202" t="s">
        <v>19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192</v>
      </c>
      <c r="AU383" s="209" t="s">
        <v>189</v>
      </c>
      <c r="AV383" s="13" t="s">
        <v>81</v>
      </c>
      <c r="AW383" s="13" t="s">
        <v>35</v>
      </c>
      <c r="AX383" s="13" t="s">
        <v>74</v>
      </c>
      <c r="AY383" s="209" t="s">
        <v>179</v>
      </c>
    </row>
    <row r="384" spans="1:65" s="14" customFormat="1">
      <c r="B384" s="210"/>
      <c r="C384" s="211"/>
      <c r="D384" s="201" t="s">
        <v>192</v>
      </c>
      <c r="E384" s="212" t="s">
        <v>19</v>
      </c>
      <c r="F384" s="213" t="s">
        <v>839</v>
      </c>
      <c r="G384" s="211"/>
      <c r="H384" s="214">
        <v>5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192</v>
      </c>
      <c r="AU384" s="220" t="s">
        <v>189</v>
      </c>
      <c r="AV384" s="14" t="s">
        <v>14</v>
      </c>
      <c r="AW384" s="14" t="s">
        <v>35</v>
      </c>
      <c r="AX384" s="14" t="s">
        <v>74</v>
      </c>
      <c r="AY384" s="220" t="s">
        <v>179</v>
      </c>
    </row>
    <row r="385" spans="1:65" s="15" customFormat="1">
      <c r="B385" s="221"/>
      <c r="C385" s="222"/>
      <c r="D385" s="201" t="s">
        <v>192</v>
      </c>
      <c r="E385" s="223" t="s">
        <v>19</v>
      </c>
      <c r="F385" s="224" t="s">
        <v>201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192</v>
      </c>
      <c r="AU385" s="231" t="s">
        <v>189</v>
      </c>
      <c r="AV385" s="15" t="s">
        <v>188</v>
      </c>
      <c r="AW385" s="15" t="s">
        <v>35</v>
      </c>
      <c r="AX385" s="15" t="s">
        <v>81</v>
      </c>
      <c r="AY385" s="231" t="s">
        <v>179</v>
      </c>
    </row>
    <row r="386" spans="1:65" s="2" customFormat="1" ht="24.2" customHeight="1">
      <c r="A386" s="37"/>
      <c r="B386" s="38"/>
      <c r="C386" s="181" t="s">
        <v>400</v>
      </c>
      <c r="D386" s="181" t="s">
        <v>183</v>
      </c>
      <c r="E386" s="182" t="s">
        <v>840</v>
      </c>
      <c r="F386" s="183" t="s">
        <v>841</v>
      </c>
      <c r="G386" s="184" t="s">
        <v>216</v>
      </c>
      <c r="H386" s="185">
        <v>12.8</v>
      </c>
      <c r="I386" s="186"/>
      <c r="J386" s="187">
        <f>ROUND(I386*H386,2)</f>
        <v>0</v>
      </c>
      <c r="K386" s="183" t="s">
        <v>187</v>
      </c>
      <c r="L386" s="42"/>
      <c r="M386" s="188" t="s">
        <v>19</v>
      </c>
      <c r="N386" s="189" t="s">
        <v>45</v>
      </c>
      <c r="O386" s="67"/>
      <c r="P386" s="190">
        <f>O386*H386</f>
        <v>0</v>
      </c>
      <c r="Q386" s="190">
        <v>2.3010199999999998</v>
      </c>
      <c r="R386" s="190">
        <f>Q386*H386</f>
        <v>29.453056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188</v>
      </c>
      <c r="AT386" s="192" t="s">
        <v>183</v>
      </c>
      <c r="AU386" s="192" t="s">
        <v>189</v>
      </c>
      <c r="AY386" s="20" t="s">
        <v>179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81</v>
      </c>
      <c r="BK386" s="193">
        <f>ROUND(I386*H386,2)</f>
        <v>0</v>
      </c>
      <c r="BL386" s="20" t="s">
        <v>188</v>
      </c>
      <c r="BM386" s="192" t="s">
        <v>394</v>
      </c>
    </row>
    <row r="387" spans="1:65" s="2" customFormat="1">
      <c r="A387" s="37"/>
      <c r="B387" s="38"/>
      <c r="C387" s="39"/>
      <c r="D387" s="194" t="s">
        <v>190</v>
      </c>
      <c r="E387" s="39"/>
      <c r="F387" s="195" t="s">
        <v>842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190</v>
      </c>
      <c r="AU387" s="20" t="s">
        <v>189</v>
      </c>
    </row>
    <row r="388" spans="1:65" s="13" customFormat="1">
      <c r="B388" s="199"/>
      <c r="C388" s="200"/>
      <c r="D388" s="201" t="s">
        <v>192</v>
      </c>
      <c r="E388" s="202" t="s">
        <v>19</v>
      </c>
      <c r="F388" s="203" t="s">
        <v>843</v>
      </c>
      <c r="G388" s="200"/>
      <c r="H388" s="202" t="s">
        <v>19</v>
      </c>
      <c r="I388" s="204"/>
      <c r="J388" s="200"/>
      <c r="K388" s="200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192</v>
      </c>
      <c r="AU388" s="209" t="s">
        <v>189</v>
      </c>
      <c r="AV388" s="13" t="s">
        <v>81</v>
      </c>
      <c r="AW388" s="13" t="s">
        <v>35</v>
      </c>
      <c r="AX388" s="13" t="s">
        <v>74</v>
      </c>
      <c r="AY388" s="209" t="s">
        <v>179</v>
      </c>
    </row>
    <row r="389" spans="1:65" s="14" customFormat="1">
      <c r="B389" s="210"/>
      <c r="C389" s="211"/>
      <c r="D389" s="201" t="s">
        <v>192</v>
      </c>
      <c r="E389" s="212" t="s">
        <v>19</v>
      </c>
      <c r="F389" s="213" t="s">
        <v>844</v>
      </c>
      <c r="G389" s="211"/>
      <c r="H389" s="214">
        <v>8.9600000000000009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192</v>
      </c>
      <c r="AU389" s="220" t="s">
        <v>189</v>
      </c>
      <c r="AV389" s="14" t="s">
        <v>14</v>
      </c>
      <c r="AW389" s="14" t="s">
        <v>35</v>
      </c>
      <c r="AX389" s="14" t="s">
        <v>74</v>
      </c>
      <c r="AY389" s="220" t="s">
        <v>179</v>
      </c>
    </row>
    <row r="390" spans="1:65" s="14" customFormat="1">
      <c r="B390" s="210"/>
      <c r="C390" s="211"/>
      <c r="D390" s="201" t="s">
        <v>192</v>
      </c>
      <c r="E390" s="212" t="s">
        <v>19</v>
      </c>
      <c r="F390" s="213" t="s">
        <v>845</v>
      </c>
      <c r="G390" s="211"/>
      <c r="H390" s="214">
        <v>3.84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192</v>
      </c>
      <c r="AU390" s="220" t="s">
        <v>189</v>
      </c>
      <c r="AV390" s="14" t="s">
        <v>14</v>
      </c>
      <c r="AW390" s="14" t="s">
        <v>35</v>
      </c>
      <c r="AX390" s="14" t="s">
        <v>74</v>
      </c>
      <c r="AY390" s="220" t="s">
        <v>179</v>
      </c>
    </row>
    <row r="391" spans="1:65" s="15" customFormat="1">
      <c r="B391" s="221"/>
      <c r="C391" s="222"/>
      <c r="D391" s="201" t="s">
        <v>192</v>
      </c>
      <c r="E391" s="223" t="s">
        <v>19</v>
      </c>
      <c r="F391" s="224" t="s">
        <v>201</v>
      </c>
      <c r="G391" s="222"/>
      <c r="H391" s="225">
        <v>12.8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192</v>
      </c>
      <c r="AU391" s="231" t="s">
        <v>189</v>
      </c>
      <c r="AV391" s="15" t="s">
        <v>188</v>
      </c>
      <c r="AW391" s="15" t="s">
        <v>35</v>
      </c>
      <c r="AX391" s="15" t="s">
        <v>81</v>
      </c>
      <c r="AY391" s="231" t="s">
        <v>179</v>
      </c>
    </row>
    <row r="392" spans="1:65" s="2" customFormat="1" ht="24.2" customHeight="1">
      <c r="A392" s="37"/>
      <c r="B392" s="38"/>
      <c r="C392" s="181" t="s">
        <v>407</v>
      </c>
      <c r="D392" s="181" t="s">
        <v>183</v>
      </c>
      <c r="E392" s="182" t="s">
        <v>846</v>
      </c>
      <c r="F392" s="183" t="s">
        <v>847</v>
      </c>
      <c r="G392" s="184" t="s">
        <v>204</v>
      </c>
      <c r="H392" s="185">
        <v>36</v>
      </c>
      <c r="I392" s="186"/>
      <c r="J392" s="187">
        <f>ROUND(I392*H392,2)</f>
        <v>0</v>
      </c>
      <c r="K392" s="183" t="s">
        <v>187</v>
      </c>
      <c r="L392" s="42"/>
      <c r="M392" s="188" t="s">
        <v>19</v>
      </c>
      <c r="N392" s="189" t="s">
        <v>45</v>
      </c>
      <c r="O392" s="67"/>
      <c r="P392" s="190">
        <f>O392*H392</f>
        <v>0</v>
      </c>
      <c r="Q392" s="190">
        <v>5.7829999999999999E-2</v>
      </c>
      <c r="R392" s="190">
        <f>Q392*H392</f>
        <v>2.08188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188</v>
      </c>
      <c r="AT392" s="192" t="s">
        <v>183</v>
      </c>
      <c r="AU392" s="192" t="s">
        <v>189</v>
      </c>
      <c r="AY392" s="20" t="s">
        <v>179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81</v>
      </c>
      <c r="BK392" s="193">
        <f>ROUND(I392*H392,2)</f>
        <v>0</v>
      </c>
      <c r="BL392" s="20" t="s">
        <v>188</v>
      </c>
      <c r="BM392" s="192" t="s">
        <v>403</v>
      </c>
    </row>
    <row r="393" spans="1:65" s="2" customFormat="1">
      <c r="A393" s="37"/>
      <c r="B393" s="38"/>
      <c r="C393" s="39"/>
      <c r="D393" s="194" t="s">
        <v>190</v>
      </c>
      <c r="E393" s="39"/>
      <c r="F393" s="195" t="s">
        <v>848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190</v>
      </c>
      <c r="AU393" s="20" t="s">
        <v>189</v>
      </c>
    </row>
    <row r="394" spans="1:65" s="13" customFormat="1">
      <c r="B394" s="199"/>
      <c r="C394" s="200"/>
      <c r="D394" s="201" t="s">
        <v>192</v>
      </c>
      <c r="E394" s="202" t="s">
        <v>19</v>
      </c>
      <c r="F394" s="203" t="s">
        <v>843</v>
      </c>
      <c r="G394" s="200"/>
      <c r="H394" s="202" t="s">
        <v>19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192</v>
      </c>
      <c r="AU394" s="209" t="s">
        <v>189</v>
      </c>
      <c r="AV394" s="13" t="s">
        <v>81</v>
      </c>
      <c r="AW394" s="13" t="s">
        <v>35</v>
      </c>
      <c r="AX394" s="13" t="s">
        <v>74</v>
      </c>
      <c r="AY394" s="209" t="s">
        <v>179</v>
      </c>
    </row>
    <row r="395" spans="1:65" s="14" customFormat="1">
      <c r="B395" s="210"/>
      <c r="C395" s="211"/>
      <c r="D395" s="201" t="s">
        <v>192</v>
      </c>
      <c r="E395" s="212" t="s">
        <v>19</v>
      </c>
      <c r="F395" s="213" t="s">
        <v>849</v>
      </c>
      <c r="G395" s="211"/>
      <c r="H395" s="214">
        <v>36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192</v>
      </c>
      <c r="AU395" s="220" t="s">
        <v>189</v>
      </c>
      <c r="AV395" s="14" t="s">
        <v>14</v>
      </c>
      <c r="AW395" s="14" t="s">
        <v>35</v>
      </c>
      <c r="AX395" s="14" t="s">
        <v>74</v>
      </c>
      <c r="AY395" s="220" t="s">
        <v>179</v>
      </c>
    </row>
    <row r="396" spans="1:65" s="15" customFormat="1">
      <c r="B396" s="221"/>
      <c r="C396" s="222"/>
      <c r="D396" s="201" t="s">
        <v>192</v>
      </c>
      <c r="E396" s="223" t="s">
        <v>19</v>
      </c>
      <c r="F396" s="224" t="s">
        <v>201</v>
      </c>
      <c r="G396" s="222"/>
      <c r="H396" s="225">
        <v>36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192</v>
      </c>
      <c r="AU396" s="231" t="s">
        <v>189</v>
      </c>
      <c r="AV396" s="15" t="s">
        <v>188</v>
      </c>
      <c r="AW396" s="15" t="s">
        <v>35</v>
      </c>
      <c r="AX396" s="15" t="s">
        <v>81</v>
      </c>
      <c r="AY396" s="231" t="s">
        <v>179</v>
      </c>
    </row>
    <row r="397" spans="1:65" s="12" customFormat="1" ht="20.85" customHeight="1">
      <c r="B397" s="165"/>
      <c r="C397" s="166"/>
      <c r="D397" s="167" t="s">
        <v>73</v>
      </c>
      <c r="E397" s="179" t="s">
        <v>596</v>
      </c>
      <c r="F397" s="179" t="s">
        <v>597</v>
      </c>
      <c r="G397" s="166"/>
      <c r="H397" s="166"/>
      <c r="I397" s="169"/>
      <c r="J397" s="180">
        <f>BK397</f>
        <v>0</v>
      </c>
      <c r="K397" s="166"/>
      <c r="L397" s="171"/>
      <c r="M397" s="172"/>
      <c r="N397" s="173"/>
      <c r="O397" s="173"/>
      <c r="P397" s="174">
        <f>SUM(P398:P429)</f>
        <v>0</v>
      </c>
      <c r="Q397" s="173"/>
      <c r="R397" s="174">
        <f>SUM(R398:R429)</f>
        <v>1343.4052631999998</v>
      </c>
      <c r="S397" s="173"/>
      <c r="T397" s="175">
        <f>SUM(T398:T429)</f>
        <v>0</v>
      </c>
      <c r="AR397" s="176" t="s">
        <v>81</v>
      </c>
      <c r="AT397" s="177" t="s">
        <v>73</v>
      </c>
      <c r="AU397" s="177" t="s">
        <v>14</v>
      </c>
      <c r="AY397" s="176" t="s">
        <v>179</v>
      </c>
      <c r="BK397" s="178">
        <f>SUM(BK398:BK429)</f>
        <v>0</v>
      </c>
    </row>
    <row r="398" spans="1:65" s="2" customFormat="1" ht="24.2" customHeight="1">
      <c r="A398" s="37"/>
      <c r="B398" s="38"/>
      <c r="C398" s="181" t="s">
        <v>412</v>
      </c>
      <c r="D398" s="181" t="s">
        <v>183</v>
      </c>
      <c r="E398" s="182" t="s">
        <v>598</v>
      </c>
      <c r="F398" s="183" t="s">
        <v>599</v>
      </c>
      <c r="G398" s="184" t="s">
        <v>216</v>
      </c>
      <c r="H398" s="185">
        <v>551.91499999999996</v>
      </c>
      <c r="I398" s="186"/>
      <c r="J398" s="187">
        <f>ROUND(I398*H398,2)</f>
        <v>0</v>
      </c>
      <c r="K398" s="183" t="s">
        <v>187</v>
      </c>
      <c r="L398" s="42"/>
      <c r="M398" s="188" t="s">
        <v>19</v>
      </c>
      <c r="N398" s="189" t="s">
        <v>45</v>
      </c>
      <c r="O398" s="67"/>
      <c r="P398" s="190">
        <f>O398*H398</f>
        <v>0</v>
      </c>
      <c r="Q398" s="190">
        <v>2.4340799999999998</v>
      </c>
      <c r="R398" s="190">
        <f>Q398*H398</f>
        <v>1343.4052631999998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188</v>
      </c>
      <c r="AT398" s="192" t="s">
        <v>183</v>
      </c>
      <c r="AU398" s="192" t="s">
        <v>189</v>
      </c>
      <c r="AY398" s="20" t="s">
        <v>179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81</v>
      </c>
      <c r="BK398" s="193">
        <f>ROUND(I398*H398,2)</f>
        <v>0</v>
      </c>
      <c r="BL398" s="20" t="s">
        <v>188</v>
      </c>
      <c r="BM398" s="192" t="s">
        <v>410</v>
      </c>
    </row>
    <row r="399" spans="1:65" s="2" customFormat="1">
      <c r="A399" s="37"/>
      <c r="B399" s="38"/>
      <c r="C399" s="39"/>
      <c r="D399" s="194" t="s">
        <v>190</v>
      </c>
      <c r="E399" s="39"/>
      <c r="F399" s="195" t="s">
        <v>601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190</v>
      </c>
      <c r="AU399" s="20" t="s">
        <v>189</v>
      </c>
    </row>
    <row r="400" spans="1:65" s="2" customFormat="1" ht="48.75">
      <c r="A400" s="37"/>
      <c r="B400" s="38"/>
      <c r="C400" s="39"/>
      <c r="D400" s="201" t="s">
        <v>326</v>
      </c>
      <c r="E400" s="39"/>
      <c r="F400" s="253" t="s">
        <v>850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326</v>
      </c>
      <c r="AU400" s="20" t="s">
        <v>189</v>
      </c>
    </row>
    <row r="401" spans="1:65" s="13" customFormat="1">
      <c r="B401" s="199"/>
      <c r="C401" s="200"/>
      <c r="D401" s="201" t="s">
        <v>192</v>
      </c>
      <c r="E401" s="202" t="s">
        <v>19</v>
      </c>
      <c r="F401" s="203" t="s">
        <v>193</v>
      </c>
      <c r="G401" s="200"/>
      <c r="H401" s="202" t="s">
        <v>19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192</v>
      </c>
      <c r="AU401" s="209" t="s">
        <v>189</v>
      </c>
      <c r="AV401" s="13" t="s">
        <v>81</v>
      </c>
      <c r="AW401" s="13" t="s">
        <v>35</v>
      </c>
      <c r="AX401" s="13" t="s">
        <v>74</v>
      </c>
      <c r="AY401" s="209" t="s">
        <v>179</v>
      </c>
    </row>
    <row r="402" spans="1:65" s="13" customFormat="1">
      <c r="B402" s="199"/>
      <c r="C402" s="200"/>
      <c r="D402" s="201" t="s">
        <v>192</v>
      </c>
      <c r="E402" s="202" t="s">
        <v>19</v>
      </c>
      <c r="F402" s="203" t="s">
        <v>736</v>
      </c>
      <c r="G402" s="200"/>
      <c r="H402" s="202" t="s">
        <v>19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192</v>
      </c>
      <c r="AU402" s="209" t="s">
        <v>189</v>
      </c>
      <c r="AV402" s="13" t="s">
        <v>81</v>
      </c>
      <c r="AW402" s="13" t="s">
        <v>35</v>
      </c>
      <c r="AX402" s="13" t="s">
        <v>74</v>
      </c>
      <c r="AY402" s="209" t="s">
        <v>179</v>
      </c>
    </row>
    <row r="403" spans="1:65" s="13" customFormat="1">
      <c r="B403" s="199"/>
      <c r="C403" s="200"/>
      <c r="D403" s="201" t="s">
        <v>192</v>
      </c>
      <c r="E403" s="202" t="s">
        <v>19</v>
      </c>
      <c r="F403" s="203" t="s">
        <v>737</v>
      </c>
      <c r="G403" s="200"/>
      <c r="H403" s="202" t="s">
        <v>19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192</v>
      </c>
      <c r="AU403" s="209" t="s">
        <v>189</v>
      </c>
      <c r="AV403" s="13" t="s">
        <v>81</v>
      </c>
      <c r="AW403" s="13" t="s">
        <v>35</v>
      </c>
      <c r="AX403" s="13" t="s">
        <v>74</v>
      </c>
      <c r="AY403" s="209" t="s">
        <v>179</v>
      </c>
    </row>
    <row r="404" spans="1:65" s="13" customFormat="1">
      <c r="B404" s="199"/>
      <c r="C404" s="200"/>
      <c r="D404" s="201" t="s">
        <v>192</v>
      </c>
      <c r="E404" s="202" t="s">
        <v>19</v>
      </c>
      <c r="F404" s="203" t="s">
        <v>195</v>
      </c>
      <c r="G404" s="200"/>
      <c r="H404" s="202" t="s">
        <v>19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192</v>
      </c>
      <c r="AU404" s="209" t="s">
        <v>189</v>
      </c>
      <c r="AV404" s="13" t="s">
        <v>81</v>
      </c>
      <c r="AW404" s="13" t="s">
        <v>35</v>
      </c>
      <c r="AX404" s="13" t="s">
        <v>74</v>
      </c>
      <c r="AY404" s="209" t="s">
        <v>179</v>
      </c>
    </row>
    <row r="405" spans="1:65" s="13" customFormat="1">
      <c r="B405" s="199"/>
      <c r="C405" s="200"/>
      <c r="D405" s="201" t="s">
        <v>192</v>
      </c>
      <c r="E405" s="202" t="s">
        <v>19</v>
      </c>
      <c r="F405" s="203" t="s">
        <v>196</v>
      </c>
      <c r="G405" s="200"/>
      <c r="H405" s="202" t="s">
        <v>19</v>
      </c>
      <c r="I405" s="204"/>
      <c r="J405" s="200"/>
      <c r="K405" s="200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192</v>
      </c>
      <c r="AU405" s="209" t="s">
        <v>189</v>
      </c>
      <c r="AV405" s="13" t="s">
        <v>81</v>
      </c>
      <c r="AW405" s="13" t="s">
        <v>35</v>
      </c>
      <c r="AX405" s="13" t="s">
        <v>74</v>
      </c>
      <c r="AY405" s="209" t="s">
        <v>179</v>
      </c>
    </row>
    <row r="406" spans="1:65" s="13" customFormat="1">
      <c r="B406" s="199"/>
      <c r="C406" s="200"/>
      <c r="D406" s="201" t="s">
        <v>192</v>
      </c>
      <c r="E406" s="202" t="s">
        <v>19</v>
      </c>
      <c r="F406" s="203" t="s">
        <v>197</v>
      </c>
      <c r="G406" s="200"/>
      <c r="H406" s="202" t="s">
        <v>19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192</v>
      </c>
      <c r="AU406" s="209" t="s">
        <v>189</v>
      </c>
      <c r="AV406" s="13" t="s">
        <v>81</v>
      </c>
      <c r="AW406" s="13" t="s">
        <v>35</v>
      </c>
      <c r="AX406" s="13" t="s">
        <v>74</v>
      </c>
      <c r="AY406" s="209" t="s">
        <v>179</v>
      </c>
    </row>
    <row r="407" spans="1:65" s="13" customFormat="1">
      <c r="B407" s="199"/>
      <c r="C407" s="200"/>
      <c r="D407" s="201" t="s">
        <v>192</v>
      </c>
      <c r="E407" s="202" t="s">
        <v>19</v>
      </c>
      <c r="F407" s="203" t="s">
        <v>198</v>
      </c>
      <c r="G407" s="200"/>
      <c r="H407" s="202" t="s">
        <v>19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192</v>
      </c>
      <c r="AU407" s="209" t="s">
        <v>189</v>
      </c>
      <c r="AV407" s="13" t="s">
        <v>81</v>
      </c>
      <c r="AW407" s="13" t="s">
        <v>35</v>
      </c>
      <c r="AX407" s="13" t="s">
        <v>74</v>
      </c>
      <c r="AY407" s="209" t="s">
        <v>179</v>
      </c>
    </row>
    <row r="408" spans="1:65" s="13" customFormat="1">
      <c r="B408" s="199"/>
      <c r="C408" s="200"/>
      <c r="D408" s="201" t="s">
        <v>192</v>
      </c>
      <c r="E408" s="202" t="s">
        <v>19</v>
      </c>
      <c r="F408" s="203" t="s">
        <v>199</v>
      </c>
      <c r="G408" s="200"/>
      <c r="H408" s="202" t="s">
        <v>19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192</v>
      </c>
      <c r="AU408" s="209" t="s">
        <v>189</v>
      </c>
      <c r="AV408" s="13" t="s">
        <v>81</v>
      </c>
      <c r="AW408" s="13" t="s">
        <v>35</v>
      </c>
      <c r="AX408" s="13" t="s">
        <v>74</v>
      </c>
      <c r="AY408" s="209" t="s">
        <v>179</v>
      </c>
    </row>
    <row r="409" spans="1:65" s="14" customFormat="1">
      <c r="B409" s="210"/>
      <c r="C409" s="211"/>
      <c r="D409" s="201" t="s">
        <v>192</v>
      </c>
      <c r="E409" s="212" t="s">
        <v>19</v>
      </c>
      <c r="F409" s="213" t="s">
        <v>851</v>
      </c>
      <c r="G409" s="211"/>
      <c r="H409" s="214">
        <v>741.48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192</v>
      </c>
      <c r="AU409" s="220" t="s">
        <v>189</v>
      </c>
      <c r="AV409" s="14" t="s">
        <v>14</v>
      </c>
      <c r="AW409" s="14" t="s">
        <v>35</v>
      </c>
      <c r="AX409" s="14" t="s">
        <v>74</v>
      </c>
      <c r="AY409" s="220" t="s">
        <v>179</v>
      </c>
    </row>
    <row r="410" spans="1:65" s="13" customFormat="1">
      <c r="B410" s="199"/>
      <c r="C410" s="200"/>
      <c r="D410" s="201" t="s">
        <v>192</v>
      </c>
      <c r="E410" s="202" t="s">
        <v>19</v>
      </c>
      <c r="F410" s="203" t="s">
        <v>852</v>
      </c>
      <c r="G410" s="200"/>
      <c r="H410" s="202" t="s">
        <v>19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192</v>
      </c>
      <c r="AU410" s="209" t="s">
        <v>189</v>
      </c>
      <c r="AV410" s="13" t="s">
        <v>81</v>
      </c>
      <c r="AW410" s="13" t="s">
        <v>35</v>
      </c>
      <c r="AX410" s="13" t="s">
        <v>74</v>
      </c>
      <c r="AY410" s="209" t="s">
        <v>179</v>
      </c>
    </row>
    <row r="411" spans="1:65" s="13" customFormat="1">
      <c r="B411" s="199"/>
      <c r="C411" s="200"/>
      <c r="D411" s="201" t="s">
        <v>192</v>
      </c>
      <c r="E411" s="202" t="s">
        <v>19</v>
      </c>
      <c r="F411" s="203" t="s">
        <v>853</v>
      </c>
      <c r="G411" s="200"/>
      <c r="H411" s="202" t="s">
        <v>19</v>
      </c>
      <c r="I411" s="204"/>
      <c r="J411" s="200"/>
      <c r="K411" s="200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192</v>
      </c>
      <c r="AU411" s="209" t="s">
        <v>189</v>
      </c>
      <c r="AV411" s="13" t="s">
        <v>81</v>
      </c>
      <c r="AW411" s="13" t="s">
        <v>35</v>
      </c>
      <c r="AX411" s="13" t="s">
        <v>74</v>
      </c>
      <c r="AY411" s="209" t="s">
        <v>179</v>
      </c>
    </row>
    <row r="412" spans="1:65" s="14" customFormat="1">
      <c r="B412" s="210"/>
      <c r="C412" s="211"/>
      <c r="D412" s="201" t="s">
        <v>192</v>
      </c>
      <c r="E412" s="212" t="s">
        <v>19</v>
      </c>
      <c r="F412" s="213" t="s">
        <v>854</v>
      </c>
      <c r="G412" s="211"/>
      <c r="H412" s="214">
        <v>-41.225000000000001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192</v>
      </c>
      <c r="AU412" s="220" t="s">
        <v>189</v>
      </c>
      <c r="AV412" s="14" t="s">
        <v>14</v>
      </c>
      <c r="AW412" s="14" t="s">
        <v>35</v>
      </c>
      <c r="AX412" s="14" t="s">
        <v>74</v>
      </c>
      <c r="AY412" s="220" t="s">
        <v>179</v>
      </c>
    </row>
    <row r="413" spans="1:65" s="13" customFormat="1">
      <c r="B413" s="199"/>
      <c r="C413" s="200"/>
      <c r="D413" s="201" t="s">
        <v>192</v>
      </c>
      <c r="E413" s="202" t="s">
        <v>19</v>
      </c>
      <c r="F413" s="203" t="s">
        <v>855</v>
      </c>
      <c r="G413" s="200"/>
      <c r="H413" s="202" t="s">
        <v>19</v>
      </c>
      <c r="I413" s="204"/>
      <c r="J413" s="200"/>
      <c r="K413" s="200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192</v>
      </c>
      <c r="AU413" s="209" t="s">
        <v>189</v>
      </c>
      <c r="AV413" s="13" t="s">
        <v>81</v>
      </c>
      <c r="AW413" s="13" t="s">
        <v>35</v>
      </c>
      <c r="AX413" s="13" t="s">
        <v>74</v>
      </c>
      <c r="AY413" s="209" t="s">
        <v>179</v>
      </c>
    </row>
    <row r="414" spans="1:65" s="14" customFormat="1">
      <c r="B414" s="210"/>
      <c r="C414" s="211"/>
      <c r="D414" s="201" t="s">
        <v>192</v>
      </c>
      <c r="E414" s="212" t="s">
        <v>19</v>
      </c>
      <c r="F414" s="213" t="s">
        <v>856</v>
      </c>
      <c r="G414" s="211"/>
      <c r="H414" s="214">
        <v>-148.34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192</v>
      </c>
      <c r="AU414" s="220" t="s">
        <v>189</v>
      </c>
      <c r="AV414" s="14" t="s">
        <v>14</v>
      </c>
      <c r="AW414" s="14" t="s">
        <v>35</v>
      </c>
      <c r="AX414" s="14" t="s">
        <v>74</v>
      </c>
      <c r="AY414" s="220" t="s">
        <v>179</v>
      </c>
    </row>
    <row r="415" spans="1:65" s="15" customFormat="1">
      <c r="B415" s="221"/>
      <c r="C415" s="222"/>
      <c r="D415" s="201" t="s">
        <v>192</v>
      </c>
      <c r="E415" s="223" t="s">
        <v>19</v>
      </c>
      <c r="F415" s="224" t="s">
        <v>201</v>
      </c>
      <c r="G415" s="222"/>
      <c r="H415" s="225">
        <v>551.91499999999996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192</v>
      </c>
      <c r="AU415" s="231" t="s">
        <v>189</v>
      </c>
      <c r="AV415" s="15" t="s">
        <v>188</v>
      </c>
      <c r="AW415" s="15" t="s">
        <v>35</v>
      </c>
      <c r="AX415" s="15" t="s">
        <v>81</v>
      </c>
      <c r="AY415" s="231" t="s">
        <v>179</v>
      </c>
    </row>
    <row r="416" spans="1:65" s="2" customFormat="1" ht="24.2" customHeight="1">
      <c r="A416" s="37"/>
      <c r="B416" s="38"/>
      <c r="C416" s="181" t="s">
        <v>398</v>
      </c>
      <c r="D416" s="181" t="s">
        <v>183</v>
      </c>
      <c r="E416" s="182" t="s">
        <v>857</v>
      </c>
      <c r="F416" s="183" t="s">
        <v>858</v>
      </c>
      <c r="G416" s="184" t="s">
        <v>216</v>
      </c>
      <c r="H416" s="185">
        <v>189.565</v>
      </c>
      <c r="I416" s="186"/>
      <c r="J416" s="187">
        <f>ROUND(I416*H416,2)</f>
        <v>0</v>
      </c>
      <c r="K416" s="183" t="s">
        <v>859</v>
      </c>
      <c r="L416" s="42"/>
      <c r="M416" s="188" t="s">
        <v>19</v>
      </c>
      <c r="N416" s="189" t="s">
        <v>45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188</v>
      </c>
      <c r="AT416" s="192" t="s">
        <v>183</v>
      </c>
      <c r="AU416" s="192" t="s">
        <v>189</v>
      </c>
      <c r="AY416" s="20" t="s">
        <v>179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81</v>
      </c>
      <c r="BK416" s="193">
        <f>ROUND(I416*H416,2)</f>
        <v>0</v>
      </c>
      <c r="BL416" s="20" t="s">
        <v>188</v>
      </c>
      <c r="BM416" s="192" t="s">
        <v>860</v>
      </c>
    </row>
    <row r="417" spans="1:65" s="13" customFormat="1">
      <c r="B417" s="199"/>
      <c r="C417" s="200"/>
      <c r="D417" s="201" t="s">
        <v>192</v>
      </c>
      <c r="E417" s="202" t="s">
        <v>19</v>
      </c>
      <c r="F417" s="203" t="s">
        <v>193</v>
      </c>
      <c r="G417" s="200"/>
      <c r="H417" s="202" t="s">
        <v>19</v>
      </c>
      <c r="I417" s="204"/>
      <c r="J417" s="200"/>
      <c r="K417" s="200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192</v>
      </c>
      <c r="AU417" s="209" t="s">
        <v>189</v>
      </c>
      <c r="AV417" s="13" t="s">
        <v>81</v>
      </c>
      <c r="AW417" s="13" t="s">
        <v>35</v>
      </c>
      <c r="AX417" s="13" t="s">
        <v>74</v>
      </c>
      <c r="AY417" s="209" t="s">
        <v>179</v>
      </c>
    </row>
    <row r="418" spans="1:65" s="13" customFormat="1">
      <c r="B418" s="199"/>
      <c r="C418" s="200"/>
      <c r="D418" s="201" t="s">
        <v>192</v>
      </c>
      <c r="E418" s="202" t="s">
        <v>19</v>
      </c>
      <c r="F418" s="203" t="s">
        <v>736</v>
      </c>
      <c r="G418" s="200"/>
      <c r="H418" s="202" t="s">
        <v>19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192</v>
      </c>
      <c r="AU418" s="209" t="s">
        <v>189</v>
      </c>
      <c r="AV418" s="13" t="s">
        <v>81</v>
      </c>
      <c r="AW418" s="13" t="s">
        <v>35</v>
      </c>
      <c r="AX418" s="13" t="s">
        <v>74</v>
      </c>
      <c r="AY418" s="209" t="s">
        <v>179</v>
      </c>
    </row>
    <row r="419" spans="1:65" s="13" customFormat="1">
      <c r="B419" s="199"/>
      <c r="C419" s="200"/>
      <c r="D419" s="201" t="s">
        <v>192</v>
      </c>
      <c r="E419" s="202" t="s">
        <v>19</v>
      </c>
      <c r="F419" s="203" t="s">
        <v>737</v>
      </c>
      <c r="G419" s="200"/>
      <c r="H419" s="202" t="s">
        <v>19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192</v>
      </c>
      <c r="AU419" s="209" t="s">
        <v>189</v>
      </c>
      <c r="AV419" s="13" t="s">
        <v>81</v>
      </c>
      <c r="AW419" s="13" t="s">
        <v>35</v>
      </c>
      <c r="AX419" s="13" t="s">
        <v>74</v>
      </c>
      <c r="AY419" s="209" t="s">
        <v>179</v>
      </c>
    </row>
    <row r="420" spans="1:65" s="13" customFormat="1">
      <c r="B420" s="199"/>
      <c r="C420" s="200"/>
      <c r="D420" s="201" t="s">
        <v>192</v>
      </c>
      <c r="E420" s="202" t="s">
        <v>19</v>
      </c>
      <c r="F420" s="203" t="s">
        <v>195</v>
      </c>
      <c r="G420" s="200"/>
      <c r="H420" s="202" t="s">
        <v>19</v>
      </c>
      <c r="I420" s="204"/>
      <c r="J420" s="200"/>
      <c r="K420" s="200"/>
      <c r="L420" s="205"/>
      <c r="M420" s="206"/>
      <c r="N420" s="207"/>
      <c r="O420" s="207"/>
      <c r="P420" s="207"/>
      <c r="Q420" s="207"/>
      <c r="R420" s="207"/>
      <c r="S420" s="207"/>
      <c r="T420" s="208"/>
      <c r="AT420" s="209" t="s">
        <v>192</v>
      </c>
      <c r="AU420" s="209" t="s">
        <v>189</v>
      </c>
      <c r="AV420" s="13" t="s">
        <v>81</v>
      </c>
      <c r="AW420" s="13" t="s">
        <v>35</v>
      </c>
      <c r="AX420" s="13" t="s">
        <v>74</v>
      </c>
      <c r="AY420" s="209" t="s">
        <v>179</v>
      </c>
    </row>
    <row r="421" spans="1:65" s="13" customFormat="1">
      <c r="B421" s="199"/>
      <c r="C421" s="200"/>
      <c r="D421" s="201" t="s">
        <v>192</v>
      </c>
      <c r="E421" s="202" t="s">
        <v>19</v>
      </c>
      <c r="F421" s="203" t="s">
        <v>196</v>
      </c>
      <c r="G421" s="200"/>
      <c r="H421" s="202" t="s">
        <v>19</v>
      </c>
      <c r="I421" s="204"/>
      <c r="J421" s="200"/>
      <c r="K421" s="200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192</v>
      </c>
      <c r="AU421" s="209" t="s">
        <v>189</v>
      </c>
      <c r="AV421" s="13" t="s">
        <v>81</v>
      </c>
      <c r="AW421" s="13" t="s">
        <v>35</v>
      </c>
      <c r="AX421" s="13" t="s">
        <v>74</v>
      </c>
      <c r="AY421" s="209" t="s">
        <v>179</v>
      </c>
    </row>
    <row r="422" spans="1:65" s="13" customFormat="1">
      <c r="B422" s="199"/>
      <c r="C422" s="200"/>
      <c r="D422" s="201" t="s">
        <v>192</v>
      </c>
      <c r="E422" s="202" t="s">
        <v>19</v>
      </c>
      <c r="F422" s="203" t="s">
        <v>197</v>
      </c>
      <c r="G422" s="200"/>
      <c r="H422" s="202" t="s">
        <v>19</v>
      </c>
      <c r="I422" s="204"/>
      <c r="J422" s="200"/>
      <c r="K422" s="200"/>
      <c r="L422" s="205"/>
      <c r="M422" s="206"/>
      <c r="N422" s="207"/>
      <c r="O422" s="207"/>
      <c r="P422" s="207"/>
      <c r="Q422" s="207"/>
      <c r="R422" s="207"/>
      <c r="S422" s="207"/>
      <c r="T422" s="208"/>
      <c r="AT422" s="209" t="s">
        <v>192</v>
      </c>
      <c r="AU422" s="209" t="s">
        <v>189</v>
      </c>
      <c r="AV422" s="13" t="s">
        <v>81</v>
      </c>
      <c r="AW422" s="13" t="s">
        <v>35</v>
      </c>
      <c r="AX422" s="13" t="s">
        <v>74</v>
      </c>
      <c r="AY422" s="209" t="s">
        <v>179</v>
      </c>
    </row>
    <row r="423" spans="1:65" s="13" customFormat="1">
      <c r="B423" s="199"/>
      <c r="C423" s="200"/>
      <c r="D423" s="201" t="s">
        <v>192</v>
      </c>
      <c r="E423" s="202" t="s">
        <v>19</v>
      </c>
      <c r="F423" s="203" t="s">
        <v>198</v>
      </c>
      <c r="G423" s="200"/>
      <c r="H423" s="202" t="s">
        <v>19</v>
      </c>
      <c r="I423" s="204"/>
      <c r="J423" s="200"/>
      <c r="K423" s="200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192</v>
      </c>
      <c r="AU423" s="209" t="s">
        <v>189</v>
      </c>
      <c r="AV423" s="13" t="s">
        <v>81</v>
      </c>
      <c r="AW423" s="13" t="s">
        <v>35</v>
      </c>
      <c r="AX423" s="13" t="s">
        <v>74</v>
      </c>
      <c r="AY423" s="209" t="s">
        <v>179</v>
      </c>
    </row>
    <row r="424" spans="1:65" s="13" customFormat="1">
      <c r="B424" s="199"/>
      <c r="C424" s="200"/>
      <c r="D424" s="201" t="s">
        <v>192</v>
      </c>
      <c r="E424" s="202" t="s">
        <v>19</v>
      </c>
      <c r="F424" s="203" t="s">
        <v>199</v>
      </c>
      <c r="G424" s="200"/>
      <c r="H424" s="202" t="s">
        <v>19</v>
      </c>
      <c r="I424" s="204"/>
      <c r="J424" s="200"/>
      <c r="K424" s="200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192</v>
      </c>
      <c r="AU424" s="209" t="s">
        <v>189</v>
      </c>
      <c r="AV424" s="13" t="s">
        <v>81</v>
      </c>
      <c r="AW424" s="13" t="s">
        <v>35</v>
      </c>
      <c r="AX424" s="13" t="s">
        <v>74</v>
      </c>
      <c r="AY424" s="209" t="s">
        <v>179</v>
      </c>
    </row>
    <row r="425" spans="1:65" s="13" customFormat="1">
      <c r="B425" s="199"/>
      <c r="C425" s="200"/>
      <c r="D425" s="201" t="s">
        <v>192</v>
      </c>
      <c r="E425" s="202" t="s">
        <v>19</v>
      </c>
      <c r="F425" s="203" t="s">
        <v>853</v>
      </c>
      <c r="G425" s="200"/>
      <c r="H425" s="202" t="s">
        <v>19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192</v>
      </c>
      <c r="AU425" s="209" t="s">
        <v>189</v>
      </c>
      <c r="AV425" s="13" t="s">
        <v>81</v>
      </c>
      <c r="AW425" s="13" t="s">
        <v>35</v>
      </c>
      <c r="AX425" s="13" t="s">
        <v>74</v>
      </c>
      <c r="AY425" s="209" t="s">
        <v>179</v>
      </c>
    </row>
    <row r="426" spans="1:65" s="14" customFormat="1">
      <c r="B426" s="210"/>
      <c r="C426" s="211"/>
      <c r="D426" s="201" t="s">
        <v>192</v>
      </c>
      <c r="E426" s="212" t="s">
        <v>19</v>
      </c>
      <c r="F426" s="213" t="s">
        <v>861</v>
      </c>
      <c r="G426" s="211"/>
      <c r="H426" s="214">
        <v>41.225000000000001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192</v>
      </c>
      <c r="AU426" s="220" t="s">
        <v>189</v>
      </c>
      <c r="AV426" s="14" t="s">
        <v>14</v>
      </c>
      <c r="AW426" s="14" t="s">
        <v>35</v>
      </c>
      <c r="AX426" s="14" t="s">
        <v>74</v>
      </c>
      <c r="AY426" s="220" t="s">
        <v>179</v>
      </c>
    </row>
    <row r="427" spans="1:65" s="13" customFormat="1">
      <c r="B427" s="199"/>
      <c r="C427" s="200"/>
      <c r="D427" s="201" t="s">
        <v>192</v>
      </c>
      <c r="E427" s="202" t="s">
        <v>19</v>
      </c>
      <c r="F427" s="203" t="s">
        <v>855</v>
      </c>
      <c r="G427" s="200"/>
      <c r="H427" s="202" t="s">
        <v>19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192</v>
      </c>
      <c r="AU427" s="209" t="s">
        <v>189</v>
      </c>
      <c r="AV427" s="13" t="s">
        <v>81</v>
      </c>
      <c r="AW427" s="13" t="s">
        <v>35</v>
      </c>
      <c r="AX427" s="13" t="s">
        <v>74</v>
      </c>
      <c r="AY427" s="209" t="s">
        <v>179</v>
      </c>
    </row>
    <row r="428" spans="1:65" s="14" customFormat="1">
      <c r="B428" s="210"/>
      <c r="C428" s="211"/>
      <c r="D428" s="201" t="s">
        <v>192</v>
      </c>
      <c r="E428" s="212" t="s">
        <v>19</v>
      </c>
      <c r="F428" s="213" t="s">
        <v>862</v>
      </c>
      <c r="G428" s="211"/>
      <c r="H428" s="214">
        <v>148.34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192</v>
      </c>
      <c r="AU428" s="220" t="s">
        <v>189</v>
      </c>
      <c r="AV428" s="14" t="s">
        <v>14</v>
      </c>
      <c r="AW428" s="14" t="s">
        <v>35</v>
      </c>
      <c r="AX428" s="14" t="s">
        <v>74</v>
      </c>
      <c r="AY428" s="220" t="s">
        <v>179</v>
      </c>
    </row>
    <row r="429" spans="1:65" s="15" customFormat="1">
      <c r="B429" s="221"/>
      <c r="C429" s="222"/>
      <c r="D429" s="201" t="s">
        <v>192</v>
      </c>
      <c r="E429" s="223" t="s">
        <v>19</v>
      </c>
      <c r="F429" s="224" t="s">
        <v>201</v>
      </c>
      <c r="G429" s="222"/>
      <c r="H429" s="225">
        <v>189.565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192</v>
      </c>
      <c r="AU429" s="231" t="s">
        <v>189</v>
      </c>
      <c r="AV429" s="15" t="s">
        <v>188</v>
      </c>
      <c r="AW429" s="15" t="s">
        <v>35</v>
      </c>
      <c r="AX429" s="15" t="s">
        <v>81</v>
      </c>
      <c r="AY429" s="231" t="s">
        <v>179</v>
      </c>
    </row>
    <row r="430" spans="1:65" s="12" customFormat="1" ht="22.9" customHeight="1">
      <c r="B430" s="165"/>
      <c r="C430" s="166"/>
      <c r="D430" s="167" t="s">
        <v>73</v>
      </c>
      <c r="E430" s="179" t="s">
        <v>222</v>
      </c>
      <c r="F430" s="179" t="s">
        <v>314</v>
      </c>
      <c r="G430" s="166"/>
      <c r="H430" s="166"/>
      <c r="I430" s="169"/>
      <c r="J430" s="180">
        <f>BK430</f>
        <v>0</v>
      </c>
      <c r="K430" s="166"/>
      <c r="L430" s="171"/>
      <c r="M430" s="172"/>
      <c r="N430" s="173"/>
      <c r="O430" s="173"/>
      <c r="P430" s="174">
        <f>P431+P525+P541</f>
        <v>0</v>
      </c>
      <c r="Q430" s="173"/>
      <c r="R430" s="174">
        <f>R431+R525+R541</f>
        <v>2788.0855500000002</v>
      </c>
      <c r="S430" s="173"/>
      <c r="T430" s="175">
        <f>T431+T525+T541</f>
        <v>0</v>
      </c>
      <c r="AR430" s="176" t="s">
        <v>81</v>
      </c>
      <c r="AT430" s="177" t="s">
        <v>73</v>
      </c>
      <c r="AU430" s="177" t="s">
        <v>81</v>
      </c>
      <c r="AY430" s="176" t="s">
        <v>179</v>
      </c>
      <c r="BK430" s="178">
        <f>BK431+BK525+BK541</f>
        <v>0</v>
      </c>
    </row>
    <row r="431" spans="1:65" s="12" customFormat="1" ht="20.85" customHeight="1">
      <c r="B431" s="165"/>
      <c r="C431" s="166"/>
      <c r="D431" s="167" t="s">
        <v>73</v>
      </c>
      <c r="E431" s="179" t="s">
        <v>315</v>
      </c>
      <c r="F431" s="179" t="s">
        <v>316</v>
      </c>
      <c r="G431" s="166"/>
      <c r="H431" s="166"/>
      <c r="I431" s="169"/>
      <c r="J431" s="180">
        <f>BK431</f>
        <v>0</v>
      </c>
      <c r="K431" s="166"/>
      <c r="L431" s="171"/>
      <c r="M431" s="172"/>
      <c r="N431" s="173"/>
      <c r="O431" s="173"/>
      <c r="P431" s="174">
        <f>SUM(P432:P524)</f>
        <v>0</v>
      </c>
      <c r="Q431" s="173"/>
      <c r="R431" s="174">
        <f>SUM(R432:R524)</f>
        <v>2767.605</v>
      </c>
      <c r="S431" s="173"/>
      <c r="T431" s="175">
        <f>SUM(T432:T524)</f>
        <v>0</v>
      </c>
      <c r="AR431" s="176" t="s">
        <v>81</v>
      </c>
      <c r="AT431" s="177" t="s">
        <v>73</v>
      </c>
      <c r="AU431" s="177" t="s">
        <v>14</v>
      </c>
      <c r="AY431" s="176" t="s">
        <v>179</v>
      </c>
      <c r="BK431" s="178">
        <f>SUM(BK432:BK524)</f>
        <v>0</v>
      </c>
    </row>
    <row r="432" spans="1:65" s="2" customFormat="1" ht="33" customHeight="1">
      <c r="A432" s="37"/>
      <c r="B432" s="38"/>
      <c r="C432" s="181" t="s">
        <v>417</v>
      </c>
      <c r="D432" s="181" t="s">
        <v>183</v>
      </c>
      <c r="E432" s="182" t="s">
        <v>863</v>
      </c>
      <c r="F432" s="183" t="s">
        <v>864</v>
      </c>
      <c r="G432" s="184" t="s">
        <v>186</v>
      </c>
      <c r="H432" s="185">
        <v>1292</v>
      </c>
      <c r="I432" s="186"/>
      <c r="J432" s="187">
        <f>ROUND(I432*H432,2)</f>
        <v>0</v>
      </c>
      <c r="K432" s="183" t="s">
        <v>187</v>
      </c>
      <c r="L432" s="42"/>
      <c r="M432" s="188" t="s">
        <v>19</v>
      </c>
      <c r="N432" s="189" t="s">
        <v>45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188</v>
      </c>
      <c r="AT432" s="192" t="s">
        <v>183</v>
      </c>
      <c r="AU432" s="192" t="s">
        <v>189</v>
      </c>
      <c r="AY432" s="20" t="s">
        <v>179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81</v>
      </c>
      <c r="BK432" s="193">
        <f>ROUND(I432*H432,2)</f>
        <v>0</v>
      </c>
      <c r="BL432" s="20" t="s">
        <v>188</v>
      </c>
      <c r="BM432" s="192" t="s">
        <v>865</v>
      </c>
    </row>
    <row r="433" spans="1:65" s="2" customFormat="1">
      <c r="A433" s="37"/>
      <c r="B433" s="38"/>
      <c r="C433" s="39"/>
      <c r="D433" s="194" t="s">
        <v>190</v>
      </c>
      <c r="E433" s="39"/>
      <c r="F433" s="195" t="s">
        <v>866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190</v>
      </c>
      <c r="AU433" s="20" t="s">
        <v>189</v>
      </c>
    </row>
    <row r="434" spans="1:65" s="13" customFormat="1">
      <c r="B434" s="199"/>
      <c r="C434" s="200"/>
      <c r="D434" s="201" t="s">
        <v>192</v>
      </c>
      <c r="E434" s="202" t="s">
        <v>19</v>
      </c>
      <c r="F434" s="203" t="s">
        <v>193</v>
      </c>
      <c r="G434" s="200"/>
      <c r="H434" s="202" t="s">
        <v>19</v>
      </c>
      <c r="I434" s="204"/>
      <c r="J434" s="200"/>
      <c r="K434" s="200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192</v>
      </c>
      <c r="AU434" s="209" t="s">
        <v>189</v>
      </c>
      <c r="AV434" s="13" t="s">
        <v>81</v>
      </c>
      <c r="AW434" s="13" t="s">
        <v>35</v>
      </c>
      <c r="AX434" s="13" t="s">
        <v>74</v>
      </c>
      <c r="AY434" s="209" t="s">
        <v>179</v>
      </c>
    </row>
    <row r="435" spans="1:65" s="13" customFormat="1">
      <c r="B435" s="199"/>
      <c r="C435" s="200"/>
      <c r="D435" s="201" t="s">
        <v>192</v>
      </c>
      <c r="E435" s="202" t="s">
        <v>19</v>
      </c>
      <c r="F435" s="203" t="s">
        <v>736</v>
      </c>
      <c r="G435" s="200"/>
      <c r="H435" s="202" t="s">
        <v>19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192</v>
      </c>
      <c r="AU435" s="209" t="s">
        <v>189</v>
      </c>
      <c r="AV435" s="13" t="s">
        <v>81</v>
      </c>
      <c r="AW435" s="13" t="s">
        <v>35</v>
      </c>
      <c r="AX435" s="13" t="s">
        <v>74</v>
      </c>
      <c r="AY435" s="209" t="s">
        <v>179</v>
      </c>
    </row>
    <row r="436" spans="1:65" s="13" customFormat="1">
      <c r="B436" s="199"/>
      <c r="C436" s="200"/>
      <c r="D436" s="201" t="s">
        <v>192</v>
      </c>
      <c r="E436" s="202" t="s">
        <v>19</v>
      </c>
      <c r="F436" s="203" t="s">
        <v>737</v>
      </c>
      <c r="G436" s="200"/>
      <c r="H436" s="202" t="s">
        <v>19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192</v>
      </c>
      <c r="AU436" s="209" t="s">
        <v>189</v>
      </c>
      <c r="AV436" s="13" t="s">
        <v>81</v>
      </c>
      <c r="AW436" s="13" t="s">
        <v>35</v>
      </c>
      <c r="AX436" s="13" t="s">
        <v>74</v>
      </c>
      <c r="AY436" s="209" t="s">
        <v>179</v>
      </c>
    </row>
    <row r="437" spans="1:65" s="13" customFormat="1">
      <c r="B437" s="199"/>
      <c r="C437" s="200"/>
      <c r="D437" s="201" t="s">
        <v>192</v>
      </c>
      <c r="E437" s="202" t="s">
        <v>19</v>
      </c>
      <c r="F437" s="203" t="s">
        <v>195</v>
      </c>
      <c r="G437" s="200"/>
      <c r="H437" s="202" t="s">
        <v>19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192</v>
      </c>
      <c r="AU437" s="209" t="s">
        <v>189</v>
      </c>
      <c r="AV437" s="13" t="s">
        <v>81</v>
      </c>
      <c r="AW437" s="13" t="s">
        <v>35</v>
      </c>
      <c r="AX437" s="13" t="s">
        <v>74</v>
      </c>
      <c r="AY437" s="209" t="s">
        <v>179</v>
      </c>
    </row>
    <row r="438" spans="1:65" s="13" customFormat="1">
      <c r="B438" s="199"/>
      <c r="C438" s="200"/>
      <c r="D438" s="201" t="s">
        <v>192</v>
      </c>
      <c r="E438" s="202" t="s">
        <v>19</v>
      </c>
      <c r="F438" s="203" t="s">
        <v>196</v>
      </c>
      <c r="G438" s="200"/>
      <c r="H438" s="202" t="s">
        <v>19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192</v>
      </c>
      <c r="AU438" s="209" t="s">
        <v>189</v>
      </c>
      <c r="AV438" s="13" t="s">
        <v>81</v>
      </c>
      <c r="AW438" s="13" t="s">
        <v>35</v>
      </c>
      <c r="AX438" s="13" t="s">
        <v>74</v>
      </c>
      <c r="AY438" s="209" t="s">
        <v>179</v>
      </c>
    </row>
    <row r="439" spans="1:65" s="13" customFormat="1">
      <c r="B439" s="199"/>
      <c r="C439" s="200"/>
      <c r="D439" s="201" t="s">
        <v>192</v>
      </c>
      <c r="E439" s="202" t="s">
        <v>19</v>
      </c>
      <c r="F439" s="203" t="s">
        <v>197</v>
      </c>
      <c r="G439" s="200"/>
      <c r="H439" s="202" t="s">
        <v>19</v>
      </c>
      <c r="I439" s="204"/>
      <c r="J439" s="200"/>
      <c r="K439" s="200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192</v>
      </c>
      <c r="AU439" s="209" t="s">
        <v>189</v>
      </c>
      <c r="AV439" s="13" t="s">
        <v>81</v>
      </c>
      <c r="AW439" s="13" t="s">
        <v>35</v>
      </c>
      <c r="AX439" s="13" t="s">
        <v>74</v>
      </c>
      <c r="AY439" s="209" t="s">
        <v>179</v>
      </c>
    </row>
    <row r="440" spans="1:65" s="13" customFormat="1">
      <c r="B440" s="199"/>
      <c r="C440" s="200"/>
      <c r="D440" s="201" t="s">
        <v>192</v>
      </c>
      <c r="E440" s="202" t="s">
        <v>19</v>
      </c>
      <c r="F440" s="203" t="s">
        <v>198</v>
      </c>
      <c r="G440" s="200"/>
      <c r="H440" s="202" t="s">
        <v>19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192</v>
      </c>
      <c r="AU440" s="209" t="s">
        <v>189</v>
      </c>
      <c r="AV440" s="13" t="s">
        <v>81</v>
      </c>
      <c r="AW440" s="13" t="s">
        <v>35</v>
      </c>
      <c r="AX440" s="13" t="s">
        <v>74</v>
      </c>
      <c r="AY440" s="209" t="s">
        <v>179</v>
      </c>
    </row>
    <row r="441" spans="1:65" s="13" customFormat="1">
      <c r="B441" s="199"/>
      <c r="C441" s="200"/>
      <c r="D441" s="201" t="s">
        <v>192</v>
      </c>
      <c r="E441" s="202" t="s">
        <v>19</v>
      </c>
      <c r="F441" s="203" t="s">
        <v>199</v>
      </c>
      <c r="G441" s="200"/>
      <c r="H441" s="202" t="s">
        <v>19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192</v>
      </c>
      <c r="AU441" s="209" t="s">
        <v>189</v>
      </c>
      <c r="AV441" s="13" t="s">
        <v>81</v>
      </c>
      <c r="AW441" s="13" t="s">
        <v>35</v>
      </c>
      <c r="AX441" s="13" t="s">
        <v>74</v>
      </c>
      <c r="AY441" s="209" t="s">
        <v>179</v>
      </c>
    </row>
    <row r="442" spans="1:65" s="13" customFormat="1">
      <c r="B442" s="199"/>
      <c r="C442" s="200"/>
      <c r="D442" s="201" t="s">
        <v>192</v>
      </c>
      <c r="E442" s="202" t="s">
        <v>19</v>
      </c>
      <c r="F442" s="203" t="s">
        <v>800</v>
      </c>
      <c r="G442" s="200"/>
      <c r="H442" s="202" t="s">
        <v>19</v>
      </c>
      <c r="I442" s="204"/>
      <c r="J442" s="200"/>
      <c r="K442" s="200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192</v>
      </c>
      <c r="AU442" s="209" t="s">
        <v>189</v>
      </c>
      <c r="AV442" s="13" t="s">
        <v>81</v>
      </c>
      <c r="AW442" s="13" t="s">
        <v>35</v>
      </c>
      <c r="AX442" s="13" t="s">
        <v>74</v>
      </c>
      <c r="AY442" s="209" t="s">
        <v>179</v>
      </c>
    </row>
    <row r="443" spans="1:65" s="14" customFormat="1">
      <c r="B443" s="210"/>
      <c r="C443" s="211"/>
      <c r="D443" s="201" t="s">
        <v>192</v>
      </c>
      <c r="E443" s="212" t="s">
        <v>19</v>
      </c>
      <c r="F443" s="213" t="s">
        <v>867</v>
      </c>
      <c r="G443" s="211"/>
      <c r="H443" s="214">
        <v>1292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192</v>
      </c>
      <c r="AU443" s="220" t="s">
        <v>189</v>
      </c>
      <c r="AV443" s="14" t="s">
        <v>14</v>
      </c>
      <c r="AW443" s="14" t="s">
        <v>35</v>
      </c>
      <c r="AX443" s="14" t="s">
        <v>74</v>
      </c>
      <c r="AY443" s="220" t="s">
        <v>179</v>
      </c>
    </row>
    <row r="444" spans="1:65" s="15" customFormat="1">
      <c r="B444" s="221"/>
      <c r="C444" s="222"/>
      <c r="D444" s="201" t="s">
        <v>192</v>
      </c>
      <c r="E444" s="223" t="s">
        <v>19</v>
      </c>
      <c r="F444" s="224" t="s">
        <v>201</v>
      </c>
      <c r="G444" s="222"/>
      <c r="H444" s="225">
        <v>1292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192</v>
      </c>
      <c r="AU444" s="231" t="s">
        <v>189</v>
      </c>
      <c r="AV444" s="15" t="s">
        <v>188</v>
      </c>
      <c r="AW444" s="15" t="s">
        <v>35</v>
      </c>
      <c r="AX444" s="15" t="s">
        <v>81</v>
      </c>
      <c r="AY444" s="231" t="s">
        <v>179</v>
      </c>
    </row>
    <row r="445" spans="1:65" s="2" customFormat="1" ht="33" customHeight="1">
      <c r="A445" s="37"/>
      <c r="B445" s="38"/>
      <c r="C445" s="181" t="s">
        <v>423</v>
      </c>
      <c r="D445" s="181" t="s">
        <v>183</v>
      </c>
      <c r="E445" s="182" t="s">
        <v>604</v>
      </c>
      <c r="F445" s="183" t="s">
        <v>605</v>
      </c>
      <c r="G445" s="184" t="s">
        <v>186</v>
      </c>
      <c r="H445" s="185">
        <v>1855</v>
      </c>
      <c r="I445" s="186"/>
      <c r="J445" s="187">
        <f>ROUND(I445*H445,2)</f>
        <v>0</v>
      </c>
      <c r="K445" s="183" t="s">
        <v>187</v>
      </c>
      <c r="L445" s="42"/>
      <c r="M445" s="188" t="s">
        <v>19</v>
      </c>
      <c r="N445" s="189" t="s">
        <v>45</v>
      </c>
      <c r="O445" s="67"/>
      <c r="P445" s="190">
        <f>O445*H445</f>
        <v>0</v>
      </c>
      <c r="Q445" s="190">
        <v>0</v>
      </c>
      <c r="R445" s="190">
        <f>Q445*H445</f>
        <v>0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188</v>
      </c>
      <c r="AT445" s="192" t="s">
        <v>183</v>
      </c>
      <c r="AU445" s="192" t="s">
        <v>189</v>
      </c>
      <c r="AY445" s="20" t="s">
        <v>179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81</v>
      </c>
      <c r="BK445" s="193">
        <f>ROUND(I445*H445,2)</f>
        <v>0</v>
      </c>
      <c r="BL445" s="20" t="s">
        <v>188</v>
      </c>
      <c r="BM445" s="192" t="s">
        <v>415</v>
      </c>
    </row>
    <row r="446" spans="1:65" s="2" customFormat="1">
      <c r="A446" s="37"/>
      <c r="B446" s="38"/>
      <c r="C446" s="39"/>
      <c r="D446" s="194" t="s">
        <v>190</v>
      </c>
      <c r="E446" s="39"/>
      <c r="F446" s="195" t="s">
        <v>606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190</v>
      </c>
      <c r="AU446" s="20" t="s">
        <v>189</v>
      </c>
    </row>
    <row r="447" spans="1:65" s="13" customFormat="1">
      <c r="B447" s="199"/>
      <c r="C447" s="200"/>
      <c r="D447" s="201" t="s">
        <v>192</v>
      </c>
      <c r="E447" s="202" t="s">
        <v>19</v>
      </c>
      <c r="F447" s="203" t="s">
        <v>193</v>
      </c>
      <c r="G447" s="200"/>
      <c r="H447" s="202" t="s">
        <v>19</v>
      </c>
      <c r="I447" s="204"/>
      <c r="J447" s="200"/>
      <c r="K447" s="200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192</v>
      </c>
      <c r="AU447" s="209" t="s">
        <v>189</v>
      </c>
      <c r="AV447" s="13" t="s">
        <v>81</v>
      </c>
      <c r="AW447" s="13" t="s">
        <v>35</v>
      </c>
      <c r="AX447" s="13" t="s">
        <v>74</v>
      </c>
      <c r="AY447" s="209" t="s">
        <v>179</v>
      </c>
    </row>
    <row r="448" spans="1:65" s="13" customFormat="1">
      <c r="B448" s="199"/>
      <c r="C448" s="200"/>
      <c r="D448" s="201" t="s">
        <v>192</v>
      </c>
      <c r="E448" s="202" t="s">
        <v>19</v>
      </c>
      <c r="F448" s="203" t="s">
        <v>736</v>
      </c>
      <c r="G448" s="200"/>
      <c r="H448" s="202" t="s">
        <v>19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192</v>
      </c>
      <c r="AU448" s="209" t="s">
        <v>189</v>
      </c>
      <c r="AV448" s="13" t="s">
        <v>81</v>
      </c>
      <c r="AW448" s="13" t="s">
        <v>35</v>
      </c>
      <c r="AX448" s="13" t="s">
        <v>74</v>
      </c>
      <c r="AY448" s="209" t="s">
        <v>179</v>
      </c>
    </row>
    <row r="449" spans="1:65" s="13" customFormat="1">
      <c r="B449" s="199"/>
      <c r="C449" s="200"/>
      <c r="D449" s="201" t="s">
        <v>192</v>
      </c>
      <c r="E449" s="202" t="s">
        <v>19</v>
      </c>
      <c r="F449" s="203" t="s">
        <v>737</v>
      </c>
      <c r="G449" s="200"/>
      <c r="H449" s="202" t="s">
        <v>19</v>
      </c>
      <c r="I449" s="204"/>
      <c r="J449" s="200"/>
      <c r="K449" s="200"/>
      <c r="L449" s="205"/>
      <c r="M449" s="206"/>
      <c r="N449" s="207"/>
      <c r="O449" s="207"/>
      <c r="P449" s="207"/>
      <c r="Q449" s="207"/>
      <c r="R449" s="207"/>
      <c r="S449" s="207"/>
      <c r="T449" s="208"/>
      <c r="AT449" s="209" t="s">
        <v>192</v>
      </c>
      <c r="AU449" s="209" t="s">
        <v>189</v>
      </c>
      <c r="AV449" s="13" t="s">
        <v>81</v>
      </c>
      <c r="AW449" s="13" t="s">
        <v>35</v>
      </c>
      <c r="AX449" s="13" t="s">
        <v>74</v>
      </c>
      <c r="AY449" s="209" t="s">
        <v>179</v>
      </c>
    </row>
    <row r="450" spans="1:65" s="13" customFormat="1">
      <c r="B450" s="199"/>
      <c r="C450" s="200"/>
      <c r="D450" s="201" t="s">
        <v>192</v>
      </c>
      <c r="E450" s="202" t="s">
        <v>19</v>
      </c>
      <c r="F450" s="203" t="s">
        <v>195</v>
      </c>
      <c r="G450" s="200"/>
      <c r="H450" s="202" t="s">
        <v>19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192</v>
      </c>
      <c r="AU450" s="209" t="s">
        <v>189</v>
      </c>
      <c r="AV450" s="13" t="s">
        <v>81</v>
      </c>
      <c r="AW450" s="13" t="s">
        <v>35</v>
      </c>
      <c r="AX450" s="13" t="s">
        <v>74</v>
      </c>
      <c r="AY450" s="209" t="s">
        <v>179</v>
      </c>
    </row>
    <row r="451" spans="1:65" s="13" customFormat="1">
      <c r="B451" s="199"/>
      <c r="C451" s="200"/>
      <c r="D451" s="201" t="s">
        <v>192</v>
      </c>
      <c r="E451" s="202" t="s">
        <v>19</v>
      </c>
      <c r="F451" s="203" t="s">
        <v>196</v>
      </c>
      <c r="G451" s="200"/>
      <c r="H451" s="202" t="s">
        <v>19</v>
      </c>
      <c r="I451" s="204"/>
      <c r="J451" s="200"/>
      <c r="K451" s="200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192</v>
      </c>
      <c r="AU451" s="209" t="s">
        <v>189</v>
      </c>
      <c r="AV451" s="13" t="s">
        <v>81</v>
      </c>
      <c r="AW451" s="13" t="s">
        <v>35</v>
      </c>
      <c r="AX451" s="13" t="s">
        <v>74</v>
      </c>
      <c r="AY451" s="209" t="s">
        <v>179</v>
      </c>
    </row>
    <row r="452" spans="1:65" s="13" customFormat="1">
      <c r="B452" s="199"/>
      <c r="C452" s="200"/>
      <c r="D452" s="201" t="s">
        <v>192</v>
      </c>
      <c r="E452" s="202" t="s">
        <v>19</v>
      </c>
      <c r="F452" s="203" t="s">
        <v>197</v>
      </c>
      <c r="G452" s="200"/>
      <c r="H452" s="202" t="s">
        <v>19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192</v>
      </c>
      <c r="AU452" s="209" t="s">
        <v>189</v>
      </c>
      <c r="AV452" s="13" t="s">
        <v>81</v>
      </c>
      <c r="AW452" s="13" t="s">
        <v>35</v>
      </c>
      <c r="AX452" s="13" t="s">
        <v>74</v>
      </c>
      <c r="AY452" s="209" t="s">
        <v>179</v>
      </c>
    </row>
    <row r="453" spans="1:65" s="13" customFormat="1">
      <c r="B453" s="199"/>
      <c r="C453" s="200"/>
      <c r="D453" s="201" t="s">
        <v>192</v>
      </c>
      <c r="E453" s="202" t="s">
        <v>19</v>
      </c>
      <c r="F453" s="203" t="s">
        <v>738</v>
      </c>
      <c r="G453" s="200"/>
      <c r="H453" s="202" t="s">
        <v>19</v>
      </c>
      <c r="I453" s="204"/>
      <c r="J453" s="200"/>
      <c r="K453" s="200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192</v>
      </c>
      <c r="AU453" s="209" t="s">
        <v>189</v>
      </c>
      <c r="AV453" s="13" t="s">
        <v>81</v>
      </c>
      <c r="AW453" s="13" t="s">
        <v>35</v>
      </c>
      <c r="AX453" s="13" t="s">
        <v>74</v>
      </c>
      <c r="AY453" s="209" t="s">
        <v>179</v>
      </c>
    </row>
    <row r="454" spans="1:65" s="13" customFormat="1">
      <c r="B454" s="199"/>
      <c r="C454" s="200"/>
      <c r="D454" s="201" t="s">
        <v>192</v>
      </c>
      <c r="E454" s="202" t="s">
        <v>19</v>
      </c>
      <c r="F454" s="203" t="s">
        <v>498</v>
      </c>
      <c r="G454" s="200"/>
      <c r="H454" s="202" t="s">
        <v>19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192</v>
      </c>
      <c r="AU454" s="209" t="s">
        <v>189</v>
      </c>
      <c r="AV454" s="13" t="s">
        <v>81</v>
      </c>
      <c r="AW454" s="13" t="s">
        <v>35</v>
      </c>
      <c r="AX454" s="13" t="s">
        <v>74</v>
      </c>
      <c r="AY454" s="209" t="s">
        <v>179</v>
      </c>
    </row>
    <row r="455" spans="1:65" s="13" customFormat="1">
      <c r="B455" s="199"/>
      <c r="C455" s="200"/>
      <c r="D455" s="201" t="s">
        <v>192</v>
      </c>
      <c r="E455" s="202" t="s">
        <v>19</v>
      </c>
      <c r="F455" s="203" t="s">
        <v>198</v>
      </c>
      <c r="G455" s="200"/>
      <c r="H455" s="202" t="s">
        <v>19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192</v>
      </c>
      <c r="AU455" s="209" t="s">
        <v>189</v>
      </c>
      <c r="AV455" s="13" t="s">
        <v>81</v>
      </c>
      <c r="AW455" s="13" t="s">
        <v>35</v>
      </c>
      <c r="AX455" s="13" t="s">
        <v>74</v>
      </c>
      <c r="AY455" s="209" t="s">
        <v>179</v>
      </c>
    </row>
    <row r="456" spans="1:65" s="13" customFormat="1">
      <c r="B456" s="199"/>
      <c r="C456" s="200"/>
      <c r="D456" s="201" t="s">
        <v>192</v>
      </c>
      <c r="E456" s="202" t="s">
        <v>19</v>
      </c>
      <c r="F456" s="203" t="s">
        <v>199</v>
      </c>
      <c r="G456" s="200"/>
      <c r="H456" s="202" t="s">
        <v>19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192</v>
      </c>
      <c r="AU456" s="209" t="s">
        <v>189</v>
      </c>
      <c r="AV456" s="13" t="s">
        <v>81</v>
      </c>
      <c r="AW456" s="13" t="s">
        <v>35</v>
      </c>
      <c r="AX456" s="13" t="s">
        <v>74</v>
      </c>
      <c r="AY456" s="209" t="s">
        <v>179</v>
      </c>
    </row>
    <row r="457" spans="1:65" s="13" customFormat="1">
      <c r="B457" s="199"/>
      <c r="C457" s="200"/>
      <c r="D457" s="201" t="s">
        <v>192</v>
      </c>
      <c r="E457" s="202" t="s">
        <v>19</v>
      </c>
      <c r="F457" s="203" t="s">
        <v>802</v>
      </c>
      <c r="G457" s="200"/>
      <c r="H457" s="202" t="s">
        <v>19</v>
      </c>
      <c r="I457" s="204"/>
      <c r="J457" s="200"/>
      <c r="K457" s="200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192</v>
      </c>
      <c r="AU457" s="209" t="s">
        <v>189</v>
      </c>
      <c r="AV457" s="13" t="s">
        <v>81</v>
      </c>
      <c r="AW457" s="13" t="s">
        <v>35</v>
      </c>
      <c r="AX457" s="13" t="s">
        <v>74</v>
      </c>
      <c r="AY457" s="209" t="s">
        <v>179</v>
      </c>
    </row>
    <row r="458" spans="1:65" s="14" customFormat="1">
      <c r="B458" s="210"/>
      <c r="C458" s="211"/>
      <c r="D458" s="201" t="s">
        <v>192</v>
      </c>
      <c r="E458" s="212" t="s">
        <v>19</v>
      </c>
      <c r="F458" s="213" t="s">
        <v>868</v>
      </c>
      <c r="G458" s="211"/>
      <c r="H458" s="214">
        <v>1855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192</v>
      </c>
      <c r="AU458" s="220" t="s">
        <v>189</v>
      </c>
      <c r="AV458" s="14" t="s">
        <v>14</v>
      </c>
      <c r="AW458" s="14" t="s">
        <v>35</v>
      </c>
      <c r="AX458" s="14" t="s">
        <v>74</v>
      </c>
      <c r="AY458" s="220" t="s">
        <v>179</v>
      </c>
    </row>
    <row r="459" spans="1:65" s="15" customFormat="1">
      <c r="B459" s="221"/>
      <c r="C459" s="222"/>
      <c r="D459" s="201" t="s">
        <v>192</v>
      </c>
      <c r="E459" s="223" t="s">
        <v>19</v>
      </c>
      <c r="F459" s="224" t="s">
        <v>201</v>
      </c>
      <c r="G459" s="222"/>
      <c r="H459" s="225">
        <v>1855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192</v>
      </c>
      <c r="AU459" s="231" t="s">
        <v>189</v>
      </c>
      <c r="AV459" s="15" t="s">
        <v>188</v>
      </c>
      <c r="AW459" s="15" t="s">
        <v>35</v>
      </c>
      <c r="AX459" s="15" t="s">
        <v>81</v>
      </c>
      <c r="AY459" s="231" t="s">
        <v>179</v>
      </c>
    </row>
    <row r="460" spans="1:65" s="2" customFormat="1" ht="16.5" customHeight="1">
      <c r="A460" s="37"/>
      <c r="B460" s="38"/>
      <c r="C460" s="243" t="s">
        <v>428</v>
      </c>
      <c r="D460" s="243" t="s">
        <v>289</v>
      </c>
      <c r="E460" s="244" t="s">
        <v>552</v>
      </c>
      <c r="F460" s="245" t="s">
        <v>553</v>
      </c>
      <c r="G460" s="246" t="s">
        <v>269</v>
      </c>
      <c r="H460" s="247">
        <v>1444.3</v>
      </c>
      <c r="I460" s="248"/>
      <c r="J460" s="249">
        <f>ROUND(I460*H460,2)</f>
        <v>0</v>
      </c>
      <c r="K460" s="245" t="s">
        <v>187</v>
      </c>
      <c r="L460" s="250"/>
      <c r="M460" s="251" t="s">
        <v>19</v>
      </c>
      <c r="N460" s="252" t="s">
        <v>45</v>
      </c>
      <c r="O460" s="67"/>
      <c r="P460" s="190">
        <f>O460*H460</f>
        <v>0</v>
      </c>
      <c r="Q460" s="190">
        <v>1</v>
      </c>
      <c r="R460" s="190">
        <f>Q460*H460</f>
        <v>1444.3</v>
      </c>
      <c r="S460" s="190">
        <v>0</v>
      </c>
      <c r="T460" s="19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2" t="s">
        <v>217</v>
      </c>
      <c r="AT460" s="192" t="s">
        <v>289</v>
      </c>
      <c r="AU460" s="192" t="s">
        <v>189</v>
      </c>
      <c r="AY460" s="20" t="s">
        <v>179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0" t="s">
        <v>81</v>
      </c>
      <c r="BK460" s="193">
        <f>ROUND(I460*H460,2)</f>
        <v>0</v>
      </c>
      <c r="BL460" s="20" t="s">
        <v>188</v>
      </c>
      <c r="BM460" s="192" t="s">
        <v>420</v>
      </c>
    </row>
    <row r="461" spans="1:65" s="2" customFormat="1" ht="19.5">
      <c r="A461" s="37"/>
      <c r="B461" s="38"/>
      <c r="C461" s="39"/>
      <c r="D461" s="201" t="s">
        <v>326</v>
      </c>
      <c r="E461" s="39"/>
      <c r="F461" s="253" t="s">
        <v>356</v>
      </c>
      <c r="G461" s="39"/>
      <c r="H461" s="39"/>
      <c r="I461" s="196"/>
      <c r="J461" s="39"/>
      <c r="K461" s="39"/>
      <c r="L461" s="42"/>
      <c r="M461" s="197"/>
      <c r="N461" s="198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326</v>
      </c>
      <c r="AU461" s="20" t="s">
        <v>189</v>
      </c>
    </row>
    <row r="462" spans="1:65" s="13" customFormat="1">
      <c r="B462" s="199"/>
      <c r="C462" s="200"/>
      <c r="D462" s="201" t="s">
        <v>192</v>
      </c>
      <c r="E462" s="202" t="s">
        <v>19</v>
      </c>
      <c r="F462" s="203" t="s">
        <v>193</v>
      </c>
      <c r="G462" s="200"/>
      <c r="H462" s="202" t="s">
        <v>19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192</v>
      </c>
      <c r="AU462" s="209" t="s">
        <v>189</v>
      </c>
      <c r="AV462" s="13" t="s">
        <v>81</v>
      </c>
      <c r="AW462" s="13" t="s">
        <v>35</v>
      </c>
      <c r="AX462" s="13" t="s">
        <v>74</v>
      </c>
      <c r="AY462" s="209" t="s">
        <v>179</v>
      </c>
    </row>
    <row r="463" spans="1:65" s="13" customFormat="1">
      <c r="B463" s="199"/>
      <c r="C463" s="200"/>
      <c r="D463" s="201" t="s">
        <v>192</v>
      </c>
      <c r="E463" s="202" t="s">
        <v>19</v>
      </c>
      <c r="F463" s="203" t="s">
        <v>736</v>
      </c>
      <c r="G463" s="200"/>
      <c r="H463" s="202" t="s">
        <v>19</v>
      </c>
      <c r="I463" s="204"/>
      <c r="J463" s="200"/>
      <c r="K463" s="200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192</v>
      </c>
      <c r="AU463" s="209" t="s">
        <v>189</v>
      </c>
      <c r="AV463" s="13" t="s">
        <v>81</v>
      </c>
      <c r="AW463" s="13" t="s">
        <v>35</v>
      </c>
      <c r="AX463" s="13" t="s">
        <v>74</v>
      </c>
      <c r="AY463" s="209" t="s">
        <v>179</v>
      </c>
    </row>
    <row r="464" spans="1:65" s="13" customFormat="1">
      <c r="B464" s="199"/>
      <c r="C464" s="200"/>
      <c r="D464" s="201" t="s">
        <v>192</v>
      </c>
      <c r="E464" s="202" t="s">
        <v>19</v>
      </c>
      <c r="F464" s="203" t="s">
        <v>737</v>
      </c>
      <c r="G464" s="200"/>
      <c r="H464" s="202" t="s">
        <v>19</v>
      </c>
      <c r="I464" s="204"/>
      <c r="J464" s="200"/>
      <c r="K464" s="200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192</v>
      </c>
      <c r="AU464" s="209" t="s">
        <v>189</v>
      </c>
      <c r="AV464" s="13" t="s">
        <v>81</v>
      </c>
      <c r="AW464" s="13" t="s">
        <v>35</v>
      </c>
      <c r="AX464" s="13" t="s">
        <v>74</v>
      </c>
      <c r="AY464" s="209" t="s">
        <v>179</v>
      </c>
    </row>
    <row r="465" spans="1:65" s="13" customFormat="1">
      <c r="B465" s="199"/>
      <c r="C465" s="200"/>
      <c r="D465" s="201" t="s">
        <v>192</v>
      </c>
      <c r="E465" s="202" t="s">
        <v>19</v>
      </c>
      <c r="F465" s="203" t="s">
        <v>195</v>
      </c>
      <c r="G465" s="200"/>
      <c r="H465" s="202" t="s">
        <v>19</v>
      </c>
      <c r="I465" s="204"/>
      <c r="J465" s="200"/>
      <c r="K465" s="200"/>
      <c r="L465" s="205"/>
      <c r="M465" s="206"/>
      <c r="N465" s="207"/>
      <c r="O465" s="207"/>
      <c r="P465" s="207"/>
      <c r="Q465" s="207"/>
      <c r="R465" s="207"/>
      <c r="S465" s="207"/>
      <c r="T465" s="208"/>
      <c r="AT465" s="209" t="s">
        <v>192</v>
      </c>
      <c r="AU465" s="209" t="s">
        <v>189</v>
      </c>
      <c r="AV465" s="13" t="s">
        <v>81</v>
      </c>
      <c r="AW465" s="13" t="s">
        <v>35</v>
      </c>
      <c r="AX465" s="13" t="s">
        <v>74</v>
      </c>
      <c r="AY465" s="209" t="s">
        <v>179</v>
      </c>
    </row>
    <row r="466" spans="1:65" s="13" customFormat="1">
      <c r="B466" s="199"/>
      <c r="C466" s="200"/>
      <c r="D466" s="201" t="s">
        <v>192</v>
      </c>
      <c r="E466" s="202" t="s">
        <v>19</v>
      </c>
      <c r="F466" s="203" t="s">
        <v>196</v>
      </c>
      <c r="G466" s="200"/>
      <c r="H466" s="202" t="s">
        <v>19</v>
      </c>
      <c r="I466" s="204"/>
      <c r="J466" s="200"/>
      <c r="K466" s="200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192</v>
      </c>
      <c r="AU466" s="209" t="s">
        <v>189</v>
      </c>
      <c r="AV466" s="13" t="s">
        <v>81</v>
      </c>
      <c r="AW466" s="13" t="s">
        <v>35</v>
      </c>
      <c r="AX466" s="13" t="s">
        <v>74</v>
      </c>
      <c r="AY466" s="209" t="s">
        <v>179</v>
      </c>
    </row>
    <row r="467" spans="1:65" s="13" customFormat="1">
      <c r="B467" s="199"/>
      <c r="C467" s="200"/>
      <c r="D467" s="201" t="s">
        <v>192</v>
      </c>
      <c r="E467" s="202" t="s">
        <v>19</v>
      </c>
      <c r="F467" s="203" t="s">
        <v>197</v>
      </c>
      <c r="G467" s="200"/>
      <c r="H467" s="202" t="s">
        <v>19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192</v>
      </c>
      <c r="AU467" s="209" t="s">
        <v>189</v>
      </c>
      <c r="AV467" s="13" t="s">
        <v>81</v>
      </c>
      <c r="AW467" s="13" t="s">
        <v>35</v>
      </c>
      <c r="AX467" s="13" t="s">
        <v>74</v>
      </c>
      <c r="AY467" s="209" t="s">
        <v>179</v>
      </c>
    </row>
    <row r="468" spans="1:65" s="13" customFormat="1">
      <c r="B468" s="199"/>
      <c r="C468" s="200"/>
      <c r="D468" s="201" t="s">
        <v>192</v>
      </c>
      <c r="E468" s="202" t="s">
        <v>19</v>
      </c>
      <c r="F468" s="203" t="s">
        <v>738</v>
      </c>
      <c r="G468" s="200"/>
      <c r="H468" s="202" t="s">
        <v>19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192</v>
      </c>
      <c r="AU468" s="209" t="s">
        <v>189</v>
      </c>
      <c r="AV468" s="13" t="s">
        <v>81</v>
      </c>
      <c r="AW468" s="13" t="s">
        <v>35</v>
      </c>
      <c r="AX468" s="13" t="s">
        <v>74</v>
      </c>
      <c r="AY468" s="209" t="s">
        <v>179</v>
      </c>
    </row>
    <row r="469" spans="1:65" s="13" customFormat="1">
      <c r="B469" s="199"/>
      <c r="C469" s="200"/>
      <c r="D469" s="201" t="s">
        <v>192</v>
      </c>
      <c r="E469" s="202" t="s">
        <v>19</v>
      </c>
      <c r="F469" s="203" t="s">
        <v>498</v>
      </c>
      <c r="G469" s="200"/>
      <c r="H469" s="202" t="s">
        <v>19</v>
      </c>
      <c r="I469" s="204"/>
      <c r="J469" s="200"/>
      <c r="K469" s="200"/>
      <c r="L469" s="205"/>
      <c r="M469" s="206"/>
      <c r="N469" s="207"/>
      <c r="O469" s="207"/>
      <c r="P469" s="207"/>
      <c r="Q469" s="207"/>
      <c r="R469" s="207"/>
      <c r="S469" s="207"/>
      <c r="T469" s="208"/>
      <c r="AT469" s="209" t="s">
        <v>192</v>
      </c>
      <c r="AU469" s="209" t="s">
        <v>189</v>
      </c>
      <c r="AV469" s="13" t="s">
        <v>81</v>
      </c>
      <c r="AW469" s="13" t="s">
        <v>35</v>
      </c>
      <c r="AX469" s="13" t="s">
        <v>74</v>
      </c>
      <c r="AY469" s="209" t="s">
        <v>179</v>
      </c>
    </row>
    <row r="470" spans="1:65" s="13" customFormat="1">
      <c r="B470" s="199"/>
      <c r="C470" s="200"/>
      <c r="D470" s="201" t="s">
        <v>192</v>
      </c>
      <c r="E470" s="202" t="s">
        <v>19</v>
      </c>
      <c r="F470" s="203" t="s">
        <v>198</v>
      </c>
      <c r="G470" s="200"/>
      <c r="H470" s="202" t="s">
        <v>19</v>
      </c>
      <c r="I470" s="204"/>
      <c r="J470" s="200"/>
      <c r="K470" s="200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192</v>
      </c>
      <c r="AU470" s="209" t="s">
        <v>189</v>
      </c>
      <c r="AV470" s="13" t="s">
        <v>81</v>
      </c>
      <c r="AW470" s="13" t="s">
        <v>35</v>
      </c>
      <c r="AX470" s="13" t="s">
        <v>74</v>
      </c>
      <c r="AY470" s="209" t="s">
        <v>179</v>
      </c>
    </row>
    <row r="471" spans="1:65" s="13" customFormat="1">
      <c r="B471" s="199"/>
      <c r="C471" s="200"/>
      <c r="D471" s="201" t="s">
        <v>192</v>
      </c>
      <c r="E471" s="202" t="s">
        <v>19</v>
      </c>
      <c r="F471" s="203" t="s">
        <v>800</v>
      </c>
      <c r="G471" s="200"/>
      <c r="H471" s="202" t="s">
        <v>19</v>
      </c>
      <c r="I471" s="204"/>
      <c r="J471" s="200"/>
      <c r="K471" s="200"/>
      <c r="L471" s="205"/>
      <c r="M471" s="206"/>
      <c r="N471" s="207"/>
      <c r="O471" s="207"/>
      <c r="P471" s="207"/>
      <c r="Q471" s="207"/>
      <c r="R471" s="207"/>
      <c r="S471" s="207"/>
      <c r="T471" s="208"/>
      <c r="AT471" s="209" t="s">
        <v>192</v>
      </c>
      <c r="AU471" s="209" t="s">
        <v>189</v>
      </c>
      <c r="AV471" s="13" t="s">
        <v>81</v>
      </c>
      <c r="AW471" s="13" t="s">
        <v>35</v>
      </c>
      <c r="AX471" s="13" t="s">
        <v>74</v>
      </c>
      <c r="AY471" s="209" t="s">
        <v>179</v>
      </c>
    </row>
    <row r="472" spans="1:65" s="14" customFormat="1">
      <c r="B472" s="210"/>
      <c r="C472" s="211"/>
      <c r="D472" s="201" t="s">
        <v>192</v>
      </c>
      <c r="E472" s="212" t="s">
        <v>19</v>
      </c>
      <c r="F472" s="213" t="s">
        <v>869</v>
      </c>
      <c r="G472" s="211"/>
      <c r="H472" s="214">
        <v>516.79999999999995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192</v>
      </c>
      <c r="AU472" s="220" t="s">
        <v>189</v>
      </c>
      <c r="AV472" s="14" t="s">
        <v>14</v>
      </c>
      <c r="AW472" s="14" t="s">
        <v>35</v>
      </c>
      <c r="AX472" s="14" t="s">
        <v>74</v>
      </c>
      <c r="AY472" s="220" t="s">
        <v>179</v>
      </c>
    </row>
    <row r="473" spans="1:65" s="13" customFormat="1">
      <c r="B473" s="199"/>
      <c r="C473" s="200"/>
      <c r="D473" s="201" t="s">
        <v>192</v>
      </c>
      <c r="E473" s="202" t="s">
        <v>19</v>
      </c>
      <c r="F473" s="203" t="s">
        <v>802</v>
      </c>
      <c r="G473" s="200"/>
      <c r="H473" s="202" t="s">
        <v>19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192</v>
      </c>
      <c r="AU473" s="209" t="s">
        <v>189</v>
      </c>
      <c r="AV473" s="13" t="s">
        <v>81</v>
      </c>
      <c r="AW473" s="13" t="s">
        <v>35</v>
      </c>
      <c r="AX473" s="13" t="s">
        <v>74</v>
      </c>
      <c r="AY473" s="209" t="s">
        <v>179</v>
      </c>
    </row>
    <row r="474" spans="1:65" s="14" customFormat="1">
      <c r="B474" s="210"/>
      <c r="C474" s="211"/>
      <c r="D474" s="201" t="s">
        <v>192</v>
      </c>
      <c r="E474" s="212" t="s">
        <v>19</v>
      </c>
      <c r="F474" s="213" t="s">
        <v>870</v>
      </c>
      <c r="G474" s="211"/>
      <c r="H474" s="214">
        <v>927.5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192</v>
      </c>
      <c r="AU474" s="220" t="s">
        <v>189</v>
      </c>
      <c r="AV474" s="14" t="s">
        <v>14</v>
      </c>
      <c r="AW474" s="14" t="s">
        <v>35</v>
      </c>
      <c r="AX474" s="14" t="s">
        <v>74</v>
      </c>
      <c r="AY474" s="220" t="s">
        <v>179</v>
      </c>
    </row>
    <row r="475" spans="1:65" s="15" customFormat="1">
      <c r="B475" s="221"/>
      <c r="C475" s="222"/>
      <c r="D475" s="201" t="s">
        <v>192</v>
      </c>
      <c r="E475" s="223" t="s">
        <v>19</v>
      </c>
      <c r="F475" s="224" t="s">
        <v>201</v>
      </c>
      <c r="G475" s="222"/>
      <c r="H475" s="225">
        <v>1444.3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192</v>
      </c>
      <c r="AU475" s="231" t="s">
        <v>189</v>
      </c>
      <c r="AV475" s="15" t="s">
        <v>188</v>
      </c>
      <c r="AW475" s="15" t="s">
        <v>35</v>
      </c>
      <c r="AX475" s="15" t="s">
        <v>81</v>
      </c>
      <c r="AY475" s="231" t="s">
        <v>179</v>
      </c>
    </row>
    <row r="476" spans="1:65" s="2" customFormat="1" ht="21.75" customHeight="1">
      <c r="A476" s="37"/>
      <c r="B476" s="38"/>
      <c r="C476" s="181" t="s">
        <v>300</v>
      </c>
      <c r="D476" s="181" t="s">
        <v>183</v>
      </c>
      <c r="E476" s="182" t="s">
        <v>871</v>
      </c>
      <c r="F476" s="183" t="s">
        <v>872</v>
      </c>
      <c r="G476" s="184" t="s">
        <v>186</v>
      </c>
      <c r="H476" s="185">
        <v>745</v>
      </c>
      <c r="I476" s="186"/>
      <c r="J476" s="187">
        <f>ROUND(I476*H476,2)</f>
        <v>0</v>
      </c>
      <c r="K476" s="183" t="s">
        <v>187</v>
      </c>
      <c r="L476" s="42"/>
      <c r="M476" s="188" t="s">
        <v>19</v>
      </c>
      <c r="N476" s="189" t="s">
        <v>45</v>
      </c>
      <c r="O476" s="67"/>
      <c r="P476" s="190">
        <f>O476*H476</f>
        <v>0</v>
      </c>
      <c r="Q476" s="190">
        <v>0.23</v>
      </c>
      <c r="R476" s="190">
        <f>Q476*H476</f>
        <v>171.35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188</v>
      </c>
      <c r="AT476" s="192" t="s">
        <v>183</v>
      </c>
      <c r="AU476" s="192" t="s">
        <v>189</v>
      </c>
      <c r="AY476" s="20" t="s">
        <v>179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81</v>
      </c>
      <c r="BK476" s="193">
        <f>ROUND(I476*H476,2)</f>
        <v>0</v>
      </c>
      <c r="BL476" s="20" t="s">
        <v>188</v>
      </c>
      <c r="BM476" s="192" t="s">
        <v>426</v>
      </c>
    </row>
    <row r="477" spans="1:65" s="2" customFormat="1">
      <c r="A477" s="37"/>
      <c r="B477" s="38"/>
      <c r="C477" s="39"/>
      <c r="D477" s="194" t="s">
        <v>190</v>
      </c>
      <c r="E477" s="39"/>
      <c r="F477" s="195" t="s">
        <v>873</v>
      </c>
      <c r="G477" s="39"/>
      <c r="H477" s="39"/>
      <c r="I477" s="196"/>
      <c r="J477" s="39"/>
      <c r="K477" s="39"/>
      <c r="L477" s="42"/>
      <c r="M477" s="197"/>
      <c r="N477" s="198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190</v>
      </c>
      <c r="AU477" s="20" t="s">
        <v>189</v>
      </c>
    </row>
    <row r="478" spans="1:65" s="13" customFormat="1">
      <c r="B478" s="199"/>
      <c r="C478" s="200"/>
      <c r="D478" s="201" t="s">
        <v>192</v>
      </c>
      <c r="E478" s="202" t="s">
        <v>19</v>
      </c>
      <c r="F478" s="203" t="s">
        <v>193</v>
      </c>
      <c r="G478" s="200"/>
      <c r="H478" s="202" t="s">
        <v>19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192</v>
      </c>
      <c r="AU478" s="209" t="s">
        <v>189</v>
      </c>
      <c r="AV478" s="13" t="s">
        <v>81</v>
      </c>
      <c r="AW478" s="13" t="s">
        <v>35</v>
      </c>
      <c r="AX478" s="13" t="s">
        <v>74</v>
      </c>
      <c r="AY478" s="209" t="s">
        <v>179</v>
      </c>
    </row>
    <row r="479" spans="1:65" s="13" customFormat="1">
      <c r="B479" s="199"/>
      <c r="C479" s="200"/>
      <c r="D479" s="201" t="s">
        <v>192</v>
      </c>
      <c r="E479" s="202" t="s">
        <v>19</v>
      </c>
      <c r="F479" s="203" t="s">
        <v>736</v>
      </c>
      <c r="G479" s="200"/>
      <c r="H479" s="202" t="s">
        <v>19</v>
      </c>
      <c r="I479" s="204"/>
      <c r="J479" s="200"/>
      <c r="K479" s="200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192</v>
      </c>
      <c r="AU479" s="209" t="s">
        <v>189</v>
      </c>
      <c r="AV479" s="13" t="s">
        <v>81</v>
      </c>
      <c r="AW479" s="13" t="s">
        <v>35</v>
      </c>
      <c r="AX479" s="13" t="s">
        <v>74</v>
      </c>
      <c r="AY479" s="209" t="s">
        <v>179</v>
      </c>
    </row>
    <row r="480" spans="1:65" s="13" customFormat="1">
      <c r="B480" s="199"/>
      <c r="C480" s="200"/>
      <c r="D480" s="201" t="s">
        <v>192</v>
      </c>
      <c r="E480" s="202" t="s">
        <v>19</v>
      </c>
      <c r="F480" s="203" t="s">
        <v>737</v>
      </c>
      <c r="G480" s="200"/>
      <c r="H480" s="202" t="s">
        <v>19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192</v>
      </c>
      <c r="AU480" s="209" t="s">
        <v>189</v>
      </c>
      <c r="AV480" s="13" t="s">
        <v>81</v>
      </c>
      <c r="AW480" s="13" t="s">
        <v>35</v>
      </c>
      <c r="AX480" s="13" t="s">
        <v>74</v>
      </c>
      <c r="AY480" s="209" t="s">
        <v>179</v>
      </c>
    </row>
    <row r="481" spans="1:65" s="13" customFormat="1">
      <c r="B481" s="199"/>
      <c r="C481" s="200"/>
      <c r="D481" s="201" t="s">
        <v>192</v>
      </c>
      <c r="E481" s="202" t="s">
        <v>19</v>
      </c>
      <c r="F481" s="203" t="s">
        <v>195</v>
      </c>
      <c r="G481" s="200"/>
      <c r="H481" s="202" t="s">
        <v>19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192</v>
      </c>
      <c r="AU481" s="209" t="s">
        <v>189</v>
      </c>
      <c r="AV481" s="13" t="s">
        <v>81</v>
      </c>
      <c r="AW481" s="13" t="s">
        <v>35</v>
      </c>
      <c r="AX481" s="13" t="s">
        <v>74</v>
      </c>
      <c r="AY481" s="209" t="s">
        <v>179</v>
      </c>
    </row>
    <row r="482" spans="1:65" s="13" customFormat="1">
      <c r="B482" s="199"/>
      <c r="C482" s="200"/>
      <c r="D482" s="201" t="s">
        <v>192</v>
      </c>
      <c r="E482" s="202" t="s">
        <v>19</v>
      </c>
      <c r="F482" s="203" t="s">
        <v>196</v>
      </c>
      <c r="G482" s="200"/>
      <c r="H482" s="202" t="s">
        <v>19</v>
      </c>
      <c r="I482" s="204"/>
      <c r="J482" s="200"/>
      <c r="K482" s="200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192</v>
      </c>
      <c r="AU482" s="209" t="s">
        <v>189</v>
      </c>
      <c r="AV482" s="13" t="s">
        <v>81</v>
      </c>
      <c r="AW482" s="13" t="s">
        <v>35</v>
      </c>
      <c r="AX482" s="13" t="s">
        <v>74</v>
      </c>
      <c r="AY482" s="209" t="s">
        <v>179</v>
      </c>
    </row>
    <row r="483" spans="1:65" s="13" customFormat="1">
      <c r="B483" s="199"/>
      <c r="C483" s="200"/>
      <c r="D483" s="201" t="s">
        <v>192</v>
      </c>
      <c r="E483" s="202" t="s">
        <v>19</v>
      </c>
      <c r="F483" s="203" t="s">
        <v>197</v>
      </c>
      <c r="G483" s="200"/>
      <c r="H483" s="202" t="s">
        <v>19</v>
      </c>
      <c r="I483" s="204"/>
      <c r="J483" s="200"/>
      <c r="K483" s="200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192</v>
      </c>
      <c r="AU483" s="209" t="s">
        <v>189</v>
      </c>
      <c r="AV483" s="13" t="s">
        <v>81</v>
      </c>
      <c r="AW483" s="13" t="s">
        <v>35</v>
      </c>
      <c r="AX483" s="13" t="s">
        <v>74</v>
      </c>
      <c r="AY483" s="209" t="s">
        <v>179</v>
      </c>
    </row>
    <row r="484" spans="1:65" s="13" customFormat="1">
      <c r="B484" s="199"/>
      <c r="C484" s="200"/>
      <c r="D484" s="201" t="s">
        <v>192</v>
      </c>
      <c r="E484" s="202" t="s">
        <v>19</v>
      </c>
      <c r="F484" s="203" t="s">
        <v>738</v>
      </c>
      <c r="G484" s="200"/>
      <c r="H484" s="202" t="s">
        <v>19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192</v>
      </c>
      <c r="AU484" s="209" t="s">
        <v>189</v>
      </c>
      <c r="AV484" s="13" t="s">
        <v>81</v>
      </c>
      <c r="AW484" s="13" t="s">
        <v>35</v>
      </c>
      <c r="AX484" s="13" t="s">
        <v>74</v>
      </c>
      <c r="AY484" s="209" t="s">
        <v>179</v>
      </c>
    </row>
    <row r="485" spans="1:65" s="13" customFormat="1">
      <c r="B485" s="199"/>
      <c r="C485" s="200"/>
      <c r="D485" s="201" t="s">
        <v>192</v>
      </c>
      <c r="E485" s="202" t="s">
        <v>19</v>
      </c>
      <c r="F485" s="203" t="s">
        <v>498</v>
      </c>
      <c r="G485" s="200"/>
      <c r="H485" s="202" t="s">
        <v>19</v>
      </c>
      <c r="I485" s="204"/>
      <c r="J485" s="200"/>
      <c r="K485" s="200"/>
      <c r="L485" s="205"/>
      <c r="M485" s="206"/>
      <c r="N485" s="207"/>
      <c r="O485" s="207"/>
      <c r="P485" s="207"/>
      <c r="Q485" s="207"/>
      <c r="R485" s="207"/>
      <c r="S485" s="207"/>
      <c r="T485" s="208"/>
      <c r="AT485" s="209" t="s">
        <v>192</v>
      </c>
      <c r="AU485" s="209" t="s">
        <v>189</v>
      </c>
      <c r="AV485" s="13" t="s">
        <v>81</v>
      </c>
      <c r="AW485" s="13" t="s">
        <v>35</v>
      </c>
      <c r="AX485" s="13" t="s">
        <v>74</v>
      </c>
      <c r="AY485" s="209" t="s">
        <v>179</v>
      </c>
    </row>
    <row r="486" spans="1:65" s="13" customFormat="1">
      <c r="B486" s="199"/>
      <c r="C486" s="200"/>
      <c r="D486" s="201" t="s">
        <v>192</v>
      </c>
      <c r="E486" s="202" t="s">
        <v>19</v>
      </c>
      <c r="F486" s="203" t="s">
        <v>198</v>
      </c>
      <c r="G486" s="200"/>
      <c r="H486" s="202" t="s">
        <v>19</v>
      </c>
      <c r="I486" s="204"/>
      <c r="J486" s="200"/>
      <c r="K486" s="200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192</v>
      </c>
      <c r="AU486" s="209" t="s">
        <v>189</v>
      </c>
      <c r="AV486" s="13" t="s">
        <v>81</v>
      </c>
      <c r="AW486" s="13" t="s">
        <v>35</v>
      </c>
      <c r="AX486" s="13" t="s">
        <v>74</v>
      </c>
      <c r="AY486" s="209" t="s">
        <v>179</v>
      </c>
    </row>
    <row r="487" spans="1:65" s="13" customFormat="1">
      <c r="B487" s="199"/>
      <c r="C487" s="200"/>
      <c r="D487" s="201" t="s">
        <v>192</v>
      </c>
      <c r="E487" s="202" t="s">
        <v>19</v>
      </c>
      <c r="F487" s="203" t="s">
        <v>199</v>
      </c>
      <c r="G487" s="200"/>
      <c r="H487" s="202" t="s">
        <v>19</v>
      </c>
      <c r="I487" s="204"/>
      <c r="J487" s="200"/>
      <c r="K487" s="200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192</v>
      </c>
      <c r="AU487" s="209" t="s">
        <v>189</v>
      </c>
      <c r="AV487" s="13" t="s">
        <v>81</v>
      </c>
      <c r="AW487" s="13" t="s">
        <v>35</v>
      </c>
      <c r="AX487" s="13" t="s">
        <v>74</v>
      </c>
      <c r="AY487" s="209" t="s">
        <v>179</v>
      </c>
    </row>
    <row r="488" spans="1:65" s="14" customFormat="1">
      <c r="B488" s="210"/>
      <c r="C488" s="211"/>
      <c r="D488" s="201" t="s">
        <v>192</v>
      </c>
      <c r="E488" s="212" t="s">
        <v>19</v>
      </c>
      <c r="F488" s="213" t="s">
        <v>874</v>
      </c>
      <c r="G488" s="211"/>
      <c r="H488" s="214">
        <v>745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192</v>
      </c>
      <c r="AU488" s="220" t="s">
        <v>189</v>
      </c>
      <c r="AV488" s="14" t="s">
        <v>14</v>
      </c>
      <c r="AW488" s="14" t="s">
        <v>35</v>
      </c>
      <c r="AX488" s="14" t="s">
        <v>74</v>
      </c>
      <c r="AY488" s="220" t="s">
        <v>179</v>
      </c>
    </row>
    <row r="489" spans="1:65" s="15" customFormat="1">
      <c r="B489" s="221"/>
      <c r="C489" s="222"/>
      <c r="D489" s="201" t="s">
        <v>192</v>
      </c>
      <c r="E489" s="223" t="s">
        <v>19</v>
      </c>
      <c r="F489" s="224" t="s">
        <v>201</v>
      </c>
      <c r="G489" s="222"/>
      <c r="H489" s="225">
        <v>745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192</v>
      </c>
      <c r="AU489" s="231" t="s">
        <v>189</v>
      </c>
      <c r="AV489" s="15" t="s">
        <v>188</v>
      </c>
      <c r="AW489" s="15" t="s">
        <v>35</v>
      </c>
      <c r="AX489" s="15" t="s">
        <v>81</v>
      </c>
      <c r="AY489" s="231" t="s">
        <v>179</v>
      </c>
    </row>
    <row r="490" spans="1:65" s="2" customFormat="1" ht="21.75" customHeight="1">
      <c r="A490" s="37"/>
      <c r="B490" s="38"/>
      <c r="C490" s="181" t="s">
        <v>442</v>
      </c>
      <c r="D490" s="181" t="s">
        <v>183</v>
      </c>
      <c r="E490" s="182" t="s">
        <v>610</v>
      </c>
      <c r="F490" s="183" t="s">
        <v>611</v>
      </c>
      <c r="G490" s="184" t="s">
        <v>186</v>
      </c>
      <c r="H490" s="185">
        <v>1855</v>
      </c>
      <c r="I490" s="186"/>
      <c r="J490" s="187">
        <f>ROUND(I490*H490,2)</f>
        <v>0</v>
      </c>
      <c r="K490" s="183" t="s">
        <v>187</v>
      </c>
      <c r="L490" s="42"/>
      <c r="M490" s="188" t="s">
        <v>19</v>
      </c>
      <c r="N490" s="189" t="s">
        <v>45</v>
      </c>
      <c r="O490" s="67"/>
      <c r="P490" s="190">
        <f>O490*H490</f>
        <v>0</v>
      </c>
      <c r="Q490" s="190">
        <v>0.27600000000000002</v>
      </c>
      <c r="R490" s="190">
        <f>Q490*H490</f>
        <v>511.98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188</v>
      </c>
      <c r="AT490" s="192" t="s">
        <v>183</v>
      </c>
      <c r="AU490" s="192" t="s">
        <v>189</v>
      </c>
      <c r="AY490" s="20" t="s">
        <v>179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81</v>
      </c>
      <c r="BK490" s="193">
        <f>ROUND(I490*H490,2)</f>
        <v>0</v>
      </c>
      <c r="BL490" s="20" t="s">
        <v>188</v>
      </c>
      <c r="BM490" s="192" t="s">
        <v>431</v>
      </c>
    </row>
    <row r="491" spans="1:65" s="2" customFormat="1">
      <c r="A491" s="37"/>
      <c r="B491" s="38"/>
      <c r="C491" s="39"/>
      <c r="D491" s="194" t="s">
        <v>190</v>
      </c>
      <c r="E491" s="39"/>
      <c r="F491" s="195" t="s">
        <v>612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190</v>
      </c>
      <c r="AU491" s="20" t="s">
        <v>189</v>
      </c>
    </row>
    <row r="492" spans="1:65" s="13" customFormat="1">
      <c r="B492" s="199"/>
      <c r="C492" s="200"/>
      <c r="D492" s="201" t="s">
        <v>192</v>
      </c>
      <c r="E492" s="202" t="s">
        <v>19</v>
      </c>
      <c r="F492" s="203" t="s">
        <v>193</v>
      </c>
      <c r="G492" s="200"/>
      <c r="H492" s="202" t="s">
        <v>19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192</v>
      </c>
      <c r="AU492" s="209" t="s">
        <v>189</v>
      </c>
      <c r="AV492" s="13" t="s">
        <v>81</v>
      </c>
      <c r="AW492" s="13" t="s">
        <v>35</v>
      </c>
      <c r="AX492" s="13" t="s">
        <v>74</v>
      </c>
      <c r="AY492" s="209" t="s">
        <v>179</v>
      </c>
    </row>
    <row r="493" spans="1:65" s="13" customFormat="1">
      <c r="B493" s="199"/>
      <c r="C493" s="200"/>
      <c r="D493" s="201" t="s">
        <v>192</v>
      </c>
      <c r="E493" s="202" t="s">
        <v>19</v>
      </c>
      <c r="F493" s="203" t="s">
        <v>736</v>
      </c>
      <c r="G493" s="200"/>
      <c r="H493" s="202" t="s">
        <v>19</v>
      </c>
      <c r="I493" s="204"/>
      <c r="J493" s="200"/>
      <c r="K493" s="200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192</v>
      </c>
      <c r="AU493" s="209" t="s">
        <v>189</v>
      </c>
      <c r="AV493" s="13" t="s">
        <v>81</v>
      </c>
      <c r="AW493" s="13" t="s">
        <v>35</v>
      </c>
      <c r="AX493" s="13" t="s">
        <v>74</v>
      </c>
      <c r="AY493" s="209" t="s">
        <v>179</v>
      </c>
    </row>
    <row r="494" spans="1:65" s="13" customFormat="1">
      <c r="B494" s="199"/>
      <c r="C494" s="200"/>
      <c r="D494" s="201" t="s">
        <v>192</v>
      </c>
      <c r="E494" s="202" t="s">
        <v>19</v>
      </c>
      <c r="F494" s="203" t="s">
        <v>737</v>
      </c>
      <c r="G494" s="200"/>
      <c r="H494" s="202" t="s">
        <v>19</v>
      </c>
      <c r="I494" s="204"/>
      <c r="J494" s="200"/>
      <c r="K494" s="200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192</v>
      </c>
      <c r="AU494" s="209" t="s">
        <v>189</v>
      </c>
      <c r="AV494" s="13" t="s">
        <v>81</v>
      </c>
      <c r="AW494" s="13" t="s">
        <v>35</v>
      </c>
      <c r="AX494" s="13" t="s">
        <v>74</v>
      </c>
      <c r="AY494" s="209" t="s">
        <v>179</v>
      </c>
    </row>
    <row r="495" spans="1:65" s="13" customFormat="1">
      <c r="B495" s="199"/>
      <c r="C495" s="200"/>
      <c r="D495" s="201" t="s">
        <v>192</v>
      </c>
      <c r="E495" s="202" t="s">
        <v>19</v>
      </c>
      <c r="F495" s="203" t="s">
        <v>195</v>
      </c>
      <c r="G495" s="200"/>
      <c r="H495" s="202" t="s">
        <v>19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192</v>
      </c>
      <c r="AU495" s="209" t="s">
        <v>189</v>
      </c>
      <c r="AV495" s="13" t="s">
        <v>81</v>
      </c>
      <c r="AW495" s="13" t="s">
        <v>35</v>
      </c>
      <c r="AX495" s="13" t="s">
        <v>74</v>
      </c>
      <c r="AY495" s="209" t="s">
        <v>179</v>
      </c>
    </row>
    <row r="496" spans="1:65" s="13" customFormat="1">
      <c r="B496" s="199"/>
      <c r="C496" s="200"/>
      <c r="D496" s="201" t="s">
        <v>192</v>
      </c>
      <c r="E496" s="202" t="s">
        <v>19</v>
      </c>
      <c r="F496" s="203" t="s">
        <v>196</v>
      </c>
      <c r="G496" s="200"/>
      <c r="H496" s="202" t="s">
        <v>19</v>
      </c>
      <c r="I496" s="204"/>
      <c r="J496" s="200"/>
      <c r="K496" s="200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192</v>
      </c>
      <c r="AU496" s="209" t="s">
        <v>189</v>
      </c>
      <c r="AV496" s="13" t="s">
        <v>81</v>
      </c>
      <c r="AW496" s="13" t="s">
        <v>35</v>
      </c>
      <c r="AX496" s="13" t="s">
        <v>74</v>
      </c>
      <c r="AY496" s="209" t="s">
        <v>179</v>
      </c>
    </row>
    <row r="497" spans="1:65" s="13" customFormat="1">
      <c r="B497" s="199"/>
      <c r="C497" s="200"/>
      <c r="D497" s="201" t="s">
        <v>192</v>
      </c>
      <c r="E497" s="202" t="s">
        <v>19</v>
      </c>
      <c r="F497" s="203" t="s">
        <v>197</v>
      </c>
      <c r="G497" s="200"/>
      <c r="H497" s="202" t="s">
        <v>19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192</v>
      </c>
      <c r="AU497" s="209" t="s">
        <v>189</v>
      </c>
      <c r="AV497" s="13" t="s">
        <v>81</v>
      </c>
      <c r="AW497" s="13" t="s">
        <v>35</v>
      </c>
      <c r="AX497" s="13" t="s">
        <v>74</v>
      </c>
      <c r="AY497" s="209" t="s">
        <v>179</v>
      </c>
    </row>
    <row r="498" spans="1:65" s="13" customFormat="1">
      <c r="B498" s="199"/>
      <c r="C498" s="200"/>
      <c r="D498" s="201" t="s">
        <v>192</v>
      </c>
      <c r="E498" s="202" t="s">
        <v>19</v>
      </c>
      <c r="F498" s="203" t="s">
        <v>738</v>
      </c>
      <c r="G498" s="200"/>
      <c r="H498" s="202" t="s">
        <v>19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192</v>
      </c>
      <c r="AU498" s="209" t="s">
        <v>189</v>
      </c>
      <c r="AV498" s="13" t="s">
        <v>81</v>
      </c>
      <c r="AW498" s="13" t="s">
        <v>35</v>
      </c>
      <c r="AX498" s="13" t="s">
        <v>74</v>
      </c>
      <c r="AY498" s="209" t="s">
        <v>179</v>
      </c>
    </row>
    <row r="499" spans="1:65" s="13" customFormat="1">
      <c r="B499" s="199"/>
      <c r="C499" s="200"/>
      <c r="D499" s="201" t="s">
        <v>192</v>
      </c>
      <c r="E499" s="202" t="s">
        <v>19</v>
      </c>
      <c r="F499" s="203" t="s">
        <v>498</v>
      </c>
      <c r="G499" s="200"/>
      <c r="H499" s="202" t="s">
        <v>19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192</v>
      </c>
      <c r="AU499" s="209" t="s">
        <v>189</v>
      </c>
      <c r="AV499" s="13" t="s">
        <v>81</v>
      </c>
      <c r="AW499" s="13" t="s">
        <v>35</v>
      </c>
      <c r="AX499" s="13" t="s">
        <v>74</v>
      </c>
      <c r="AY499" s="209" t="s">
        <v>179</v>
      </c>
    </row>
    <row r="500" spans="1:65" s="13" customFormat="1">
      <c r="B500" s="199"/>
      <c r="C500" s="200"/>
      <c r="D500" s="201" t="s">
        <v>192</v>
      </c>
      <c r="E500" s="202" t="s">
        <v>19</v>
      </c>
      <c r="F500" s="203" t="s">
        <v>198</v>
      </c>
      <c r="G500" s="200"/>
      <c r="H500" s="202" t="s">
        <v>19</v>
      </c>
      <c r="I500" s="204"/>
      <c r="J500" s="200"/>
      <c r="K500" s="200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192</v>
      </c>
      <c r="AU500" s="209" t="s">
        <v>189</v>
      </c>
      <c r="AV500" s="13" t="s">
        <v>81</v>
      </c>
      <c r="AW500" s="13" t="s">
        <v>35</v>
      </c>
      <c r="AX500" s="13" t="s">
        <v>74</v>
      </c>
      <c r="AY500" s="209" t="s">
        <v>179</v>
      </c>
    </row>
    <row r="501" spans="1:65" s="13" customFormat="1">
      <c r="B501" s="199"/>
      <c r="C501" s="200"/>
      <c r="D501" s="201" t="s">
        <v>192</v>
      </c>
      <c r="E501" s="202" t="s">
        <v>19</v>
      </c>
      <c r="F501" s="203" t="s">
        <v>199</v>
      </c>
      <c r="G501" s="200"/>
      <c r="H501" s="202" t="s">
        <v>19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192</v>
      </c>
      <c r="AU501" s="209" t="s">
        <v>189</v>
      </c>
      <c r="AV501" s="13" t="s">
        <v>81</v>
      </c>
      <c r="AW501" s="13" t="s">
        <v>35</v>
      </c>
      <c r="AX501" s="13" t="s">
        <v>74</v>
      </c>
      <c r="AY501" s="209" t="s">
        <v>179</v>
      </c>
    </row>
    <row r="502" spans="1:65" s="13" customFormat="1">
      <c r="B502" s="199"/>
      <c r="C502" s="200"/>
      <c r="D502" s="201" t="s">
        <v>192</v>
      </c>
      <c r="E502" s="202" t="s">
        <v>19</v>
      </c>
      <c r="F502" s="203" t="s">
        <v>802</v>
      </c>
      <c r="G502" s="200"/>
      <c r="H502" s="202" t="s">
        <v>19</v>
      </c>
      <c r="I502" s="204"/>
      <c r="J502" s="200"/>
      <c r="K502" s="200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192</v>
      </c>
      <c r="AU502" s="209" t="s">
        <v>189</v>
      </c>
      <c r="AV502" s="13" t="s">
        <v>81</v>
      </c>
      <c r="AW502" s="13" t="s">
        <v>35</v>
      </c>
      <c r="AX502" s="13" t="s">
        <v>74</v>
      </c>
      <c r="AY502" s="209" t="s">
        <v>179</v>
      </c>
    </row>
    <row r="503" spans="1:65" s="14" customFormat="1">
      <c r="B503" s="210"/>
      <c r="C503" s="211"/>
      <c r="D503" s="201" t="s">
        <v>192</v>
      </c>
      <c r="E503" s="212" t="s">
        <v>19</v>
      </c>
      <c r="F503" s="213" t="s">
        <v>868</v>
      </c>
      <c r="G503" s="211"/>
      <c r="H503" s="214">
        <v>1855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192</v>
      </c>
      <c r="AU503" s="220" t="s">
        <v>189</v>
      </c>
      <c r="AV503" s="14" t="s">
        <v>14</v>
      </c>
      <c r="AW503" s="14" t="s">
        <v>35</v>
      </c>
      <c r="AX503" s="14" t="s">
        <v>74</v>
      </c>
      <c r="AY503" s="220" t="s">
        <v>179</v>
      </c>
    </row>
    <row r="504" spans="1:65" s="15" customFormat="1">
      <c r="B504" s="221"/>
      <c r="C504" s="222"/>
      <c r="D504" s="201" t="s">
        <v>192</v>
      </c>
      <c r="E504" s="223" t="s">
        <v>19</v>
      </c>
      <c r="F504" s="224" t="s">
        <v>201</v>
      </c>
      <c r="G504" s="222"/>
      <c r="H504" s="225">
        <v>1855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192</v>
      </c>
      <c r="AU504" s="231" t="s">
        <v>189</v>
      </c>
      <c r="AV504" s="15" t="s">
        <v>188</v>
      </c>
      <c r="AW504" s="15" t="s">
        <v>35</v>
      </c>
      <c r="AX504" s="15" t="s">
        <v>81</v>
      </c>
      <c r="AY504" s="231" t="s">
        <v>179</v>
      </c>
    </row>
    <row r="505" spans="1:65" s="2" customFormat="1" ht="21.75" customHeight="1">
      <c r="A505" s="37"/>
      <c r="B505" s="38"/>
      <c r="C505" s="181" t="s">
        <v>309</v>
      </c>
      <c r="D505" s="181" t="s">
        <v>183</v>
      </c>
      <c r="E505" s="182" t="s">
        <v>613</v>
      </c>
      <c r="F505" s="183" t="s">
        <v>614</v>
      </c>
      <c r="G505" s="184" t="s">
        <v>186</v>
      </c>
      <c r="H505" s="185">
        <v>1855</v>
      </c>
      <c r="I505" s="186"/>
      <c r="J505" s="187">
        <f>ROUND(I505*H505,2)</f>
        <v>0</v>
      </c>
      <c r="K505" s="183" t="s">
        <v>187</v>
      </c>
      <c r="L505" s="42"/>
      <c r="M505" s="188" t="s">
        <v>19</v>
      </c>
      <c r="N505" s="189" t="s">
        <v>45</v>
      </c>
      <c r="O505" s="67"/>
      <c r="P505" s="190">
        <f>O505*H505</f>
        <v>0</v>
      </c>
      <c r="Q505" s="190">
        <v>0.34499999999999997</v>
      </c>
      <c r="R505" s="190">
        <f>Q505*H505</f>
        <v>639.97499999999991</v>
      </c>
      <c r="S505" s="190">
        <v>0</v>
      </c>
      <c r="T505" s="19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2" t="s">
        <v>188</v>
      </c>
      <c r="AT505" s="192" t="s">
        <v>183</v>
      </c>
      <c r="AU505" s="192" t="s">
        <v>189</v>
      </c>
      <c r="AY505" s="20" t="s">
        <v>179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0" t="s">
        <v>81</v>
      </c>
      <c r="BK505" s="193">
        <f>ROUND(I505*H505,2)</f>
        <v>0</v>
      </c>
      <c r="BL505" s="20" t="s">
        <v>188</v>
      </c>
      <c r="BM505" s="192" t="s">
        <v>437</v>
      </c>
    </row>
    <row r="506" spans="1:65" s="2" customFormat="1">
      <c r="A506" s="37"/>
      <c r="B506" s="38"/>
      <c r="C506" s="39"/>
      <c r="D506" s="194" t="s">
        <v>190</v>
      </c>
      <c r="E506" s="39"/>
      <c r="F506" s="195" t="s">
        <v>615</v>
      </c>
      <c r="G506" s="39"/>
      <c r="H506" s="39"/>
      <c r="I506" s="196"/>
      <c r="J506" s="39"/>
      <c r="K506" s="39"/>
      <c r="L506" s="42"/>
      <c r="M506" s="197"/>
      <c r="N506" s="198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190</v>
      </c>
      <c r="AU506" s="20" t="s">
        <v>189</v>
      </c>
    </row>
    <row r="507" spans="1:65" s="13" customFormat="1">
      <c r="B507" s="199"/>
      <c r="C507" s="200"/>
      <c r="D507" s="201" t="s">
        <v>192</v>
      </c>
      <c r="E507" s="202" t="s">
        <v>19</v>
      </c>
      <c r="F507" s="203" t="s">
        <v>193</v>
      </c>
      <c r="G507" s="200"/>
      <c r="H507" s="202" t="s">
        <v>19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192</v>
      </c>
      <c r="AU507" s="209" t="s">
        <v>189</v>
      </c>
      <c r="AV507" s="13" t="s">
        <v>81</v>
      </c>
      <c r="AW507" s="13" t="s">
        <v>35</v>
      </c>
      <c r="AX507" s="13" t="s">
        <v>74</v>
      </c>
      <c r="AY507" s="209" t="s">
        <v>179</v>
      </c>
    </row>
    <row r="508" spans="1:65" s="13" customFormat="1">
      <c r="B508" s="199"/>
      <c r="C508" s="200"/>
      <c r="D508" s="201" t="s">
        <v>192</v>
      </c>
      <c r="E508" s="202" t="s">
        <v>19</v>
      </c>
      <c r="F508" s="203" t="s">
        <v>736</v>
      </c>
      <c r="G508" s="200"/>
      <c r="H508" s="202" t="s">
        <v>19</v>
      </c>
      <c r="I508" s="204"/>
      <c r="J508" s="200"/>
      <c r="K508" s="200"/>
      <c r="L508" s="205"/>
      <c r="M508" s="206"/>
      <c r="N508" s="207"/>
      <c r="O508" s="207"/>
      <c r="P508" s="207"/>
      <c r="Q508" s="207"/>
      <c r="R508" s="207"/>
      <c r="S508" s="207"/>
      <c r="T508" s="208"/>
      <c r="AT508" s="209" t="s">
        <v>192</v>
      </c>
      <c r="AU508" s="209" t="s">
        <v>189</v>
      </c>
      <c r="AV508" s="13" t="s">
        <v>81</v>
      </c>
      <c r="AW508" s="13" t="s">
        <v>35</v>
      </c>
      <c r="AX508" s="13" t="s">
        <v>74</v>
      </c>
      <c r="AY508" s="209" t="s">
        <v>179</v>
      </c>
    </row>
    <row r="509" spans="1:65" s="13" customFormat="1">
      <c r="B509" s="199"/>
      <c r="C509" s="200"/>
      <c r="D509" s="201" t="s">
        <v>192</v>
      </c>
      <c r="E509" s="202" t="s">
        <v>19</v>
      </c>
      <c r="F509" s="203" t="s">
        <v>737</v>
      </c>
      <c r="G509" s="200"/>
      <c r="H509" s="202" t="s">
        <v>19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192</v>
      </c>
      <c r="AU509" s="209" t="s">
        <v>189</v>
      </c>
      <c r="AV509" s="13" t="s">
        <v>81</v>
      </c>
      <c r="AW509" s="13" t="s">
        <v>35</v>
      </c>
      <c r="AX509" s="13" t="s">
        <v>74</v>
      </c>
      <c r="AY509" s="209" t="s">
        <v>179</v>
      </c>
    </row>
    <row r="510" spans="1:65" s="13" customFormat="1">
      <c r="B510" s="199"/>
      <c r="C510" s="200"/>
      <c r="D510" s="201" t="s">
        <v>192</v>
      </c>
      <c r="E510" s="202" t="s">
        <v>19</v>
      </c>
      <c r="F510" s="203" t="s">
        <v>195</v>
      </c>
      <c r="G510" s="200"/>
      <c r="H510" s="202" t="s">
        <v>19</v>
      </c>
      <c r="I510" s="204"/>
      <c r="J510" s="200"/>
      <c r="K510" s="200"/>
      <c r="L510" s="205"/>
      <c r="M510" s="206"/>
      <c r="N510" s="207"/>
      <c r="O510" s="207"/>
      <c r="P510" s="207"/>
      <c r="Q510" s="207"/>
      <c r="R510" s="207"/>
      <c r="S510" s="207"/>
      <c r="T510" s="208"/>
      <c r="AT510" s="209" t="s">
        <v>192</v>
      </c>
      <c r="AU510" s="209" t="s">
        <v>189</v>
      </c>
      <c r="AV510" s="13" t="s">
        <v>81</v>
      </c>
      <c r="AW510" s="13" t="s">
        <v>35</v>
      </c>
      <c r="AX510" s="13" t="s">
        <v>74</v>
      </c>
      <c r="AY510" s="209" t="s">
        <v>179</v>
      </c>
    </row>
    <row r="511" spans="1:65" s="13" customFormat="1">
      <c r="B511" s="199"/>
      <c r="C511" s="200"/>
      <c r="D511" s="201" t="s">
        <v>192</v>
      </c>
      <c r="E511" s="202" t="s">
        <v>19</v>
      </c>
      <c r="F511" s="203" t="s">
        <v>196</v>
      </c>
      <c r="G511" s="200"/>
      <c r="H511" s="202" t="s">
        <v>19</v>
      </c>
      <c r="I511" s="204"/>
      <c r="J511" s="200"/>
      <c r="K511" s="200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192</v>
      </c>
      <c r="AU511" s="209" t="s">
        <v>189</v>
      </c>
      <c r="AV511" s="13" t="s">
        <v>81</v>
      </c>
      <c r="AW511" s="13" t="s">
        <v>35</v>
      </c>
      <c r="AX511" s="13" t="s">
        <v>74</v>
      </c>
      <c r="AY511" s="209" t="s">
        <v>179</v>
      </c>
    </row>
    <row r="512" spans="1:65" s="13" customFormat="1">
      <c r="B512" s="199"/>
      <c r="C512" s="200"/>
      <c r="D512" s="201" t="s">
        <v>192</v>
      </c>
      <c r="E512" s="202" t="s">
        <v>19</v>
      </c>
      <c r="F512" s="203" t="s">
        <v>197</v>
      </c>
      <c r="G512" s="200"/>
      <c r="H512" s="202" t="s">
        <v>19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192</v>
      </c>
      <c r="AU512" s="209" t="s">
        <v>189</v>
      </c>
      <c r="AV512" s="13" t="s">
        <v>81</v>
      </c>
      <c r="AW512" s="13" t="s">
        <v>35</v>
      </c>
      <c r="AX512" s="13" t="s">
        <v>74</v>
      </c>
      <c r="AY512" s="209" t="s">
        <v>179</v>
      </c>
    </row>
    <row r="513" spans="1:65" s="13" customFormat="1">
      <c r="B513" s="199"/>
      <c r="C513" s="200"/>
      <c r="D513" s="201" t="s">
        <v>192</v>
      </c>
      <c r="E513" s="202" t="s">
        <v>19</v>
      </c>
      <c r="F513" s="203" t="s">
        <v>738</v>
      </c>
      <c r="G513" s="200"/>
      <c r="H513" s="202" t="s">
        <v>19</v>
      </c>
      <c r="I513" s="204"/>
      <c r="J513" s="200"/>
      <c r="K513" s="200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192</v>
      </c>
      <c r="AU513" s="209" t="s">
        <v>189</v>
      </c>
      <c r="AV513" s="13" t="s">
        <v>81</v>
      </c>
      <c r="AW513" s="13" t="s">
        <v>35</v>
      </c>
      <c r="AX513" s="13" t="s">
        <v>74</v>
      </c>
      <c r="AY513" s="209" t="s">
        <v>179</v>
      </c>
    </row>
    <row r="514" spans="1:65" s="13" customFormat="1">
      <c r="B514" s="199"/>
      <c r="C514" s="200"/>
      <c r="D514" s="201" t="s">
        <v>192</v>
      </c>
      <c r="E514" s="202" t="s">
        <v>19</v>
      </c>
      <c r="F514" s="203" t="s">
        <v>498</v>
      </c>
      <c r="G514" s="200"/>
      <c r="H514" s="202" t="s">
        <v>19</v>
      </c>
      <c r="I514" s="204"/>
      <c r="J514" s="200"/>
      <c r="K514" s="200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192</v>
      </c>
      <c r="AU514" s="209" t="s">
        <v>189</v>
      </c>
      <c r="AV514" s="13" t="s">
        <v>81</v>
      </c>
      <c r="AW514" s="13" t="s">
        <v>35</v>
      </c>
      <c r="AX514" s="13" t="s">
        <v>74</v>
      </c>
      <c r="AY514" s="209" t="s">
        <v>179</v>
      </c>
    </row>
    <row r="515" spans="1:65" s="13" customFormat="1">
      <c r="B515" s="199"/>
      <c r="C515" s="200"/>
      <c r="D515" s="201" t="s">
        <v>192</v>
      </c>
      <c r="E515" s="202" t="s">
        <v>19</v>
      </c>
      <c r="F515" s="203" t="s">
        <v>198</v>
      </c>
      <c r="G515" s="200"/>
      <c r="H515" s="202" t="s">
        <v>19</v>
      </c>
      <c r="I515" s="204"/>
      <c r="J515" s="200"/>
      <c r="K515" s="200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192</v>
      </c>
      <c r="AU515" s="209" t="s">
        <v>189</v>
      </c>
      <c r="AV515" s="13" t="s">
        <v>81</v>
      </c>
      <c r="AW515" s="13" t="s">
        <v>35</v>
      </c>
      <c r="AX515" s="13" t="s">
        <v>74</v>
      </c>
      <c r="AY515" s="209" t="s">
        <v>179</v>
      </c>
    </row>
    <row r="516" spans="1:65" s="13" customFormat="1">
      <c r="B516" s="199"/>
      <c r="C516" s="200"/>
      <c r="D516" s="201" t="s">
        <v>192</v>
      </c>
      <c r="E516" s="202" t="s">
        <v>19</v>
      </c>
      <c r="F516" s="203" t="s">
        <v>199</v>
      </c>
      <c r="G516" s="200"/>
      <c r="H516" s="202" t="s">
        <v>19</v>
      </c>
      <c r="I516" s="204"/>
      <c r="J516" s="200"/>
      <c r="K516" s="200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192</v>
      </c>
      <c r="AU516" s="209" t="s">
        <v>189</v>
      </c>
      <c r="AV516" s="13" t="s">
        <v>81</v>
      </c>
      <c r="AW516" s="13" t="s">
        <v>35</v>
      </c>
      <c r="AX516" s="13" t="s">
        <v>74</v>
      </c>
      <c r="AY516" s="209" t="s">
        <v>179</v>
      </c>
    </row>
    <row r="517" spans="1:65" s="13" customFormat="1">
      <c r="B517" s="199"/>
      <c r="C517" s="200"/>
      <c r="D517" s="201" t="s">
        <v>192</v>
      </c>
      <c r="E517" s="202" t="s">
        <v>19</v>
      </c>
      <c r="F517" s="203" t="s">
        <v>802</v>
      </c>
      <c r="G517" s="200"/>
      <c r="H517" s="202" t="s">
        <v>19</v>
      </c>
      <c r="I517" s="204"/>
      <c r="J517" s="200"/>
      <c r="K517" s="200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192</v>
      </c>
      <c r="AU517" s="209" t="s">
        <v>189</v>
      </c>
      <c r="AV517" s="13" t="s">
        <v>81</v>
      </c>
      <c r="AW517" s="13" t="s">
        <v>35</v>
      </c>
      <c r="AX517" s="13" t="s">
        <v>74</v>
      </c>
      <c r="AY517" s="209" t="s">
        <v>179</v>
      </c>
    </row>
    <row r="518" spans="1:65" s="14" customFormat="1">
      <c r="B518" s="210"/>
      <c r="C518" s="211"/>
      <c r="D518" s="201" t="s">
        <v>192</v>
      </c>
      <c r="E518" s="212" t="s">
        <v>19</v>
      </c>
      <c r="F518" s="213" t="s">
        <v>868</v>
      </c>
      <c r="G518" s="211"/>
      <c r="H518" s="214">
        <v>1855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192</v>
      </c>
      <c r="AU518" s="220" t="s">
        <v>189</v>
      </c>
      <c r="AV518" s="14" t="s">
        <v>14</v>
      </c>
      <c r="AW518" s="14" t="s">
        <v>35</v>
      </c>
      <c r="AX518" s="14" t="s">
        <v>74</v>
      </c>
      <c r="AY518" s="220" t="s">
        <v>179</v>
      </c>
    </row>
    <row r="519" spans="1:65" s="15" customFormat="1">
      <c r="B519" s="221"/>
      <c r="C519" s="222"/>
      <c r="D519" s="201" t="s">
        <v>192</v>
      </c>
      <c r="E519" s="223" t="s">
        <v>19</v>
      </c>
      <c r="F519" s="224" t="s">
        <v>201</v>
      </c>
      <c r="G519" s="222"/>
      <c r="H519" s="225">
        <v>1855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192</v>
      </c>
      <c r="AU519" s="231" t="s">
        <v>189</v>
      </c>
      <c r="AV519" s="15" t="s">
        <v>188</v>
      </c>
      <c r="AW519" s="15" t="s">
        <v>35</v>
      </c>
      <c r="AX519" s="15" t="s">
        <v>81</v>
      </c>
      <c r="AY519" s="231" t="s">
        <v>179</v>
      </c>
    </row>
    <row r="520" spans="1:65" s="2" customFormat="1" ht="21.75" customHeight="1">
      <c r="A520" s="37"/>
      <c r="B520" s="38"/>
      <c r="C520" s="181" t="s">
        <v>454</v>
      </c>
      <c r="D520" s="181" t="s">
        <v>183</v>
      </c>
      <c r="E520" s="182" t="s">
        <v>329</v>
      </c>
      <c r="F520" s="183" t="s">
        <v>330</v>
      </c>
      <c r="G520" s="184" t="s">
        <v>186</v>
      </c>
      <c r="H520" s="185">
        <v>1292</v>
      </c>
      <c r="I520" s="186"/>
      <c r="J520" s="187">
        <f>ROUND(I520*H520,2)</f>
        <v>0</v>
      </c>
      <c r="K520" s="183" t="s">
        <v>187</v>
      </c>
      <c r="L520" s="42"/>
      <c r="M520" s="188" t="s">
        <v>19</v>
      </c>
      <c r="N520" s="189" t="s">
        <v>45</v>
      </c>
      <c r="O520" s="67"/>
      <c r="P520" s="190">
        <f>O520*H520</f>
        <v>0</v>
      </c>
      <c r="Q520" s="190">
        <v>0</v>
      </c>
      <c r="R520" s="190">
        <f>Q520*H520</f>
        <v>0</v>
      </c>
      <c r="S520" s="190">
        <v>0</v>
      </c>
      <c r="T520" s="19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2" t="s">
        <v>188</v>
      </c>
      <c r="AT520" s="192" t="s">
        <v>183</v>
      </c>
      <c r="AU520" s="192" t="s">
        <v>189</v>
      </c>
      <c r="AY520" s="20" t="s">
        <v>179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20" t="s">
        <v>81</v>
      </c>
      <c r="BK520" s="193">
        <f>ROUND(I520*H520,2)</f>
        <v>0</v>
      </c>
      <c r="BL520" s="20" t="s">
        <v>188</v>
      </c>
      <c r="BM520" s="192" t="s">
        <v>875</v>
      </c>
    </row>
    <row r="521" spans="1:65" s="2" customFormat="1">
      <c r="A521" s="37"/>
      <c r="B521" s="38"/>
      <c r="C521" s="39"/>
      <c r="D521" s="194" t="s">
        <v>190</v>
      </c>
      <c r="E521" s="39"/>
      <c r="F521" s="195" t="s">
        <v>332</v>
      </c>
      <c r="G521" s="39"/>
      <c r="H521" s="39"/>
      <c r="I521" s="196"/>
      <c r="J521" s="39"/>
      <c r="K521" s="39"/>
      <c r="L521" s="42"/>
      <c r="M521" s="197"/>
      <c r="N521" s="198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20" t="s">
        <v>190</v>
      </c>
      <c r="AU521" s="20" t="s">
        <v>189</v>
      </c>
    </row>
    <row r="522" spans="1:65" s="13" customFormat="1">
      <c r="B522" s="199"/>
      <c r="C522" s="200"/>
      <c r="D522" s="201" t="s">
        <v>192</v>
      </c>
      <c r="E522" s="202" t="s">
        <v>19</v>
      </c>
      <c r="F522" s="203" t="s">
        <v>800</v>
      </c>
      <c r="G522" s="200"/>
      <c r="H522" s="202" t="s">
        <v>19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192</v>
      </c>
      <c r="AU522" s="209" t="s">
        <v>189</v>
      </c>
      <c r="AV522" s="13" t="s">
        <v>81</v>
      </c>
      <c r="AW522" s="13" t="s">
        <v>35</v>
      </c>
      <c r="AX522" s="13" t="s">
        <v>74</v>
      </c>
      <c r="AY522" s="209" t="s">
        <v>179</v>
      </c>
    </row>
    <row r="523" spans="1:65" s="14" customFormat="1">
      <c r="B523" s="210"/>
      <c r="C523" s="211"/>
      <c r="D523" s="201" t="s">
        <v>192</v>
      </c>
      <c r="E523" s="212" t="s">
        <v>19</v>
      </c>
      <c r="F523" s="213" t="s">
        <v>867</v>
      </c>
      <c r="G523" s="211"/>
      <c r="H523" s="214">
        <v>1292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192</v>
      </c>
      <c r="AU523" s="220" t="s">
        <v>189</v>
      </c>
      <c r="AV523" s="14" t="s">
        <v>14</v>
      </c>
      <c r="AW523" s="14" t="s">
        <v>35</v>
      </c>
      <c r="AX523" s="14" t="s">
        <v>74</v>
      </c>
      <c r="AY523" s="220" t="s">
        <v>179</v>
      </c>
    </row>
    <row r="524" spans="1:65" s="15" customFormat="1">
      <c r="B524" s="221"/>
      <c r="C524" s="222"/>
      <c r="D524" s="201" t="s">
        <v>192</v>
      </c>
      <c r="E524" s="223" t="s">
        <v>19</v>
      </c>
      <c r="F524" s="224" t="s">
        <v>201</v>
      </c>
      <c r="G524" s="222"/>
      <c r="H524" s="225">
        <v>1292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192</v>
      </c>
      <c r="AU524" s="231" t="s">
        <v>189</v>
      </c>
      <c r="AV524" s="15" t="s">
        <v>188</v>
      </c>
      <c r="AW524" s="15" t="s">
        <v>35</v>
      </c>
      <c r="AX524" s="15" t="s">
        <v>81</v>
      </c>
      <c r="AY524" s="231" t="s">
        <v>179</v>
      </c>
    </row>
    <row r="525" spans="1:65" s="12" customFormat="1" ht="20.85" customHeight="1">
      <c r="B525" s="165"/>
      <c r="C525" s="166"/>
      <c r="D525" s="167" t="s">
        <v>73</v>
      </c>
      <c r="E525" s="179" t="s">
        <v>333</v>
      </c>
      <c r="F525" s="179" t="s">
        <v>334</v>
      </c>
      <c r="G525" s="166"/>
      <c r="H525" s="166"/>
      <c r="I525" s="169"/>
      <c r="J525" s="180">
        <f>BK525</f>
        <v>0</v>
      </c>
      <c r="K525" s="166"/>
      <c r="L525" s="171"/>
      <c r="M525" s="172"/>
      <c r="N525" s="173"/>
      <c r="O525" s="173"/>
      <c r="P525" s="174">
        <f>SUM(P526:P540)</f>
        <v>0</v>
      </c>
      <c r="Q525" s="173"/>
      <c r="R525" s="174">
        <f>SUM(R526:R540)</f>
        <v>0</v>
      </c>
      <c r="S525" s="173"/>
      <c r="T525" s="175">
        <f>SUM(T526:T540)</f>
        <v>0</v>
      </c>
      <c r="AR525" s="176" t="s">
        <v>81</v>
      </c>
      <c r="AT525" s="177" t="s">
        <v>73</v>
      </c>
      <c r="AU525" s="177" t="s">
        <v>14</v>
      </c>
      <c r="AY525" s="176" t="s">
        <v>179</v>
      </c>
      <c r="BK525" s="178">
        <f>SUM(BK526:BK540)</f>
        <v>0</v>
      </c>
    </row>
    <row r="526" spans="1:65" s="2" customFormat="1" ht="16.5" customHeight="1">
      <c r="A526" s="37"/>
      <c r="B526" s="38"/>
      <c r="C526" s="181" t="s">
        <v>313</v>
      </c>
      <c r="D526" s="181" t="s">
        <v>183</v>
      </c>
      <c r="E526" s="182" t="s">
        <v>335</v>
      </c>
      <c r="F526" s="183" t="s">
        <v>336</v>
      </c>
      <c r="G526" s="184" t="s">
        <v>186</v>
      </c>
      <c r="H526" s="185">
        <v>1292</v>
      </c>
      <c r="I526" s="186"/>
      <c r="J526" s="187">
        <f>ROUND(I526*H526,2)</f>
        <v>0</v>
      </c>
      <c r="K526" s="183" t="s">
        <v>187</v>
      </c>
      <c r="L526" s="42"/>
      <c r="M526" s="188" t="s">
        <v>19</v>
      </c>
      <c r="N526" s="189" t="s">
        <v>45</v>
      </c>
      <c r="O526" s="67"/>
      <c r="P526" s="190">
        <f>O526*H526</f>
        <v>0</v>
      </c>
      <c r="Q526" s="190">
        <v>0</v>
      </c>
      <c r="R526" s="190">
        <f>Q526*H526</f>
        <v>0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188</v>
      </c>
      <c r="AT526" s="192" t="s">
        <v>183</v>
      </c>
      <c r="AU526" s="192" t="s">
        <v>189</v>
      </c>
      <c r="AY526" s="20" t="s">
        <v>179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81</v>
      </c>
      <c r="BK526" s="193">
        <f>ROUND(I526*H526,2)</f>
        <v>0</v>
      </c>
      <c r="BL526" s="20" t="s">
        <v>188</v>
      </c>
      <c r="BM526" s="192" t="s">
        <v>876</v>
      </c>
    </row>
    <row r="527" spans="1:65" s="2" customFormat="1">
      <c r="A527" s="37"/>
      <c r="B527" s="38"/>
      <c r="C527" s="39"/>
      <c r="D527" s="194" t="s">
        <v>190</v>
      </c>
      <c r="E527" s="39"/>
      <c r="F527" s="195" t="s">
        <v>338</v>
      </c>
      <c r="G527" s="39"/>
      <c r="H527" s="39"/>
      <c r="I527" s="196"/>
      <c r="J527" s="39"/>
      <c r="K527" s="39"/>
      <c r="L527" s="42"/>
      <c r="M527" s="197"/>
      <c r="N527" s="198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190</v>
      </c>
      <c r="AU527" s="20" t="s">
        <v>189</v>
      </c>
    </row>
    <row r="528" spans="1:65" s="13" customFormat="1">
      <c r="B528" s="199"/>
      <c r="C528" s="200"/>
      <c r="D528" s="201" t="s">
        <v>192</v>
      </c>
      <c r="E528" s="202" t="s">
        <v>19</v>
      </c>
      <c r="F528" s="203" t="s">
        <v>800</v>
      </c>
      <c r="G528" s="200"/>
      <c r="H528" s="202" t="s">
        <v>19</v>
      </c>
      <c r="I528" s="204"/>
      <c r="J528" s="200"/>
      <c r="K528" s="200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192</v>
      </c>
      <c r="AU528" s="209" t="s">
        <v>189</v>
      </c>
      <c r="AV528" s="13" t="s">
        <v>81</v>
      </c>
      <c r="AW528" s="13" t="s">
        <v>35</v>
      </c>
      <c r="AX528" s="13" t="s">
        <v>74</v>
      </c>
      <c r="AY528" s="209" t="s">
        <v>179</v>
      </c>
    </row>
    <row r="529" spans="1:65" s="14" customFormat="1">
      <c r="B529" s="210"/>
      <c r="C529" s="211"/>
      <c r="D529" s="201" t="s">
        <v>192</v>
      </c>
      <c r="E529" s="212" t="s">
        <v>19</v>
      </c>
      <c r="F529" s="213" t="s">
        <v>867</v>
      </c>
      <c r="G529" s="211"/>
      <c r="H529" s="214">
        <v>1292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192</v>
      </c>
      <c r="AU529" s="220" t="s">
        <v>189</v>
      </c>
      <c r="AV529" s="14" t="s">
        <v>14</v>
      </c>
      <c r="AW529" s="14" t="s">
        <v>35</v>
      </c>
      <c r="AX529" s="14" t="s">
        <v>74</v>
      </c>
      <c r="AY529" s="220" t="s">
        <v>179</v>
      </c>
    </row>
    <row r="530" spans="1:65" s="15" customFormat="1">
      <c r="B530" s="221"/>
      <c r="C530" s="222"/>
      <c r="D530" s="201" t="s">
        <v>192</v>
      </c>
      <c r="E530" s="223" t="s">
        <v>19</v>
      </c>
      <c r="F530" s="224" t="s">
        <v>201</v>
      </c>
      <c r="G530" s="222"/>
      <c r="H530" s="225">
        <v>1292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192</v>
      </c>
      <c r="AU530" s="231" t="s">
        <v>189</v>
      </c>
      <c r="AV530" s="15" t="s">
        <v>188</v>
      </c>
      <c r="AW530" s="15" t="s">
        <v>35</v>
      </c>
      <c r="AX530" s="15" t="s">
        <v>81</v>
      </c>
      <c r="AY530" s="231" t="s">
        <v>179</v>
      </c>
    </row>
    <row r="531" spans="1:65" s="2" customFormat="1" ht="16.5" customHeight="1">
      <c r="A531" s="37"/>
      <c r="B531" s="38"/>
      <c r="C531" s="181" t="s">
        <v>471</v>
      </c>
      <c r="D531" s="181" t="s">
        <v>183</v>
      </c>
      <c r="E531" s="182" t="s">
        <v>339</v>
      </c>
      <c r="F531" s="183" t="s">
        <v>340</v>
      </c>
      <c r="G531" s="184" t="s">
        <v>186</v>
      </c>
      <c r="H531" s="185">
        <v>1292</v>
      </c>
      <c r="I531" s="186"/>
      <c r="J531" s="187">
        <f>ROUND(I531*H531,2)</f>
        <v>0</v>
      </c>
      <c r="K531" s="183" t="s">
        <v>187</v>
      </c>
      <c r="L531" s="42"/>
      <c r="M531" s="188" t="s">
        <v>19</v>
      </c>
      <c r="N531" s="189" t="s">
        <v>45</v>
      </c>
      <c r="O531" s="67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2" t="s">
        <v>188</v>
      </c>
      <c r="AT531" s="192" t="s">
        <v>183</v>
      </c>
      <c r="AU531" s="192" t="s">
        <v>189</v>
      </c>
      <c r="AY531" s="20" t="s">
        <v>179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0" t="s">
        <v>81</v>
      </c>
      <c r="BK531" s="193">
        <f>ROUND(I531*H531,2)</f>
        <v>0</v>
      </c>
      <c r="BL531" s="20" t="s">
        <v>188</v>
      </c>
      <c r="BM531" s="192" t="s">
        <v>877</v>
      </c>
    </row>
    <row r="532" spans="1:65" s="2" customFormat="1">
      <c r="A532" s="37"/>
      <c r="B532" s="38"/>
      <c r="C532" s="39"/>
      <c r="D532" s="194" t="s">
        <v>190</v>
      </c>
      <c r="E532" s="39"/>
      <c r="F532" s="195" t="s">
        <v>342</v>
      </c>
      <c r="G532" s="39"/>
      <c r="H532" s="39"/>
      <c r="I532" s="196"/>
      <c r="J532" s="39"/>
      <c r="K532" s="39"/>
      <c r="L532" s="42"/>
      <c r="M532" s="197"/>
      <c r="N532" s="198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190</v>
      </c>
      <c r="AU532" s="20" t="s">
        <v>189</v>
      </c>
    </row>
    <row r="533" spans="1:65" s="13" customFormat="1">
      <c r="B533" s="199"/>
      <c r="C533" s="200"/>
      <c r="D533" s="201" t="s">
        <v>192</v>
      </c>
      <c r="E533" s="202" t="s">
        <v>19</v>
      </c>
      <c r="F533" s="203" t="s">
        <v>800</v>
      </c>
      <c r="G533" s="200"/>
      <c r="H533" s="202" t="s">
        <v>19</v>
      </c>
      <c r="I533" s="204"/>
      <c r="J533" s="200"/>
      <c r="K533" s="200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192</v>
      </c>
      <c r="AU533" s="209" t="s">
        <v>189</v>
      </c>
      <c r="AV533" s="13" t="s">
        <v>81</v>
      </c>
      <c r="AW533" s="13" t="s">
        <v>35</v>
      </c>
      <c r="AX533" s="13" t="s">
        <v>74</v>
      </c>
      <c r="AY533" s="209" t="s">
        <v>179</v>
      </c>
    </row>
    <row r="534" spans="1:65" s="14" customFormat="1">
      <c r="B534" s="210"/>
      <c r="C534" s="211"/>
      <c r="D534" s="201" t="s">
        <v>192</v>
      </c>
      <c r="E534" s="212" t="s">
        <v>19</v>
      </c>
      <c r="F534" s="213" t="s">
        <v>867</v>
      </c>
      <c r="G534" s="211"/>
      <c r="H534" s="214">
        <v>1292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192</v>
      </c>
      <c r="AU534" s="220" t="s">
        <v>189</v>
      </c>
      <c r="AV534" s="14" t="s">
        <v>14</v>
      </c>
      <c r="AW534" s="14" t="s">
        <v>35</v>
      </c>
      <c r="AX534" s="14" t="s">
        <v>74</v>
      </c>
      <c r="AY534" s="220" t="s">
        <v>179</v>
      </c>
    </row>
    <row r="535" spans="1:65" s="15" customFormat="1">
      <c r="B535" s="221"/>
      <c r="C535" s="222"/>
      <c r="D535" s="201" t="s">
        <v>192</v>
      </c>
      <c r="E535" s="223" t="s">
        <v>19</v>
      </c>
      <c r="F535" s="224" t="s">
        <v>201</v>
      </c>
      <c r="G535" s="222"/>
      <c r="H535" s="225">
        <v>1292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192</v>
      </c>
      <c r="AU535" s="231" t="s">
        <v>189</v>
      </c>
      <c r="AV535" s="15" t="s">
        <v>188</v>
      </c>
      <c r="AW535" s="15" t="s">
        <v>35</v>
      </c>
      <c r="AX535" s="15" t="s">
        <v>81</v>
      </c>
      <c r="AY535" s="231" t="s">
        <v>179</v>
      </c>
    </row>
    <row r="536" spans="1:65" s="2" customFormat="1" ht="24.2" customHeight="1">
      <c r="A536" s="37"/>
      <c r="B536" s="38"/>
      <c r="C536" s="181" t="s">
        <v>319</v>
      </c>
      <c r="D536" s="181" t="s">
        <v>183</v>
      </c>
      <c r="E536" s="182" t="s">
        <v>878</v>
      </c>
      <c r="F536" s="183" t="s">
        <v>879</v>
      </c>
      <c r="G536" s="184" t="s">
        <v>186</v>
      </c>
      <c r="H536" s="185">
        <v>1292</v>
      </c>
      <c r="I536" s="186"/>
      <c r="J536" s="187">
        <f>ROUND(I536*H536,2)</f>
        <v>0</v>
      </c>
      <c r="K536" s="183" t="s">
        <v>187</v>
      </c>
      <c r="L536" s="42"/>
      <c r="M536" s="188" t="s">
        <v>19</v>
      </c>
      <c r="N536" s="189" t="s">
        <v>45</v>
      </c>
      <c r="O536" s="67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188</v>
      </c>
      <c r="AT536" s="192" t="s">
        <v>183</v>
      </c>
      <c r="AU536" s="192" t="s">
        <v>189</v>
      </c>
      <c r="AY536" s="20" t="s">
        <v>179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81</v>
      </c>
      <c r="BK536" s="193">
        <f>ROUND(I536*H536,2)</f>
        <v>0</v>
      </c>
      <c r="BL536" s="20" t="s">
        <v>188</v>
      </c>
      <c r="BM536" s="192" t="s">
        <v>880</v>
      </c>
    </row>
    <row r="537" spans="1:65" s="2" customFormat="1">
      <c r="A537" s="37"/>
      <c r="B537" s="38"/>
      <c r="C537" s="39"/>
      <c r="D537" s="194" t="s">
        <v>190</v>
      </c>
      <c r="E537" s="39"/>
      <c r="F537" s="195" t="s">
        <v>881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190</v>
      </c>
      <c r="AU537" s="20" t="s">
        <v>189</v>
      </c>
    </row>
    <row r="538" spans="1:65" s="13" customFormat="1">
      <c r="B538" s="199"/>
      <c r="C538" s="200"/>
      <c r="D538" s="201" t="s">
        <v>192</v>
      </c>
      <c r="E538" s="202" t="s">
        <v>19</v>
      </c>
      <c r="F538" s="203" t="s">
        <v>800</v>
      </c>
      <c r="G538" s="200"/>
      <c r="H538" s="202" t="s">
        <v>19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192</v>
      </c>
      <c r="AU538" s="209" t="s">
        <v>189</v>
      </c>
      <c r="AV538" s="13" t="s">
        <v>81</v>
      </c>
      <c r="AW538" s="13" t="s">
        <v>35</v>
      </c>
      <c r="AX538" s="13" t="s">
        <v>74</v>
      </c>
      <c r="AY538" s="209" t="s">
        <v>179</v>
      </c>
    </row>
    <row r="539" spans="1:65" s="14" customFormat="1">
      <c r="B539" s="210"/>
      <c r="C539" s="211"/>
      <c r="D539" s="201" t="s">
        <v>192</v>
      </c>
      <c r="E539" s="212" t="s">
        <v>19</v>
      </c>
      <c r="F539" s="213" t="s">
        <v>867</v>
      </c>
      <c r="G539" s="211"/>
      <c r="H539" s="214">
        <v>1292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192</v>
      </c>
      <c r="AU539" s="220" t="s">
        <v>189</v>
      </c>
      <c r="AV539" s="14" t="s">
        <v>14</v>
      </c>
      <c r="AW539" s="14" t="s">
        <v>35</v>
      </c>
      <c r="AX539" s="14" t="s">
        <v>74</v>
      </c>
      <c r="AY539" s="220" t="s">
        <v>179</v>
      </c>
    </row>
    <row r="540" spans="1:65" s="15" customFormat="1">
      <c r="B540" s="221"/>
      <c r="C540" s="222"/>
      <c r="D540" s="201" t="s">
        <v>192</v>
      </c>
      <c r="E540" s="223" t="s">
        <v>19</v>
      </c>
      <c r="F540" s="224" t="s">
        <v>201</v>
      </c>
      <c r="G540" s="222"/>
      <c r="H540" s="225">
        <v>1292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192</v>
      </c>
      <c r="AU540" s="231" t="s">
        <v>189</v>
      </c>
      <c r="AV540" s="15" t="s">
        <v>188</v>
      </c>
      <c r="AW540" s="15" t="s">
        <v>35</v>
      </c>
      <c r="AX540" s="15" t="s">
        <v>81</v>
      </c>
      <c r="AY540" s="231" t="s">
        <v>179</v>
      </c>
    </row>
    <row r="541" spans="1:65" s="12" customFormat="1" ht="20.85" customHeight="1">
      <c r="B541" s="165"/>
      <c r="C541" s="166"/>
      <c r="D541" s="167" t="s">
        <v>73</v>
      </c>
      <c r="E541" s="179" t="s">
        <v>616</v>
      </c>
      <c r="F541" s="179" t="s">
        <v>617</v>
      </c>
      <c r="G541" s="166"/>
      <c r="H541" s="166"/>
      <c r="I541" s="169"/>
      <c r="J541" s="180">
        <f>BK541</f>
        <v>0</v>
      </c>
      <c r="K541" s="166"/>
      <c r="L541" s="171"/>
      <c r="M541" s="172"/>
      <c r="N541" s="173"/>
      <c r="O541" s="173"/>
      <c r="P541" s="174">
        <f>SUM(P542:P552)</f>
        <v>0</v>
      </c>
      <c r="Q541" s="173"/>
      <c r="R541" s="174">
        <f>SUM(R542:R552)</f>
        <v>20.480550000000001</v>
      </c>
      <c r="S541" s="173"/>
      <c r="T541" s="175">
        <f>SUM(T542:T552)</f>
        <v>0</v>
      </c>
      <c r="AR541" s="176" t="s">
        <v>81</v>
      </c>
      <c r="AT541" s="177" t="s">
        <v>73</v>
      </c>
      <c r="AU541" s="177" t="s">
        <v>14</v>
      </c>
      <c r="AY541" s="176" t="s">
        <v>179</v>
      </c>
      <c r="BK541" s="178">
        <f>SUM(BK542:BK552)</f>
        <v>0</v>
      </c>
    </row>
    <row r="542" spans="1:65" s="2" customFormat="1" ht="24.2" customHeight="1">
      <c r="A542" s="37"/>
      <c r="B542" s="38"/>
      <c r="C542" s="181" t="s">
        <v>304</v>
      </c>
      <c r="D542" s="181" t="s">
        <v>183</v>
      </c>
      <c r="E542" s="182" t="s">
        <v>348</v>
      </c>
      <c r="F542" s="183" t="s">
        <v>349</v>
      </c>
      <c r="G542" s="184" t="s">
        <v>186</v>
      </c>
      <c r="H542" s="185">
        <v>30</v>
      </c>
      <c r="I542" s="186"/>
      <c r="J542" s="187">
        <f>ROUND(I542*H542,2)</f>
        <v>0</v>
      </c>
      <c r="K542" s="183" t="s">
        <v>187</v>
      </c>
      <c r="L542" s="42"/>
      <c r="M542" s="188" t="s">
        <v>19</v>
      </c>
      <c r="N542" s="189" t="s">
        <v>45</v>
      </c>
      <c r="O542" s="67"/>
      <c r="P542" s="190">
        <f>O542*H542</f>
        <v>0</v>
      </c>
      <c r="Q542" s="190">
        <v>0.13403999999999999</v>
      </c>
      <c r="R542" s="190">
        <f>Q542*H542</f>
        <v>4.0211999999999994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188</v>
      </c>
      <c r="AT542" s="192" t="s">
        <v>183</v>
      </c>
      <c r="AU542" s="192" t="s">
        <v>189</v>
      </c>
      <c r="AY542" s="20" t="s">
        <v>179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81</v>
      </c>
      <c r="BK542" s="193">
        <f>ROUND(I542*H542,2)</f>
        <v>0</v>
      </c>
      <c r="BL542" s="20" t="s">
        <v>188</v>
      </c>
      <c r="BM542" s="192" t="s">
        <v>449</v>
      </c>
    </row>
    <row r="543" spans="1:65" s="2" customFormat="1">
      <c r="A543" s="37"/>
      <c r="B543" s="38"/>
      <c r="C543" s="39"/>
      <c r="D543" s="194" t="s">
        <v>190</v>
      </c>
      <c r="E543" s="39"/>
      <c r="F543" s="195" t="s">
        <v>350</v>
      </c>
      <c r="G543" s="39"/>
      <c r="H543" s="39"/>
      <c r="I543" s="196"/>
      <c r="J543" s="39"/>
      <c r="K543" s="39"/>
      <c r="L543" s="42"/>
      <c r="M543" s="197"/>
      <c r="N543" s="198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190</v>
      </c>
      <c r="AU543" s="20" t="s">
        <v>189</v>
      </c>
    </row>
    <row r="544" spans="1:65" s="2" customFormat="1" ht="16.5" customHeight="1">
      <c r="A544" s="37"/>
      <c r="B544" s="38"/>
      <c r="C544" s="243" t="s">
        <v>596</v>
      </c>
      <c r="D544" s="243" t="s">
        <v>289</v>
      </c>
      <c r="E544" s="244" t="s">
        <v>353</v>
      </c>
      <c r="F544" s="245" t="s">
        <v>354</v>
      </c>
      <c r="G544" s="246" t="s">
        <v>269</v>
      </c>
      <c r="H544" s="247">
        <v>15</v>
      </c>
      <c r="I544" s="248"/>
      <c r="J544" s="249">
        <f>ROUND(I544*H544,2)</f>
        <v>0</v>
      </c>
      <c r="K544" s="245" t="s">
        <v>187</v>
      </c>
      <c r="L544" s="250"/>
      <c r="M544" s="251" t="s">
        <v>19</v>
      </c>
      <c r="N544" s="252" t="s">
        <v>45</v>
      </c>
      <c r="O544" s="67"/>
      <c r="P544" s="190">
        <f>O544*H544</f>
        <v>0</v>
      </c>
      <c r="Q544" s="190">
        <v>1</v>
      </c>
      <c r="R544" s="190">
        <f>Q544*H544</f>
        <v>15</v>
      </c>
      <c r="S544" s="190">
        <v>0</v>
      </c>
      <c r="T544" s="191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2" t="s">
        <v>217</v>
      </c>
      <c r="AT544" s="192" t="s">
        <v>289</v>
      </c>
      <c r="AU544" s="192" t="s">
        <v>189</v>
      </c>
      <c r="AY544" s="20" t="s">
        <v>179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20" t="s">
        <v>81</v>
      </c>
      <c r="BK544" s="193">
        <f>ROUND(I544*H544,2)</f>
        <v>0</v>
      </c>
      <c r="BL544" s="20" t="s">
        <v>188</v>
      </c>
      <c r="BM544" s="192" t="s">
        <v>457</v>
      </c>
    </row>
    <row r="545" spans="1:65" s="2" customFormat="1" ht="37.9" customHeight="1">
      <c r="A545" s="37"/>
      <c r="B545" s="38"/>
      <c r="C545" s="181" t="s">
        <v>678</v>
      </c>
      <c r="D545" s="181" t="s">
        <v>183</v>
      </c>
      <c r="E545" s="182" t="s">
        <v>618</v>
      </c>
      <c r="F545" s="183" t="s">
        <v>619</v>
      </c>
      <c r="G545" s="184" t="s">
        <v>186</v>
      </c>
      <c r="H545" s="185">
        <v>5</v>
      </c>
      <c r="I545" s="186"/>
      <c r="J545" s="187">
        <f>ROUND(I545*H545,2)</f>
        <v>0</v>
      </c>
      <c r="K545" s="183" t="s">
        <v>187</v>
      </c>
      <c r="L545" s="42"/>
      <c r="M545" s="188" t="s">
        <v>19</v>
      </c>
      <c r="N545" s="189" t="s">
        <v>45</v>
      </c>
      <c r="O545" s="67"/>
      <c r="P545" s="190">
        <f>O545*H545</f>
        <v>0</v>
      </c>
      <c r="Q545" s="190">
        <v>0.11162</v>
      </c>
      <c r="R545" s="190">
        <f>Q545*H545</f>
        <v>0.55810000000000004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188</v>
      </c>
      <c r="AT545" s="192" t="s">
        <v>183</v>
      </c>
      <c r="AU545" s="192" t="s">
        <v>189</v>
      </c>
      <c r="AY545" s="20" t="s">
        <v>179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81</v>
      </c>
      <c r="BK545" s="193">
        <f>ROUND(I545*H545,2)</f>
        <v>0</v>
      </c>
      <c r="BL545" s="20" t="s">
        <v>188</v>
      </c>
      <c r="BM545" s="192" t="s">
        <v>882</v>
      </c>
    </row>
    <row r="546" spans="1:65" s="2" customFormat="1">
      <c r="A546" s="37"/>
      <c r="B546" s="38"/>
      <c r="C546" s="39"/>
      <c r="D546" s="194" t="s">
        <v>190</v>
      </c>
      <c r="E546" s="39"/>
      <c r="F546" s="195" t="s">
        <v>621</v>
      </c>
      <c r="G546" s="39"/>
      <c r="H546" s="39"/>
      <c r="I546" s="196"/>
      <c r="J546" s="39"/>
      <c r="K546" s="39"/>
      <c r="L546" s="42"/>
      <c r="M546" s="197"/>
      <c r="N546" s="198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190</v>
      </c>
      <c r="AU546" s="20" t="s">
        <v>189</v>
      </c>
    </row>
    <row r="547" spans="1:65" s="2" customFormat="1" ht="19.5">
      <c r="A547" s="37"/>
      <c r="B547" s="38"/>
      <c r="C547" s="39"/>
      <c r="D547" s="201" t="s">
        <v>326</v>
      </c>
      <c r="E547" s="39"/>
      <c r="F547" s="253" t="s">
        <v>622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326</v>
      </c>
      <c r="AU547" s="20" t="s">
        <v>189</v>
      </c>
    </row>
    <row r="548" spans="1:65" s="13" customFormat="1">
      <c r="B548" s="199"/>
      <c r="C548" s="200"/>
      <c r="D548" s="201" t="s">
        <v>192</v>
      </c>
      <c r="E548" s="202" t="s">
        <v>19</v>
      </c>
      <c r="F548" s="203" t="s">
        <v>595</v>
      </c>
      <c r="G548" s="200"/>
      <c r="H548" s="202" t="s">
        <v>19</v>
      </c>
      <c r="I548" s="204"/>
      <c r="J548" s="200"/>
      <c r="K548" s="200"/>
      <c r="L548" s="205"/>
      <c r="M548" s="206"/>
      <c r="N548" s="207"/>
      <c r="O548" s="207"/>
      <c r="P548" s="207"/>
      <c r="Q548" s="207"/>
      <c r="R548" s="207"/>
      <c r="S548" s="207"/>
      <c r="T548" s="208"/>
      <c r="AT548" s="209" t="s">
        <v>192</v>
      </c>
      <c r="AU548" s="209" t="s">
        <v>189</v>
      </c>
      <c r="AV548" s="13" t="s">
        <v>81</v>
      </c>
      <c r="AW548" s="13" t="s">
        <v>35</v>
      </c>
      <c r="AX548" s="13" t="s">
        <v>74</v>
      </c>
      <c r="AY548" s="209" t="s">
        <v>179</v>
      </c>
    </row>
    <row r="549" spans="1:65" s="14" customFormat="1">
      <c r="B549" s="210"/>
      <c r="C549" s="211"/>
      <c r="D549" s="201" t="s">
        <v>192</v>
      </c>
      <c r="E549" s="212" t="s">
        <v>19</v>
      </c>
      <c r="F549" s="213" t="s">
        <v>839</v>
      </c>
      <c r="G549" s="211"/>
      <c r="H549" s="214">
        <v>5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192</v>
      </c>
      <c r="AU549" s="220" t="s">
        <v>189</v>
      </c>
      <c r="AV549" s="14" t="s">
        <v>14</v>
      </c>
      <c r="AW549" s="14" t="s">
        <v>35</v>
      </c>
      <c r="AX549" s="14" t="s">
        <v>74</v>
      </c>
      <c r="AY549" s="220" t="s">
        <v>179</v>
      </c>
    </row>
    <row r="550" spans="1:65" s="15" customFormat="1">
      <c r="B550" s="221"/>
      <c r="C550" s="222"/>
      <c r="D550" s="201" t="s">
        <v>192</v>
      </c>
      <c r="E550" s="223" t="s">
        <v>19</v>
      </c>
      <c r="F550" s="224" t="s">
        <v>201</v>
      </c>
      <c r="G550" s="222"/>
      <c r="H550" s="225">
        <v>5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192</v>
      </c>
      <c r="AU550" s="231" t="s">
        <v>189</v>
      </c>
      <c r="AV550" s="15" t="s">
        <v>188</v>
      </c>
      <c r="AW550" s="15" t="s">
        <v>35</v>
      </c>
      <c r="AX550" s="15" t="s">
        <v>81</v>
      </c>
      <c r="AY550" s="231" t="s">
        <v>179</v>
      </c>
    </row>
    <row r="551" spans="1:65" s="2" customFormat="1" ht="16.5" customHeight="1">
      <c r="A551" s="37"/>
      <c r="B551" s="38"/>
      <c r="C551" s="243" t="s">
        <v>331</v>
      </c>
      <c r="D551" s="243" t="s">
        <v>289</v>
      </c>
      <c r="E551" s="244" t="s">
        <v>623</v>
      </c>
      <c r="F551" s="245" t="s">
        <v>624</v>
      </c>
      <c r="G551" s="246" t="s">
        <v>186</v>
      </c>
      <c r="H551" s="247">
        <v>5.15</v>
      </c>
      <c r="I551" s="248"/>
      <c r="J551" s="249">
        <f>ROUND(I551*H551,2)</f>
        <v>0</v>
      </c>
      <c r="K551" s="245" t="s">
        <v>187</v>
      </c>
      <c r="L551" s="250"/>
      <c r="M551" s="251" t="s">
        <v>19</v>
      </c>
      <c r="N551" s="252" t="s">
        <v>45</v>
      </c>
      <c r="O551" s="67"/>
      <c r="P551" s="190">
        <f>O551*H551</f>
        <v>0</v>
      </c>
      <c r="Q551" s="190">
        <v>0.17499999999999999</v>
      </c>
      <c r="R551" s="190">
        <f>Q551*H551</f>
        <v>0.90125</v>
      </c>
      <c r="S551" s="190">
        <v>0</v>
      </c>
      <c r="T551" s="19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2" t="s">
        <v>217</v>
      </c>
      <c r="AT551" s="192" t="s">
        <v>289</v>
      </c>
      <c r="AU551" s="192" t="s">
        <v>189</v>
      </c>
      <c r="AY551" s="20" t="s">
        <v>179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20" t="s">
        <v>81</v>
      </c>
      <c r="BK551" s="193">
        <f>ROUND(I551*H551,2)</f>
        <v>0</v>
      </c>
      <c r="BL551" s="20" t="s">
        <v>188</v>
      </c>
      <c r="BM551" s="192" t="s">
        <v>883</v>
      </c>
    </row>
    <row r="552" spans="1:65" s="14" customFormat="1">
      <c r="B552" s="210"/>
      <c r="C552" s="211"/>
      <c r="D552" s="201" t="s">
        <v>192</v>
      </c>
      <c r="E552" s="211"/>
      <c r="F552" s="213" t="s">
        <v>884</v>
      </c>
      <c r="G552" s="211"/>
      <c r="H552" s="214">
        <v>5.15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192</v>
      </c>
      <c r="AU552" s="220" t="s">
        <v>189</v>
      </c>
      <c r="AV552" s="14" t="s">
        <v>14</v>
      </c>
      <c r="AW552" s="14" t="s">
        <v>4</v>
      </c>
      <c r="AX552" s="14" t="s">
        <v>81</v>
      </c>
      <c r="AY552" s="220" t="s">
        <v>179</v>
      </c>
    </row>
    <row r="553" spans="1:65" s="12" customFormat="1" ht="22.9" customHeight="1">
      <c r="B553" s="165"/>
      <c r="C553" s="166"/>
      <c r="D553" s="167" t="s">
        <v>73</v>
      </c>
      <c r="E553" s="179" t="s">
        <v>217</v>
      </c>
      <c r="F553" s="179" t="s">
        <v>359</v>
      </c>
      <c r="G553" s="166"/>
      <c r="H553" s="166"/>
      <c r="I553" s="169"/>
      <c r="J553" s="180">
        <f>BK553</f>
        <v>0</v>
      </c>
      <c r="K553" s="166"/>
      <c r="L553" s="171"/>
      <c r="M553" s="172"/>
      <c r="N553" s="173"/>
      <c r="O553" s="173"/>
      <c r="P553" s="174">
        <f>P554</f>
        <v>0</v>
      </c>
      <c r="Q553" s="173"/>
      <c r="R553" s="174">
        <f>R554</f>
        <v>21.634410000000003</v>
      </c>
      <c r="S553" s="173"/>
      <c r="T553" s="175">
        <f>T554</f>
        <v>0</v>
      </c>
      <c r="AR553" s="176" t="s">
        <v>81</v>
      </c>
      <c r="AT553" s="177" t="s">
        <v>73</v>
      </c>
      <c r="AU553" s="177" t="s">
        <v>81</v>
      </c>
      <c r="AY553" s="176" t="s">
        <v>179</v>
      </c>
      <c r="BK553" s="178">
        <f>BK554</f>
        <v>0</v>
      </c>
    </row>
    <row r="554" spans="1:65" s="12" customFormat="1" ht="20.85" customHeight="1">
      <c r="B554" s="165"/>
      <c r="C554" s="166"/>
      <c r="D554" s="167" t="s">
        <v>73</v>
      </c>
      <c r="E554" s="179" t="s">
        <v>360</v>
      </c>
      <c r="F554" s="179" t="s">
        <v>361</v>
      </c>
      <c r="G554" s="166"/>
      <c r="H554" s="166"/>
      <c r="I554" s="169"/>
      <c r="J554" s="180">
        <f>BK554</f>
        <v>0</v>
      </c>
      <c r="K554" s="166"/>
      <c r="L554" s="171"/>
      <c r="M554" s="172"/>
      <c r="N554" s="173"/>
      <c r="O554" s="173"/>
      <c r="P554" s="174">
        <f>SUM(P555:P560)</f>
        <v>0</v>
      </c>
      <c r="Q554" s="173"/>
      <c r="R554" s="174">
        <f>SUM(R555:R560)</f>
        <v>21.634410000000003</v>
      </c>
      <c r="S554" s="173"/>
      <c r="T554" s="175">
        <f>SUM(T555:T560)</f>
        <v>0</v>
      </c>
      <c r="AR554" s="176" t="s">
        <v>81</v>
      </c>
      <c r="AT554" s="177" t="s">
        <v>73</v>
      </c>
      <c r="AU554" s="177" t="s">
        <v>14</v>
      </c>
      <c r="AY554" s="176" t="s">
        <v>179</v>
      </c>
      <c r="BK554" s="178">
        <f>SUM(BK555:BK560)</f>
        <v>0</v>
      </c>
    </row>
    <row r="555" spans="1:65" s="2" customFormat="1" ht="16.5" customHeight="1">
      <c r="A555" s="37"/>
      <c r="B555" s="38"/>
      <c r="C555" s="181" t="s">
        <v>687</v>
      </c>
      <c r="D555" s="181" t="s">
        <v>183</v>
      </c>
      <c r="E555" s="182" t="s">
        <v>885</v>
      </c>
      <c r="F555" s="183" t="s">
        <v>886</v>
      </c>
      <c r="G555" s="184" t="s">
        <v>308</v>
      </c>
      <c r="H555" s="185">
        <v>7</v>
      </c>
      <c r="I555" s="186"/>
      <c r="J555" s="187">
        <f>ROUND(I555*H555,2)</f>
        <v>0</v>
      </c>
      <c r="K555" s="183" t="s">
        <v>187</v>
      </c>
      <c r="L555" s="42"/>
      <c r="M555" s="188" t="s">
        <v>19</v>
      </c>
      <c r="N555" s="189" t="s">
        <v>45</v>
      </c>
      <c r="O555" s="67"/>
      <c r="P555" s="190">
        <f>O555*H555</f>
        <v>0</v>
      </c>
      <c r="Q555" s="190">
        <v>0.45828999999999998</v>
      </c>
      <c r="R555" s="190">
        <f>Q555*H555</f>
        <v>3.2080299999999999</v>
      </c>
      <c r="S555" s="190">
        <v>0</v>
      </c>
      <c r="T555" s="19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2" t="s">
        <v>188</v>
      </c>
      <c r="AT555" s="192" t="s">
        <v>183</v>
      </c>
      <c r="AU555" s="192" t="s">
        <v>189</v>
      </c>
      <c r="AY555" s="20" t="s">
        <v>179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0" t="s">
        <v>81</v>
      </c>
      <c r="BK555" s="193">
        <f>ROUND(I555*H555,2)</f>
        <v>0</v>
      </c>
      <c r="BL555" s="20" t="s">
        <v>188</v>
      </c>
      <c r="BM555" s="192" t="s">
        <v>465</v>
      </c>
    </row>
    <row r="556" spans="1:65" s="2" customFormat="1">
      <c r="A556" s="37"/>
      <c r="B556" s="38"/>
      <c r="C556" s="39"/>
      <c r="D556" s="194" t="s">
        <v>190</v>
      </c>
      <c r="E556" s="39"/>
      <c r="F556" s="195" t="s">
        <v>887</v>
      </c>
      <c r="G556" s="39"/>
      <c r="H556" s="39"/>
      <c r="I556" s="196"/>
      <c r="J556" s="39"/>
      <c r="K556" s="39"/>
      <c r="L556" s="42"/>
      <c r="M556" s="197"/>
      <c r="N556" s="198"/>
      <c r="O556" s="67"/>
      <c r="P556" s="67"/>
      <c r="Q556" s="67"/>
      <c r="R556" s="67"/>
      <c r="S556" s="67"/>
      <c r="T556" s="68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20" t="s">
        <v>190</v>
      </c>
      <c r="AU556" s="20" t="s">
        <v>189</v>
      </c>
    </row>
    <row r="557" spans="1:65" s="2" customFormat="1" ht="16.5" customHeight="1">
      <c r="A557" s="37"/>
      <c r="B557" s="38"/>
      <c r="C557" s="243" t="s">
        <v>337</v>
      </c>
      <c r="D557" s="243" t="s">
        <v>289</v>
      </c>
      <c r="E557" s="244" t="s">
        <v>888</v>
      </c>
      <c r="F557" s="245" t="s">
        <v>889</v>
      </c>
      <c r="G557" s="246" t="s">
        <v>308</v>
      </c>
      <c r="H557" s="247">
        <v>7</v>
      </c>
      <c r="I557" s="248"/>
      <c r="J557" s="249">
        <f>ROUND(I557*H557,2)</f>
        <v>0</v>
      </c>
      <c r="K557" s="245" t="s">
        <v>187</v>
      </c>
      <c r="L557" s="250"/>
      <c r="M557" s="251" t="s">
        <v>19</v>
      </c>
      <c r="N557" s="252" t="s">
        <v>45</v>
      </c>
      <c r="O557" s="67"/>
      <c r="P557" s="190">
        <f>O557*H557</f>
        <v>0</v>
      </c>
      <c r="Q557" s="190">
        <v>2.2549999999999999</v>
      </c>
      <c r="R557" s="190">
        <f>Q557*H557</f>
        <v>15.785</v>
      </c>
      <c r="S557" s="190">
        <v>0</v>
      </c>
      <c r="T557" s="191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2" t="s">
        <v>217</v>
      </c>
      <c r="AT557" s="192" t="s">
        <v>289</v>
      </c>
      <c r="AU557" s="192" t="s">
        <v>189</v>
      </c>
      <c r="AY557" s="20" t="s">
        <v>179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20" t="s">
        <v>81</v>
      </c>
      <c r="BK557" s="193">
        <f>ROUND(I557*H557,2)</f>
        <v>0</v>
      </c>
      <c r="BL557" s="20" t="s">
        <v>188</v>
      </c>
      <c r="BM557" s="192" t="s">
        <v>890</v>
      </c>
    </row>
    <row r="558" spans="1:65" s="2" customFormat="1" ht="16.5" customHeight="1">
      <c r="A558" s="37"/>
      <c r="B558" s="38"/>
      <c r="C558" s="181" t="s">
        <v>699</v>
      </c>
      <c r="D558" s="181" t="s">
        <v>183</v>
      </c>
      <c r="E558" s="182" t="s">
        <v>891</v>
      </c>
      <c r="F558" s="183" t="s">
        <v>892</v>
      </c>
      <c r="G558" s="184" t="s">
        <v>308</v>
      </c>
      <c r="H558" s="185">
        <v>7</v>
      </c>
      <c r="I558" s="186"/>
      <c r="J558" s="187">
        <f>ROUND(I558*H558,2)</f>
        <v>0</v>
      </c>
      <c r="K558" s="183" t="s">
        <v>187</v>
      </c>
      <c r="L558" s="42"/>
      <c r="M558" s="188" t="s">
        <v>19</v>
      </c>
      <c r="N558" s="189" t="s">
        <v>45</v>
      </c>
      <c r="O558" s="67"/>
      <c r="P558" s="190">
        <f>O558*H558</f>
        <v>0</v>
      </c>
      <c r="Q558" s="190">
        <v>0.21734000000000001</v>
      </c>
      <c r="R558" s="190">
        <f>Q558*H558</f>
        <v>1.52138</v>
      </c>
      <c r="S558" s="190">
        <v>0</v>
      </c>
      <c r="T558" s="191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2" t="s">
        <v>188</v>
      </c>
      <c r="AT558" s="192" t="s">
        <v>183</v>
      </c>
      <c r="AU558" s="192" t="s">
        <v>189</v>
      </c>
      <c r="AY558" s="20" t="s">
        <v>179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20" t="s">
        <v>81</v>
      </c>
      <c r="BK558" s="193">
        <f>ROUND(I558*H558,2)</f>
        <v>0</v>
      </c>
      <c r="BL558" s="20" t="s">
        <v>188</v>
      </c>
      <c r="BM558" s="192" t="s">
        <v>474</v>
      </c>
    </row>
    <row r="559" spans="1:65" s="2" customFormat="1">
      <c r="A559" s="37"/>
      <c r="B559" s="38"/>
      <c r="C559" s="39"/>
      <c r="D559" s="194" t="s">
        <v>190</v>
      </c>
      <c r="E559" s="39"/>
      <c r="F559" s="195" t="s">
        <v>893</v>
      </c>
      <c r="G559" s="39"/>
      <c r="H559" s="39"/>
      <c r="I559" s="196"/>
      <c r="J559" s="39"/>
      <c r="K559" s="39"/>
      <c r="L559" s="42"/>
      <c r="M559" s="197"/>
      <c r="N559" s="198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190</v>
      </c>
      <c r="AU559" s="20" t="s">
        <v>189</v>
      </c>
    </row>
    <row r="560" spans="1:65" s="2" customFormat="1" ht="16.5" customHeight="1">
      <c r="A560" s="37"/>
      <c r="B560" s="38"/>
      <c r="C560" s="243" t="s">
        <v>341</v>
      </c>
      <c r="D560" s="243" t="s">
        <v>289</v>
      </c>
      <c r="E560" s="244" t="s">
        <v>894</v>
      </c>
      <c r="F560" s="245" t="s">
        <v>895</v>
      </c>
      <c r="G560" s="246" t="s">
        <v>308</v>
      </c>
      <c r="H560" s="247">
        <v>7</v>
      </c>
      <c r="I560" s="248"/>
      <c r="J560" s="249">
        <f>ROUND(I560*H560,2)</f>
        <v>0</v>
      </c>
      <c r="K560" s="245" t="s">
        <v>187</v>
      </c>
      <c r="L560" s="250"/>
      <c r="M560" s="251" t="s">
        <v>19</v>
      </c>
      <c r="N560" s="252" t="s">
        <v>45</v>
      </c>
      <c r="O560" s="67"/>
      <c r="P560" s="190">
        <f>O560*H560</f>
        <v>0</v>
      </c>
      <c r="Q560" s="190">
        <v>0.16</v>
      </c>
      <c r="R560" s="190">
        <f>Q560*H560</f>
        <v>1.1200000000000001</v>
      </c>
      <c r="S560" s="190">
        <v>0</v>
      </c>
      <c r="T560" s="191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2" t="s">
        <v>217</v>
      </c>
      <c r="AT560" s="192" t="s">
        <v>289</v>
      </c>
      <c r="AU560" s="192" t="s">
        <v>189</v>
      </c>
      <c r="AY560" s="20" t="s">
        <v>179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20" t="s">
        <v>81</v>
      </c>
      <c r="BK560" s="193">
        <f>ROUND(I560*H560,2)</f>
        <v>0</v>
      </c>
      <c r="BL560" s="20" t="s">
        <v>188</v>
      </c>
      <c r="BM560" s="192" t="s">
        <v>483</v>
      </c>
    </row>
    <row r="561" spans="1:65" s="12" customFormat="1" ht="22.9" customHeight="1">
      <c r="B561" s="165"/>
      <c r="C561" s="166"/>
      <c r="D561" s="167" t="s">
        <v>73</v>
      </c>
      <c r="E561" s="179" t="s">
        <v>256</v>
      </c>
      <c r="F561" s="179" t="s">
        <v>397</v>
      </c>
      <c r="G561" s="166"/>
      <c r="H561" s="166"/>
      <c r="I561" s="169"/>
      <c r="J561" s="180">
        <f>BK561</f>
        <v>0</v>
      </c>
      <c r="K561" s="166"/>
      <c r="L561" s="171"/>
      <c r="M561" s="172"/>
      <c r="N561" s="173"/>
      <c r="O561" s="173"/>
      <c r="P561" s="174">
        <f>P562+P705+P708</f>
        <v>0</v>
      </c>
      <c r="Q561" s="173"/>
      <c r="R561" s="174">
        <f>R562+R705+R708</f>
        <v>306.60719752999995</v>
      </c>
      <c r="S561" s="173"/>
      <c r="T561" s="175">
        <f>T562+T705+T708</f>
        <v>7.4399999999999994E-2</v>
      </c>
      <c r="AR561" s="176" t="s">
        <v>81</v>
      </c>
      <c r="AT561" s="177" t="s">
        <v>73</v>
      </c>
      <c r="AU561" s="177" t="s">
        <v>81</v>
      </c>
      <c r="AY561" s="176" t="s">
        <v>179</v>
      </c>
      <c r="BK561" s="178">
        <f>BK562+BK705+BK708</f>
        <v>0</v>
      </c>
    </row>
    <row r="562" spans="1:65" s="12" customFormat="1" ht="20.85" customHeight="1">
      <c r="B562" s="165"/>
      <c r="C562" s="166"/>
      <c r="D562" s="167" t="s">
        <v>73</v>
      </c>
      <c r="E562" s="179" t="s">
        <v>398</v>
      </c>
      <c r="F562" s="179" t="s">
        <v>399</v>
      </c>
      <c r="G562" s="166"/>
      <c r="H562" s="166"/>
      <c r="I562" s="169"/>
      <c r="J562" s="180">
        <f>BK562</f>
        <v>0</v>
      </c>
      <c r="K562" s="166"/>
      <c r="L562" s="171"/>
      <c r="M562" s="172"/>
      <c r="N562" s="173"/>
      <c r="O562" s="173"/>
      <c r="P562" s="174">
        <f>SUM(P563:P704)</f>
        <v>0</v>
      </c>
      <c r="Q562" s="173"/>
      <c r="R562" s="174">
        <f>SUM(R563:R704)</f>
        <v>306.60719752999995</v>
      </c>
      <c r="S562" s="173"/>
      <c r="T562" s="175">
        <f>SUM(T563:T704)</f>
        <v>0</v>
      </c>
      <c r="AR562" s="176" t="s">
        <v>81</v>
      </c>
      <c r="AT562" s="177" t="s">
        <v>73</v>
      </c>
      <c r="AU562" s="177" t="s">
        <v>14</v>
      </c>
      <c r="AY562" s="176" t="s">
        <v>179</v>
      </c>
      <c r="BK562" s="178">
        <f>SUM(BK563:BK704)</f>
        <v>0</v>
      </c>
    </row>
    <row r="563" spans="1:65" s="2" customFormat="1" ht="16.5" customHeight="1">
      <c r="A563" s="37"/>
      <c r="B563" s="38"/>
      <c r="C563" s="181" t="s">
        <v>705</v>
      </c>
      <c r="D563" s="181" t="s">
        <v>183</v>
      </c>
      <c r="E563" s="182" t="s">
        <v>401</v>
      </c>
      <c r="F563" s="183" t="s">
        <v>402</v>
      </c>
      <c r="G563" s="184" t="s">
        <v>204</v>
      </c>
      <c r="H563" s="185">
        <v>500</v>
      </c>
      <c r="I563" s="186"/>
      <c r="J563" s="187">
        <f>ROUND(I563*H563,2)</f>
        <v>0</v>
      </c>
      <c r="K563" s="183" t="s">
        <v>187</v>
      </c>
      <c r="L563" s="42"/>
      <c r="M563" s="188" t="s">
        <v>19</v>
      </c>
      <c r="N563" s="189" t="s">
        <v>45</v>
      </c>
      <c r="O563" s="67"/>
      <c r="P563" s="190">
        <f>O563*H563</f>
        <v>0</v>
      </c>
      <c r="Q563" s="190">
        <v>4.0079999999999998E-2</v>
      </c>
      <c r="R563" s="190">
        <f>Q563*H563</f>
        <v>20.04</v>
      </c>
      <c r="S563" s="190">
        <v>0</v>
      </c>
      <c r="T563" s="19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2" t="s">
        <v>188</v>
      </c>
      <c r="AT563" s="192" t="s">
        <v>183</v>
      </c>
      <c r="AU563" s="192" t="s">
        <v>189</v>
      </c>
      <c r="AY563" s="20" t="s">
        <v>179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20" t="s">
        <v>81</v>
      </c>
      <c r="BK563" s="193">
        <f>ROUND(I563*H563,2)</f>
        <v>0</v>
      </c>
      <c r="BL563" s="20" t="s">
        <v>188</v>
      </c>
      <c r="BM563" s="192" t="s">
        <v>722</v>
      </c>
    </row>
    <row r="564" spans="1:65" s="2" customFormat="1">
      <c r="A564" s="37"/>
      <c r="B564" s="38"/>
      <c r="C564" s="39"/>
      <c r="D564" s="194" t="s">
        <v>190</v>
      </c>
      <c r="E564" s="39"/>
      <c r="F564" s="195" t="s">
        <v>404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190</v>
      </c>
      <c r="AU564" s="20" t="s">
        <v>189</v>
      </c>
    </row>
    <row r="565" spans="1:65" s="13" customFormat="1">
      <c r="B565" s="199"/>
      <c r="C565" s="200"/>
      <c r="D565" s="201" t="s">
        <v>192</v>
      </c>
      <c r="E565" s="202" t="s">
        <v>19</v>
      </c>
      <c r="F565" s="203" t="s">
        <v>193</v>
      </c>
      <c r="G565" s="200"/>
      <c r="H565" s="202" t="s">
        <v>19</v>
      </c>
      <c r="I565" s="204"/>
      <c r="J565" s="200"/>
      <c r="K565" s="200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192</v>
      </c>
      <c r="AU565" s="209" t="s">
        <v>189</v>
      </c>
      <c r="AV565" s="13" t="s">
        <v>81</v>
      </c>
      <c r="AW565" s="13" t="s">
        <v>35</v>
      </c>
      <c r="AX565" s="13" t="s">
        <v>74</v>
      </c>
      <c r="AY565" s="209" t="s">
        <v>179</v>
      </c>
    </row>
    <row r="566" spans="1:65" s="13" customFormat="1">
      <c r="B566" s="199"/>
      <c r="C566" s="200"/>
      <c r="D566" s="201" t="s">
        <v>192</v>
      </c>
      <c r="E566" s="202" t="s">
        <v>19</v>
      </c>
      <c r="F566" s="203" t="s">
        <v>736</v>
      </c>
      <c r="G566" s="200"/>
      <c r="H566" s="202" t="s">
        <v>19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192</v>
      </c>
      <c r="AU566" s="209" t="s">
        <v>189</v>
      </c>
      <c r="AV566" s="13" t="s">
        <v>81</v>
      </c>
      <c r="AW566" s="13" t="s">
        <v>35</v>
      </c>
      <c r="AX566" s="13" t="s">
        <v>74</v>
      </c>
      <c r="AY566" s="209" t="s">
        <v>179</v>
      </c>
    </row>
    <row r="567" spans="1:65" s="13" customFormat="1">
      <c r="B567" s="199"/>
      <c r="C567" s="200"/>
      <c r="D567" s="201" t="s">
        <v>192</v>
      </c>
      <c r="E567" s="202" t="s">
        <v>19</v>
      </c>
      <c r="F567" s="203" t="s">
        <v>737</v>
      </c>
      <c r="G567" s="200"/>
      <c r="H567" s="202" t="s">
        <v>19</v>
      </c>
      <c r="I567" s="204"/>
      <c r="J567" s="200"/>
      <c r="K567" s="200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192</v>
      </c>
      <c r="AU567" s="209" t="s">
        <v>189</v>
      </c>
      <c r="AV567" s="13" t="s">
        <v>81</v>
      </c>
      <c r="AW567" s="13" t="s">
        <v>35</v>
      </c>
      <c r="AX567" s="13" t="s">
        <v>74</v>
      </c>
      <c r="AY567" s="209" t="s">
        <v>179</v>
      </c>
    </row>
    <row r="568" spans="1:65" s="13" customFormat="1">
      <c r="B568" s="199"/>
      <c r="C568" s="200"/>
      <c r="D568" s="201" t="s">
        <v>192</v>
      </c>
      <c r="E568" s="202" t="s">
        <v>19</v>
      </c>
      <c r="F568" s="203" t="s">
        <v>195</v>
      </c>
      <c r="G568" s="200"/>
      <c r="H568" s="202" t="s">
        <v>19</v>
      </c>
      <c r="I568" s="204"/>
      <c r="J568" s="200"/>
      <c r="K568" s="200"/>
      <c r="L568" s="205"/>
      <c r="M568" s="206"/>
      <c r="N568" s="207"/>
      <c r="O568" s="207"/>
      <c r="P568" s="207"/>
      <c r="Q568" s="207"/>
      <c r="R568" s="207"/>
      <c r="S568" s="207"/>
      <c r="T568" s="208"/>
      <c r="AT568" s="209" t="s">
        <v>192</v>
      </c>
      <c r="AU568" s="209" t="s">
        <v>189</v>
      </c>
      <c r="AV568" s="13" t="s">
        <v>81</v>
      </c>
      <c r="AW568" s="13" t="s">
        <v>35</v>
      </c>
      <c r="AX568" s="13" t="s">
        <v>74</v>
      </c>
      <c r="AY568" s="209" t="s">
        <v>179</v>
      </c>
    </row>
    <row r="569" spans="1:65" s="13" customFormat="1">
      <c r="B569" s="199"/>
      <c r="C569" s="200"/>
      <c r="D569" s="201" t="s">
        <v>192</v>
      </c>
      <c r="E569" s="202" t="s">
        <v>19</v>
      </c>
      <c r="F569" s="203" t="s">
        <v>196</v>
      </c>
      <c r="G569" s="200"/>
      <c r="H569" s="202" t="s">
        <v>19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192</v>
      </c>
      <c r="AU569" s="209" t="s">
        <v>189</v>
      </c>
      <c r="AV569" s="13" t="s">
        <v>81</v>
      </c>
      <c r="AW569" s="13" t="s">
        <v>35</v>
      </c>
      <c r="AX569" s="13" t="s">
        <v>74</v>
      </c>
      <c r="AY569" s="209" t="s">
        <v>179</v>
      </c>
    </row>
    <row r="570" spans="1:65" s="13" customFormat="1">
      <c r="B570" s="199"/>
      <c r="C570" s="200"/>
      <c r="D570" s="201" t="s">
        <v>192</v>
      </c>
      <c r="E570" s="202" t="s">
        <v>19</v>
      </c>
      <c r="F570" s="203" t="s">
        <v>197</v>
      </c>
      <c r="G570" s="200"/>
      <c r="H570" s="202" t="s">
        <v>19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192</v>
      </c>
      <c r="AU570" s="209" t="s">
        <v>189</v>
      </c>
      <c r="AV570" s="13" t="s">
        <v>81</v>
      </c>
      <c r="AW570" s="13" t="s">
        <v>35</v>
      </c>
      <c r="AX570" s="13" t="s">
        <v>74</v>
      </c>
      <c r="AY570" s="209" t="s">
        <v>179</v>
      </c>
    </row>
    <row r="571" spans="1:65" s="13" customFormat="1">
      <c r="B571" s="199"/>
      <c r="C571" s="200"/>
      <c r="D571" s="201" t="s">
        <v>192</v>
      </c>
      <c r="E571" s="202" t="s">
        <v>19</v>
      </c>
      <c r="F571" s="203" t="s">
        <v>738</v>
      </c>
      <c r="G571" s="200"/>
      <c r="H571" s="202" t="s">
        <v>19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192</v>
      </c>
      <c r="AU571" s="209" t="s">
        <v>189</v>
      </c>
      <c r="AV571" s="13" t="s">
        <v>81</v>
      </c>
      <c r="AW571" s="13" t="s">
        <v>35</v>
      </c>
      <c r="AX571" s="13" t="s">
        <v>74</v>
      </c>
      <c r="AY571" s="209" t="s">
        <v>179</v>
      </c>
    </row>
    <row r="572" spans="1:65" s="13" customFormat="1">
      <c r="B572" s="199"/>
      <c r="C572" s="200"/>
      <c r="D572" s="201" t="s">
        <v>192</v>
      </c>
      <c r="E572" s="202" t="s">
        <v>19</v>
      </c>
      <c r="F572" s="203" t="s">
        <v>498</v>
      </c>
      <c r="G572" s="200"/>
      <c r="H572" s="202" t="s">
        <v>19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192</v>
      </c>
      <c r="AU572" s="209" t="s">
        <v>189</v>
      </c>
      <c r="AV572" s="13" t="s">
        <v>81</v>
      </c>
      <c r="AW572" s="13" t="s">
        <v>35</v>
      </c>
      <c r="AX572" s="13" t="s">
        <v>74</v>
      </c>
      <c r="AY572" s="209" t="s">
        <v>179</v>
      </c>
    </row>
    <row r="573" spans="1:65" s="13" customFormat="1">
      <c r="B573" s="199"/>
      <c r="C573" s="200"/>
      <c r="D573" s="201" t="s">
        <v>192</v>
      </c>
      <c r="E573" s="202" t="s">
        <v>19</v>
      </c>
      <c r="F573" s="203" t="s">
        <v>198</v>
      </c>
      <c r="G573" s="200"/>
      <c r="H573" s="202" t="s">
        <v>19</v>
      </c>
      <c r="I573" s="204"/>
      <c r="J573" s="200"/>
      <c r="K573" s="200"/>
      <c r="L573" s="205"/>
      <c r="M573" s="206"/>
      <c r="N573" s="207"/>
      <c r="O573" s="207"/>
      <c r="P573" s="207"/>
      <c r="Q573" s="207"/>
      <c r="R573" s="207"/>
      <c r="S573" s="207"/>
      <c r="T573" s="208"/>
      <c r="AT573" s="209" t="s">
        <v>192</v>
      </c>
      <c r="AU573" s="209" t="s">
        <v>189</v>
      </c>
      <c r="AV573" s="13" t="s">
        <v>81</v>
      </c>
      <c r="AW573" s="13" t="s">
        <v>35</v>
      </c>
      <c r="AX573" s="13" t="s">
        <v>74</v>
      </c>
      <c r="AY573" s="209" t="s">
        <v>179</v>
      </c>
    </row>
    <row r="574" spans="1:65" s="14" customFormat="1">
      <c r="B574" s="210"/>
      <c r="C574" s="211"/>
      <c r="D574" s="201" t="s">
        <v>192</v>
      </c>
      <c r="E574" s="212" t="s">
        <v>19</v>
      </c>
      <c r="F574" s="213" t="s">
        <v>896</v>
      </c>
      <c r="G574" s="211"/>
      <c r="H574" s="214">
        <v>500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192</v>
      </c>
      <c r="AU574" s="220" t="s">
        <v>189</v>
      </c>
      <c r="AV574" s="14" t="s">
        <v>14</v>
      </c>
      <c r="AW574" s="14" t="s">
        <v>35</v>
      </c>
      <c r="AX574" s="14" t="s">
        <v>74</v>
      </c>
      <c r="AY574" s="220" t="s">
        <v>179</v>
      </c>
    </row>
    <row r="575" spans="1:65" s="15" customFormat="1">
      <c r="B575" s="221"/>
      <c r="C575" s="222"/>
      <c r="D575" s="201" t="s">
        <v>192</v>
      </c>
      <c r="E575" s="223" t="s">
        <v>19</v>
      </c>
      <c r="F575" s="224" t="s">
        <v>201</v>
      </c>
      <c r="G575" s="222"/>
      <c r="H575" s="225">
        <v>500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192</v>
      </c>
      <c r="AU575" s="231" t="s">
        <v>189</v>
      </c>
      <c r="AV575" s="15" t="s">
        <v>188</v>
      </c>
      <c r="AW575" s="15" t="s">
        <v>35</v>
      </c>
      <c r="AX575" s="15" t="s">
        <v>81</v>
      </c>
      <c r="AY575" s="231" t="s">
        <v>179</v>
      </c>
    </row>
    <row r="576" spans="1:65" s="2" customFormat="1" ht="16.5" customHeight="1">
      <c r="A576" s="37"/>
      <c r="B576" s="38"/>
      <c r="C576" s="243" t="s">
        <v>346</v>
      </c>
      <c r="D576" s="243" t="s">
        <v>289</v>
      </c>
      <c r="E576" s="244" t="s">
        <v>629</v>
      </c>
      <c r="F576" s="245" t="s">
        <v>630</v>
      </c>
      <c r="G576" s="246" t="s">
        <v>204</v>
      </c>
      <c r="H576" s="247">
        <v>637.46699999999998</v>
      </c>
      <c r="I576" s="248"/>
      <c r="J576" s="249">
        <f>ROUND(I576*H576,2)</f>
        <v>0</v>
      </c>
      <c r="K576" s="245" t="s">
        <v>187</v>
      </c>
      <c r="L576" s="250"/>
      <c r="M576" s="251" t="s">
        <v>19</v>
      </c>
      <c r="N576" s="252" t="s">
        <v>45</v>
      </c>
      <c r="O576" s="67"/>
      <c r="P576" s="190">
        <f>O576*H576</f>
        <v>0</v>
      </c>
      <c r="Q576" s="190">
        <v>3.49E-3</v>
      </c>
      <c r="R576" s="190">
        <f>Q576*H576</f>
        <v>2.22475983</v>
      </c>
      <c r="S576" s="190">
        <v>0</v>
      </c>
      <c r="T576" s="191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2" t="s">
        <v>217</v>
      </c>
      <c r="AT576" s="192" t="s">
        <v>289</v>
      </c>
      <c r="AU576" s="192" t="s">
        <v>189</v>
      </c>
      <c r="AY576" s="20" t="s">
        <v>179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20" t="s">
        <v>81</v>
      </c>
      <c r="BK576" s="193">
        <f>ROUND(I576*H576,2)</f>
        <v>0</v>
      </c>
      <c r="BL576" s="20" t="s">
        <v>188</v>
      </c>
      <c r="BM576" s="192" t="s">
        <v>897</v>
      </c>
    </row>
    <row r="577" spans="1:65" s="2" customFormat="1" ht="48.75">
      <c r="A577" s="37"/>
      <c r="B577" s="38"/>
      <c r="C577" s="39"/>
      <c r="D577" s="201" t="s">
        <v>326</v>
      </c>
      <c r="E577" s="39"/>
      <c r="F577" s="253" t="s">
        <v>632</v>
      </c>
      <c r="G577" s="39"/>
      <c r="H577" s="39"/>
      <c r="I577" s="196"/>
      <c r="J577" s="39"/>
      <c r="K577" s="39"/>
      <c r="L577" s="42"/>
      <c r="M577" s="197"/>
      <c r="N577" s="198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326</v>
      </c>
      <c r="AU577" s="20" t="s">
        <v>189</v>
      </c>
    </row>
    <row r="578" spans="1:65" s="13" customFormat="1">
      <c r="B578" s="199"/>
      <c r="C578" s="200"/>
      <c r="D578" s="201" t="s">
        <v>192</v>
      </c>
      <c r="E578" s="202" t="s">
        <v>19</v>
      </c>
      <c r="F578" s="203" t="s">
        <v>193</v>
      </c>
      <c r="G578" s="200"/>
      <c r="H578" s="202" t="s">
        <v>19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192</v>
      </c>
      <c r="AU578" s="209" t="s">
        <v>189</v>
      </c>
      <c r="AV578" s="13" t="s">
        <v>81</v>
      </c>
      <c r="AW578" s="13" t="s">
        <v>35</v>
      </c>
      <c r="AX578" s="13" t="s">
        <v>74</v>
      </c>
      <c r="AY578" s="209" t="s">
        <v>179</v>
      </c>
    </row>
    <row r="579" spans="1:65" s="13" customFormat="1">
      <c r="B579" s="199"/>
      <c r="C579" s="200"/>
      <c r="D579" s="201" t="s">
        <v>192</v>
      </c>
      <c r="E579" s="202" t="s">
        <v>19</v>
      </c>
      <c r="F579" s="203" t="s">
        <v>736</v>
      </c>
      <c r="G579" s="200"/>
      <c r="H579" s="202" t="s">
        <v>19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192</v>
      </c>
      <c r="AU579" s="209" t="s">
        <v>189</v>
      </c>
      <c r="AV579" s="13" t="s">
        <v>81</v>
      </c>
      <c r="AW579" s="13" t="s">
        <v>35</v>
      </c>
      <c r="AX579" s="13" t="s">
        <v>74</v>
      </c>
      <c r="AY579" s="209" t="s">
        <v>179</v>
      </c>
    </row>
    <row r="580" spans="1:65" s="13" customFormat="1">
      <c r="B580" s="199"/>
      <c r="C580" s="200"/>
      <c r="D580" s="201" t="s">
        <v>192</v>
      </c>
      <c r="E580" s="202" t="s">
        <v>19</v>
      </c>
      <c r="F580" s="203" t="s">
        <v>737</v>
      </c>
      <c r="G580" s="200"/>
      <c r="H580" s="202" t="s">
        <v>19</v>
      </c>
      <c r="I580" s="204"/>
      <c r="J580" s="200"/>
      <c r="K580" s="200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192</v>
      </c>
      <c r="AU580" s="209" t="s">
        <v>189</v>
      </c>
      <c r="AV580" s="13" t="s">
        <v>81</v>
      </c>
      <c r="AW580" s="13" t="s">
        <v>35</v>
      </c>
      <c r="AX580" s="13" t="s">
        <v>74</v>
      </c>
      <c r="AY580" s="209" t="s">
        <v>179</v>
      </c>
    </row>
    <row r="581" spans="1:65" s="13" customFormat="1">
      <c r="B581" s="199"/>
      <c r="C581" s="200"/>
      <c r="D581" s="201" t="s">
        <v>192</v>
      </c>
      <c r="E581" s="202" t="s">
        <v>19</v>
      </c>
      <c r="F581" s="203" t="s">
        <v>195</v>
      </c>
      <c r="G581" s="200"/>
      <c r="H581" s="202" t="s">
        <v>19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192</v>
      </c>
      <c r="AU581" s="209" t="s">
        <v>189</v>
      </c>
      <c r="AV581" s="13" t="s">
        <v>81</v>
      </c>
      <c r="AW581" s="13" t="s">
        <v>35</v>
      </c>
      <c r="AX581" s="13" t="s">
        <v>74</v>
      </c>
      <c r="AY581" s="209" t="s">
        <v>179</v>
      </c>
    </row>
    <row r="582" spans="1:65" s="13" customFormat="1">
      <c r="B582" s="199"/>
      <c r="C582" s="200"/>
      <c r="D582" s="201" t="s">
        <v>192</v>
      </c>
      <c r="E582" s="202" t="s">
        <v>19</v>
      </c>
      <c r="F582" s="203" t="s">
        <v>196</v>
      </c>
      <c r="G582" s="200"/>
      <c r="H582" s="202" t="s">
        <v>19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192</v>
      </c>
      <c r="AU582" s="209" t="s">
        <v>189</v>
      </c>
      <c r="AV582" s="13" t="s">
        <v>81</v>
      </c>
      <c r="AW582" s="13" t="s">
        <v>35</v>
      </c>
      <c r="AX582" s="13" t="s">
        <v>74</v>
      </c>
      <c r="AY582" s="209" t="s">
        <v>179</v>
      </c>
    </row>
    <row r="583" spans="1:65" s="13" customFormat="1">
      <c r="B583" s="199"/>
      <c r="C583" s="200"/>
      <c r="D583" s="201" t="s">
        <v>192</v>
      </c>
      <c r="E583" s="202" t="s">
        <v>19</v>
      </c>
      <c r="F583" s="203" t="s">
        <v>197</v>
      </c>
      <c r="G583" s="200"/>
      <c r="H583" s="202" t="s">
        <v>19</v>
      </c>
      <c r="I583" s="204"/>
      <c r="J583" s="200"/>
      <c r="K583" s="200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192</v>
      </c>
      <c r="AU583" s="209" t="s">
        <v>189</v>
      </c>
      <c r="AV583" s="13" t="s">
        <v>81</v>
      </c>
      <c r="AW583" s="13" t="s">
        <v>35</v>
      </c>
      <c r="AX583" s="13" t="s">
        <v>74</v>
      </c>
      <c r="AY583" s="209" t="s">
        <v>179</v>
      </c>
    </row>
    <row r="584" spans="1:65" s="13" customFormat="1">
      <c r="B584" s="199"/>
      <c r="C584" s="200"/>
      <c r="D584" s="201" t="s">
        <v>192</v>
      </c>
      <c r="E584" s="202" t="s">
        <v>19</v>
      </c>
      <c r="F584" s="203" t="s">
        <v>498</v>
      </c>
      <c r="G584" s="200"/>
      <c r="H584" s="202" t="s">
        <v>19</v>
      </c>
      <c r="I584" s="204"/>
      <c r="J584" s="200"/>
      <c r="K584" s="200"/>
      <c r="L584" s="205"/>
      <c r="M584" s="206"/>
      <c r="N584" s="207"/>
      <c r="O584" s="207"/>
      <c r="P584" s="207"/>
      <c r="Q584" s="207"/>
      <c r="R584" s="207"/>
      <c r="S584" s="207"/>
      <c r="T584" s="208"/>
      <c r="AT584" s="209" t="s">
        <v>192</v>
      </c>
      <c r="AU584" s="209" t="s">
        <v>189</v>
      </c>
      <c r="AV584" s="13" t="s">
        <v>81</v>
      </c>
      <c r="AW584" s="13" t="s">
        <v>35</v>
      </c>
      <c r="AX584" s="13" t="s">
        <v>74</v>
      </c>
      <c r="AY584" s="209" t="s">
        <v>179</v>
      </c>
    </row>
    <row r="585" spans="1:65" s="14" customFormat="1">
      <c r="B585" s="210"/>
      <c r="C585" s="211"/>
      <c r="D585" s="201" t="s">
        <v>192</v>
      </c>
      <c r="E585" s="212" t="s">
        <v>19</v>
      </c>
      <c r="F585" s="213" t="s">
        <v>898</v>
      </c>
      <c r="G585" s="211"/>
      <c r="H585" s="214">
        <v>601.1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192</v>
      </c>
      <c r="AU585" s="220" t="s">
        <v>189</v>
      </c>
      <c r="AV585" s="14" t="s">
        <v>14</v>
      </c>
      <c r="AW585" s="14" t="s">
        <v>35</v>
      </c>
      <c r="AX585" s="14" t="s">
        <v>74</v>
      </c>
      <c r="AY585" s="220" t="s">
        <v>179</v>
      </c>
    </row>
    <row r="586" spans="1:65" s="15" customFormat="1">
      <c r="B586" s="221"/>
      <c r="C586" s="222"/>
      <c r="D586" s="201" t="s">
        <v>192</v>
      </c>
      <c r="E586" s="223" t="s">
        <v>19</v>
      </c>
      <c r="F586" s="224" t="s">
        <v>201</v>
      </c>
      <c r="G586" s="222"/>
      <c r="H586" s="225">
        <v>601.1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192</v>
      </c>
      <c r="AU586" s="231" t="s">
        <v>189</v>
      </c>
      <c r="AV586" s="15" t="s">
        <v>188</v>
      </c>
      <c r="AW586" s="15" t="s">
        <v>35</v>
      </c>
      <c r="AX586" s="15" t="s">
        <v>74</v>
      </c>
      <c r="AY586" s="231" t="s">
        <v>179</v>
      </c>
    </row>
    <row r="587" spans="1:65" s="14" customFormat="1">
      <c r="B587" s="210"/>
      <c r="C587" s="211"/>
      <c r="D587" s="201" t="s">
        <v>192</v>
      </c>
      <c r="E587" s="212" t="s">
        <v>19</v>
      </c>
      <c r="F587" s="213" t="s">
        <v>899</v>
      </c>
      <c r="G587" s="211"/>
      <c r="H587" s="214">
        <v>607.11099999999999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192</v>
      </c>
      <c r="AU587" s="220" t="s">
        <v>189</v>
      </c>
      <c r="AV587" s="14" t="s">
        <v>14</v>
      </c>
      <c r="AW587" s="14" t="s">
        <v>35</v>
      </c>
      <c r="AX587" s="14" t="s">
        <v>81</v>
      </c>
      <c r="AY587" s="220" t="s">
        <v>179</v>
      </c>
    </row>
    <row r="588" spans="1:65" s="14" customFormat="1">
      <c r="B588" s="210"/>
      <c r="C588" s="211"/>
      <c r="D588" s="201" t="s">
        <v>192</v>
      </c>
      <c r="E588" s="211"/>
      <c r="F588" s="213" t="s">
        <v>900</v>
      </c>
      <c r="G588" s="211"/>
      <c r="H588" s="214">
        <v>637.46699999999998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192</v>
      </c>
      <c r="AU588" s="220" t="s">
        <v>189</v>
      </c>
      <c r="AV588" s="14" t="s">
        <v>14</v>
      </c>
      <c r="AW588" s="14" t="s">
        <v>4</v>
      </c>
      <c r="AX588" s="14" t="s">
        <v>81</v>
      </c>
      <c r="AY588" s="220" t="s">
        <v>179</v>
      </c>
    </row>
    <row r="589" spans="1:65" s="2" customFormat="1" ht="16.5" customHeight="1">
      <c r="A589" s="37"/>
      <c r="B589" s="38"/>
      <c r="C589" s="243" t="s">
        <v>716</v>
      </c>
      <c r="D589" s="243" t="s">
        <v>289</v>
      </c>
      <c r="E589" s="244" t="s">
        <v>636</v>
      </c>
      <c r="F589" s="245" t="s">
        <v>637</v>
      </c>
      <c r="G589" s="246" t="s">
        <v>204</v>
      </c>
      <c r="H589" s="247">
        <v>1426.12</v>
      </c>
      <c r="I589" s="248"/>
      <c r="J589" s="249">
        <f>ROUND(I589*H589,2)</f>
        <v>0</v>
      </c>
      <c r="K589" s="245" t="s">
        <v>187</v>
      </c>
      <c r="L589" s="250"/>
      <c r="M589" s="251" t="s">
        <v>19</v>
      </c>
      <c r="N589" s="252" t="s">
        <v>45</v>
      </c>
      <c r="O589" s="67"/>
      <c r="P589" s="190">
        <f>O589*H589</f>
        <v>0</v>
      </c>
      <c r="Q589" s="190">
        <v>5.4400000000000004E-3</v>
      </c>
      <c r="R589" s="190">
        <f>Q589*H589</f>
        <v>7.7580928</v>
      </c>
      <c r="S589" s="190">
        <v>0</v>
      </c>
      <c r="T589" s="191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92" t="s">
        <v>217</v>
      </c>
      <c r="AT589" s="192" t="s">
        <v>289</v>
      </c>
      <c r="AU589" s="192" t="s">
        <v>189</v>
      </c>
      <c r="AY589" s="20" t="s">
        <v>179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0" t="s">
        <v>81</v>
      </c>
      <c r="BK589" s="193">
        <f>ROUND(I589*H589,2)</f>
        <v>0</v>
      </c>
      <c r="BL589" s="20" t="s">
        <v>188</v>
      </c>
      <c r="BM589" s="192" t="s">
        <v>901</v>
      </c>
    </row>
    <row r="590" spans="1:65" s="2" customFormat="1" ht="48.75">
      <c r="A590" s="37"/>
      <c r="B590" s="38"/>
      <c r="C590" s="39"/>
      <c r="D590" s="201" t="s">
        <v>326</v>
      </c>
      <c r="E590" s="39"/>
      <c r="F590" s="253" t="s">
        <v>632</v>
      </c>
      <c r="G590" s="39"/>
      <c r="H590" s="39"/>
      <c r="I590" s="196"/>
      <c r="J590" s="39"/>
      <c r="K590" s="39"/>
      <c r="L590" s="42"/>
      <c r="M590" s="197"/>
      <c r="N590" s="198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326</v>
      </c>
      <c r="AU590" s="20" t="s">
        <v>189</v>
      </c>
    </row>
    <row r="591" spans="1:65" s="13" customFormat="1">
      <c r="B591" s="199"/>
      <c r="C591" s="200"/>
      <c r="D591" s="201" t="s">
        <v>192</v>
      </c>
      <c r="E591" s="202" t="s">
        <v>19</v>
      </c>
      <c r="F591" s="203" t="s">
        <v>193</v>
      </c>
      <c r="G591" s="200"/>
      <c r="H591" s="202" t="s">
        <v>19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192</v>
      </c>
      <c r="AU591" s="209" t="s">
        <v>189</v>
      </c>
      <c r="AV591" s="13" t="s">
        <v>81</v>
      </c>
      <c r="AW591" s="13" t="s">
        <v>35</v>
      </c>
      <c r="AX591" s="13" t="s">
        <v>74</v>
      </c>
      <c r="AY591" s="209" t="s">
        <v>179</v>
      </c>
    </row>
    <row r="592" spans="1:65" s="13" customFormat="1">
      <c r="B592" s="199"/>
      <c r="C592" s="200"/>
      <c r="D592" s="201" t="s">
        <v>192</v>
      </c>
      <c r="E592" s="202" t="s">
        <v>19</v>
      </c>
      <c r="F592" s="203" t="s">
        <v>736</v>
      </c>
      <c r="G592" s="200"/>
      <c r="H592" s="202" t="s">
        <v>19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192</v>
      </c>
      <c r="AU592" s="209" t="s">
        <v>189</v>
      </c>
      <c r="AV592" s="13" t="s">
        <v>81</v>
      </c>
      <c r="AW592" s="13" t="s">
        <v>35</v>
      </c>
      <c r="AX592" s="13" t="s">
        <v>74</v>
      </c>
      <c r="AY592" s="209" t="s">
        <v>179</v>
      </c>
    </row>
    <row r="593" spans="1:65" s="13" customFormat="1">
      <c r="B593" s="199"/>
      <c r="C593" s="200"/>
      <c r="D593" s="201" t="s">
        <v>192</v>
      </c>
      <c r="E593" s="202" t="s">
        <v>19</v>
      </c>
      <c r="F593" s="203" t="s">
        <v>737</v>
      </c>
      <c r="G593" s="200"/>
      <c r="H593" s="202" t="s">
        <v>19</v>
      </c>
      <c r="I593" s="204"/>
      <c r="J593" s="200"/>
      <c r="K593" s="200"/>
      <c r="L593" s="205"/>
      <c r="M593" s="206"/>
      <c r="N593" s="207"/>
      <c r="O593" s="207"/>
      <c r="P593" s="207"/>
      <c r="Q593" s="207"/>
      <c r="R593" s="207"/>
      <c r="S593" s="207"/>
      <c r="T593" s="208"/>
      <c r="AT593" s="209" t="s">
        <v>192</v>
      </c>
      <c r="AU593" s="209" t="s">
        <v>189</v>
      </c>
      <c r="AV593" s="13" t="s">
        <v>81</v>
      </c>
      <c r="AW593" s="13" t="s">
        <v>35</v>
      </c>
      <c r="AX593" s="13" t="s">
        <v>74</v>
      </c>
      <c r="AY593" s="209" t="s">
        <v>179</v>
      </c>
    </row>
    <row r="594" spans="1:65" s="13" customFormat="1">
      <c r="B594" s="199"/>
      <c r="C594" s="200"/>
      <c r="D594" s="201" t="s">
        <v>192</v>
      </c>
      <c r="E594" s="202" t="s">
        <v>19</v>
      </c>
      <c r="F594" s="203" t="s">
        <v>195</v>
      </c>
      <c r="G594" s="200"/>
      <c r="H594" s="202" t="s">
        <v>19</v>
      </c>
      <c r="I594" s="204"/>
      <c r="J594" s="200"/>
      <c r="K594" s="200"/>
      <c r="L594" s="205"/>
      <c r="M594" s="206"/>
      <c r="N594" s="207"/>
      <c r="O594" s="207"/>
      <c r="P594" s="207"/>
      <c r="Q594" s="207"/>
      <c r="R594" s="207"/>
      <c r="S594" s="207"/>
      <c r="T594" s="208"/>
      <c r="AT594" s="209" t="s">
        <v>192</v>
      </c>
      <c r="AU594" s="209" t="s">
        <v>189</v>
      </c>
      <c r="AV594" s="13" t="s">
        <v>81</v>
      </c>
      <c r="AW594" s="13" t="s">
        <v>35</v>
      </c>
      <c r="AX594" s="13" t="s">
        <v>74</v>
      </c>
      <c r="AY594" s="209" t="s">
        <v>179</v>
      </c>
    </row>
    <row r="595" spans="1:65" s="13" customFormat="1">
      <c r="B595" s="199"/>
      <c r="C595" s="200"/>
      <c r="D595" s="201" t="s">
        <v>192</v>
      </c>
      <c r="E595" s="202" t="s">
        <v>19</v>
      </c>
      <c r="F595" s="203" t="s">
        <v>196</v>
      </c>
      <c r="G595" s="200"/>
      <c r="H595" s="202" t="s">
        <v>19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192</v>
      </c>
      <c r="AU595" s="209" t="s">
        <v>189</v>
      </c>
      <c r="AV595" s="13" t="s">
        <v>81</v>
      </c>
      <c r="AW595" s="13" t="s">
        <v>35</v>
      </c>
      <c r="AX595" s="13" t="s">
        <v>74</v>
      </c>
      <c r="AY595" s="209" t="s">
        <v>179</v>
      </c>
    </row>
    <row r="596" spans="1:65" s="13" customFormat="1">
      <c r="B596" s="199"/>
      <c r="C596" s="200"/>
      <c r="D596" s="201" t="s">
        <v>192</v>
      </c>
      <c r="E596" s="202" t="s">
        <v>19</v>
      </c>
      <c r="F596" s="203" t="s">
        <v>197</v>
      </c>
      <c r="G596" s="200"/>
      <c r="H596" s="202" t="s">
        <v>19</v>
      </c>
      <c r="I596" s="204"/>
      <c r="J596" s="200"/>
      <c r="K596" s="200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192</v>
      </c>
      <c r="AU596" s="209" t="s">
        <v>189</v>
      </c>
      <c r="AV596" s="13" t="s">
        <v>81</v>
      </c>
      <c r="AW596" s="13" t="s">
        <v>35</v>
      </c>
      <c r="AX596" s="13" t="s">
        <v>74</v>
      </c>
      <c r="AY596" s="209" t="s">
        <v>179</v>
      </c>
    </row>
    <row r="597" spans="1:65" s="13" customFormat="1">
      <c r="B597" s="199"/>
      <c r="C597" s="200"/>
      <c r="D597" s="201" t="s">
        <v>192</v>
      </c>
      <c r="E597" s="202" t="s">
        <v>19</v>
      </c>
      <c r="F597" s="203" t="s">
        <v>498</v>
      </c>
      <c r="G597" s="200"/>
      <c r="H597" s="202" t="s">
        <v>19</v>
      </c>
      <c r="I597" s="204"/>
      <c r="J597" s="200"/>
      <c r="K597" s="200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192</v>
      </c>
      <c r="AU597" s="209" t="s">
        <v>189</v>
      </c>
      <c r="AV597" s="13" t="s">
        <v>81</v>
      </c>
      <c r="AW597" s="13" t="s">
        <v>35</v>
      </c>
      <c r="AX597" s="13" t="s">
        <v>74</v>
      </c>
      <c r="AY597" s="209" t="s">
        <v>179</v>
      </c>
    </row>
    <row r="598" spans="1:65" s="14" customFormat="1">
      <c r="B598" s="210"/>
      <c r="C598" s="211"/>
      <c r="D598" s="201" t="s">
        <v>192</v>
      </c>
      <c r="E598" s="212" t="s">
        <v>19</v>
      </c>
      <c r="F598" s="213" t="s">
        <v>902</v>
      </c>
      <c r="G598" s="211"/>
      <c r="H598" s="214">
        <v>1412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192</v>
      </c>
      <c r="AU598" s="220" t="s">
        <v>189</v>
      </c>
      <c r="AV598" s="14" t="s">
        <v>14</v>
      </c>
      <c r="AW598" s="14" t="s">
        <v>35</v>
      </c>
      <c r="AX598" s="14" t="s">
        <v>74</v>
      </c>
      <c r="AY598" s="220" t="s">
        <v>179</v>
      </c>
    </row>
    <row r="599" spans="1:65" s="15" customFormat="1">
      <c r="B599" s="221"/>
      <c r="C599" s="222"/>
      <c r="D599" s="201" t="s">
        <v>192</v>
      </c>
      <c r="E599" s="223" t="s">
        <v>19</v>
      </c>
      <c r="F599" s="224" t="s">
        <v>201</v>
      </c>
      <c r="G599" s="222"/>
      <c r="H599" s="225">
        <v>1412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192</v>
      </c>
      <c r="AU599" s="231" t="s">
        <v>189</v>
      </c>
      <c r="AV599" s="15" t="s">
        <v>188</v>
      </c>
      <c r="AW599" s="15" t="s">
        <v>35</v>
      </c>
      <c r="AX599" s="15" t="s">
        <v>74</v>
      </c>
      <c r="AY599" s="231" t="s">
        <v>179</v>
      </c>
    </row>
    <row r="600" spans="1:65" s="14" customFormat="1">
      <c r="B600" s="210"/>
      <c r="C600" s="211"/>
      <c r="D600" s="201" t="s">
        <v>192</v>
      </c>
      <c r="E600" s="212" t="s">
        <v>19</v>
      </c>
      <c r="F600" s="213" t="s">
        <v>903</v>
      </c>
      <c r="G600" s="211"/>
      <c r="H600" s="214">
        <v>1426.12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192</v>
      </c>
      <c r="AU600" s="220" t="s">
        <v>189</v>
      </c>
      <c r="AV600" s="14" t="s">
        <v>14</v>
      </c>
      <c r="AW600" s="14" t="s">
        <v>35</v>
      </c>
      <c r="AX600" s="14" t="s">
        <v>81</v>
      </c>
      <c r="AY600" s="220" t="s">
        <v>179</v>
      </c>
    </row>
    <row r="601" spans="1:65" s="2" customFormat="1" ht="16.5" customHeight="1">
      <c r="A601" s="37"/>
      <c r="B601" s="38"/>
      <c r="C601" s="243" t="s">
        <v>315</v>
      </c>
      <c r="D601" s="243" t="s">
        <v>289</v>
      </c>
      <c r="E601" s="244" t="s">
        <v>641</v>
      </c>
      <c r="F601" s="245" t="s">
        <v>642</v>
      </c>
      <c r="G601" s="246" t="s">
        <v>204</v>
      </c>
      <c r="H601" s="247">
        <v>101</v>
      </c>
      <c r="I601" s="248"/>
      <c r="J601" s="249">
        <f>ROUND(I601*H601,2)</f>
        <v>0</v>
      </c>
      <c r="K601" s="245" t="s">
        <v>187</v>
      </c>
      <c r="L601" s="250"/>
      <c r="M601" s="251" t="s">
        <v>19</v>
      </c>
      <c r="N601" s="252" t="s">
        <v>45</v>
      </c>
      <c r="O601" s="67"/>
      <c r="P601" s="190">
        <f>O601*H601</f>
        <v>0</v>
      </c>
      <c r="Q601" s="190">
        <v>2.1099999999999999E-3</v>
      </c>
      <c r="R601" s="190">
        <f>Q601*H601</f>
        <v>0.21310999999999999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217</v>
      </c>
      <c r="AT601" s="192" t="s">
        <v>289</v>
      </c>
      <c r="AU601" s="192" t="s">
        <v>189</v>
      </c>
      <c r="AY601" s="20" t="s">
        <v>179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81</v>
      </c>
      <c r="BK601" s="193">
        <f>ROUND(I601*H601,2)</f>
        <v>0</v>
      </c>
      <c r="BL601" s="20" t="s">
        <v>188</v>
      </c>
      <c r="BM601" s="192" t="s">
        <v>904</v>
      </c>
    </row>
    <row r="602" spans="1:65" s="2" customFormat="1" ht="39">
      <c r="A602" s="37"/>
      <c r="B602" s="38"/>
      <c r="C602" s="39"/>
      <c r="D602" s="201" t="s">
        <v>326</v>
      </c>
      <c r="E602" s="39"/>
      <c r="F602" s="253" t="s">
        <v>644</v>
      </c>
      <c r="G602" s="39"/>
      <c r="H602" s="39"/>
      <c r="I602" s="196"/>
      <c r="J602" s="39"/>
      <c r="K602" s="39"/>
      <c r="L602" s="42"/>
      <c r="M602" s="197"/>
      <c r="N602" s="198"/>
      <c r="O602" s="67"/>
      <c r="P602" s="67"/>
      <c r="Q602" s="67"/>
      <c r="R602" s="67"/>
      <c r="S602" s="67"/>
      <c r="T602" s="68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20" t="s">
        <v>326</v>
      </c>
      <c r="AU602" s="20" t="s">
        <v>189</v>
      </c>
    </row>
    <row r="603" spans="1:65" s="13" customFormat="1">
      <c r="B603" s="199"/>
      <c r="C603" s="200"/>
      <c r="D603" s="201" t="s">
        <v>192</v>
      </c>
      <c r="E603" s="202" t="s">
        <v>19</v>
      </c>
      <c r="F603" s="203" t="s">
        <v>193</v>
      </c>
      <c r="G603" s="200"/>
      <c r="H603" s="202" t="s">
        <v>19</v>
      </c>
      <c r="I603" s="204"/>
      <c r="J603" s="200"/>
      <c r="K603" s="200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192</v>
      </c>
      <c r="AU603" s="209" t="s">
        <v>189</v>
      </c>
      <c r="AV603" s="13" t="s">
        <v>81</v>
      </c>
      <c r="AW603" s="13" t="s">
        <v>35</v>
      </c>
      <c r="AX603" s="13" t="s">
        <v>74</v>
      </c>
      <c r="AY603" s="209" t="s">
        <v>179</v>
      </c>
    </row>
    <row r="604" spans="1:65" s="13" customFormat="1">
      <c r="B604" s="199"/>
      <c r="C604" s="200"/>
      <c r="D604" s="201" t="s">
        <v>192</v>
      </c>
      <c r="E604" s="202" t="s">
        <v>19</v>
      </c>
      <c r="F604" s="203" t="s">
        <v>498</v>
      </c>
      <c r="G604" s="200"/>
      <c r="H604" s="202" t="s">
        <v>19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192</v>
      </c>
      <c r="AU604" s="209" t="s">
        <v>189</v>
      </c>
      <c r="AV604" s="13" t="s">
        <v>81</v>
      </c>
      <c r="AW604" s="13" t="s">
        <v>35</v>
      </c>
      <c r="AX604" s="13" t="s">
        <v>74</v>
      </c>
      <c r="AY604" s="209" t="s">
        <v>179</v>
      </c>
    </row>
    <row r="605" spans="1:65" s="13" customFormat="1">
      <c r="B605" s="199"/>
      <c r="C605" s="200"/>
      <c r="D605" s="201" t="s">
        <v>192</v>
      </c>
      <c r="E605" s="202" t="s">
        <v>19</v>
      </c>
      <c r="F605" s="203" t="s">
        <v>645</v>
      </c>
      <c r="G605" s="200"/>
      <c r="H605" s="202" t="s">
        <v>19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192</v>
      </c>
      <c r="AU605" s="209" t="s">
        <v>189</v>
      </c>
      <c r="AV605" s="13" t="s">
        <v>81</v>
      </c>
      <c r="AW605" s="13" t="s">
        <v>35</v>
      </c>
      <c r="AX605" s="13" t="s">
        <v>74</v>
      </c>
      <c r="AY605" s="209" t="s">
        <v>179</v>
      </c>
    </row>
    <row r="606" spans="1:65" s="14" customFormat="1">
      <c r="B606" s="210"/>
      <c r="C606" s="211"/>
      <c r="D606" s="201" t="s">
        <v>192</v>
      </c>
      <c r="E606" s="212" t="s">
        <v>19</v>
      </c>
      <c r="F606" s="213" t="s">
        <v>905</v>
      </c>
      <c r="G606" s="211"/>
      <c r="H606" s="214">
        <v>100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192</v>
      </c>
      <c r="AU606" s="220" t="s">
        <v>189</v>
      </c>
      <c r="AV606" s="14" t="s">
        <v>14</v>
      </c>
      <c r="AW606" s="14" t="s">
        <v>35</v>
      </c>
      <c r="AX606" s="14" t="s">
        <v>74</v>
      </c>
      <c r="AY606" s="220" t="s">
        <v>179</v>
      </c>
    </row>
    <row r="607" spans="1:65" s="15" customFormat="1">
      <c r="B607" s="221"/>
      <c r="C607" s="222"/>
      <c r="D607" s="201" t="s">
        <v>192</v>
      </c>
      <c r="E607" s="223" t="s">
        <v>19</v>
      </c>
      <c r="F607" s="224" t="s">
        <v>201</v>
      </c>
      <c r="G607" s="222"/>
      <c r="H607" s="225">
        <v>100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192</v>
      </c>
      <c r="AU607" s="231" t="s">
        <v>189</v>
      </c>
      <c r="AV607" s="15" t="s">
        <v>188</v>
      </c>
      <c r="AW607" s="15" t="s">
        <v>35</v>
      </c>
      <c r="AX607" s="15" t="s">
        <v>74</v>
      </c>
      <c r="AY607" s="231" t="s">
        <v>179</v>
      </c>
    </row>
    <row r="608" spans="1:65" s="14" customFormat="1">
      <c r="B608" s="210"/>
      <c r="C608" s="211"/>
      <c r="D608" s="201" t="s">
        <v>192</v>
      </c>
      <c r="E608" s="212" t="s">
        <v>19</v>
      </c>
      <c r="F608" s="213" t="s">
        <v>906</v>
      </c>
      <c r="G608" s="211"/>
      <c r="H608" s="214">
        <v>101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192</v>
      </c>
      <c r="AU608" s="220" t="s">
        <v>189</v>
      </c>
      <c r="AV608" s="14" t="s">
        <v>14</v>
      </c>
      <c r="AW608" s="14" t="s">
        <v>35</v>
      </c>
      <c r="AX608" s="14" t="s">
        <v>81</v>
      </c>
      <c r="AY608" s="220" t="s">
        <v>179</v>
      </c>
    </row>
    <row r="609" spans="1:65" s="2" customFormat="1" ht="24.2" customHeight="1">
      <c r="A609" s="37"/>
      <c r="B609" s="38"/>
      <c r="C609" s="181" t="s">
        <v>333</v>
      </c>
      <c r="D609" s="181" t="s">
        <v>183</v>
      </c>
      <c r="E609" s="182" t="s">
        <v>659</v>
      </c>
      <c r="F609" s="183" t="s">
        <v>660</v>
      </c>
      <c r="G609" s="184" t="s">
        <v>204</v>
      </c>
      <c r="H609" s="185">
        <v>5</v>
      </c>
      <c r="I609" s="186"/>
      <c r="J609" s="187">
        <f>ROUND(I609*H609,2)</f>
        <v>0</v>
      </c>
      <c r="K609" s="183" t="s">
        <v>187</v>
      </c>
      <c r="L609" s="42"/>
      <c r="M609" s="188" t="s">
        <v>19</v>
      </c>
      <c r="N609" s="189" t="s">
        <v>45</v>
      </c>
      <c r="O609" s="67"/>
      <c r="P609" s="190">
        <f>O609*H609</f>
        <v>0</v>
      </c>
      <c r="Q609" s="190">
        <v>0.20219000000000001</v>
      </c>
      <c r="R609" s="190">
        <f>Q609*H609</f>
        <v>1.01095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188</v>
      </c>
      <c r="AT609" s="192" t="s">
        <v>183</v>
      </c>
      <c r="AU609" s="192" t="s">
        <v>189</v>
      </c>
      <c r="AY609" s="20" t="s">
        <v>179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81</v>
      </c>
      <c r="BK609" s="193">
        <f>ROUND(I609*H609,2)</f>
        <v>0</v>
      </c>
      <c r="BL609" s="20" t="s">
        <v>188</v>
      </c>
      <c r="BM609" s="192" t="s">
        <v>907</v>
      </c>
    </row>
    <row r="610" spans="1:65" s="2" customFormat="1">
      <c r="A610" s="37"/>
      <c r="B610" s="38"/>
      <c r="C610" s="39"/>
      <c r="D610" s="194" t="s">
        <v>190</v>
      </c>
      <c r="E610" s="39"/>
      <c r="F610" s="195" t="s">
        <v>662</v>
      </c>
      <c r="G610" s="39"/>
      <c r="H610" s="39"/>
      <c r="I610" s="196"/>
      <c r="J610" s="39"/>
      <c r="K610" s="39"/>
      <c r="L610" s="42"/>
      <c r="M610" s="197"/>
      <c r="N610" s="198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190</v>
      </c>
      <c r="AU610" s="20" t="s">
        <v>189</v>
      </c>
    </row>
    <row r="611" spans="1:65" s="13" customFormat="1">
      <c r="B611" s="199"/>
      <c r="C611" s="200"/>
      <c r="D611" s="201" t="s">
        <v>192</v>
      </c>
      <c r="E611" s="202" t="s">
        <v>19</v>
      </c>
      <c r="F611" s="203" t="s">
        <v>595</v>
      </c>
      <c r="G611" s="200"/>
      <c r="H611" s="202" t="s">
        <v>19</v>
      </c>
      <c r="I611" s="204"/>
      <c r="J611" s="200"/>
      <c r="K611" s="200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192</v>
      </c>
      <c r="AU611" s="209" t="s">
        <v>189</v>
      </c>
      <c r="AV611" s="13" t="s">
        <v>81</v>
      </c>
      <c r="AW611" s="13" t="s">
        <v>35</v>
      </c>
      <c r="AX611" s="13" t="s">
        <v>74</v>
      </c>
      <c r="AY611" s="209" t="s">
        <v>179</v>
      </c>
    </row>
    <row r="612" spans="1:65" s="14" customFormat="1">
      <c r="B612" s="210"/>
      <c r="C612" s="211"/>
      <c r="D612" s="201" t="s">
        <v>192</v>
      </c>
      <c r="E612" s="212" t="s">
        <v>19</v>
      </c>
      <c r="F612" s="213" t="s">
        <v>839</v>
      </c>
      <c r="G612" s="211"/>
      <c r="H612" s="214">
        <v>5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192</v>
      </c>
      <c r="AU612" s="220" t="s">
        <v>189</v>
      </c>
      <c r="AV612" s="14" t="s">
        <v>14</v>
      </c>
      <c r="AW612" s="14" t="s">
        <v>35</v>
      </c>
      <c r="AX612" s="14" t="s">
        <v>74</v>
      </c>
      <c r="AY612" s="220" t="s">
        <v>179</v>
      </c>
    </row>
    <row r="613" spans="1:65" s="15" customFormat="1">
      <c r="B613" s="221"/>
      <c r="C613" s="222"/>
      <c r="D613" s="201" t="s">
        <v>192</v>
      </c>
      <c r="E613" s="223" t="s">
        <v>19</v>
      </c>
      <c r="F613" s="224" t="s">
        <v>201</v>
      </c>
      <c r="G613" s="222"/>
      <c r="H613" s="225">
        <v>5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192</v>
      </c>
      <c r="AU613" s="231" t="s">
        <v>189</v>
      </c>
      <c r="AV613" s="15" t="s">
        <v>188</v>
      </c>
      <c r="AW613" s="15" t="s">
        <v>35</v>
      </c>
      <c r="AX613" s="15" t="s">
        <v>81</v>
      </c>
      <c r="AY613" s="231" t="s">
        <v>179</v>
      </c>
    </row>
    <row r="614" spans="1:65" s="2" customFormat="1" ht="16.5" customHeight="1">
      <c r="A614" s="37"/>
      <c r="B614" s="38"/>
      <c r="C614" s="243" t="s">
        <v>355</v>
      </c>
      <c r="D614" s="243" t="s">
        <v>289</v>
      </c>
      <c r="E614" s="244" t="s">
        <v>663</v>
      </c>
      <c r="F614" s="245" t="s">
        <v>664</v>
      </c>
      <c r="G614" s="246" t="s">
        <v>204</v>
      </c>
      <c r="H614" s="247">
        <v>5.0999999999999996</v>
      </c>
      <c r="I614" s="248"/>
      <c r="J614" s="249">
        <f>ROUND(I614*H614,2)</f>
        <v>0</v>
      </c>
      <c r="K614" s="245" t="s">
        <v>187</v>
      </c>
      <c r="L614" s="250"/>
      <c r="M614" s="251" t="s">
        <v>19</v>
      </c>
      <c r="N614" s="252" t="s">
        <v>45</v>
      </c>
      <c r="O614" s="67"/>
      <c r="P614" s="190">
        <f>O614*H614</f>
        <v>0</v>
      </c>
      <c r="Q614" s="190">
        <v>0.04</v>
      </c>
      <c r="R614" s="190">
        <f>Q614*H614</f>
        <v>0.20399999999999999</v>
      </c>
      <c r="S614" s="190">
        <v>0</v>
      </c>
      <c r="T614" s="191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2" t="s">
        <v>217</v>
      </c>
      <c r="AT614" s="192" t="s">
        <v>289</v>
      </c>
      <c r="AU614" s="192" t="s">
        <v>189</v>
      </c>
      <c r="AY614" s="20" t="s">
        <v>179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0" t="s">
        <v>81</v>
      </c>
      <c r="BK614" s="193">
        <f>ROUND(I614*H614,2)</f>
        <v>0</v>
      </c>
      <c r="BL614" s="20" t="s">
        <v>188</v>
      </c>
      <c r="BM614" s="192" t="s">
        <v>908</v>
      </c>
    </row>
    <row r="615" spans="1:65" s="14" customFormat="1">
      <c r="B615" s="210"/>
      <c r="C615" s="211"/>
      <c r="D615" s="201" t="s">
        <v>192</v>
      </c>
      <c r="E615" s="211"/>
      <c r="F615" s="213" t="s">
        <v>909</v>
      </c>
      <c r="G615" s="211"/>
      <c r="H615" s="214">
        <v>5.0999999999999996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192</v>
      </c>
      <c r="AU615" s="220" t="s">
        <v>189</v>
      </c>
      <c r="AV615" s="14" t="s">
        <v>14</v>
      </c>
      <c r="AW615" s="14" t="s">
        <v>4</v>
      </c>
      <c r="AX615" s="14" t="s">
        <v>81</v>
      </c>
      <c r="AY615" s="220" t="s">
        <v>179</v>
      </c>
    </row>
    <row r="616" spans="1:65" s="2" customFormat="1" ht="24.2" customHeight="1">
      <c r="A616" s="37"/>
      <c r="B616" s="38"/>
      <c r="C616" s="181" t="s">
        <v>616</v>
      </c>
      <c r="D616" s="181" t="s">
        <v>183</v>
      </c>
      <c r="E616" s="182" t="s">
        <v>910</v>
      </c>
      <c r="F616" s="183" t="s">
        <v>911</v>
      </c>
      <c r="G616" s="184" t="s">
        <v>204</v>
      </c>
      <c r="H616" s="185">
        <v>910</v>
      </c>
      <c r="I616" s="186"/>
      <c r="J616" s="187">
        <f>ROUND(I616*H616,2)</f>
        <v>0</v>
      </c>
      <c r="K616" s="183" t="s">
        <v>187</v>
      </c>
      <c r="L616" s="42"/>
      <c r="M616" s="188" t="s">
        <v>19</v>
      </c>
      <c r="N616" s="189" t="s">
        <v>45</v>
      </c>
      <c r="O616" s="67"/>
      <c r="P616" s="190">
        <f>O616*H616</f>
        <v>0</v>
      </c>
      <c r="Q616" s="190">
        <v>0.10095</v>
      </c>
      <c r="R616" s="190">
        <f>Q616*H616</f>
        <v>91.864499999999992</v>
      </c>
      <c r="S616" s="190">
        <v>0</v>
      </c>
      <c r="T616" s="19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92" t="s">
        <v>188</v>
      </c>
      <c r="AT616" s="192" t="s">
        <v>183</v>
      </c>
      <c r="AU616" s="192" t="s">
        <v>189</v>
      </c>
      <c r="AY616" s="20" t="s">
        <v>179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20" t="s">
        <v>81</v>
      </c>
      <c r="BK616" s="193">
        <f>ROUND(I616*H616,2)</f>
        <v>0</v>
      </c>
      <c r="BL616" s="20" t="s">
        <v>188</v>
      </c>
      <c r="BM616" s="192" t="s">
        <v>912</v>
      </c>
    </row>
    <row r="617" spans="1:65" s="2" customFormat="1">
      <c r="A617" s="37"/>
      <c r="B617" s="38"/>
      <c r="C617" s="39"/>
      <c r="D617" s="194" t="s">
        <v>190</v>
      </c>
      <c r="E617" s="39"/>
      <c r="F617" s="195" t="s">
        <v>913</v>
      </c>
      <c r="G617" s="39"/>
      <c r="H617" s="39"/>
      <c r="I617" s="196"/>
      <c r="J617" s="39"/>
      <c r="K617" s="39"/>
      <c r="L617" s="42"/>
      <c r="M617" s="197"/>
      <c r="N617" s="198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190</v>
      </c>
      <c r="AU617" s="20" t="s">
        <v>189</v>
      </c>
    </row>
    <row r="618" spans="1:65" s="13" customFormat="1">
      <c r="B618" s="199"/>
      <c r="C618" s="200"/>
      <c r="D618" s="201" t="s">
        <v>192</v>
      </c>
      <c r="E618" s="202" t="s">
        <v>19</v>
      </c>
      <c r="F618" s="203" t="s">
        <v>914</v>
      </c>
      <c r="G618" s="200"/>
      <c r="H618" s="202" t="s">
        <v>19</v>
      </c>
      <c r="I618" s="204"/>
      <c r="J618" s="200"/>
      <c r="K618" s="200"/>
      <c r="L618" s="205"/>
      <c r="M618" s="206"/>
      <c r="N618" s="207"/>
      <c r="O618" s="207"/>
      <c r="P618" s="207"/>
      <c r="Q618" s="207"/>
      <c r="R618" s="207"/>
      <c r="S618" s="207"/>
      <c r="T618" s="208"/>
      <c r="AT618" s="209" t="s">
        <v>192</v>
      </c>
      <c r="AU618" s="209" t="s">
        <v>189</v>
      </c>
      <c r="AV618" s="13" t="s">
        <v>81</v>
      </c>
      <c r="AW618" s="13" t="s">
        <v>35</v>
      </c>
      <c r="AX618" s="13" t="s">
        <v>74</v>
      </c>
      <c r="AY618" s="209" t="s">
        <v>179</v>
      </c>
    </row>
    <row r="619" spans="1:65" s="14" customFormat="1">
      <c r="B619" s="210"/>
      <c r="C619" s="211"/>
      <c r="D619" s="201" t="s">
        <v>192</v>
      </c>
      <c r="E619" s="212" t="s">
        <v>19</v>
      </c>
      <c r="F619" s="213" t="s">
        <v>915</v>
      </c>
      <c r="G619" s="211"/>
      <c r="H619" s="214">
        <v>910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192</v>
      </c>
      <c r="AU619" s="220" t="s">
        <v>189</v>
      </c>
      <c r="AV619" s="14" t="s">
        <v>14</v>
      </c>
      <c r="AW619" s="14" t="s">
        <v>35</v>
      </c>
      <c r="AX619" s="14" t="s">
        <v>74</v>
      </c>
      <c r="AY619" s="220" t="s">
        <v>179</v>
      </c>
    </row>
    <row r="620" spans="1:65" s="15" customFormat="1">
      <c r="B620" s="221"/>
      <c r="C620" s="222"/>
      <c r="D620" s="201" t="s">
        <v>192</v>
      </c>
      <c r="E620" s="223" t="s">
        <v>19</v>
      </c>
      <c r="F620" s="224" t="s">
        <v>201</v>
      </c>
      <c r="G620" s="222"/>
      <c r="H620" s="225">
        <v>910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192</v>
      </c>
      <c r="AU620" s="231" t="s">
        <v>189</v>
      </c>
      <c r="AV620" s="15" t="s">
        <v>188</v>
      </c>
      <c r="AW620" s="15" t="s">
        <v>35</v>
      </c>
      <c r="AX620" s="15" t="s">
        <v>81</v>
      </c>
      <c r="AY620" s="231" t="s">
        <v>179</v>
      </c>
    </row>
    <row r="621" spans="1:65" s="2" customFormat="1" ht="16.5" customHeight="1">
      <c r="A621" s="37"/>
      <c r="B621" s="38"/>
      <c r="C621" s="243" t="s">
        <v>369</v>
      </c>
      <c r="D621" s="243" t="s">
        <v>289</v>
      </c>
      <c r="E621" s="244" t="s">
        <v>916</v>
      </c>
      <c r="F621" s="245" t="s">
        <v>917</v>
      </c>
      <c r="G621" s="246" t="s">
        <v>204</v>
      </c>
      <c r="H621" s="247">
        <v>910</v>
      </c>
      <c r="I621" s="248"/>
      <c r="J621" s="249">
        <f>ROUND(I621*H621,2)</f>
        <v>0</v>
      </c>
      <c r="K621" s="245" t="s">
        <v>187</v>
      </c>
      <c r="L621" s="250"/>
      <c r="M621" s="251" t="s">
        <v>19</v>
      </c>
      <c r="N621" s="252" t="s">
        <v>45</v>
      </c>
      <c r="O621" s="67"/>
      <c r="P621" s="190">
        <f>O621*H621</f>
        <v>0</v>
      </c>
      <c r="Q621" s="190">
        <v>4.5999999999999999E-2</v>
      </c>
      <c r="R621" s="190">
        <f>Q621*H621</f>
        <v>41.86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217</v>
      </c>
      <c r="AT621" s="192" t="s">
        <v>289</v>
      </c>
      <c r="AU621" s="192" t="s">
        <v>189</v>
      </c>
      <c r="AY621" s="20" t="s">
        <v>179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81</v>
      </c>
      <c r="BK621" s="193">
        <f>ROUND(I621*H621,2)</f>
        <v>0</v>
      </c>
      <c r="BL621" s="20" t="s">
        <v>188</v>
      </c>
      <c r="BM621" s="192" t="s">
        <v>918</v>
      </c>
    </row>
    <row r="622" spans="1:65" s="2" customFormat="1" ht="16.5" customHeight="1">
      <c r="A622" s="37"/>
      <c r="B622" s="38"/>
      <c r="C622" s="181" t="s">
        <v>919</v>
      </c>
      <c r="D622" s="181" t="s">
        <v>183</v>
      </c>
      <c r="E622" s="182" t="s">
        <v>408</v>
      </c>
      <c r="F622" s="183" t="s">
        <v>409</v>
      </c>
      <c r="G622" s="184" t="s">
        <v>204</v>
      </c>
      <c r="H622" s="185">
        <v>19</v>
      </c>
      <c r="I622" s="186"/>
      <c r="J622" s="187">
        <f>ROUND(I622*H622,2)</f>
        <v>0</v>
      </c>
      <c r="K622" s="183" t="s">
        <v>187</v>
      </c>
      <c r="L622" s="42"/>
      <c r="M622" s="188" t="s">
        <v>19</v>
      </c>
      <c r="N622" s="189" t="s">
        <v>45</v>
      </c>
      <c r="O622" s="67"/>
      <c r="P622" s="190">
        <f>O622*H622</f>
        <v>0</v>
      </c>
      <c r="Q622" s="190">
        <v>0</v>
      </c>
      <c r="R622" s="190">
        <f>Q622*H622</f>
        <v>0</v>
      </c>
      <c r="S622" s="190">
        <v>0</v>
      </c>
      <c r="T622" s="191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92" t="s">
        <v>188</v>
      </c>
      <c r="AT622" s="192" t="s">
        <v>183</v>
      </c>
      <c r="AU622" s="192" t="s">
        <v>189</v>
      </c>
      <c r="AY622" s="20" t="s">
        <v>179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20" t="s">
        <v>81</v>
      </c>
      <c r="BK622" s="193">
        <f>ROUND(I622*H622,2)</f>
        <v>0</v>
      </c>
      <c r="BL622" s="20" t="s">
        <v>188</v>
      </c>
      <c r="BM622" s="192" t="s">
        <v>920</v>
      </c>
    </row>
    <row r="623" spans="1:65" s="2" customFormat="1">
      <c r="A623" s="37"/>
      <c r="B623" s="38"/>
      <c r="C623" s="39"/>
      <c r="D623" s="194" t="s">
        <v>190</v>
      </c>
      <c r="E623" s="39"/>
      <c r="F623" s="195" t="s">
        <v>411</v>
      </c>
      <c r="G623" s="39"/>
      <c r="H623" s="39"/>
      <c r="I623" s="196"/>
      <c r="J623" s="39"/>
      <c r="K623" s="39"/>
      <c r="L623" s="42"/>
      <c r="M623" s="197"/>
      <c r="N623" s="198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190</v>
      </c>
      <c r="AU623" s="20" t="s">
        <v>189</v>
      </c>
    </row>
    <row r="624" spans="1:65" s="2" customFormat="1" ht="16.5" customHeight="1">
      <c r="A624" s="37"/>
      <c r="B624" s="38"/>
      <c r="C624" s="181" t="s">
        <v>375</v>
      </c>
      <c r="D624" s="181" t="s">
        <v>183</v>
      </c>
      <c r="E624" s="182" t="s">
        <v>424</v>
      </c>
      <c r="F624" s="183" t="s">
        <v>425</v>
      </c>
      <c r="G624" s="184" t="s">
        <v>308</v>
      </c>
      <c r="H624" s="185">
        <v>15</v>
      </c>
      <c r="I624" s="186"/>
      <c r="J624" s="187">
        <f>ROUND(I624*H624,2)</f>
        <v>0</v>
      </c>
      <c r="K624" s="183" t="s">
        <v>187</v>
      </c>
      <c r="L624" s="42"/>
      <c r="M624" s="188" t="s">
        <v>19</v>
      </c>
      <c r="N624" s="189" t="s">
        <v>45</v>
      </c>
      <c r="O624" s="67"/>
      <c r="P624" s="190">
        <f>O624*H624</f>
        <v>0</v>
      </c>
      <c r="Q624" s="190">
        <v>6.9999999999999999E-4</v>
      </c>
      <c r="R624" s="190">
        <f>Q624*H624</f>
        <v>1.0500000000000001E-2</v>
      </c>
      <c r="S624" s="190">
        <v>0</v>
      </c>
      <c r="T624" s="191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92" t="s">
        <v>188</v>
      </c>
      <c r="AT624" s="192" t="s">
        <v>183</v>
      </c>
      <c r="AU624" s="192" t="s">
        <v>189</v>
      </c>
      <c r="AY624" s="20" t="s">
        <v>179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20" t="s">
        <v>81</v>
      </c>
      <c r="BK624" s="193">
        <f>ROUND(I624*H624,2)</f>
        <v>0</v>
      </c>
      <c r="BL624" s="20" t="s">
        <v>188</v>
      </c>
      <c r="BM624" s="192" t="s">
        <v>921</v>
      </c>
    </row>
    <row r="625" spans="1:65" s="2" customFormat="1">
      <c r="A625" s="37"/>
      <c r="B625" s="38"/>
      <c r="C625" s="39"/>
      <c r="D625" s="194" t="s">
        <v>190</v>
      </c>
      <c r="E625" s="39"/>
      <c r="F625" s="195" t="s">
        <v>427</v>
      </c>
      <c r="G625" s="39"/>
      <c r="H625" s="39"/>
      <c r="I625" s="196"/>
      <c r="J625" s="39"/>
      <c r="K625" s="39"/>
      <c r="L625" s="42"/>
      <c r="M625" s="197"/>
      <c r="N625" s="198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190</v>
      </c>
      <c r="AU625" s="20" t="s">
        <v>189</v>
      </c>
    </row>
    <row r="626" spans="1:65" s="2" customFormat="1" ht="16.5" customHeight="1">
      <c r="A626" s="37"/>
      <c r="B626" s="38"/>
      <c r="C626" s="243" t="s">
        <v>922</v>
      </c>
      <c r="D626" s="243" t="s">
        <v>289</v>
      </c>
      <c r="E626" s="244" t="s">
        <v>429</v>
      </c>
      <c r="F626" s="245" t="s">
        <v>430</v>
      </c>
      <c r="G626" s="246" t="s">
        <v>308</v>
      </c>
      <c r="H626" s="247">
        <v>3</v>
      </c>
      <c r="I626" s="248"/>
      <c r="J626" s="249">
        <f>ROUND(I626*H626,2)</f>
        <v>0</v>
      </c>
      <c r="K626" s="245" t="s">
        <v>187</v>
      </c>
      <c r="L626" s="250"/>
      <c r="M626" s="251" t="s">
        <v>19</v>
      </c>
      <c r="N626" s="252" t="s">
        <v>45</v>
      </c>
      <c r="O626" s="67"/>
      <c r="P626" s="190">
        <f>O626*H626</f>
        <v>0</v>
      </c>
      <c r="Q626" s="190">
        <v>2.5000000000000001E-3</v>
      </c>
      <c r="R626" s="190">
        <f>Q626*H626</f>
        <v>7.4999999999999997E-3</v>
      </c>
      <c r="S626" s="190">
        <v>0</v>
      </c>
      <c r="T626" s="191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92" t="s">
        <v>217</v>
      </c>
      <c r="AT626" s="192" t="s">
        <v>289</v>
      </c>
      <c r="AU626" s="192" t="s">
        <v>189</v>
      </c>
      <c r="AY626" s="20" t="s">
        <v>179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20" t="s">
        <v>81</v>
      </c>
      <c r="BK626" s="193">
        <f>ROUND(I626*H626,2)</f>
        <v>0</v>
      </c>
      <c r="BL626" s="20" t="s">
        <v>188</v>
      </c>
      <c r="BM626" s="192" t="s">
        <v>923</v>
      </c>
    </row>
    <row r="627" spans="1:65" s="13" customFormat="1">
      <c r="B627" s="199"/>
      <c r="C627" s="200"/>
      <c r="D627" s="201" t="s">
        <v>192</v>
      </c>
      <c r="E627" s="202" t="s">
        <v>19</v>
      </c>
      <c r="F627" s="203" t="s">
        <v>432</v>
      </c>
      <c r="G627" s="200"/>
      <c r="H627" s="202" t="s">
        <v>19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192</v>
      </c>
      <c r="AU627" s="209" t="s">
        <v>189</v>
      </c>
      <c r="AV627" s="13" t="s">
        <v>81</v>
      </c>
      <c r="AW627" s="13" t="s">
        <v>35</v>
      </c>
      <c r="AX627" s="13" t="s">
        <v>74</v>
      </c>
      <c r="AY627" s="209" t="s">
        <v>179</v>
      </c>
    </row>
    <row r="628" spans="1:65" s="14" customFormat="1">
      <c r="B628" s="210"/>
      <c r="C628" s="211"/>
      <c r="D628" s="201" t="s">
        <v>192</v>
      </c>
      <c r="E628" s="212" t="s">
        <v>19</v>
      </c>
      <c r="F628" s="213" t="s">
        <v>14</v>
      </c>
      <c r="G628" s="211"/>
      <c r="H628" s="214">
        <v>2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192</v>
      </c>
      <c r="AU628" s="220" t="s">
        <v>189</v>
      </c>
      <c r="AV628" s="14" t="s">
        <v>14</v>
      </c>
      <c r="AW628" s="14" t="s">
        <v>35</v>
      </c>
      <c r="AX628" s="14" t="s">
        <v>74</v>
      </c>
      <c r="AY628" s="220" t="s">
        <v>179</v>
      </c>
    </row>
    <row r="629" spans="1:65" s="13" customFormat="1">
      <c r="B629" s="199"/>
      <c r="C629" s="200"/>
      <c r="D629" s="201" t="s">
        <v>192</v>
      </c>
      <c r="E629" s="202" t="s">
        <v>19</v>
      </c>
      <c r="F629" s="203" t="s">
        <v>434</v>
      </c>
      <c r="G629" s="200"/>
      <c r="H629" s="202" t="s">
        <v>19</v>
      </c>
      <c r="I629" s="204"/>
      <c r="J629" s="200"/>
      <c r="K629" s="200"/>
      <c r="L629" s="205"/>
      <c r="M629" s="206"/>
      <c r="N629" s="207"/>
      <c r="O629" s="207"/>
      <c r="P629" s="207"/>
      <c r="Q629" s="207"/>
      <c r="R629" s="207"/>
      <c r="S629" s="207"/>
      <c r="T629" s="208"/>
      <c r="AT629" s="209" t="s">
        <v>192</v>
      </c>
      <c r="AU629" s="209" t="s">
        <v>189</v>
      </c>
      <c r="AV629" s="13" t="s">
        <v>81</v>
      </c>
      <c r="AW629" s="13" t="s">
        <v>35</v>
      </c>
      <c r="AX629" s="13" t="s">
        <v>74</v>
      </c>
      <c r="AY629" s="209" t="s">
        <v>179</v>
      </c>
    </row>
    <row r="630" spans="1:65" s="14" customFormat="1">
      <c r="B630" s="210"/>
      <c r="C630" s="211"/>
      <c r="D630" s="201" t="s">
        <v>192</v>
      </c>
      <c r="E630" s="212" t="s">
        <v>19</v>
      </c>
      <c r="F630" s="213" t="s">
        <v>81</v>
      </c>
      <c r="G630" s="211"/>
      <c r="H630" s="214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192</v>
      </c>
      <c r="AU630" s="220" t="s">
        <v>189</v>
      </c>
      <c r="AV630" s="14" t="s">
        <v>14</v>
      </c>
      <c r="AW630" s="14" t="s">
        <v>35</v>
      </c>
      <c r="AX630" s="14" t="s">
        <v>74</v>
      </c>
      <c r="AY630" s="220" t="s">
        <v>179</v>
      </c>
    </row>
    <row r="631" spans="1:65" s="15" customFormat="1">
      <c r="B631" s="221"/>
      <c r="C631" s="222"/>
      <c r="D631" s="201" t="s">
        <v>192</v>
      </c>
      <c r="E631" s="223" t="s">
        <v>19</v>
      </c>
      <c r="F631" s="224" t="s">
        <v>201</v>
      </c>
      <c r="G631" s="222"/>
      <c r="H631" s="225">
        <v>3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192</v>
      </c>
      <c r="AU631" s="231" t="s">
        <v>189</v>
      </c>
      <c r="AV631" s="15" t="s">
        <v>188</v>
      </c>
      <c r="AW631" s="15" t="s">
        <v>35</v>
      </c>
      <c r="AX631" s="15" t="s">
        <v>81</v>
      </c>
      <c r="AY631" s="231" t="s">
        <v>179</v>
      </c>
    </row>
    <row r="632" spans="1:65" s="2" customFormat="1" ht="16.5" customHeight="1">
      <c r="A632" s="37"/>
      <c r="B632" s="38"/>
      <c r="C632" s="243" t="s">
        <v>381</v>
      </c>
      <c r="D632" s="243" t="s">
        <v>289</v>
      </c>
      <c r="E632" s="244" t="s">
        <v>924</v>
      </c>
      <c r="F632" s="245" t="s">
        <v>925</v>
      </c>
      <c r="G632" s="246" t="s">
        <v>308</v>
      </c>
      <c r="H632" s="247">
        <v>2</v>
      </c>
      <c r="I632" s="248"/>
      <c r="J632" s="249">
        <f>ROUND(I632*H632,2)</f>
        <v>0</v>
      </c>
      <c r="K632" s="245" t="s">
        <v>187</v>
      </c>
      <c r="L632" s="250"/>
      <c r="M632" s="251" t="s">
        <v>19</v>
      </c>
      <c r="N632" s="252" t="s">
        <v>45</v>
      </c>
      <c r="O632" s="67"/>
      <c r="P632" s="190">
        <f>O632*H632</f>
        <v>0</v>
      </c>
      <c r="Q632" s="190">
        <v>4.0000000000000001E-3</v>
      </c>
      <c r="R632" s="190">
        <f>Q632*H632</f>
        <v>8.0000000000000002E-3</v>
      </c>
      <c r="S632" s="190">
        <v>0</v>
      </c>
      <c r="T632" s="191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92" t="s">
        <v>217</v>
      </c>
      <c r="AT632" s="192" t="s">
        <v>289</v>
      </c>
      <c r="AU632" s="192" t="s">
        <v>189</v>
      </c>
      <c r="AY632" s="20" t="s">
        <v>179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20" t="s">
        <v>81</v>
      </c>
      <c r="BK632" s="193">
        <f>ROUND(I632*H632,2)</f>
        <v>0</v>
      </c>
      <c r="BL632" s="20" t="s">
        <v>188</v>
      </c>
      <c r="BM632" s="192" t="s">
        <v>926</v>
      </c>
    </row>
    <row r="633" spans="1:65" s="13" customFormat="1">
      <c r="B633" s="199"/>
      <c r="C633" s="200"/>
      <c r="D633" s="201" t="s">
        <v>192</v>
      </c>
      <c r="E633" s="202" t="s">
        <v>19</v>
      </c>
      <c r="F633" s="203" t="s">
        <v>927</v>
      </c>
      <c r="G633" s="200"/>
      <c r="H633" s="202" t="s">
        <v>19</v>
      </c>
      <c r="I633" s="204"/>
      <c r="J633" s="200"/>
      <c r="K633" s="200"/>
      <c r="L633" s="205"/>
      <c r="M633" s="206"/>
      <c r="N633" s="207"/>
      <c r="O633" s="207"/>
      <c r="P633" s="207"/>
      <c r="Q633" s="207"/>
      <c r="R633" s="207"/>
      <c r="S633" s="207"/>
      <c r="T633" s="208"/>
      <c r="AT633" s="209" t="s">
        <v>192</v>
      </c>
      <c r="AU633" s="209" t="s">
        <v>189</v>
      </c>
      <c r="AV633" s="13" t="s">
        <v>81</v>
      </c>
      <c r="AW633" s="13" t="s">
        <v>35</v>
      </c>
      <c r="AX633" s="13" t="s">
        <v>74</v>
      </c>
      <c r="AY633" s="209" t="s">
        <v>179</v>
      </c>
    </row>
    <row r="634" spans="1:65" s="14" customFormat="1">
      <c r="B634" s="210"/>
      <c r="C634" s="211"/>
      <c r="D634" s="201" t="s">
        <v>192</v>
      </c>
      <c r="E634" s="212" t="s">
        <v>19</v>
      </c>
      <c r="F634" s="213" t="s">
        <v>14</v>
      </c>
      <c r="G634" s="211"/>
      <c r="H634" s="214">
        <v>2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192</v>
      </c>
      <c r="AU634" s="220" t="s">
        <v>189</v>
      </c>
      <c r="AV634" s="14" t="s">
        <v>14</v>
      </c>
      <c r="AW634" s="14" t="s">
        <v>35</v>
      </c>
      <c r="AX634" s="14" t="s">
        <v>74</v>
      </c>
      <c r="AY634" s="220" t="s">
        <v>179</v>
      </c>
    </row>
    <row r="635" spans="1:65" s="15" customFormat="1">
      <c r="B635" s="221"/>
      <c r="C635" s="222"/>
      <c r="D635" s="201" t="s">
        <v>192</v>
      </c>
      <c r="E635" s="223" t="s">
        <v>19</v>
      </c>
      <c r="F635" s="224" t="s">
        <v>201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192</v>
      </c>
      <c r="AU635" s="231" t="s">
        <v>189</v>
      </c>
      <c r="AV635" s="15" t="s">
        <v>188</v>
      </c>
      <c r="AW635" s="15" t="s">
        <v>35</v>
      </c>
      <c r="AX635" s="15" t="s">
        <v>81</v>
      </c>
      <c r="AY635" s="231" t="s">
        <v>179</v>
      </c>
    </row>
    <row r="636" spans="1:65" s="2" customFormat="1" ht="16.5" customHeight="1">
      <c r="A636" s="37"/>
      <c r="B636" s="38"/>
      <c r="C636" s="243" t="s">
        <v>928</v>
      </c>
      <c r="D636" s="243" t="s">
        <v>289</v>
      </c>
      <c r="E636" s="244" t="s">
        <v>654</v>
      </c>
      <c r="F636" s="245" t="s">
        <v>655</v>
      </c>
      <c r="G636" s="246" t="s">
        <v>308</v>
      </c>
      <c r="H636" s="247">
        <v>4</v>
      </c>
      <c r="I636" s="248"/>
      <c r="J636" s="249">
        <f>ROUND(I636*H636,2)</f>
        <v>0</v>
      </c>
      <c r="K636" s="245" t="s">
        <v>187</v>
      </c>
      <c r="L636" s="250"/>
      <c r="M636" s="251" t="s">
        <v>19</v>
      </c>
      <c r="N636" s="252" t="s">
        <v>45</v>
      </c>
      <c r="O636" s="67"/>
      <c r="P636" s="190">
        <f>O636*H636</f>
        <v>0</v>
      </c>
      <c r="Q636" s="190">
        <v>1.0999999999999999E-2</v>
      </c>
      <c r="R636" s="190">
        <f>Q636*H636</f>
        <v>4.3999999999999997E-2</v>
      </c>
      <c r="S636" s="190">
        <v>0</v>
      </c>
      <c r="T636" s="19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92" t="s">
        <v>217</v>
      </c>
      <c r="AT636" s="192" t="s">
        <v>289</v>
      </c>
      <c r="AU636" s="192" t="s">
        <v>189</v>
      </c>
      <c r="AY636" s="20" t="s">
        <v>179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20" t="s">
        <v>81</v>
      </c>
      <c r="BK636" s="193">
        <f>ROUND(I636*H636,2)</f>
        <v>0</v>
      </c>
      <c r="BL636" s="20" t="s">
        <v>188</v>
      </c>
      <c r="BM636" s="192" t="s">
        <v>929</v>
      </c>
    </row>
    <row r="637" spans="1:65" s="13" customFormat="1">
      <c r="B637" s="199"/>
      <c r="C637" s="200"/>
      <c r="D637" s="201" t="s">
        <v>192</v>
      </c>
      <c r="E637" s="202" t="s">
        <v>19</v>
      </c>
      <c r="F637" s="203" t="s">
        <v>657</v>
      </c>
      <c r="G637" s="200"/>
      <c r="H637" s="202" t="s">
        <v>19</v>
      </c>
      <c r="I637" s="204"/>
      <c r="J637" s="200"/>
      <c r="K637" s="200"/>
      <c r="L637" s="205"/>
      <c r="M637" s="206"/>
      <c r="N637" s="207"/>
      <c r="O637" s="207"/>
      <c r="P637" s="207"/>
      <c r="Q637" s="207"/>
      <c r="R637" s="207"/>
      <c r="S637" s="207"/>
      <c r="T637" s="208"/>
      <c r="AT637" s="209" t="s">
        <v>192</v>
      </c>
      <c r="AU637" s="209" t="s">
        <v>189</v>
      </c>
      <c r="AV637" s="13" t="s">
        <v>81</v>
      </c>
      <c r="AW637" s="13" t="s">
        <v>35</v>
      </c>
      <c r="AX637" s="13" t="s">
        <v>74</v>
      </c>
      <c r="AY637" s="209" t="s">
        <v>179</v>
      </c>
    </row>
    <row r="638" spans="1:65" s="14" customFormat="1">
      <c r="B638" s="210"/>
      <c r="C638" s="211"/>
      <c r="D638" s="201" t="s">
        <v>192</v>
      </c>
      <c r="E638" s="212" t="s">
        <v>19</v>
      </c>
      <c r="F638" s="213" t="s">
        <v>441</v>
      </c>
      <c r="G638" s="211"/>
      <c r="H638" s="214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192</v>
      </c>
      <c r="AU638" s="220" t="s">
        <v>189</v>
      </c>
      <c r="AV638" s="14" t="s">
        <v>14</v>
      </c>
      <c r="AW638" s="14" t="s">
        <v>35</v>
      </c>
      <c r="AX638" s="14" t="s">
        <v>74</v>
      </c>
      <c r="AY638" s="220" t="s">
        <v>179</v>
      </c>
    </row>
    <row r="639" spans="1:65" s="13" customFormat="1">
      <c r="B639" s="199"/>
      <c r="C639" s="200"/>
      <c r="D639" s="201" t="s">
        <v>192</v>
      </c>
      <c r="E639" s="202" t="s">
        <v>19</v>
      </c>
      <c r="F639" s="203" t="s">
        <v>930</v>
      </c>
      <c r="G639" s="200"/>
      <c r="H639" s="202" t="s">
        <v>19</v>
      </c>
      <c r="I639" s="204"/>
      <c r="J639" s="200"/>
      <c r="K639" s="200"/>
      <c r="L639" s="205"/>
      <c r="M639" s="206"/>
      <c r="N639" s="207"/>
      <c r="O639" s="207"/>
      <c r="P639" s="207"/>
      <c r="Q639" s="207"/>
      <c r="R639" s="207"/>
      <c r="S639" s="207"/>
      <c r="T639" s="208"/>
      <c r="AT639" s="209" t="s">
        <v>192</v>
      </c>
      <c r="AU639" s="209" t="s">
        <v>189</v>
      </c>
      <c r="AV639" s="13" t="s">
        <v>81</v>
      </c>
      <c r="AW639" s="13" t="s">
        <v>35</v>
      </c>
      <c r="AX639" s="13" t="s">
        <v>74</v>
      </c>
      <c r="AY639" s="209" t="s">
        <v>179</v>
      </c>
    </row>
    <row r="640" spans="1:65" s="14" customFormat="1">
      <c r="B640" s="210"/>
      <c r="C640" s="211"/>
      <c r="D640" s="201" t="s">
        <v>192</v>
      </c>
      <c r="E640" s="212" t="s">
        <v>19</v>
      </c>
      <c r="F640" s="213" t="s">
        <v>441</v>
      </c>
      <c r="G640" s="211"/>
      <c r="H640" s="214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192</v>
      </c>
      <c r="AU640" s="220" t="s">
        <v>189</v>
      </c>
      <c r="AV640" s="14" t="s">
        <v>14</v>
      </c>
      <c r="AW640" s="14" t="s">
        <v>35</v>
      </c>
      <c r="AX640" s="14" t="s">
        <v>74</v>
      </c>
      <c r="AY640" s="220" t="s">
        <v>179</v>
      </c>
    </row>
    <row r="641" spans="1:65" s="15" customFormat="1">
      <c r="B641" s="221"/>
      <c r="C641" s="222"/>
      <c r="D641" s="201" t="s">
        <v>192</v>
      </c>
      <c r="E641" s="223" t="s">
        <v>19</v>
      </c>
      <c r="F641" s="224" t="s">
        <v>201</v>
      </c>
      <c r="G641" s="222"/>
      <c r="H641" s="225">
        <v>2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AT641" s="231" t="s">
        <v>192</v>
      </c>
      <c r="AU641" s="231" t="s">
        <v>189</v>
      </c>
      <c r="AV641" s="15" t="s">
        <v>188</v>
      </c>
      <c r="AW641" s="15" t="s">
        <v>35</v>
      </c>
      <c r="AX641" s="15" t="s">
        <v>74</v>
      </c>
      <c r="AY641" s="231" t="s">
        <v>179</v>
      </c>
    </row>
    <row r="642" spans="1:65" s="14" customFormat="1">
      <c r="B642" s="210"/>
      <c r="C642" s="211"/>
      <c r="D642" s="201" t="s">
        <v>192</v>
      </c>
      <c r="E642" s="212" t="s">
        <v>19</v>
      </c>
      <c r="F642" s="213" t="s">
        <v>931</v>
      </c>
      <c r="G642" s="211"/>
      <c r="H642" s="214">
        <v>4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192</v>
      </c>
      <c r="AU642" s="220" t="s">
        <v>189</v>
      </c>
      <c r="AV642" s="14" t="s">
        <v>14</v>
      </c>
      <c r="AW642" s="14" t="s">
        <v>35</v>
      </c>
      <c r="AX642" s="14" t="s">
        <v>81</v>
      </c>
      <c r="AY642" s="220" t="s">
        <v>179</v>
      </c>
    </row>
    <row r="643" spans="1:65" s="2" customFormat="1" ht="16.5" customHeight="1">
      <c r="A643" s="37"/>
      <c r="B643" s="38"/>
      <c r="C643" s="243" t="s">
        <v>364</v>
      </c>
      <c r="D643" s="243" t="s">
        <v>289</v>
      </c>
      <c r="E643" s="244" t="s">
        <v>435</v>
      </c>
      <c r="F643" s="245" t="s">
        <v>436</v>
      </c>
      <c r="G643" s="246" t="s">
        <v>308</v>
      </c>
      <c r="H643" s="247">
        <v>6</v>
      </c>
      <c r="I643" s="248"/>
      <c r="J643" s="249">
        <f>ROUND(I643*H643,2)</f>
        <v>0</v>
      </c>
      <c r="K643" s="245" t="s">
        <v>187</v>
      </c>
      <c r="L643" s="250"/>
      <c r="M643" s="251" t="s">
        <v>19</v>
      </c>
      <c r="N643" s="252" t="s">
        <v>45</v>
      </c>
      <c r="O643" s="67"/>
      <c r="P643" s="190">
        <f>O643*H643</f>
        <v>0</v>
      </c>
      <c r="Q643" s="190">
        <v>5.0000000000000001E-4</v>
      </c>
      <c r="R643" s="190">
        <f>Q643*H643</f>
        <v>3.0000000000000001E-3</v>
      </c>
      <c r="S643" s="190">
        <v>0</v>
      </c>
      <c r="T643" s="191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92" t="s">
        <v>217</v>
      </c>
      <c r="AT643" s="192" t="s">
        <v>289</v>
      </c>
      <c r="AU643" s="192" t="s">
        <v>189</v>
      </c>
      <c r="AY643" s="20" t="s">
        <v>179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0" t="s">
        <v>81</v>
      </c>
      <c r="BK643" s="193">
        <f>ROUND(I643*H643,2)</f>
        <v>0</v>
      </c>
      <c r="BL643" s="20" t="s">
        <v>188</v>
      </c>
      <c r="BM643" s="192" t="s">
        <v>932</v>
      </c>
    </row>
    <row r="644" spans="1:65" s="13" customFormat="1">
      <c r="B644" s="199"/>
      <c r="C644" s="200"/>
      <c r="D644" s="201" t="s">
        <v>192</v>
      </c>
      <c r="E644" s="202" t="s">
        <v>19</v>
      </c>
      <c r="F644" s="203" t="s">
        <v>438</v>
      </c>
      <c r="G644" s="200"/>
      <c r="H644" s="202" t="s">
        <v>19</v>
      </c>
      <c r="I644" s="204"/>
      <c r="J644" s="200"/>
      <c r="K644" s="200"/>
      <c r="L644" s="205"/>
      <c r="M644" s="206"/>
      <c r="N644" s="207"/>
      <c r="O644" s="207"/>
      <c r="P644" s="207"/>
      <c r="Q644" s="207"/>
      <c r="R644" s="207"/>
      <c r="S644" s="207"/>
      <c r="T644" s="208"/>
      <c r="AT644" s="209" t="s">
        <v>192</v>
      </c>
      <c r="AU644" s="209" t="s">
        <v>189</v>
      </c>
      <c r="AV644" s="13" t="s">
        <v>81</v>
      </c>
      <c r="AW644" s="13" t="s">
        <v>35</v>
      </c>
      <c r="AX644" s="13" t="s">
        <v>74</v>
      </c>
      <c r="AY644" s="209" t="s">
        <v>179</v>
      </c>
    </row>
    <row r="645" spans="1:65" s="14" customFormat="1">
      <c r="B645" s="210"/>
      <c r="C645" s="211"/>
      <c r="D645" s="201" t="s">
        <v>192</v>
      </c>
      <c r="E645" s="212" t="s">
        <v>19</v>
      </c>
      <c r="F645" s="213" t="s">
        <v>189</v>
      </c>
      <c r="G645" s="211"/>
      <c r="H645" s="214">
        <v>3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192</v>
      </c>
      <c r="AU645" s="220" t="s">
        <v>189</v>
      </c>
      <c r="AV645" s="14" t="s">
        <v>14</v>
      </c>
      <c r="AW645" s="14" t="s">
        <v>35</v>
      </c>
      <c r="AX645" s="14" t="s">
        <v>74</v>
      </c>
      <c r="AY645" s="220" t="s">
        <v>179</v>
      </c>
    </row>
    <row r="646" spans="1:65" s="13" customFormat="1">
      <c r="B646" s="199"/>
      <c r="C646" s="200"/>
      <c r="D646" s="201" t="s">
        <v>192</v>
      </c>
      <c r="E646" s="202" t="s">
        <v>19</v>
      </c>
      <c r="F646" s="203" t="s">
        <v>653</v>
      </c>
      <c r="G646" s="200"/>
      <c r="H646" s="202" t="s">
        <v>19</v>
      </c>
      <c r="I646" s="204"/>
      <c r="J646" s="200"/>
      <c r="K646" s="200"/>
      <c r="L646" s="205"/>
      <c r="M646" s="206"/>
      <c r="N646" s="207"/>
      <c r="O646" s="207"/>
      <c r="P646" s="207"/>
      <c r="Q646" s="207"/>
      <c r="R646" s="207"/>
      <c r="S646" s="207"/>
      <c r="T646" s="208"/>
      <c r="AT646" s="209" t="s">
        <v>192</v>
      </c>
      <c r="AU646" s="209" t="s">
        <v>189</v>
      </c>
      <c r="AV646" s="13" t="s">
        <v>81</v>
      </c>
      <c r="AW646" s="13" t="s">
        <v>35</v>
      </c>
      <c r="AX646" s="13" t="s">
        <v>74</v>
      </c>
      <c r="AY646" s="209" t="s">
        <v>179</v>
      </c>
    </row>
    <row r="647" spans="1:65" s="14" customFormat="1">
      <c r="B647" s="210"/>
      <c r="C647" s="211"/>
      <c r="D647" s="201" t="s">
        <v>192</v>
      </c>
      <c r="E647" s="212" t="s">
        <v>19</v>
      </c>
      <c r="F647" s="213" t="s">
        <v>81</v>
      </c>
      <c r="G647" s="211"/>
      <c r="H647" s="214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192</v>
      </c>
      <c r="AU647" s="220" t="s">
        <v>189</v>
      </c>
      <c r="AV647" s="14" t="s">
        <v>14</v>
      </c>
      <c r="AW647" s="14" t="s">
        <v>35</v>
      </c>
      <c r="AX647" s="14" t="s">
        <v>74</v>
      </c>
      <c r="AY647" s="220" t="s">
        <v>179</v>
      </c>
    </row>
    <row r="648" spans="1:65" s="13" customFormat="1">
      <c r="B648" s="199"/>
      <c r="C648" s="200"/>
      <c r="D648" s="201" t="s">
        <v>192</v>
      </c>
      <c r="E648" s="202" t="s">
        <v>19</v>
      </c>
      <c r="F648" s="203" t="s">
        <v>440</v>
      </c>
      <c r="G648" s="200"/>
      <c r="H648" s="202" t="s">
        <v>19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192</v>
      </c>
      <c r="AU648" s="209" t="s">
        <v>189</v>
      </c>
      <c r="AV648" s="13" t="s">
        <v>81</v>
      </c>
      <c r="AW648" s="13" t="s">
        <v>35</v>
      </c>
      <c r="AX648" s="13" t="s">
        <v>74</v>
      </c>
      <c r="AY648" s="209" t="s">
        <v>179</v>
      </c>
    </row>
    <row r="649" spans="1:65" s="14" customFormat="1">
      <c r="B649" s="210"/>
      <c r="C649" s="211"/>
      <c r="D649" s="201" t="s">
        <v>192</v>
      </c>
      <c r="E649" s="212" t="s">
        <v>19</v>
      </c>
      <c r="F649" s="213" t="s">
        <v>14</v>
      </c>
      <c r="G649" s="211"/>
      <c r="H649" s="214">
        <v>2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192</v>
      </c>
      <c r="AU649" s="220" t="s">
        <v>189</v>
      </c>
      <c r="AV649" s="14" t="s">
        <v>14</v>
      </c>
      <c r="AW649" s="14" t="s">
        <v>35</v>
      </c>
      <c r="AX649" s="14" t="s">
        <v>74</v>
      </c>
      <c r="AY649" s="220" t="s">
        <v>179</v>
      </c>
    </row>
    <row r="650" spans="1:65" s="15" customFormat="1">
      <c r="B650" s="221"/>
      <c r="C650" s="222"/>
      <c r="D650" s="201" t="s">
        <v>192</v>
      </c>
      <c r="E650" s="223" t="s">
        <v>19</v>
      </c>
      <c r="F650" s="224" t="s">
        <v>201</v>
      </c>
      <c r="G650" s="222"/>
      <c r="H650" s="225">
        <v>6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192</v>
      </c>
      <c r="AU650" s="231" t="s">
        <v>189</v>
      </c>
      <c r="AV650" s="15" t="s">
        <v>188</v>
      </c>
      <c r="AW650" s="15" t="s">
        <v>35</v>
      </c>
      <c r="AX650" s="15" t="s">
        <v>81</v>
      </c>
      <c r="AY650" s="231" t="s">
        <v>179</v>
      </c>
    </row>
    <row r="651" spans="1:65" s="2" customFormat="1" ht="16.5" customHeight="1">
      <c r="A651" s="37"/>
      <c r="B651" s="38"/>
      <c r="C651" s="181" t="s">
        <v>933</v>
      </c>
      <c r="D651" s="181" t="s">
        <v>183</v>
      </c>
      <c r="E651" s="182" t="s">
        <v>443</v>
      </c>
      <c r="F651" s="183" t="s">
        <v>444</v>
      </c>
      <c r="G651" s="184" t="s">
        <v>308</v>
      </c>
      <c r="H651" s="185">
        <v>14</v>
      </c>
      <c r="I651" s="186"/>
      <c r="J651" s="187">
        <f>ROUND(I651*H651,2)</f>
        <v>0</v>
      </c>
      <c r="K651" s="183" t="s">
        <v>187</v>
      </c>
      <c r="L651" s="42"/>
      <c r="M651" s="188" t="s">
        <v>19</v>
      </c>
      <c r="N651" s="189" t="s">
        <v>45</v>
      </c>
      <c r="O651" s="67"/>
      <c r="P651" s="190">
        <f>O651*H651</f>
        <v>0</v>
      </c>
      <c r="Q651" s="190">
        <v>0.11241</v>
      </c>
      <c r="R651" s="190">
        <f>Q651*H651</f>
        <v>1.5737399999999999</v>
      </c>
      <c r="S651" s="190">
        <v>0</v>
      </c>
      <c r="T651" s="191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2" t="s">
        <v>188</v>
      </c>
      <c r="AT651" s="192" t="s">
        <v>183</v>
      </c>
      <c r="AU651" s="192" t="s">
        <v>189</v>
      </c>
      <c r="AY651" s="20" t="s">
        <v>179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0" t="s">
        <v>81</v>
      </c>
      <c r="BK651" s="193">
        <f>ROUND(I651*H651,2)</f>
        <v>0</v>
      </c>
      <c r="BL651" s="20" t="s">
        <v>188</v>
      </c>
      <c r="BM651" s="192" t="s">
        <v>934</v>
      </c>
    </row>
    <row r="652" spans="1:65" s="2" customFormat="1">
      <c r="A652" s="37"/>
      <c r="B652" s="38"/>
      <c r="C652" s="39"/>
      <c r="D652" s="194" t="s">
        <v>190</v>
      </c>
      <c r="E652" s="39"/>
      <c r="F652" s="195" t="s">
        <v>446</v>
      </c>
      <c r="G652" s="39"/>
      <c r="H652" s="39"/>
      <c r="I652" s="196"/>
      <c r="J652" s="39"/>
      <c r="K652" s="39"/>
      <c r="L652" s="42"/>
      <c r="M652" s="197"/>
      <c r="N652" s="198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190</v>
      </c>
      <c r="AU652" s="20" t="s">
        <v>189</v>
      </c>
    </row>
    <row r="653" spans="1:65" s="2" customFormat="1" ht="16.5" customHeight="1">
      <c r="A653" s="37"/>
      <c r="B653" s="38"/>
      <c r="C653" s="243" t="s">
        <v>387</v>
      </c>
      <c r="D653" s="243" t="s">
        <v>289</v>
      </c>
      <c r="E653" s="244" t="s">
        <v>447</v>
      </c>
      <c r="F653" s="245" t="s">
        <v>448</v>
      </c>
      <c r="G653" s="246" t="s">
        <v>308</v>
      </c>
      <c r="H653" s="247">
        <v>14</v>
      </c>
      <c r="I653" s="248"/>
      <c r="J653" s="249">
        <f>ROUND(I653*H653,2)</f>
        <v>0</v>
      </c>
      <c r="K653" s="245" t="s">
        <v>187</v>
      </c>
      <c r="L653" s="250"/>
      <c r="M653" s="251" t="s">
        <v>19</v>
      </c>
      <c r="N653" s="252" t="s">
        <v>45</v>
      </c>
      <c r="O653" s="67"/>
      <c r="P653" s="190">
        <f>O653*H653</f>
        <v>0</v>
      </c>
      <c r="Q653" s="190">
        <v>6.1000000000000004E-3</v>
      </c>
      <c r="R653" s="190">
        <f>Q653*H653</f>
        <v>8.5400000000000004E-2</v>
      </c>
      <c r="S653" s="190">
        <v>0</v>
      </c>
      <c r="T653" s="191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2" t="s">
        <v>217</v>
      </c>
      <c r="AT653" s="192" t="s">
        <v>289</v>
      </c>
      <c r="AU653" s="192" t="s">
        <v>189</v>
      </c>
      <c r="AY653" s="20" t="s">
        <v>179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20" t="s">
        <v>81</v>
      </c>
      <c r="BK653" s="193">
        <f>ROUND(I653*H653,2)</f>
        <v>0</v>
      </c>
      <c r="BL653" s="20" t="s">
        <v>188</v>
      </c>
      <c r="BM653" s="192" t="s">
        <v>935</v>
      </c>
    </row>
    <row r="654" spans="1:65" s="14" customFormat="1">
      <c r="B654" s="210"/>
      <c r="C654" s="211"/>
      <c r="D654" s="201" t="s">
        <v>192</v>
      </c>
      <c r="E654" s="212" t="s">
        <v>19</v>
      </c>
      <c r="F654" s="213" t="s">
        <v>936</v>
      </c>
      <c r="G654" s="211"/>
      <c r="H654" s="214">
        <v>14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192</v>
      </c>
      <c r="AU654" s="220" t="s">
        <v>189</v>
      </c>
      <c r="AV654" s="14" t="s">
        <v>14</v>
      </c>
      <c r="AW654" s="14" t="s">
        <v>35</v>
      </c>
      <c r="AX654" s="14" t="s">
        <v>74</v>
      </c>
      <c r="AY654" s="220" t="s">
        <v>179</v>
      </c>
    </row>
    <row r="655" spans="1:65" s="15" customFormat="1">
      <c r="B655" s="221"/>
      <c r="C655" s="222"/>
      <c r="D655" s="201" t="s">
        <v>192</v>
      </c>
      <c r="E655" s="223" t="s">
        <v>19</v>
      </c>
      <c r="F655" s="224" t="s">
        <v>201</v>
      </c>
      <c r="G655" s="222"/>
      <c r="H655" s="225">
        <v>14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192</v>
      </c>
      <c r="AU655" s="231" t="s">
        <v>189</v>
      </c>
      <c r="AV655" s="15" t="s">
        <v>188</v>
      </c>
      <c r="AW655" s="15" t="s">
        <v>35</v>
      </c>
      <c r="AX655" s="15" t="s">
        <v>81</v>
      </c>
      <c r="AY655" s="231" t="s">
        <v>179</v>
      </c>
    </row>
    <row r="656" spans="1:65" s="2" customFormat="1" ht="16.5" customHeight="1">
      <c r="A656" s="37"/>
      <c r="B656" s="38"/>
      <c r="C656" s="181" t="s">
        <v>937</v>
      </c>
      <c r="D656" s="181" t="s">
        <v>183</v>
      </c>
      <c r="E656" s="182" t="s">
        <v>648</v>
      </c>
      <c r="F656" s="183" t="s">
        <v>649</v>
      </c>
      <c r="G656" s="184" t="s">
        <v>308</v>
      </c>
      <c r="H656" s="185">
        <v>3</v>
      </c>
      <c r="I656" s="186"/>
      <c r="J656" s="187">
        <f>ROUND(I656*H656,2)</f>
        <v>0</v>
      </c>
      <c r="K656" s="183" t="s">
        <v>187</v>
      </c>
      <c r="L656" s="42"/>
      <c r="M656" s="188" t="s">
        <v>19</v>
      </c>
      <c r="N656" s="189" t="s">
        <v>45</v>
      </c>
      <c r="O656" s="67"/>
      <c r="P656" s="190">
        <f>O656*H656</f>
        <v>0</v>
      </c>
      <c r="Q656" s="190">
        <v>0.10931</v>
      </c>
      <c r="R656" s="190">
        <f>Q656*H656</f>
        <v>0.32793</v>
      </c>
      <c r="S656" s="190">
        <v>0</v>
      </c>
      <c r="T656" s="191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92" t="s">
        <v>188</v>
      </c>
      <c r="AT656" s="192" t="s">
        <v>183</v>
      </c>
      <c r="AU656" s="192" t="s">
        <v>189</v>
      </c>
      <c r="AY656" s="20" t="s">
        <v>179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20" t="s">
        <v>81</v>
      </c>
      <c r="BK656" s="193">
        <f>ROUND(I656*H656,2)</f>
        <v>0</v>
      </c>
      <c r="BL656" s="20" t="s">
        <v>188</v>
      </c>
      <c r="BM656" s="192" t="s">
        <v>938</v>
      </c>
    </row>
    <row r="657" spans="1:65" s="2" customFormat="1">
      <c r="A657" s="37"/>
      <c r="B657" s="38"/>
      <c r="C657" s="39"/>
      <c r="D657" s="194" t="s">
        <v>190</v>
      </c>
      <c r="E657" s="39"/>
      <c r="F657" s="195" t="s">
        <v>650</v>
      </c>
      <c r="G657" s="39"/>
      <c r="H657" s="39"/>
      <c r="I657" s="196"/>
      <c r="J657" s="39"/>
      <c r="K657" s="39"/>
      <c r="L657" s="42"/>
      <c r="M657" s="197"/>
      <c r="N657" s="198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190</v>
      </c>
      <c r="AU657" s="20" t="s">
        <v>189</v>
      </c>
    </row>
    <row r="658" spans="1:65" s="2" customFormat="1" ht="16.5" customHeight="1">
      <c r="A658" s="37"/>
      <c r="B658" s="38"/>
      <c r="C658" s="243" t="s">
        <v>394</v>
      </c>
      <c r="D658" s="243" t="s">
        <v>289</v>
      </c>
      <c r="E658" s="244" t="s">
        <v>651</v>
      </c>
      <c r="F658" s="245" t="s">
        <v>652</v>
      </c>
      <c r="G658" s="246" t="s">
        <v>308</v>
      </c>
      <c r="H658" s="247">
        <v>3</v>
      </c>
      <c r="I658" s="248"/>
      <c r="J658" s="249">
        <f>ROUND(I658*H658,2)</f>
        <v>0</v>
      </c>
      <c r="K658" s="245" t="s">
        <v>187</v>
      </c>
      <c r="L658" s="250"/>
      <c r="M658" s="251" t="s">
        <v>19</v>
      </c>
      <c r="N658" s="252" t="s">
        <v>45</v>
      </c>
      <c r="O658" s="67"/>
      <c r="P658" s="190">
        <f>O658*H658</f>
        <v>0</v>
      </c>
      <c r="Q658" s="190">
        <v>6.0000000000000001E-3</v>
      </c>
      <c r="R658" s="190">
        <f>Q658*H658</f>
        <v>1.8000000000000002E-2</v>
      </c>
      <c r="S658" s="190">
        <v>0</v>
      </c>
      <c r="T658" s="191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2" t="s">
        <v>217</v>
      </c>
      <c r="AT658" s="192" t="s">
        <v>289</v>
      </c>
      <c r="AU658" s="192" t="s">
        <v>189</v>
      </c>
      <c r="AY658" s="20" t="s">
        <v>179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20" t="s">
        <v>81</v>
      </c>
      <c r="BK658" s="193">
        <f>ROUND(I658*H658,2)</f>
        <v>0</v>
      </c>
      <c r="BL658" s="20" t="s">
        <v>188</v>
      </c>
      <c r="BM658" s="192" t="s">
        <v>939</v>
      </c>
    </row>
    <row r="659" spans="1:65" s="14" customFormat="1">
      <c r="B659" s="210"/>
      <c r="C659" s="211"/>
      <c r="D659" s="201" t="s">
        <v>192</v>
      </c>
      <c r="E659" s="212" t="s">
        <v>19</v>
      </c>
      <c r="F659" s="213" t="s">
        <v>433</v>
      </c>
      <c r="G659" s="211"/>
      <c r="H659" s="214">
        <v>3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192</v>
      </c>
      <c r="AU659" s="220" t="s">
        <v>189</v>
      </c>
      <c r="AV659" s="14" t="s">
        <v>14</v>
      </c>
      <c r="AW659" s="14" t="s">
        <v>35</v>
      </c>
      <c r="AX659" s="14" t="s">
        <v>74</v>
      </c>
      <c r="AY659" s="220" t="s">
        <v>179</v>
      </c>
    </row>
    <row r="660" spans="1:65" s="15" customFormat="1">
      <c r="B660" s="221"/>
      <c r="C660" s="222"/>
      <c r="D660" s="201" t="s">
        <v>192</v>
      </c>
      <c r="E660" s="223" t="s">
        <v>19</v>
      </c>
      <c r="F660" s="224" t="s">
        <v>201</v>
      </c>
      <c r="G660" s="222"/>
      <c r="H660" s="225">
        <v>3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192</v>
      </c>
      <c r="AU660" s="231" t="s">
        <v>189</v>
      </c>
      <c r="AV660" s="15" t="s">
        <v>188</v>
      </c>
      <c r="AW660" s="15" t="s">
        <v>35</v>
      </c>
      <c r="AX660" s="15" t="s">
        <v>81</v>
      </c>
      <c r="AY660" s="231" t="s">
        <v>179</v>
      </c>
    </row>
    <row r="661" spans="1:65" s="2" customFormat="1" ht="24.2" customHeight="1">
      <c r="A661" s="37"/>
      <c r="B661" s="38"/>
      <c r="C661" s="181" t="s">
        <v>940</v>
      </c>
      <c r="D661" s="181" t="s">
        <v>183</v>
      </c>
      <c r="E661" s="182" t="s">
        <v>941</v>
      </c>
      <c r="F661" s="183" t="s">
        <v>942</v>
      </c>
      <c r="G661" s="184" t="s">
        <v>186</v>
      </c>
      <c r="H661" s="185">
        <v>1.5</v>
      </c>
      <c r="I661" s="186"/>
      <c r="J661" s="187">
        <f>ROUND(I661*H661,2)</f>
        <v>0</v>
      </c>
      <c r="K661" s="183" t="s">
        <v>187</v>
      </c>
      <c r="L661" s="42"/>
      <c r="M661" s="188" t="s">
        <v>19</v>
      </c>
      <c r="N661" s="189" t="s">
        <v>45</v>
      </c>
      <c r="O661" s="67"/>
      <c r="P661" s="190">
        <f>O661*H661</f>
        <v>0</v>
      </c>
      <c r="Q661" s="190">
        <v>1.0000000000000001E-5</v>
      </c>
      <c r="R661" s="190">
        <f>Q661*H661</f>
        <v>1.5000000000000002E-5</v>
      </c>
      <c r="S661" s="190">
        <v>0</v>
      </c>
      <c r="T661" s="191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92" t="s">
        <v>188</v>
      </c>
      <c r="AT661" s="192" t="s">
        <v>183</v>
      </c>
      <c r="AU661" s="192" t="s">
        <v>189</v>
      </c>
      <c r="AY661" s="20" t="s">
        <v>179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20" t="s">
        <v>81</v>
      </c>
      <c r="BK661" s="193">
        <f>ROUND(I661*H661,2)</f>
        <v>0</v>
      </c>
      <c r="BL661" s="20" t="s">
        <v>188</v>
      </c>
      <c r="BM661" s="192" t="s">
        <v>943</v>
      </c>
    </row>
    <row r="662" spans="1:65" s="2" customFormat="1">
      <c r="A662" s="37"/>
      <c r="B662" s="38"/>
      <c r="C662" s="39"/>
      <c r="D662" s="194" t="s">
        <v>190</v>
      </c>
      <c r="E662" s="39"/>
      <c r="F662" s="195" t="s">
        <v>944</v>
      </c>
      <c r="G662" s="39"/>
      <c r="H662" s="39"/>
      <c r="I662" s="196"/>
      <c r="J662" s="39"/>
      <c r="K662" s="39"/>
      <c r="L662" s="42"/>
      <c r="M662" s="197"/>
      <c r="N662" s="198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190</v>
      </c>
      <c r="AU662" s="20" t="s">
        <v>189</v>
      </c>
    </row>
    <row r="663" spans="1:65" s="14" customFormat="1">
      <c r="B663" s="210"/>
      <c r="C663" s="211"/>
      <c r="D663" s="201" t="s">
        <v>192</v>
      </c>
      <c r="E663" s="212" t="s">
        <v>19</v>
      </c>
      <c r="F663" s="213" t="s">
        <v>945</v>
      </c>
      <c r="G663" s="211"/>
      <c r="H663" s="214">
        <v>1.5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192</v>
      </c>
      <c r="AU663" s="220" t="s">
        <v>189</v>
      </c>
      <c r="AV663" s="14" t="s">
        <v>14</v>
      </c>
      <c r="AW663" s="14" t="s">
        <v>35</v>
      </c>
      <c r="AX663" s="14" t="s">
        <v>74</v>
      </c>
      <c r="AY663" s="220" t="s">
        <v>179</v>
      </c>
    </row>
    <row r="664" spans="1:65" s="15" customFormat="1">
      <c r="B664" s="221"/>
      <c r="C664" s="222"/>
      <c r="D664" s="201" t="s">
        <v>192</v>
      </c>
      <c r="E664" s="223" t="s">
        <v>19</v>
      </c>
      <c r="F664" s="224" t="s">
        <v>201</v>
      </c>
      <c r="G664" s="222"/>
      <c r="H664" s="225">
        <v>1.5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192</v>
      </c>
      <c r="AU664" s="231" t="s">
        <v>189</v>
      </c>
      <c r="AV664" s="15" t="s">
        <v>188</v>
      </c>
      <c r="AW664" s="15" t="s">
        <v>35</v>
      </c>
      <c r="AX664" s="15" t="s">
        <v>81</v>
      </c>
      <c r="AY664" s="231" t="s">
        <v>179</v>
      </c>
    </row>
    <row r="665" spans="1:65" s="2" customFormat="1" ht="16.5" customHeight="1">
      <c r="A665" s="37"/>
      <c r="B665" s="38"/>
      <c r="C665" s="181" t="s">
        <v>403</v>
      </c>
      <c r="D665" s="181" t="s">
        <v>183</v>
      </c>
      <c r="E665" s="182" t="s">
        <v>946</v>
      </c>
      <c r="F665" s="183" t="s">
        <v>947</v>
      </c>
      <c r="G665" s="184" t="s">
        <v>186</v>
      </c>
      <c r="H665" s="185">
        <v>1.5</v>
      </c>
      <c r="I665" s="186"/>
      <c r="J665" s="187">
        <f>ROUND(I665*H665,2)</f>
        <v>0</v>
      </c>
      <c r="K665" s="183" t="s">
        <v>187</v>
      </c>
      <c r="L665" s="42"/>
      <c r="M665" s="188" t="s">
        <v>19</v>
      </c>
      <c r="N665" s="189" t="s">
        <v>45</v>
      </c>
      <c r="O665" s="67"/>
      <c r="P665" s="190">
        <f>O665*H665</f>
        <v>0</v>
      </c>
      <c r="Q665" s="190">
        <v>1.1999999999999999E-3</v>
      </c>
      <c r="R665" s="190">
        <f>Q665*H665</f>
        <v>1.8E-3</v>
      </c>
      <c r="S665" s="190">
        <v>0</v>
      </c>
      <c r="T665" s="191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92" t="s">
        <v>188</v>
      </c>
      <c r="AT665" s="192" t="s">
        <v>183</v>
      </c>
      <c r="AU665" s="192" t="s">
        <v>189</v>
      </c>
      <c r="AY665" s="20" t="s">
        <v>179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20" t="s">
        <v>81</v>
      </c>
      <c r="BK665" s="193">
        <f>ROUND(I665*H665,2)</f>
        <v>0</v>
      </c>
      <c r="BL665" s="20" t="s">
        <v>188</v>
      </c>
      <c r="BM665" s="192" t="s">
        <v>948</v>
      </c>
    </row>
    <row r="666" spans="1:65" s="2" customFormat="1">
      <c r="A666" s="37"/>
      <c r="B666" s="38"/>
      <c r="C666" s="39"/>
      <c r="D666" s="194" t="s">
        <v>190</v>
      </c>
      <c r="E666" s="39"/>
      <c r="F666" s="195" t="s">
        <v>949</v>
      </c>
      <c r="G666" s="39"/>
      <c r="H666" s="39"/>
      <c r="I666" s="196"/>
      <c r="J666" s="39"/>
      <c r="K666" s="39"/>
      <c r="L666" s="42"/>
      <c r="M666" s="197"/>
      <c r="N666" s="198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190</v>
      </c>
      <c r="AU666" s="20" t="s">
        <v>189</v>
      </c>
    </row>
    <row r="667" spans="1:65" s="14" customFormat="1">
      <c r="B667" s="210"/>
      <c r="C667" s="211"/>
      <c r="D667" s="201" t="s">
        <v>192</v>
      </c>
      <c r="E667" s="212" t="s">
        <v>19</v>
      </c>
      <c r="F667" s="213" t="s">
        <v>945</v>
      </c>
      <c r="G667" s="211"/>
      <c r="H667" s="214">
        <v>1.5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192</v>
      </c>
      <c r="AU667" s="220" t="s">
        <v>189</v>
      </c>
      <c r="AV667" s="14" t="s">
        <v>14</v>
      </c>
      <c r="AW667" s="14" t="s">
        <v>35</v>
      </c>
      <c r="AX667" s="14" t="s">
        <v>74</v>
      </c>
      <c r="AY667" s="220" t="s">
        <v>179</v>
      </c>
    </row>
    <row r="668" spans="1:65" s="15" customFormat="1">
      <c r="B668" s="221"/>
      <c r="C668" s="222"/>
      <c r="D668" s="201" t="s">
        <v>192</v>
      </c>
      <c r="E668" s="223" t="s">
        <v>19</v>
      </c>
      <c r="F668" s="224" t="s">
        <v>201</v>
      </c>
      <c r="G668" s="222"/>
      <c r="H668" s="225">
        <v>1.5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192</v>
      </c>
      <c r="AU668" s="231" t="s">
        <v>189</v>
      </c>
      <c r="AV668" s="15" t="s">
        <v>188</v>
      </c>
      <c r="AW668" s="15" t="s">
        <v>35</v>
      </c>
      <c r="AX668" s="15" t="s">
        <v>81</v>
      </c>
      <c r="AY668" s="231" t="s">
        <v>179</v>
      </c>
    </row>
    <row r="669" spans="1:65" s="2" customFormat="1" ht="24.2" customHeight="1">
      <c r="A669" s="37"/>
      <c r="B669" s="38"/>
      <c r="C669" s="181" t="s">
        <v>950</v>
      </c>
      <c r="D669" s="181" t="s">
        <v>183</v>
      </c>
      <c r="E669" s="182" t="s">
        <v>951</v>
      </c>
      <c r="F669" s="183" t="s">
        <v>952</v>
      </c>
      <c r="G669" s="184" t="s">
        <v>308</v>
      </c>
      <c r="H669" s="185">
        <v>7</v>
      </c>
      <c r="I669" s="186"/>
      <c r="J669" s="187">
        <f>ROUND(I669*H669,2)</f>
        <v>0</v>
      </c>
      <c r="K669" s="183" t="s">
        <v>187</v>
      </c>
      <c r="L669" s="42"/>
      <c r="M669" s="188" t="s">
        <v>19</v>
      </c>
      <c r="N669" s="189" t="s">
        <v>45</v>
      </c>
      <c r="O669" s="67"/>
      <c r="P669" s="190">
        <f>O669*H669</f>
        <v>0</v>
      </c>
      <c r="Q669" s="190">
        <v>5.8003900000000002</v>
      </c>
      <c r="R669" s="190">
        <f>Q669*H669</f>
        <v>40.602730000000001</v>
      </c>
      <c r="S669" s="190">
        <v>0</v>
      </c>
      <c r="T669" s="191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92" t="s">
        <v>188</v>
      </c>
      <c r="AT669" s="192" t="s">
        <v>183</v>
      </c>
      <c r="AU669" s="192" t="s">
        <v>189</v>
      </c>
      <c r="AY669" s="20" t="s">
        <v>179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20" t="s">
        <v>81</v>
      </c>
      <c r="BK669" s="193">
        <f>ROUND(I669*H669,2)</f>
        <v>0</v>
      </c>
      <c r="BL669" s="20" t="s">
        <v>188</v>
      </c>
      <c r="BM669" s="192" t="s">
        <v>953</v>
      </c>
    </row>
    <row r="670" spans="1:65" s="2" customFormat="1">
      <c r="A670" s="37"/>
      <c r="B670" s="38"/>
      <c r="C670" s="39"/>
      <c r="D670" s="194" t="s">
        <v>190</v>
      </c>
      <c r="E670" s="39"/>
      <c r="F670" s="195" t="s">
        <v>954</v>
      </c>
      <c r="G670" s="39"/>
      <c r="H670" s="39"/>
      <c r="I670" s="196"/>
      <c r="J670" s="39"/>
      <c r="K670" s="39"/>
      <c r="L670" s="42"/>
      <c r="M670" s="197"/>
      <c r="N670" s="198"/>
      <c r="O670" s="67"/>
      <c r="P670" s="67"/>
      <c r="Q670" s="67"/>
      <c r="R670" s="67"/>
      <c r="S670" s="67"/>
      <c r="T670" s="68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190</v>
      </c>
      <c r="AU670" s="20" t="s">
        <v>189</v>
      </c>
    </row>
    <row r="671" spans="1:65" s="2" customFormat="1" ht="19.5">
      <c r="A671" s="37"/>
      <c r="B671" s="38"/>
      <c r="C671" s="39"/>
      <c r="D671" s="201" t="s">
        <v>326</v>
      </c>
      <c r="E671" s="39"/>
      <c r="F671" s="253" t="s">
        <v>955</v>
      </c>
      <c r="G671" s="39"/>
      <c r="H671" s="39"/>
      <c r="I671" s="196"/>
      <c r="J671" s="39"/>
      <c r="K671" s="39"/>
      <c r="L671" s="42"/>
      <c r="M671" s="197"/>
      <c r="N671" s="198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326</v>
      </c>
      <c r="AU671" s="20" t="s">
        <v>189</v>
      </c>
    </row>
    <row r="672" spans="1:65" s="2" customFormat="1" ht="24.2" customHeight="1">
      <c r="A672" s="37"/>
      <c r="B672" s="38"/>
      <c r="C672" s="181" t="s">
        <v>410</v>
      </c>
      <c r="D672" s="181" t="s">
        <v>183</v>
      </c>
      <c r="E672" s="182" t="s">
        <v>956</v>
      </c>
      <c r="F672" s="183" t="s">
        <v>957</v>
      </c>
      <c r="G672" s="184" t="s">
        <v>308</v>
      </c>
      <c r="H672" s="185">
        <v>2</v>
      </c>
      <c r="I672" s="186"/>
      <c r="J672" s="187">
        <f>ROUND(I672*H672,2)</f>
        <v>0</v>
      </c>
      <c r="K672" s="183" t="s">
        <v>187</v>
      </c>
      <c r="L672" s="42"/>
      <c r="M672" s="188" t="s">
        <v>19</v>
      </c>
      <c r="N672" s="189" t="s">
        <v>45</v>
      </c>
      <c r="O672" s="67"/>
      <c r="P672" s="190">
        <f>O672*H672</f>
        <v>0</v>
      </c>
      <c r="Q672" s="190">
        <v>14.14974</v>
      </c>
      <c r="R672" s="190">
        <f>Q672*H672</f>
        <v>28.299479999999999</v>
      </c>
      <c r="S672" s="190">
        <v>0</v>
      </c>
      <c r="T672" s="191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92" t="s">
        <v>188</v>
      </c>
      <c r="AT672" s="192" t="s">
        <v>183</v>
      </c>
      <c r="AU672" s="192" t="s">
        <v>189</v>
      </c>
      <c r="AY672" s="20" t="s">
        <v>179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20" t="s">
        <v>81</v>
      </c>
      <c r="BK672" s="193">
        <f>ROUND(I672*H672,2)</f>
        <v>0</v>
      </c>
      <c r="BL672" s="20" t="s">
        <v>188</v>
      </c>
      <c r="BM672" s="192" t="s">
        <v>958</v>
      </c>
    </row>
    <row r="673" spans="1:65" s="2" customFormat="1">
      <c r="A673" s="37"/>
      <c r="B673" s="38"/>
      <c r="C673" s="39"/>
      <c r="D673" s="194" t="s">
        <v>190</v>
      </c>
      <c r="E673" s="39"/>
      <c r="F673" s="195" t="s">
        <v>959</v>
      </c>
      <c r="G673" s="39"/>
      <c r="H673" s="39"/>
      <c r="I673" s="196"/>
      <c r="J673" s="39"/>
      <c r="K673" s="39"/>
      <c r="L673" s="42"/>
      <c r="M673" s="197"/>
      <c r="N673" s="198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190</v>
      </c>
      <c r="AU673" s="20" t="s">
        <v>189</v>
      </c>
    </row>
    <row r="674" spans="1:65" s="2" customFormat="1" ht="19.5">
      <c r="A674" s="37"/>
      <c r="B674" s="38"/>
      <c r="C674" s="39"/>
      <c r="D674" s="201" t="s">
        <v>326</v>
      </c>
      <c r="E674" s="39"/>
      <c r="F674" s="253" t="s">
        <v>955</v>
      </c>
      <c r="G674" s="39"/>
      <c r="H674" s="39"/>
      <c r="I674" s="196"/>
      <c r="J674" s="39"/>
      <c r="K674" s="39"/>
      <c r="L674" s="42"/>
      <c r="M674" s="197"/>
      <c r="N674" s="198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326</v>
      </c>
      <c r="AU674" s="20" t="s">
        <v>189</v>
      </c>
    </row>
    <row r="675" spans="1:65" s="2" customFormat="1" ht="16.5" customHeight="1">
      <c r="A675" s="37"/>
      <c r="B675" s="38"/>
      <c r="C675" s="181" t="s">
        <v>960</v>
      </c>
      <c r="D675" s="181" t="s">
        <v>183</v>
      </c>
      <c r="E675" s="182" t="s">
        <v>961</v>
      </c>
      <c r="F675" s="183" t="s">
        <v>962</v>
      </c>
      <c r="G675" s="184" t="s">
        <v>204</v>
      </c>
      <c r="H675" s="185">
        <v>41.3</v>
      </c>
      <c r="I675" s="186"/>
      <c r="J675" s="187">
        <f>ROUND(I675*H675,2)</f>
        <v>0</v>
      </c>
      <c r="K675" s="183" t="s">
        <v>187</v>
      </c>
      <c r="L675" s="42"/>
      <c r="M675" s="188" t="s">
        <v>19</v>
      </c>
      <c r="N675" s="189" t="s">
        <v>45</v>
      </c>
      <c r="O675" s="67"/>
      <c r="P675" s="190">
        <f>O675*H675</f>
        <v>0</v>
      </c>
      <c r="Q675" s="190">
        <v>0.61348000000000003</v>
      </c>
      <c r="R675" s="190">
        <f>Q675*H675</f>
        <v>25.336724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188</v>
      </c>
      <c r="AT675" s="192" t="s">
        <v>183</v>
      </c>
      <c r="AU675" s="192" t="s">
        <v>189</v>
      </c>
      <c r="AY675" s="20" t="s">
        <v>179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81</v>
      </c>
      <c r="BK675" s="193">
        <f>ROUND(I675*H675,2)</f>
        <v>0</v>
      </c>
      <c r="BL675" s="20" t="s">
        <v>188</v>
      </c>
      <c r="BM675" s="192" t="s">
        <v>963</v>
      </c>
    </row>
    <row r="676" spans="1:65" s="2" customFormat="1">
      <c r="A676" s="37"/>
      <c r="B676" s="38"/>
      <c r="C676" s="39"/>
      <c r="D676" s="194" t="s">
        <v>190</v>
      </c>
      <c r="E676" s="39"/>
      <c r="F676" s="195" t="s">
        <v>964</v>
      </c>
      <c r="G676" s="39"/>
      <c r="H676" s="39"/>
      <c r="I676" s="196"/>
      <c r="J676" s="39"/>
      <c r="K676" s="39"/>
      <c r="L676" s="42"/>
      <c r="M676" s="197"/>
      <c r="N676" s="198"/>
      <c r="O676" s="67"/>
      <c r="P676" s="67"/>
      <c r="Q676" s="67"/>
      <c r="R676" s="67"/>
      <c r="S676" s="67"/>
      <c r="T676" s="68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T676" s="20" t="s">
        <v>190</v>
      </c>
      <c r="AU676" s="20" t="s">
        <v>189</v>
      </c>
    </row>
    <row r="677" spans="1:65" s="14" customFormat="1">
      <c r="B677" s="210"/>
      <c r="C677" s="211"/>
      <c r="D677" s="201" t="s">
        <v>192</v>
      </c>
      <c r="E677" s="212" t="s">
        <v>19</v>
      </c>
      <c r="F677" s="213" t="s">
        <v>965</v>
      </c>
      <c r="G677" s="211"/>
      <c r="H677" s="214">
        <v>41.3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192</v>
      </c>
      <c r="AU677" s="220" t="s">
        <v>189</v>
      </c>
      <c r="AV677" s="14" t="s">
        <v>14</v>
      </c>
      <c r="AW677" s="14" t="s">
        <v>35</v>
      </c>
      <c r="AX677" s="14" t="s">
        <v>74</v>
      </c>
      <c r="AY677" s="220" t="s">
        <v>179</v>
      </c>
    </row>
    <row r="678" spans="1:65" s="15" customFormat="1">
      <c r="B678" s="221"/>
      <c r="C678" s="222"/>
      <c r="D678" s="201" t="s">
        <v>192</v>
      </c>
      <c r="E678" s="223" t="s">
        <v>19</v>
      </c>
      <c r="F678" s="224" t="s">
        <v>201</v>
      </c>
      <c r="G678" s="222"/>
      <c r="H678" s="225">
        <v>41.3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192</v>
      </c>
      <c r="AU678" s="231" t="s">
        <v>189</v>
      </c>
      <c r="AV678" s="15" t="s">
        <v>188</v>
      </c>
      <c r="AW678" s="15" t="s">
        <v>35</v>
      </c>
      <c r="AX678" s="15" t="s">
        <v>81</v>
      </c>
      <c r="AY678" s="231" t="s">
        <v>179</v>
      </c>
    </row>
    <row r="679" spans="1:65" s="2" customFormat="1" ht="16.5" customHeight="1">
      <c r="A679" s="37"/>
      <c r="B679" s="38"/>
      <c r="C679" s="243" t="s">
        <v>415</v>
      </c>
      <c r="D679" s="243" t="s">
        <v>289</v>
      </c>
      <c r="E679" s="244" t="s">
        <v>966</v>
      </c>
      <c r="F679" s="245" t="s">
        <v>967</v>
      </c>
      <c r="G679" s="246" t="s">
        <v>204</v>
      </c>
      <c r="H679" s="247">
        <v>41.713000000000001</v>
      </c>
      <c r="I679" s="248"/>
      <c r="J679" s="249">
        <f>ROUND(I679*H679,2)</f>
        <v>0</v>
      </c>
      <c r="K679" s="245" t="s">
        <v>187</v>
      </c>
      <c r="L679" s="250"/>
      <c r="M679" s="251" t="s">
        <v>19</v>
      </c>
      <c r="N679" s="252" t="s">
        <v>45</v>
      </c>
      <c r="O679" s="67"/>
      <c r="P679" s="190">
        <f>O679*H679</f>
        <v>0</v>
      </c>
      <c r="Q679" s="190">
        <v>0.30399999999999999</v>
      </c>
      <c r="R679" s="190">
        <f>Q679*H679</f>
        <v>12.680752</v>
      </c>
      <c r="S679" s="190">
        <v>0</v>
      </c>
      <c r="T679" s="191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92" t="s">
        <v>217</v>
      </c>
      <c r="AT679" s="192" t="s">
        <v>289</v>
      </c>
      <c r="AU679" s="192" t="s">
        <v>189</v>
      </c>
      <c r="AY679" s="20" t="s">
        <v>179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0" t="s">
        <v>81</v>
      </c>
      <c r="BK679" s="193">
        <f>ROUND(I679*H679,2)</f>
        <v>0</v>
      </c>
      <c r="BL679" s="20" t="s">
        <v>188</v>
      </c>
      <c r="BM679" s="192" t="s">
        <v>968</v>
      </c>
    </row>
    <row r="680" spans="1:65" s="14" customFormat="1">
      <c r="B680" s="210"/>
      <c r="C680" s="211"/>
      <c r="D680" s="201" t="s">
        <v>192</v>
      </c>
      <c r="E680" s="212" t="s">
        <v>19</v>
      </c>
      <c r="F680" s="213" t="s">
        <v>969</v>
      </c>
      <c r="G680" s="211"/>
      <c r="H680" s="214">
        <v>41.713000000000001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192</v>
      </c>
      <c r="AU680" s="220" t="s">
        <v>189</v>
      </c>
      <c r="AV680" s="14" t="s">
        <v>14</v>
      </c>
      <c r="AW680" s="14" t="s">
        <v>35</v>
      </c>
      <c r="AX680" s="14" t="s">
        <v>74</v>
      </c>
      <c r="AY680" s="220" t="s">
        <v>179</v>
      </c>
    </row>
    <row r="681" spans="1:65" s="15" customFormat="1">
      <c r="B681" s="221"/>
      <c r="C681" s="222"/>
      <c r="D681" s="201" t="s">
        <v>192</v>
      </c>
      <c r="E681" s="223" t="s">
        <v>19</v>
      </c>
      <c r="F681" s="224" t="s">
        <v>201</v>
      </c>
      <c r="G681" s="222"/>
      <c r="H681" s="225">
        <v>41.713000000000001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192</v>
      </c>
      <c r="AU681" s="231" t="s">
        <v>189</v>
      </c>
      <c r="AV681" s="15" t="s">
        <v>188</v>
      </c>
      <c r="AW681" s="15" t="s">
        <v>35</v>
      </c>
      <c r="AX681" s="15" t="s">
        <v>81</v>
      </c>
      <c r="AY681" s="231" t="s">
        <v>179</v>
      </c>
    </row>
    <row r="682" spans="1:65" s="2" customFormat="1" ht="16.5" customHeight="1">
      <c r="A682" s="37"/>
      <c r="B682" s="38"/>
      <c r="C682" s="181" t="s">
        <v>970</v>
      </c>
      <c r="D682" s="181" t="s">
        <v>183</v>
      </c>
      <c r="E682" s="182" t="s">
        <v>971</v>
      </c>
      <c r="F682" s="183" t="s">
        <v>972</v>
      </c>
      <c r="G682" s="184" t="s">
        <v>204</v>
      </c>
      <c r="H682" s="185">
        <v>11.8</v>
      </c>
      <c r="I682" s="186"/>
      <c r="J682" s="187">
        <f>ROUND(I682*H682,2)</f>
        <v>0</v>
      </c>
      <c r="K682" s="183" t="s">
        <v>187</v>
      </c>
      <c r="L682" s="42"/>
      <c r="M682" s="188" t="s">
        <v>19</v>
      </c>
      <c r="N682" s="189" t="s">
        <v>45</v>
      </c>
      <c r="O682" s="67"/>
      <c r="P682" s="190">
        <f>O682*H682</f>
        <v>0</v>
      </c>
      <c r="Q682" s="190">
        <v>0.88534999999999997</v>
      </c>
      <c r="R682" s="190">
        <f>Q682*H682</f>
        <v>10.44713</v>
      </c>
      <c r="S682" s="190">
        <v>0</v>
      </c>
      <c r="T682" s="191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92" t="s">
        <v>188</v>
      </c>
      <c r="AT682" s="192" t="s">
        <v>183</v>
      </c>
      <c r="AU682" s="192" t="s">
        <v>189</v>
      </c>
      <c r="AY682" s="20" t="s">
        <v>179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20" t="s">
        <v>81</v>
      </c>
      <c r="BK682" s="193">
        <f>ROUND(I682*H682,2)</f>
        <v>0</v>
      </c>
      <c r="BL682" s="20" t="s">
        <v>188</v>
      </c>
      <c r="BM682" s="192" t="s">
        <v>973</v>
      </c>
    </row>
    <row r="683" spans="1:65" s="2" customFormat="1">
      <c r="A683" s="37"/>
      <c r="B683" s="38"/>
      <c r="C683" s="39"/>
      <c r="D683" s="194" t="s">
        <v>190</v>
      </c>
      <c r="E683" s="39"/>
      <c r="F683" s="195" t="s">
        <v>974</v>
      </c>
      <c r="G683" s="39"/>
      <c r="H683" s="39"/>
      <c r="I683" s="196"/>
      <c r="J683" s="39"/>
      <c r="K683" s="39"/>
      <c r="L683" s="42"/>
      <c r="M683" s="197"/>
      <c r="N683" s="198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20" t="s">
        <v>190</v>
      </c>
      <c r="AU683" s="20" t="s">
        <v>189</v>
      </c>
    </row>
    <row r="684" spans="1:65" s="14" customFormat="1">
      <c r="B684" s="210"/>
      <c r="C684" s="211"/>
      <c r="D684" s="201" t="s">
        <v>192</v>
      </c>
      <c r="E684" s="212" t="s">
        <v>19</v>
      </c>
      <c r="F684" s="213" t="s">
        <v>975</v>
      </c>
      <c r="G684" s="211"/>
      <c r="H684" s="214">
        <v>11.8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192</v>
      </c>
      <c r="AU684" s="220" t="s">
        <v>189</v>
      </c>
      <c r="AV684" s="14" t="s">
        <v>14</v>
      </c>
      <c r="AW684" s="14" t="s">
        <v>35</v>
      </c>
      <c r="AX684" s="14" t="s">
        <v>74</v>
      </c>
      <c r="AY684" s="220" t="s">
        <v>179</v>
      </c>
    </row>
    <row r="685" spans="1:65" s="15" customFormat="1">
      <c r="B685" s="221"/>
      <c r="C685" s="222"/>
      <c r="D685" s="201" t="s">
        <v>192</v>
      </c>
      <c r="E685" s="223" t="s">
        <v>19</v>
      </c>
      <c r="F685" s="224" t="s">
        <v>201</v>
      </c>
      <c r="G685" s="222"/>
      <c r="H685" s="225">
        <v>11.8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192</v>
      </c>
      <c r="AU685" s="231" t="s">
        <v>189</v>
      </c>
      <c r="AV685" s="15" t="s">
        <v>188</v>
      </c>
      <c r="AW685" s="15" t="s">
        <v>35</v>
      </c>
      <c r="AX685" s="15" t="s">
        <v>81</v>
      </c>
      <c r="AY685" s="231" t="s">
        <v>179</v>
      </c>
    </row>
    <row r="686" spans="1:65" s="2" customFormat="1" ht="16.5" customHeight="1">
      <c r="A686" s="37"/>
      <c r="B686" s="38"/>
      <c r="C686" s="243" t="s">
        <v>420</v>
      </c>
      <c r="D686" s="243" t="s">
        <v>289</v>
      </c>
      <c r="E686" s="244" t="s">
        <v>976</v>
      </c>
      <c r="F686" s="245" t="s">
        <v>977</v>
      </c>
      <c r="G686" s="246" t="s">
        <v>204</v>
      </c>
      <c r="H686" s="247">
        <v>11.917999999999999</v>
      </c>
      <c r="I686" s="248"/>
      <c r="J686" s="249">
        <f>ROUND(I686*H686,2)</f>
        <v>0</v>
      </c>
      <c r="K686" s="245" t="s">
        <v>187</v>
      </c>
      <c r="L686" s="250"/>
      <c r="M686" s="251" t="s">
        <v>19</v>
      </c>
      <c r="N686" s="252" t="s">
        <v>45</v>
      </c>
      <c r="O686" s="67"/>
      <c r="P686" s="190">
        <f>O686*H686</f>
        <v>0</v>
      </c>
      <c r="Q686" s="190">
        <v>0.52639999999999998</v>
      </c>
      <c r="R686" s="190">
        <f>Q686*H686</f>
        <v>6.2736351999999993</v>
      </c>
      <c r="S686" s="190">
        <v>0</v>
      </c>
      <c r="T686" s="191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92" t="s">
        <v>217</v>
      </c>
      <c r="AT686" s="192" t="s">
        <v>289</v>
      </c>
      <c r="AU686" s="192" t="s">
        <v>189</v>
      </c>
      <c r="AY686" s="20" t="s">
        <v>179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20" t="s">
        <v>81</v>
      </c>
      <c r="BK686" s="193">
        <f>ROUND(I686*H686,2)</f>
        <v>0</v>
      </c>
      <c r="BL686" s="20" t="s">
        <v>188</v>
      </c>
      <c r="BM686" s="192" t="s">
        <v>978</v>
      </c>
    </row>
    <row r="687" spans="1:65" s="14" customFormat="1">
      <c r="B687" s="210"/>
      <c r="C687" s="211"/>
      <c r="D687" s="201" t="s">
        <v>192</v>
      </c>
      <c r="E687" s="212" t="s">
        <v>19</v>
      </c>
      <c r="F687" s="213" t="s">
        <v>979</v>
      </c>
      <c r="G687" s="211"/>
      <c r="H687" s="214">
        <v>11.917999999999999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192</v>
      </c>
      <c r="AU687" s="220" t="s">
        <v>189</v>
      </c>
      <c r="AV687" s="14" t="s">
        <v>14</v>
      </c>
      <c r="AW687" s="14" t="s">
        <v>35</v>
      </c>
      <c r="AX687" s="14" t="s">
        <v>74</v>
      </c>
      <c r="AY687" s="220" t="s">
        <v>179</v>
      </c>
    </row>
    <row r="688" spans="1:65" s="15" customFormat="1">
      <c r="B688" s="221"/>
      <c r="C688" s="222"/>
      <c r="D688" s="201" t="s">
        <v>192</v>
      </c>
      <c r="E688" s="223" t="s">
        <v>19</v>
      </c>
      <c r="F688" s="224" t="s">
        <v>201</v>
      </c>
      <c r="G688" s="222"/>
      <c r="H688" s="225">
        <v>11.917999999999999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192</v>
      </c>
      <c r="AU688" s="231" t="s">
        <v>189</v>
      </c>
      <c r="AV688" s="15" t="s">
        <v>188</v>
      </c>
      <c r="AW688" s="15" t="s">
        <v>35</v>
      </c>
      <c r="AX688" s="15" t="s">
        <v>81</v>
      </c>
      <c r="AY688" s="231" t="s">
        <v>179</v>
      </c>
    </row>
    <row r="689" spans="1:65" s="2" customFormat="1" ht="16.5" customHeight="1">
      <c r="A689" s="37"/>
      <c r="B689" s="38"/>
      <c r="C689" s="181" t="s">
        <v>980</v>
      </c>
      <c r="D689" s="181" t="s">
        <v>183</v>
      </c>
      <c r="E689" s="182" t="s">
        <v>667</v>
      </c>
      <c r="F689" s="183" t="s">
        <v>668</v>
      </c>
      <c r="G689" s="184" t="s">
        <v>216</v>
      </c>
      <c r="H689" s="185">
        <v>6.7839999999999998</v>
      </c>
      <c r="I689" s="186"/>
      <c r="J689" s="187">
        <f>ROUND(I689*H689,2)</f>
        <v>0</v>
      </c>
      <c r="K689" s="183" t="s">
        <v>187</v>
      </c>
      <c r="L689" s="42"/>
      <c r="M689" s="188" t="s">
        <v>19</v>
      </c>
      <c r="N689" s="189" t="s">
        <v>45</v>
      </c>
      <c r="O689" s="67"/>
      <c r="P689" s="190">
        <f>O689*H689</f>
        <v>0</v>
      </c>
      <c r="Q689" s="190">
        <v>2.3113999999999999</v>
      </c>
      <c r="R689" s="190">
        <f>Q689*H689</f>
        <v>15.680537599999999</v>
      </c>
      <c r="S689" s="190">
        <v>0</v>
      </c>
      <c r="T689" s="191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92" t="s">
        <v>188</v>
      </c>
      <c r="AT689" s="192" t="s">
        <v>183</v>
      </c>
      <c r="AU689" s="192" t="s">
        <v>189</v>
      </c>
      <c r="AY689" s="20" t="s">
        <v>179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20" t="s">
        <v>81</v>
      </c>
      <c r="BK689" s="193">
        <f>ROUND(I689*H689,2)</f>
        <v>0</v>
      </c>
      <c r="BL689" s="20" t="s">
        <v>188</v>
      </c>
      <c r="BM689" s="192" t="s">
        <v>981</v>
      </c>
    </row>
    <row r="690" spans="1:65" s="2" customFormat="1">
      <c r="A690" s="37"/>
      <c r="B690" s="38"/>
      <c r="C690" s="39"/>
      <c r="D690" s="194" t="s">
        <v>190</v>
      </c>
      <c r="E690" s="39"/>
      <c r="F690" s="195" t="s">
        <v>670</v>
      </c>
      <c r="G690" s="39"/>
      <c r="H690" s="39"/>
      <c r="I690" s="196"/>
      <c r="J690" s="39"/>
      <c r="K690" s="39"/>
      <c r="L690" s="42"/>
      <c r="M690" s="197"/>
      <c r="N690" s="198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190</v>
      </c>
      <c r="AU690" s="20" t="s">
        <v>189</v>
      </c>
    </row>
    <row r="691" spans="1:65" s="13" customFormat="1">
      <c r="B691" s="199"/>
      <c r="C691" s="200"/>
      <c r="D691" s="201" t="s">
        <v>192</v>
      </c>
      <c r="E691" s="202" t="s">
        <v>19</v>
      </c>
      <c r="F691" s="203" t="s">
        <v>982</v>
      </c>
      <c r="G691" s="200"/>
      <c r="H691" s="202" t="s">
        <v>19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192</v>
      </c>
      <c r="AU691" s="209" t="s">
        <v>189</v>
      </c>
      <c r="AV691" s="13" t="s">
        <v>81</v>
      </c>
      <c r="AW691" s="13" t="s">
        <v>35</v>
      </c>
      <c r="AX691" s="13" t="s">
        <v>74</v>
      </c>
      <c r="AY691" s="209" t="s">
        <v>179</v>
      </c>
    </row>
    <row r="692" spans="1:65" s="14" customFormat="1">
      <c r="B692" s="210"/>
      <c r="C692" s="211"/>
      <c r="D692" s="201" t="s">
        <v>192</v>
      </c>
      <c r="E692" s="212" t="s">
        <v>19</v>
      </c>
      <c r="F692" s="213" t="s">
        <v>983</v>
      </c>
      <c r="G692" s="211"/>
      <c r="H692" s="214">
        <v>4.13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192</v>
      </c>
      <c r="AU692" s="220" t="s">
        <v>189</v>
      </c>
      <c r="AV692" s="14" t="s">
        <v>14</v>
      </c>
      <c r="AW692" s="14" t="s">
        <v>35</v>
      </c>
      <c r="AX692" s="14" t="s">
        <v>74</v>
      </c>
      <c r="AY692" s="220" t="s">
        <v>179</v>
      </c>
    </row>
    <row r="693" spans="1:65" s="14" customFormat="1">
      <c r="B693" s="210"/>
      <c r="C693" s="211"/>
      <c r="D693" s="201" t="s">
        <v>192</v>
      </c>
      <c r="E693" s="212" t="s">
        <v>19</v>
      </c>
      <c r="F693" s="213" t="s">
        <v>984</v>
      </c>
      <c r="G693" s="211"/>
      <c r="H693" s="214">
        <v>1.7789999999999999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192</v>
      </c>
      <c r="AU693" s="220" t="s">
        <v>189</v>
      </c>
      <c r="AV693" s="14" t="s">
        <v>14</v>
      </c>
      <c r="AW693" s="14" t="s">
        <v>35</v>
      </c>
      <c r="AX693" s="14" t="s">
        <v>74</v>
      </c>
      <c r="AY693" s="220" t="s">
        <v>179</v>
      </c>
    </row>
    <row r="694" spans="1:65" s="13" customFormat="1">
      <c r="B694" s="199"/>
      <c r="C694" s="200"/>
      <c r="D694" s="201" t="s">
        <v>192</v>
      </c>
      <c r="E694" s="202" t="s">
        <v>19</v>
      </c>
      <c r="F694" s="203" t="s">
        <v>198</v>
      </c>
      <c r="G694" s="200"/>
      <c r="H694" s="202" t="s">
        <v>19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192</v>
      </c>
      <c r="AU694" s="209" t="s">
        <v>189</v>
      </c>
      <c r="AV694" s="13" t="s">
        <v>81</v>
      </c>
      <c r="AW694" s="13" t="s">
        <v>35</v>
      </c>
      <c r="AX694" s="13" t="s">
        <v>74</v>
      </c>
      <c r="AY694" s="209" t="s">
        <v>179</v>
      </c>
    </row>
    <row r="695" spans="1:65" s="13" customFormat="1">
      <c r="B695" s="199"/>
      <c r="C695" s="200"/>
      <c r="D695" s="201" t="s">
        <v>192</v>
      </c>
      <c r="E695" s="202" t="s">
        <v>19</v>
      </c>
      <c r="F695" s="203" t="s">
        <v>985</v>
      </c>
      <c r="G695" s="200"/>
      <c r="H695" s="202" t="s">
        <v>19</v>
      </c>
      <c r="I695" s="204"/>
      <c r="J695" s="200"/>
      <c r="K695" s="200"/>
      <c r="L695" s="205"/>
      <c r="M695" s="206"/>
      <c r="N695" s="207"/>
      <c r="O695" s="207"/>
      <c r="P695" s="207"/>
      <c r="Q695" s="207"/>
      <c r="R695" s="207"/>
      <c r="S695" s="207"/>
      <c r="T695" s="208"/>
      <c r="AT695" s="209" t="s">
        <v>192</v>
      </c>
      <c r="AU695" s="209" t="s">
        <v>189</v>
      </c>
      <c r="AV695" s="13" t="s">
        <v>81</v>
      </c>
      <c r="AW695" s="13" t="s">
        <v>35</v>
      </c>
      <c r="AX695" s="13" t="s">
        <v>74</v>
      </c>
      <c r="AY695" s="209" t="s">
        <v>179</v>
      </c>
    </row>
    <row r="696" spans="1:65" s="14" customFormat="1">
      <c r="B696" s="210"/>
      <c r="C696" s="211"/>
      <c r="D696" s="201" t="s">
        <v>192</v>
      </c>
      <c r="E696" s="212" t="s">
        <v>19</v>
      </c>
      <c r="F696" s="213" t="s">
        <v>672</v>
      </c>
      <c r="G696" s="211"/>
      <c r="H696" s="214">
        <v>0.875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192</v>
      </c>
      <c r="AU696" s="220" t="s">
        <v>189</v>
      </c>
      <c r="AV696" s="14" t="s">
        <v>14</v>
      </c>
      <c r="AW696" s="14" t="s">
        <v>35</v>
      </c>
      <c r="AX696" s="14" t="s">
        <v>74</v>
      </c>
      <c r="AY696" s="220" t="s">
        <v>179</v>
      </c>
    </row>
    <row r="697" spans="1:65" s="15" customFormat="1">
      <c r="B697" s="221"/>
      <c r="C697" s="222"/>
      <c r="D697" s="201" t="s">
        <v>192</v>
      </c>
      <c r="E697" s="223" t="s">
        <v>19</v>
      </c>
      <c r="F697" s="224" t="s">
        <v>201</v>
      </c>
      <c r="G697" s="222"/>
      <c r="H697" s="225">
        <v>6.7839999999999998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192</v>
      </c>
      <c r="AU697" s="231" t="s">
        <v>189</v>
      </c>
      <c r="AV697" s="15" t="s">
        <v>188</v>
      </c>
      <c r="AW697" s="15" t="s">
        <v>35</v>
      </c>
      <c r="AX697" s="15" t="s">
        <v>81</v>
      </c>
      <c r="AY697" s="231" t="s">
        <v>179</v>
      </c>
    </row>
    <row r="698" spans="1:65" s="2" customFormat="1" ht="21.75" customHeight="1">
      <c r="A698" s="37"/>
      <c r="B698" s="38"/>
      <c r="C698" s="181" t="s">
        <v>426</v>
      </c>
      <c r="D698" s="181" t="s">
        <v>183</v>
      </c>
      <c r="E698" s="182" t="s">
        <v>673</v>
      </c>
      <c r="F698" s="183" t="s">
        <v>674</v>
      </c>
      <c r="G698" s="184" t="s">
        <v>204</v>
      </c>
      <c r="H698" s="185">
        <v>3.5</v>
      </c>
      <c r="I698" s="186"/>
      <c r="J698" s="187">
        <f>ROUND(I698*H698,2)</f>
        <v>0</v>
      </c>
      <c r="K698" s="183" t="s">
        <v>187</v>
      </c>
      <c r="L698" s="42"/>
      <c r="M698" s="188" t="s">
        <v>19</v>
      </c>
      <c r="N698" s="189" t="s">
        <v>45</v>
      </c>
      <c r="O698" s="67"/>
      <c r="P698" s="190">
        <f>O698*H698</f>
        <v>0</v>
      </c>
      <c r="Q698" s="190">
        <v>0</v>
      </c>
      <c r="R698" s="190">
        <f>Q698*H698</f>
        <v>0</v>
      </c>
      <c r="S698" s="190">
        <v>0</v>
      </c>
      <c r="T698" s="191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92" t="s">
        <v>188</v>
      </c>
      <c r="AT698" s="192" t="s">
        <v>183</v>
      </c>
      <c r="AU698" s="192" t="s">
        <v>189</v>
      </c>
      <c r="AY698" s="20" t="s">
        <v>179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20" t="s">
        <v>81</v>
      </c>
      <c r="BK698" s="193">
        <f>ROUND(I698*H698,2)</f>
        <v>0</v>
      </c>
      <c r="BL698" s="20" t="s">
        <v>188</v>
      </c>
      <c r="BM698" s="192" t="s">
        <v>986</v>
      </c>
    </row>
    <row r="699" spans="1:65" s="2" customFormat="1">
      <c r="A699" s="37"/>
      <c r="B699" s="38"/>
      <c r="C699" s="39"/>
      <c r="D699" s="194" t="s">
        <v>190</v>
      </c>
      <c r="E699" s="39"/>
      <c r="F699" s="195" t="s">
        <v>676</v>
      </c>
      <c r="G699" s="39"/>
      <c r="H699" s="39"/>
      <c r="I699" s="196"/>
      <c r="J699" s="39"/>
      <c r="K699" s="39"/>
      <c r="L699" s="42"/>
      <c r="M699" s="197"/>
      <c r="N699" s="198"/>
      <c r="O699" s="67"/>
      <c r="P699" s="67"/>
      <c r="Q699" s="67"/>
      <c r="R699" s="67"/>
      <c r="S699" s="67"/>
      <c r="T699" s="68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20" t="s">
        <v>190</v>
      </c>
      <c r="AU699" s="20" t="s">
        <v>189</v>
      </c>
    </row>
    <row r="700" spans="1:65" s="13" customFormat="1">
      <c r="B700" s="199"/>
      <c r="C700" s="200"/>
      <c r="D700" s="201" t="s">
        <v>192</v>
      </c>
      <c r="E700" s="202" t="s">
        <v>19</v>
      </c>
      <c r="F700" s="203" t="s">
        <v>987</v>
      </c>
      <c r="G700" s="200"/>
      <c r="H700" s="202" t="s">
        <v>19</v>
      </c>
      <c r="I700" s="204"/>
      <c r="J700" s="200"/>
      <c r="K700" s="200"/>
      <c r="L700" s="205"/>
      <c r="M700" s="206"/>
      <c r="N700" s="207"/>
      <c r="O700" s="207"/>
      <c r="P700" s="207"/>
      <c r="Q700" s="207"/>
      <c r="R700" s="207"/>
      <c r="S700" s="207"/>
      <c r="T700" s="208"/>
      <c r="AT700" s="209" t="s">
        <v>192</v>
      </c>
      <c r="AU700" s="209" t="s">
        <v>189</v>
      </c>
      <c r="AV700" s="13" t="s">
        <v>81</v>
      </c>
      <c r="AW700" s="13" t="s">
        <v>35</v>
      </c>
      <c r="AX700" s="13" t="s">
        <v>74</v>
      </c>
      <c r="AY700" s="209" t="s">
        <v>179</v>
      </c>
    </row>
    <row r="701" spans="1:65" s="14" customFormat="1">
      <c r="B701" s="210"/>
      <c r="C701" s="211"/>
      <c r="D701" s="201" t="s">
        <v>192</v>
      </c>
      <c r="E701" s="212" t="s">
        <v>19</v>
      </c>
      <c r="F701" s="213" t="s">
        <v>677</v>
      </c>
      <c r="G701" s="211"/>
      <c r="H701" s="214">
        <v>3.5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192</v>
      </c>
      <c r="AU701" s="220" t="s">
        <v>189</v>
      </c>
      <c r="AV701" s="14" t="s">
        <v>14</v>
      </c>
      <c r="AW701" s="14" t="s">
        <v>35</v>
      </c>
      <c r="AX701" s="14" t="s">
        <v>74</v>
      </c>
      <c r="AY701" s="220" t="s">
        <v>179</v>
      </c>
    </row>
    <row r="702" spans="1:65" s="15" customFormat="1">
      <c r="B702" s="221"/>
      <c r="C702" s="222"/>
      <c r="D702" s="201" t="s">
        <v>192</v>
      </c>
      <c r="E702" s="223" t="s">
        <v>19</v>
      </c>
      <c r="F702" s="224" t="s">
        <v>201</v>
      </c>
      <c r="G702" s="222"/>
      <c r="H702" s="225">
        <v>3.5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192</v>
      </c>
      <c r="AU702" s="231" t="s">
        <v>189</v>
      </c>
      <c r="AV702" s="15" t="s">
        <v>188</v>
      </c>
      <c r="AW702" s="15" t="s">
        <v>35</v>
      </c>
      <c r="AX702" s="15" t="s">
        <v>81</v>
      </c>
      <c r="AY702" s="231" t="s">
        <v>179</v>
      </c>
    </row>
    <row r="703" spans="1:65" s="2" customFormat="1" ht="16.5" customHeight="1">
      <c r="A703" s="37"/>
      <c r="B703" s="38"/>
      <c r="C703" s="243" t="s">
        <v>988</v>
      </c>
      <c r="D703" s="243" t="s">
        <v>289</v>
      </c>
      <c r="E703" s="244" t="s">
        <v>679</v>
      </c>
      <c r="F703" s="245" t="s">
        <v>680</v>
      </c>
      <c r="G703" s="246" t="s">
        <v>204</v>
      </c>
      <c r="H703" s="247">
        <v>3.5529999999999999</v>
      </c>
      <c r="I703" s="248"/>
      <c r="J703" s="249">
        <f>ROUND(I703*H703,2)</f>
        <v>0</v>
      </c>
      <c r="K703" s="245" t="s">
        <v>187</v>
      </c>
      <c r="L703" s="250"/>
      <c r="M703" s="251" t="s">
        <v>19</v>
      </c>
      <c r="N703" s="252" t="s">
        <v>45</v>
      </c>
      <c r="O703" s="67"/>
      <c r="P703" s="190">
        <f>O703*H703</f>
        <v>0</v>
      </c>
      <c r="Q703" s="190">
        <v>8.6999999999999994E-3</v>
      </c>
      <c r="R703" s="190">
        <f>Q703*H703</f>
        <v>3.0911099999999997E-2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217</v>
      </c>
      <c r="AT703" s="192" t="s">
        <v>289</v>
      </c>
      <c r="AU703" s="192" t="s">
        <v>189</v>
      </c>
      <c r="AY703" s="20" t="s">
        <v>179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81</v>
      </c>
      <c r="BK703" s="193">
        <f>ROUND(I703*H703,2)</f>
        <v>0</v>
      </c>
      <c r="BL703" s="20" t="s">
        <v>188</v>
      </c>
      <c r="BM703" s="192" t="s">
        <v>989</v>
      </c>
    </row>
    <row r="704" spans="1:65" s="14" customFormat="1">
      <c r="B704" s="210"/>
      <c r="C704" s="211"/>
      <c r="D704" s="201" t="s">
        <v>192</v>
      </c>
      <c r="E704" s="211"/>
      <c r="F704" s="213" t="s">
        <v>682</v>
      </c>
      <c r="G704" s="211"/>
      <c r="H704" s="214">
        <v>3.5529999999999999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192</v>
      </c>
      <c r="AU704" s="220" t="s">
        <v>189</v>
      </c>
      <c r="AV704" s="14" t="s">
        <v>14</v>
      </c>
      <c r="AW704" s="14" t="s">
        <v>4</v>
      </c>
      <c r="AX704" s="14" t="s">
        <v>81</v>
      </c>
      <c r="AY704" s="220" t="s">
        <v>179</v>
      </c>
    </row>
    <row r="705" spans="1:65" s="12" customFormat="1" ht="20.85" customHeight="1">
      <c r="B705" s="165"/>
      <c r="C705" s="166"/>
      <c r="D705" s="167" t="s">
        <v>73</v>
      </c>
      <c r="E705" s="179" t="s">
        <v>474</v>
      </c>
      <c r="F705" s="179" t="s">
        <v>683</v>
      </c>
      <c r="G705" s="166"/>
      <c r="H705" s="166"/>
      <c r="I705" s="169"/>
      <c r="J705" s="180">
        <f>BK705</f>
        <v>0</v>
      </c>
      <c r="K705" s="166"/>
      <c r="L705" s="171"/>
      <c r="M705" s="172"/>
      <c r="N705" s="173"/>
      <c r="O705" s="173"/>
      <c r="P705" s="174">
        <f>SUM(P706:P707)</f>
        <v>0</v>
      </c>
      <c r="Q705" s="173"/>
      <c r="R705" s="174">
        <f>SUM(R706:R707)</f>
        <v>0</v>
      </c>
      <c r="S705" s="173"/>
      <c r="T705" s="175">
        <f>SUM(T706:T707)</f>
        <v>7.4399999999999994E-2</v>
      </c>
      <c r="AR705" s="176" t="s">
        <v>81</v>
      </c>
      <c r="AT705" s="177" t="s">
        <v>73</v>
      </c>
      <c r="AU705" s="177" t="s">
        <v>14</v>
      </c>
      <c r="AY705" s="176" t="s">
        <v>179</v>
      </c>
      <c r="BK705" s="178">
        <f>SUM(BK706:BK707)</f>
        <v>0</v>
      </c>
    </row>
    <row r="706" spans="1:65" s="2" customFormat="1" ht="16.5" customHeight="1">
      <c r="A706" s="37"/>
      <c r="B706" s="38"/>
      <c r="C706" s="181" t="s">
        <v>431</v>
      </c>
      <c r="D706" s="181" t="s">
        <v>183</v>
      </c>
      <c r="E706" s="182" t="s">
        <v>684</v>
      </c>
      <c r="F706" s="183" t="s">
        <v>685</v>
      </c>
      <c r="G706" s="184" t="s">
        <v>204</v>
      </c>
      <c r="H706" s="185">
        <v>30</v>
      </c>
      <c r="I706" s="186"/>
      <c r="J706" s="187">
        <f>ROUND(I706*H706,2)</f>
        <v>0</v>
      </c>
      <c r="K706" s="183" t="s">
        <v>187</v>
      </c>
      <c r="L706" s="42"/>
      <c r="M706" s="188" t="s">
        <v>19</v>
      </c>
      <c r="N706" s="189" t="s">
        <v>45</v>
      </c>
      <c r="O706" s="67"/>
      <c r="P706" s="190">
        <f>O706*H706</f>
        <v>0</v>
      </c>
      <c r="Q706" s="190">
        <v>0</v>
      </c>
      <c r="R706" s="190">
        <f>Q706*H706</f>
        <v>0</v>
      </c>
      <c r="S706" s="190">
        <v>2.48E-3</v>
      </c>
      <c r="T706" s="191">
        <f>S706*H706</f>
        <v>7.4399999999999994E-2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2" t="s">
        <v>188</v>
      </c>
      <c r="AT706" s="192" t="s">
        <v>183</v>
      </c>
      <c r="AU706" s="192" t="s">
        <v>189</v>
      </c>
      <c r="AY706" s="20" t="s">
        <v>179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20" t="s">
        <v>81</v>
      </c>
      <c r="BK706" s="193">
        <f>ROUND(I706*H706,2)</f>
        <v>0</v>
      </c>
      <c r="BL706" s="20" t="s">
        <v>188</v>
      </c>
      <c r="BM706" s="192" t="s">
        <v>712</v>
      </c>
    </row>
    <row r="707" spans="1:65" s="2" customFormat="1">
      <c r="A707" s="37"/>
      <c r="B707" s="38"/>
      <c r="C707" s="39"/>
      <c r="D707" s="194" t="s">
        <v>190</v>
      </c>
      <c r="E707" s="39"/>
      <c r="F707" s="195" t="s">
        <v>686</v>
      </c>
      <c r="G707" s="39"/>
      <c r="H707" s="39"/>
      <c r="I707" s="196"/>
      <c r="J707" s="39"/>
      <c r="K707" s="39"/>
      <c r="L707" s="42"/>
      <c r="M707" s="197"/>
      <c r="N707" s="198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190</v>
      </c>
      <c r="AU707" s="20" t="s">
        <v>189</v>
      </c>
    </row>
    <row r="708" spans="1:65" s="12" customFormat="1" ht="20.85" customHeight="1">
      <c r="B708" s="165"/>
      <c r="C708" s="166"/>
      <c r="D708" s="167" t="s">
        <v>73</v>
      </c>
      <c r="E708" s="179" t="s">
        <v>450</v>
      </c>
      <c r="F708" s="179" t="s">
        <v>451</v>
      </c>
      <c r="G708" s="166"/>
      <c r="H708" s="166"/>
      <c r="I708" s="169"/>
      <c r="J708" s="180">
        <f>BK708</f>
        <v>0</v>
      </c>
      <c r="K708" s="166"/>
      <c r="L708" s="171"/>
      <c r="M708" s="172"/>
      <c r="N708" s="173"/>
      <c r="O708" s="173"/>
      <c r="P708" s="174">
        <f>P709+P718</f>
        <v>0</v>
      </c>
      <c r="Q708" s="173"/>
      <c r="R708" s="174">
        <f>R709+R718</f>
        <v>0</v>
      </c>
      <c r="S708" s="173"/>
      <c r="T708" s="175">
        <f>T709+T718</f>
        <v>0</v>
      </c>
      <c r="AR708" s="176" t="s">
        <v>81</v>
      </c>
      <c r="AT708" s="177" t="s">
        <v>73</v>
      </c>
      <c r="AU708" s="177" t="s">
        <v>14</v>
      </c>
      <c r="AY708" s="176" t="s">
        <v>179</v>
      </c>
      <c r="BK708" s="178">
        <f>BK709+BK718</f>
        <v>0</v>
      </c>
    </row>
    <row r="709" spans="1:65" s="17" customFormat="1" ht="20.85" customHeight="1">
      <c r="B709" s="254"/>
      <c r="C709" s="255"/>
      <c r="D709" s="256" t="s">
        <v>73</v>
      </c>
      <c r="E709" s="256" t="s">
        <v>452</v>
      </c>
      <c r="F709" s="256" t="s">
        <v>453</v>
      </c>
      <c r="G709" s="255"/>
      <c r="H709" s="255"/>
      <c r="I709" s="257"/>
      <c r="J709" s="258">
        <f>BK709</f>
        <v>0</v>
      </c>
      <c r="K709" s="255"/>
      <c r="L709" s="259"/>
      <c r="M709" s="260"/>
      <c r="N709" s="261"/>
      <c r="O709" s="261"/>
      <c r="P709" s="262">
        <f>SUM(P710:P717)</f>
        <v>0</v>
      </c>
      <c r="Q709" s="261"/>
      <c r="R709" s="262">
        <f>SUM(R710:R717)</f>
        <v>0</v>
      </c>
      <c r="S709" s="261"/>
      <c r="T709" s="263">
        <f>SUM(T710:T717)</f>
        <v>0</v>
      </c>
      <c r="AR709" s="264" t="s">
        <v>81</v>
      </c>
      <c r="AT709" s="265" t="s">
        <v>73</v>
      </c>
      <c r="AU709" s="265" t="s">
        <v>189</v>
      </c>
      <c r="AY709" s="264" t="s">
        <v>179</v>
      </c>
      <c r="BK709" s="266">
        <f>SUM(BK710:BK717)</f>
        <v>0</v>
      </c>
    </row>
    <row r="710" spans="1:65" s="2" customFormat="1" ht="24.2" customHeight="1">
      <c r="A710" s="37"/>
      <c r="B710" s="38"/>
      <c r="C710" s="181" t="s">
        <v>990</v>
      </c>
      <c r="D710" s="181" t="s">
        <v>183</v>
      </c>
      <c r="E710" s="182" t="s">
        <v>688</v>
      </c>
      <c r="F710" s="183" t="s">
        <v>689</v>
      </c>
      <c r="G710" s="184" t="s">
        <v>269</v>
      </c>
      <c r="H710" s="185">
        <v>7.3999999999999996E-2</v>
      </c>
      <c r="I710" s="186"/>
      <c r="J710" s="187">
        <f>ROUND(I710*H710,2)</f>
        <v>0</v>
      </c>
      <c r="K710" s="183" t="s">
        <v>187</v>
      </c>
      <c r="L710" s="42"/>
      <c r="M710" s="188" t="s">
        <v>19</v>
      </c>
      <c r="N710" s="189" t="s">
        <v>45</v>
      </c>
      <c r="O710" s="67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92" t="s">
        <v>188</v>
      </c>
      <c r="AT710" s="192" t="s">
        <v>183</v>
      </c>
      <c r="AU710" s="192" t="s">
        <v>188</v>
      </c>
      <c r="AY710" s="20" t="s">
        <v>179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20" t="s">
        <v>81</v>
      </c>
      <c r="BK710" s="193">
        <f>ROUND(I710*H710,2)</f>
        <v>0</v>
      </c>
      <c r="BL710" s="20" t="s">
        <v>188</v>
      </c>
      <c r="BM710" s="192" t="s">
        <v>991</v>
      </c>
    </row>
    <row r="711" spans="1:65" s="2" customFormat="1">
      <c r="A711" s="37"/>
      <c r="B711" s="38"/>
      <c r="C711" s="39"/>
      <c r="D711" s="194" t="s">
        <v>190</v>
      </c>
      <c r="E711" s="39"/>
      <c r="F711" s="195" t="s">
        <v>691</v>
      </c>
      <c r="G711" s="39"/>
      <c r="H711" s="39"/>
      <c r="I711" s="196"/>
      <c r="J711" s="39"/>
      <c r="K711" s="39"/>
      <c r="L711" s="42"/>
      <c r="M711" s="197"/>
      <c r="N711" s="198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190</v>
      </c>
      <c r="AU711" s="20" t="s">
        <v>188</v>
      </c>
    </row>
    <row r="712" spans="1:65" s="14" customFormat="1">
      <c r="B712" s="210"/>
      <c r="C712" s="211"/>
      <c r="D712" s="201" t="s">
        <v>192</v>
      </c>
      <c r="E712" s="212" t="s">
        <v>19</v>
      </c>
      <c r="F712" s="213" t="s">
        <v>992</v>
      </c>
      <c r="G712" s="211"/>
      <c r="H712" s="214">
        <v>7.3999999999999996E-2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192</v>
      </c>
      <c r="AU712" s="220" t="s">
        <v>188</v>
      </c>
      <c r="AV712" s="14" t="s">
        <v>14</v>
      </c>
      <c r="AW712" s="14" t="s">
        <v>35</v>
      </c>
      <c r="AX712" s="14" t="s">
        <v>74</v>
      </c>
      <c r="AY712" s="220" t="s">
        <v>179</v>
      </c>
    </row>
    <row r="713" spans="1:65" s="15" customFormat="1">
      <c r="B713" s="221"/>
      <c r="C713" s="222"/>
      <c r="D713" s="201" t="s">
        <v>192</v>
      </c>
      <c r="E713" s="223" t="s">
        <v>19</v>
      </c>
      <c r="F713" s="224" t="s">
        <v>201</v>
      </c>
      <c r="G713" s="222"/>
      <c r="H713" s="225">
        <v>7.3999999999999996E-2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192</v>
      </c>
      <c r="AU713" s="231" t="s">
        <v>188</v>
      </c>
      <c r="AV713" s="15" t="s">
        <v>188</v>
      </c>
      <c r="AW713" s="15" t="s">
        <v>35</v>
      </c>
      <c r="AX713" s="15" t="s">
        <v>81</v>
      </c>
      <c r="AY713" s="231" t="s">
        <v>179</v>
      </c>
    </row>
    <row r="714" spans="1:65" s="2" customFormat="1" ht="24.2" customHeight="1">
      <c r="A714" s="37"/>
      <c r="B714" s="38"/>
      <c r="C714" s="181" t="s">
        <v>437</v>
      </c>
      <c r="D714" s="181" t="s">
        <v>183</v>
      </c>
      <c r="E714" s="182" t="s">
        <v>693</v>
      </c>
      <c r="F714" s="183" t="s">
        <v>694</v>
      </c>
      <c r="G714" s="184" t="s">
        <v>269</v>
      </c>
      <c r="H714" s="185">
        <v>0.14799999999999999</v>
      </c>
      <c r="I714" s="186"/>
      <c r="J714" s="187">
        <f>ROUND(I714*H714,2)</f>
        <v>0</v>
      </c>
      <c r="K714" s="183" t="s">
        <v>187</v>
      </c>
      <c r="L714" s="42"/>
      <c r="M714" s="188" t="s">
        <v>19</v>
      </c>
      <c r="N714" s="189" t="s">
        <v>45</v>
      </c>
      <c r="O714" s="67"/>
      <c r="P714" s="190">
        <f>O714*H714</f>
        <v>0</v>
      </c>
      <c r="Q714" s="190">
        <v>0</v>
      </c>
      <c r="R714" s="190">
        <f>Q714*H714</f>
        <v>0</v>
      </c>
      <c r="S714" s="190">
        <v>0</v>
      </c>
      <c r="T714" s="191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2" t="s">
        <v>188</v>
      </c>
      <c r="AT714" s="192" t="s">
        <v>183</v>
      </c>
      <c r="AU714" s="192" t="s">
        <v>188</v>
      </c>
      <c r="AY714" s="20" t="s">
        <v>179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20" t="s">
        <v>81</v>
      </c>
      <c r="BK714" s="193">
        <f>ROUND(I714*H714,2)</f>
        <v>0</v>
      </c>
      <c r="BL714" s="20" t="s">
        <v>188</v>
      </c>
      <c r="BM714" s="192" t="s">
        <v>993</v>
      </c>
    </row>
    <row r="715" spans="1:65" s="2" customFormat="1">
      <c r="A715" s="37"/>
      <c r="B715" s="38"/>
      <c r="C715" s="39"/>
      <c r="D715" s="194" t="s">
        <v>190</v>
      </c>
      <c r="E715" s="39"/>
      <c r="F715" s="195" t="s">
        <v>696</v>
      </c>
      <c r="G715" s="39"/>
      <c r="H715" s="39"/>
      <c r="I715" s="196"/>
      <c r="J715" s="39"/>
      <c r="K715" s="39"/>
      <c r="L715" s="42"/>
      <c r="M715" s="197"/>
      <c r="N715" s="198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190</v>
      </c>
      <c r="AU715" s="20" t="s">
        <v>188</v>
      </c>
    </row>
    <row r="716" spans="1:65" s="13" customFormat="1">
      <c r="B716" s="199"/>
      <c r="C716" s="200"/>
      <c r="D716" s="201" t="s">
        <v>192</v>
      </c>
      <c r="E716" s="202" t="s">
        <v>19</v>
      </c>
      <c r="F716" s="203" t="s">
        <v>697</v>
      </c>
      <c r="G716" s="200"/>
      <c r="H716" s="202" t="s">
        <v>19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192</v>
      </c>
      <c r="AU716" s="209" t="s">
        <v>188</v>
      </c>
      <c r="AV716" s="13" t="s">
        <v>81</v>
      </c>
      <c r="AW716" s="13" t="s">
        <v>35</v>
      </c>
      <c r="AX716" s="13" t="s">
        <v>74</v>
      </c>
      <c r="AY716" s="209" t="s">
        <v>179</v>
      </c>
    </row>
    <row r="717" spans="1:65" s="14" customFormat="1">
      <c r="B717" s="210"/>
      <c r="C717" s="211"/>
      <c r="D717" s="201" t="s">
        <v>192</v>
      </c>
      <c r="E717" s="212" t="s">
        <v>19</v>
      </c>
      <c r="F717" s="213" t="s">
        <v>994</v>
      </c>
      <c r="G717" s="211"/>
      <c r="H717" s="214">
        <v>0.14799999999999999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192</v>
      </c>
      <c r="AU717" s="220" t="s">
        <v>188</v>
      </c>
      <c r="AV717" s="14" t="s">
        <v>14</v>
      </c>
      <c r="AW717" s="14" t="s">
        <v>35</v>
      </c>
      <c r="AX717" s="14" t="s">
        <v>81</v>
      </c>
      <c r="AY717" s="220" t="s">
        <v>179</v>
      </c>
    </row>
    <row r="718" spans="1:65" s="17" customFormat="1" ht="20.85" customHeight="1">
      <c r="B718" s="254"/>
      <c r="C718" s="255"/>
      <c r="D718" s="256" t="s">
        <v>73</v>
      </c>
      <c r="E718" s="256" t="s">
        <v>461</v>
      </c>
      <c r="F718" s="256" t="s">
        <v>462</v>
      </c>
      <c r="G718" s="255"/>
      <c r="H718" s="255"/>
      <c r="I718" s="257"/>
      <c r="J718" s="258">
        <f>BK718</f>
        <v>0</v>
      </c>
      <c r="K718" s="255"/>
      <c r="L718" s="259"/>
      <c r="M718" s="260"/>
      <c r="N718" s="261"/>
      <c r="O718" s="261"/>
      <c r="P718" s="262">
        <f>SUM(P719:P720)</f>
        <v>0</v>
      </c>
      <c r="Q718" s="261"/>
      <c r="R718" s="262">
        <f>SUM(R719:R720)</f>
        <v>0</v>
      </c>
      <c r="S718" s="261"/>
      <c r="T718" s="263">
        <f>SUM(T719:T720)</f>
        <v>0</v>
      </c>
      <c r="AR718" s="264" t="s">
        <v>81</v>
      </c>
      <c r="AT718" s="265" t="s">
        <v>73</v>
      </c>
      <c r="AU718" s="265" t="s">
        <v>189</v>
      </c>
      <c r="AY718" s="264" t="s">
        <v>179</v>
      </c>
      <c r="BK718" s="266">
        <f>SUM(BK719:BK720)</f>
        <v>0</v>
      </c>
    </row>
    <row r="719" spans="1:65" s="2" customFormat="1" ht="24.2" customHeight="1">
      <c r="A719" s="37"/>
      <c r="B719" s="38"/>
      <c r="C719" s="181" t="s">
        <v>995</v>
      </c>
      <c r="D719" s="181" t="s">
        <v>183</v>
      </c>
      <c r="E719" s="182" t="s">
        <v>463</v>
      </c>
      <c r="F719" s="183" t="s">
        <v>464</v>
      </c>
      <c r="G719" s="184" t="s">
        <v>269</v>
      </c>
      <c r="H719" s="185">
        <v>6774.3130000000001</v>
      </c>
      <c r="I719" s="186"/>
      <c r="J719" s="187">
        <f>ROUND(I719*H719,2)</f>
        <v>0</v>
      </c>
      <c r="K719" s="183" t="s">
        <v>187</v>
      </c>
      <c r="L719" s="42"/>
      <c r="M719" s="188" t="s">
        <v>19</v>
      </c>
      <c r="N719" s="189" t="s">
        <v>45</v>
      </c>
      <c r="O719" s="67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92" t="s">
        <v>188</v>
      </c>
      <c r="AT719" s="192" t="s">
        <v>183</v>
      </c>
      <c r="AU719" s="192" t="s">
        <v>188</v>
      </c>
      <c r="AY719" s="20" t="s">
        <v>179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20" t="s">
        <v>81</v>
      </c>
      <c r="BK719" s="193">
        <f>ROUND(I719*H719,2)</f>
        <v>0</v>
      </c>
      <c r="BL719" s="20" t="s">
        <v>188</v>
      </c>
      <c r="BM719" s="192" t="s">
        <v>996</v>
      </c>
    </row>
    <row r="720" spans="1:65" s="2" customFormat="1">
      <c r="A720" s="37"/>
      <c r="B720" s="38"/>
      <c r="C720" s="39"/>
      <c r="D720" s="194" t="s">
        <v>190</v>
      </c>
      <c r="E720" s="39"/>
      <c r="F720" s="195" t="s">
        <v>466</v>
      </c>
      <c r="G720" s="39"/>
      <c r="H720" s="39"/>
      <c r="I720" s="196"/>
      <c r="J720" s="39"/>
      <c r="K720" s="39"/>
      <c r="L720" s="42"/>
      <c r="M720" s="197"/>
      <c r="N720" s="198"/>
      <c r="O720" s="67"/>
      <c r="P720" s="67"/>
      <c r="Q720" s="67"/>
      <c r="R720" s="67"/>
      <c r="S720" s="67"/>
      <c r="T720" s="68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T720" s="20" t="s">
        <v>190</v>
      </c>
      <c r="AU720" s="20" t="s">
        <v>188</v>
      </c>
    </row>
    <row r="721" spans="1:65" s="12" customFormat="1" ht="25.9" customHeight="1">
      <c r="B721" s="165"/>
      <c r="C721" s="166"/>
      <c r="D721" s="167" t="s">
        <v>73</v>
      </c>
      <c r="E721" s="168" t="s">
        <v>467</v>
      </c>
      <c r="F721" s="168" t="s">
        <v>468</v>
      </c>
      <c r="G721" s="166"/>
      <c r="H721" s="166"/>
      <c r="I721" s="169"/>
      <c r="J721" s="170">
        <f>BK721</f>
        <v>0</v>
      </c>
      <c r="K721" s="166"/>
      <c r="L721" s="171"/>
      <c r="M721" s="172"/>
      <c r="N721" s="173"/>
      <c r="O721" s="173"/>
      <c r="P721" s="174">
        <f>P722</f>
        <v>0</v>
      </c>
      <c r="Q721" s="173"/>
      <c r="R721" s="174">
        <f>R722</f>
        <v>9.5063999999999993</v>
      </c>
      <c r="S721" s="173"/>
      <c r="T721" s="175">
        <f>T722</f>
        <v>8.5</v>
      </c>
      <c r="AR721" s="176" t="s">
        <v>14</v>
      </c>
      <c r="AT721" s="177" t="s">
        <v>73</v>
      </c>
      <c r="AU721" s="177" t="s">
        <v>74</v>
      </c>
      <c r="AY721" s="176" t="s">
        <v>179</v>
      </c>
      <c r="BK721" s="178">
        <f>BK722</f>
        <v>0</v>
      </c>
    </row>
    <row r="722" spans="1:65" s="12" customFormat="1" ht="22.9" customHeight="1">
      <c r="B722" s="165"/>
      <c r="C722" s="166"/>
      <c r="D722" s="167" t="s">
        <v>73</v>
      </c>
      <c r="E722" s="179" t="s">
        <v>479</v>
      </c>
      <c r="F722" s="179" t="s">
        <v>480</v>
      </c>
      <c r="G722" s="166"/>
      <c r="H722" s="166"/>
      <c r="I722" s="169"/>
      <c r="J722" s="180">
        <f>BK722</f>
        <v>0</v>
      </c>
      <c r="K722" s="166"/>
      <c r="L722" s="171"/>
      <c r="M722" s="172"/>
      <c r="N722" s="173"/>
      <c r="O722" s="173"/>
      <c r="P722" s="174">
        <f>SUM(P723:P761)</f>
        <v>0</v>
      </c>
      <c r="Q722" s="173"/>
      <c r="R722" s="174">
        <f>SUM(R723:R761)</f>
        <v>9.5063999999999993</v>
      </c>
      <c r="S722" s="173"/>
      <c r="T722" s="175">
        <f>SUM(T723:T761)</f>
        <v>8.5</v>
      </c>
      <c r="AR722" s="176" t="s">
        <v>14</v>
      </c>
      <c r="AT722" s="177" t="s">
        <v>73</v>
      </c>
      <c r="AU722" s="177" t="s">
        <v>81</v>
      </c>
      <c r="AY722" s="176" t="s">
        <v>179</v>
      </c>
      <c r="BK722" s="178">
        <f>SUM(BK723:BK761)</f>
        <v>0</v>
      </c>
    </row>
    <row r="723" spans="1:65" s="2" customFormat="1" ht="16.5" customHeight="1">
      <c r="A723" s="37"/>
      <c r="B723" s="38"/>
      <c r="C723" s="181" t="s">
        <v>445</v>
      </c>
      <c r="D723" s="181" t="s">
        <v>183</v>
      </c>
      <c r="E723" s="182" t="s">
        <v>706</v>
      </c>
      <c r="F723" s="183" t="s">
        <v>707</v>
      </c>
      <c r="G723" s="184" t="s">
        <v>186</v>
      </c>
      <c r="H723" s="185">
        <v>340</v>
      </c>
      <c r="I723" s="186"/>
      <c r="J723" s="187">
        <f>ROUND(I723*H723,2)</f>
        <v>0</v>
      </c>
      <c r="K723" s="183" t="s">
        <v>187</v>
      </c>
      <c r="L723" s="42"/>
      <c r="M723" s="188" t="s">
        <v>19</v>
      </c>
      <c r="N723" s="189" t="s">
        <v>45</v>
      </c>
      <c r="O723" s="67"/>
      <c r="P723" s="190">
        <f>O723*H723</f>
        <v>0</v>
      </c>
      <c r="Q723" s="190">
        <v>1.1E-4</v>
      </c>
      <c r="R723" s="190">
        <f>Q723*H723</f>
        <v>3.7400000000000003E-2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229</v>
      </c>
      <c r="AT723" s="192" t="s">
        <v>183</v>
      </c>
      <c r="AU723" s="192" t="s">
        <v>14</v>
      </c>
      <c r="AY723" s="20" t="s">
        <v>179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81</v>
      </c>
      <c r="BK723" s="193">
        <f>ROUND(I723*H723,2)</f>
        <v>0</v>
      </c>
      <c r="BL723" s="20" t="s">
        <v>229</v>
      </c>
      <c r="BM723" s="192" t="s">
        <v>406</v>
      </c>
    </row>
    <row r="724" spans="1:65" s="2" customFormat="1">
      <c r="A724" s="37"/>
      <c r="B724" s="38"/>
      <c r="C724" s="39"/>
      <c r="D724" s="194" t="s">
        <v>190</v>
      </c>
      <c r="E724" s="39"/>
      <c r="F724" s="195" t="s">
        <v>708</v>
      </c>
      <c r="G724" s="39"/>
      <c r="H724" s="39"/>
      <c r="I724" s="196"/>
      <c r="J724" s="39"/>
      <c r="K724" s="39"/>
      <c r="L724" s="42"/>
      <c r="M724" s="197"/>
      <c r="N724" s="198"/>
      <c r="O724" s="67"/>
      <c r="P724" s="67"/>
      <c r="Q724" s="67"/>
      <c r="R724" s="67"/>
      <c r="S724" s="67"/>
      <c r="T724" s="68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20" t="s">
        <v>190</v>
      </c>
      <c r="AU724" s="20" t="s">
        <v>14</v>
      </c>
    </row>
    <row r="725" spans="1:65" s="13" customFormat="1">
      <c r="B725" s="199"/>
      <c r="C725" s="200"/>
      <c r="D725" s="201" t="s">
        <v>192</v>
      </c>
      <c r="E725" s="202" t="s">
        <v>19</v>
      </c>
      <c r="F725" s="203" t="s">
        <v>193</v>
      </c>
      <c r="G725" s="200"/>
      <c r="H725" s="202" t="s">
        <v>19</v>
      </c>
      <c r="I725" s="204"/>
      <c r="J725" s="200"/>
      <c r="K725" s="200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192</v>
      </c>
      <c r="AU725" s="209" t="s">
        <v>14</v>
      </c>
      <c r="AV725" s="13" t="s">
        <v>81</v>
      </c>
      <c r="AW725" s="13" t="s">
        <v>35</v>
      </c>
      <c r="AX725" s="13" t="s">
        <v>74</v>
      </c>
      <c r="AY725" s="209" t="s">
        <v>179</v>
      </c>
    </row>
    <row r="726" spans="1:65" s="13" customFormat="1">
      <c r="B726" s="199"/>
      <c r="C726" s="200"/>
      <c r="D726" s="201" t="s">
        <v>192</v>
      </c>
      <c r="E726" s="202" t="s">
        <v>19</v>
      </c>
      <c r="F726" s="203" t="s">
        <v>498</v>
      </c>
      <c r="G726" s="200"/>
      <c r="H726" s="202" t="s">
        <v>19</v>
      </c>
      <c r="I726" s="204"/>
      <c r="J726" s="200"/>
      <c r="K726" s="200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192</v>
      </c>
      <c r="AU726" s="209" t="s">
        <v>14</v>
      </c>
      <c r="AV726" s="13" t="s">
        <v>81</v>
      </c>
      <c r="AW726" s="13" t="s">
        <v>35</v>
      </c>
      <c r="AX726" s="13" t="s">
        <v>74</v>
      </c>
      <c r="AY726" s="209" t="s">
        <v>179</v>
      </c>
    </row>
    <row r="727" spans="1:65" s="13" customFormat="1">
      <c r="B727" s="199"/>
      <c r="C727" s="200"/>
      <c r="D727" s="201" t="s">
        <v>192</v>
      </c>
      <c r="E727" s="202" t="s">
        <v>19</v>
      </c>
      <c r="F727" s="203" t="s">
        <v>198</v>
      </c>
      <c r="G727" s="200"/>
      <c r="H727" s="202" t="s">
        <v>19</v>
      </c>
      <c r="I727" s="204"/>
      <c r="J727" s="200"/>
      <c r="K727" s="200"/>
      <c r="L727" s="205"/>
      <c r="M727" s="206"/>
      <c r="N727" s="207"/>
      <c r="O727" s="207"/>
      <c r="P727" s="207"/>
      <c r="Q727" s="207"/>
      <c r="R727" s="207"/>
      <c r="S727" s="207"/>
      <c r="T727" s="208"/>
      <c r="AT727" s="209" t="s">
        <v>192</v>
      </c>
      <c r="AU727" s="209" t="s">
        <v>14</v>
      </c>
      <c r="AV727" s="13" t="s">
        <v>81</v>
      </c>
      <c r="AW727" s="13" t="s">
        <v>35</v>
      </c>
      <c r="AX727" s="13" t="s">
        <v>74</v>
      </c>
      <c r="AY727" s="209" t="s">
        <v>179</v>
      </c>
    </row>
    <row r="728" spans="1:65" s="14" customFormat="1">
      <c r="B728" s="210"/>
      <c r="C728" s="211"/>
      <c r="D728" s="201" t="s">
        <v>192</v>
      </c>
      <c r="E728" s="212" t="s">
        <v>19</v>
      </c>
      <c r="F728" s="213" t="s">
        <v>997</v>
      </c>
      <c r="G728" s="211"/>
      <c r="H728" s="214">
        <v>340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192</v>
      </c>
      <c r="AU728" s="220" t="s">
        <v>14</v>
      </c>
      <c r="AV728" s="14" t="s">
        <v>14</v>
      </c>
      <c r="AW728" s="14" t="s">
        <v>35</v>
      </c>
      <c r="AX728" s="14" t="s">
        <v>74</v>
      </c>
      <c r="AY728" s="220" t="s">
        <v>179</v>
      </c>
    </row>
    <row r="729" spans="1:65" s="15" customFormat="1">
      <c r="B729" s="221"/>
      <c r="C729" s="222"/>
      <c r="D729" s="201" t="s">
        <v>192</v>
      </c>
      <c r="E729" s="223" t="s">
        <v>19</v>
      </c>
      <c r="F729" s="224" t="s">
        <v>201</v>
      </c>
      <c r="G729" s="222"/>
      <c r="H729" s="225">
        <v>340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192</v>
      </c>
      <c r="AU729" s="231" t="s">
        <v>14</v>
      </c>
      <c r="AV729" s="15" t="s">
        <v>188</v>
      </c>
      <c r="AW729" s="15" t="s">
        <v>35</v>
      </c>
      <c r="AX729" s="15" t="s">
        <v>81</v>
      </c>
      <c r="AY729" s="231" t="s">
        <v>179</v>
      </c>
    </row>
    <row r="730" spans="1:65" s="2" customFormat="1" ht="24.2" customHeight="1">
      <c r="A730" s="37"/>
      <c r="B730" s="38"/>
      <c r="C730" s="181" t="s">
        <v>998</v>
      </c>
      <c r="D730" s="181" t="s">
        <v>183</v>
      </c>
      <c r="E730" s="182" t="s">
        <v>710</v>
      </c>
      <c r="F730" s="183" t="s">
        <v>711</v>
      </c>
      <c r="G730" s="184" t="s">
        <v>186</v>
      </c>
      <c r="H730" s="185">
        <v>340</v>
      </c>
      <c r="I730" s="186"/>
      <c r="J730" s="187">
        <f>ROUND(I730*H730,2)</f>
        <v>0</v>
      </c>
      <c r="K730" s="183" t="s">
        <v>187</v>
      </c>
      <c r="L730" s="42"/>
      <c r="M730" s="188" t="s">
        <v>19</v>
      </c>
      <c r="N730" s="189" t="s">
        <v>45</v>
      </c>
      <c r="O730" s="67"/>
      <c r="P730" s="190">
        <f>O730*H730</f>
        <v>0</v>
      </c>
      <c r="Q730" s="190">
        <v>2.5000000000000001E-2</v>
      </c>
      <c r="R730" s="190">
        <f>Q730*H730</f>
        <v>8.5</v>
      </c>
      <c r="S730" s="190">
        <v>2.5000000000000001E-2</v>
      </c>
      <c r="T730" s="191">
        <f>S730*H730</f>
        <v>8.5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92" t="s">
        <v>229</v>
      </c>
      <c r="AT730" s="192" t="s">
        <v>183</v>
      </c>
      <c r="AU730" s="192" t="s">
        <v>14</v>
      </c>
      <c r="AY730" s="20" t="s">
        <v>179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20" t="s">
        <v>81</v>
      </c>
      <c r="BK730" s="193">
        <f>ROUND(I730*H730,2)</f>
        <v>0</v>
      </c>
      <c r="BL730" s="20" t="s">
        <v>229</v>
      </c>
      <c r="BM730" s="192" t="s">
        <v>999</v>
      </c>
    </row>
    <row r="731" spans="1:65" s="2" customFormat="1">
      <c r="A731" s="37"/>
      <c r="B731" s="38"/>
      <c r="C731" s="39"/>
      <c r="D731" s="194" t="s">
        <v>190</v>
      </c>
      <c r="E731" s="39"/>
      <c r="F731" s="195" t="s">
        <v>713</v>
      </c>
      <c r="G731" s="39"/>
      <c r="H731" s="39"/>
      <c r="I731" s="196"/>
      <c r="J731" s="39"/>
      <c r="K731" s="39"/>
      <c r="L731" s="42"/>
      <c r="M731" s="197"/>
      <c r="N731" s="198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190</v>
      </c>
      <c r="AU731" s="20" t="s">
        <v>14</v>
      </c>
    </row>
    <row r="732" spans="1:65" s="2" customFormat="1" ht="19.5">
      <c r="A732" s="37"/>
      <c r="B732" s="38"/>
      <c r="C732" s="39"/>
      <c r="D732" s="201" t="s">
        <v>326</v>
      </c>
      <c r="E732" s="39"/>
      <c r="F732" s="253" t="s">
        <v>1000</v>
      </c>
      <c r="G732" s="39"/>
      <c r="H732" s="39"/>
      <c r="I732" s="196"/>
      <c r="J732" s="39"/>
      <c r="K732" s="39"/>
      <c r="L732" s="42"/>
      <c r="M732" s="197"/>
      <c r="N732" s="198"/>
      <c r="O732" s="67"/>
      <c r="P732" s="67"/>
      <c r="Q732" s="67"/>
      <c r="R732" s="67"/>
      <c r="S732" s="67"/>
      <c r="T732" s="68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T732" s="20" t="s">
        <v>326</v>
      </c>
      <c r="AU732" s="20" t="s">
        <v>14</v>
      </c>
    </row>
    <row r="733" spans="1:65" s="13" customFormat="1">
      <c r="B733" s="199"/>
      <c r="C733" s="200"/>
      <c r="D733" s="201" t="s">
        <v>192</v>
      </c>
      <c r="E733" s="202" t="s">
        <v>19</v>
      </c>
      <c r="F733" s="203" t="s">
        <v>193</v>
      </c>
      <c r="G733" s="200"/>
      <c r="H733" s="202" t="s">
        <v>19</v>
      </c>
      <c r="I733" s="204"/>
      <c r="J733" s="200"/>
      <c r="K733" s="200"/>
      <c r="L733" s="205"/>
      <c r="M733" s="206"/>
      <c r="N733" s="207"/>
      <c r="O733" s="207"/>
      <c r="P733" s="207"/>
      <c r="Q733" s="207"/>
      <c r="R733" s="207"/>
      <c r="S733" s="207"/>
      <c r="T733" s="208"/>
      <c r="AT733" s="209" t="s">
        <v>192</v>
      </c>
      <c r="AU733" s="209" t="s">
        <v>14</v>
      </c>
      <c r="AV733" s="13" t="s">
        <v>81</v>
      </c>
      <c r="AW733" s="13" t="s">
        <v>35</v>
      </c>
      <c r="AX733" s="13" t="s">
        <v>74</v>
      </c>
      <c r="AY733" s="209" t="s">
        <v>179</v>
      </c>
    </row>
    <row r="734" spans="1:65" s="13" customFormat="1">
      <c r="B734" s="199"/>
      <c r="C734" s="200"/>
      <c r="D734" s="201" t="s">
        <v>192</v>
      </c>
      <c r="E734" s="202" t="s">
        <v>19</v>
      </c>
      <c r="F734" s="203" t="s">
        <v>498</v>
      </c>
      <c r="G734" s="200"/>
      <c r="H734" s="202" t="s">
        <v>19</v>
      </c>
      <c r="I734" s="204"/>
      <c r="J734" s="200"/>
      <c r="K734" s="200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192</v>
      </c>
      <c r="AU734" s="209" t="s">
        <v>14</v>
      </c>
      <c r="AV734" s="13" t="s">
        <v>81</v>
      </c>
      <c r="AW734" s="13" t="s">
        <v>35</v>
      </c>
      <c r="AX734" s="13" t="s">
        <v>74</v>
      </c>
      <c r="AY734" s="209" t="s">
        <v>179</v>
      </c>
    </row>
    <row r="735" spans="1:65" s="13" customFormat="1">
      <c r="B735" s="199"/>
      <c r="C735" s="200"/>
      <c r="D735" s="201" t="s">
        <v>192</v>
      </c>
      <c r="E735" s="202" t="s">
        <v>19</v>
      </c>
      <c r="F735" s="203" t="s">
        <v>198</v>
      </c>
      <c r="G735" s="200"/>
      <c r="H735" s="202" t="s">
        <v>19</v>
      </c>
      <c r="I735" s="204"/>
      <c r="J735" s="200"/>
      <c r="K735" s="200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192</v>
      </c>
      <c r="AU735" s="209" t="s">
        <v>14</v>
      </c>
      <c r="AV735" s="13" t="s">
        <v>81</v>
      </c>
      <c r="AW735" s="13" t="s">
        <v>35</v>
      </c>
      <c r="AX735" s="13" t="s">
        <v>74</v>
      </c>
      <c r="AY735" s="209" t="s">
        <v>179</v>
      </c>
    </row>
    <row r="736" spans="1:65" s="14" customFormat="1">
      <c r="B736" s="210"/>
      <c r="C736" s="211"/>
      <c r="D736" s="201" t="s">
        <v>192</v>
      </c>
      <c r="E736" s="212" t="s">
        <v>19</v>
      </c>
      <c r="F736" s="213" t="s">
        <v>1001</v>
      </c>
      <c r="G736" s="211"/>
      <c r="H736" s="214">
        <v>340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192</v>
      </c>
      <c r="AU736" s="220" t="s">
        <v>14</v>
      </c>
      <c r="AV736" s="14" t="s">
        <v>14</v>
      </c>
      <c r="AW736" s="14" t="s">
        <v>35</v>
      </c>
      <c r="AX736" s="14" t="s">
        <v>74</v>
      </c>
      <c r="AY736" s="220" t="s">
        <v>179</v>
      </c>
    </row>
    <row r="737" spans="1:65" s="15" customFormat="1">
      <c r="B737" s="221"/>
      <c r="C737" s="222"/>
      <c r="D737" s="201" t="s">
        <v>192</v>
      </c>
      <c r="E737" s="223" t="s">
        <v>19</v>
      </c>
      <c r="F737" s="224" t="s">
        <v>201</v>
      </c>
      <c r="G737" s="222"/>
      <c r="H737" s="225">
        <v>340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192</v>
      </c>
      <c r="AU737" s="231" t="s">
        <v>14</v>
      </c>
      <c r="AV737" s="15" t="s">
        <v>188</v>
      </c>
      <c r="AW737" s="15" t="s">
        <v>35</v>
      </c>
      <c r="AX737" s="15" t="s">
        <v>81</v>
      </c>
      <c r="AY737" s="231" t="s">
        <v>179</v>
      </c>
    </row>
    <row r="738" spans="1:65" s="2" customFormat="1" ht="16.5" customHeight="1">
      <c r="A738" s="37"/>
      <c r="B738" s="38"/>
      <c r="C738" s="181" t="s">
        <v>449</v>
      </c>
      <c r="D738" s="181" t="s">
        <v>183</v>
      </c>
      <c r="E738" s="182" t="s">
        <v>717</v>
      </c>
      <c r="F738" s="183" t="s">
        <v>718</v>
      </c>
      <c r="G738" s="184" t="s">
        <v>186</v>
      </c>
      <c r="H738" s="185">
        <v>340</v>
      </c>
      <c r="I738" s="186"/>
      <c r="J738" s="187">
        <f>ROUND(I738*H738,2)</f>
        <v>0</v>
      </c>
      <c r="K738" s="183" t="s">
        <v>187</v>
      </c>
      <c r="L738" s="42"/>
      <c r="M738" s="188" t="s">
        <v>19</v>
      </c>
      <c r="N738" s="189" t="s">
        <v>45</v>
      </c>
      <c r="O738" s="67"/>
      <c r="P738" s="190">
        <f>O738*H738</f>
        <v>0</v>
      </c>
      <c r="Q738" s="190">
        <v>5.6999999999999998E-4</v>
      </c>
      <c r="R738" s="190">
        <f>Q738*H738</f>
        <v>0.1938</v>
      </c>
      <c r="S738" s="190">
        <v>0</v>
      </c>
      <c r="T738" s="191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192" t="s">
        <v>229</v>
      </c>
      <c r="AT738" s="192" t="s">
        <v>183</v>
      </c>
      <c r="AU738" s="192" t="s">
        <v>14</v>
      </c>
      <c r="AY738" s="20" t="s">
        <v>179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0" t="s">
        <v>81</v>
      </c>
      <c r="BK738" s="193">
        <f>ROUND(I738*H738,2)</f>
        <v>0</v>
      </c>
      <c r="BL738" s="20" t="s">
        <v>229</v>
      </c>
      <c r="BM738" s="192" t="s">
        <v>1002</v>
      </c>
    </row>
    <row r="739" spans="1:65" s="2" customFormat="1">
      <c r="A739" s="37"/>
      <c r="B739" s="38"/>
      <c r="C739" s="39"/>
      <c r="D739" s="194" t="s">
        <v>190</v>
      </c>
      <c r="E739" s="39"/>
      <c r="F739" s="195" t="s">
        <v>720</v>
      </c>
      <c r="G739" s="39"/>
      <c r="H739" s="39"/>
      <c r="I739" s="196"/>
      <c r="J739" s="39"/>
      <c r="K739" s="39"/>
      <c r="L739" s="42"/>
      <c r="M739" s="197"/>
      <c r="N739" s="198"/>
      <c r="O739" s="67"/>
      <c r="P739" s="67"/>
      <c r="Q739" s="67"/>
      <c r="R739" s="67"/>
      <c r="S739" s="67"/>
      <c r="T739" s="68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T739" s="20" t="s">
        <v>190</v>
      </c>
      <c r="AU739" s="20" t="s">
        <v>14</v>
      </c>
    </row>
    <row r="740" spans="1:65" s="2" customFormat="1" ht="19.5">
      <c r="A740" s="37"/>
      <c r="B740" s="38"/>
      <c r="C740" s="39"/>
      <c r="D740" s="201" t="s">
        <v>326</v>
      </c>
      <c r="E740" s="39"/>
      <c r="F740" s="253" t="s">
        <v>721</v>
      </c>
      <c r="G740" s="39"/>
      <c r="H740" s="39"/>
      <c r="I740" s="196"/>
      <c r="J740" s="39"/>
      <c r="K740" s="39"/>
      <c r="L740" s="42"/>
      <c r="M740" s="197"/>
      <c r="N740" s="198"/>
      <c r="O740" s="67"/>
      <c r="P740" s="67"/>
      <c r="Q740" s="67"/>
      <c r="R740" s="67"/>
      <c r="S740" s="67"/>
      <c r="T740" s="68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T740" s="20" t="s">
        <v>326</v>
      </c>
      <c r="AU740" s="20" t="s">
        <v>14</v>
      </c>
    </row>
    <row r="741" spans="1:65" s="13" customFormat="1">
      <c r="B741" s="199"/>
      <c r="C741" s="200"/>
      <c r="D741" s="201" t="s">
        <v>192</v>
      </c>
      <c r="E741" s="202" t="s">
        <v>19</v>
      </c>
      <c r="F741" s="203" t="s">
        <v>193</v>
      </c>
      <c r="G741" s="200"/>
      <c r="H741" s="202" t="s">
        <v>19</v>
      </c>
      <c r="I741" s="204"/>
      <c r="J741" s="200"/>
      <c r="K741" s="200"/>
      <c r="L741" s="205"/>
      <c r="M741" s="206"/>
      <c r="N741" s="207"/>
      <c r="O741" s="207"/>
      <c r="P741" s="207"/>
      <c r="Q741" s="207"/>
      <c r="R741" s="207"/>
      <c r="S741" s="207"/>
      <c r="T741" s="208"/>
      <c r="AT741" s="209" t="s">
        <v>192</v>
      </c>
      <c r="AU741" s="209" t="s">
        <v>14</v>
      </c>
      <c r="AV741" s="13" t="s">
        <v>81</v>
      </c>
      <c r="AW741" s="13" t="s">
        <v>35</v>
      </c>
      <c r="AX741" s="13" t="s">
        <v>74</v>
      </c>
      <c r="AY741" s="209" t="s">
        <v>179</v>
      </c>
    </row>
    <row r="742" spans="1:65" s="13" customFormat="1">
      <c r="B742" s="199"/>
      <c r="C742" s="200"/>
      <c r="D742" s="201" t="s">
        <v>192</v>
      </c>
      <c r="E742" s="202" t="s">
        <v>19</v>
      </c>
      <c r="F742" s="203" t="s">
        <v>498</v>
      </c>
      <c r="G742" s="200"/>
      <c r="H742" s="202" t="s">
        <v>19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192</v>
      </c>
      <c r="AU742" s="209" t="s">
        <v>14</v>
      </c>
      <c r="AV742" s="13" t="s">
        <v>81</v>
      </c>
      <c r="AW742" s="13" t="s">
        <v>35</v>
      </c>
      <c r="AX742" s="13" t="s">
        <v>74</v>
      </c>
      <c r="AY742" s="209" t="s">
        <v>179</v>
      </c>
    </row>
    <row r="743" spans="1:65" s="13" customFormat="1">
      <c r="B743" s="199"/>
      <c r="C743" s="200"/>
      <c r="D743" s="201" t="s">
        <v>192</v>
      </c>
      <c r="E743" s="202" t="s">
        <v>19</v>
      </c>
      <c r="F743" s="203" t="s">
        <v>198</v>
      </c>
      <c r="G743" s="200"/>
      <c r="H743" s="202" t="s">
        <v>19</v>
      </c>
      <c r="I743" s="204"/>
      <c r="J743" s="200"/>
      <c r="K743" s="200"/>
      <c r="L743" s="205"/>
      <c r="M743" s="206"/>
      <c r="N743" s="207"/>
      <c r="O743" s="207"/>
      <c r="P743" s="207"/>
      <c r="Q743" s="207"/>
      <c r="R743" s="207"/>
      <c r="S743" s="207"/>
      <c r="T743" s="208"/>
      <c r="AT743" s="209" t="s">
        <v>192</v>
      </c>
      <c r="AU743" s="209" t="s">
        <v>14</v>
      </c>
      <c r="AV743" s="13" t="s">
        <v>81</v>
      </c>
      <c r="AW743" s="13" t="s">
        <v>35</v>
      </c>
      <c r="AX743" s="13" t="s">
        <v>74</v>
      </c>
      <c r="AY743" s="209" t="s">
        <v>179</v>
      </c>
    </row>
    <row r="744" spans="1:65" s="14" customFormat="1">
      <c r="B744" s="210"/>
      <c r="C744" s="211"/>
      <c r="D744" s="201" t="s">
        <v>192</v>
      </c>
      <c r="E744" s="212" t="s">
        <v>19</v>
      </c>
      <c r="F744" s="213" t="s">
        <v>997</v>
      </c>
      <c r="G744" s="211"/>
      <c r="H744" s="214">
        <v>340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192</v>
      </c>
      <c r="AU744" s="220" t="s">
        <v>14</v>
      </c>
      <c r="AV744" s="14" t="s">
        <v>14</v>
      </c>
      <c r="AW744" s="14" t="s">
        <v>35</v>
      </c>
      <c r="AX744" s="14" t="s">
        <v>74</v>
      </c>
      <c r="AY744" s="220" t="s">
        <v>179</v>
      </c>
    </row>
    <row r="745" spans="1:65" s="15" customFormat="1">
      <c r="B745" s="221"/>
      <c r="C745" s="222"/>
      <c r="D745" s="201" t="s">
        <v>192</v>
      </c>
      <c r="E745" s="223" t="s">
        <v>19</v>
      </c>
      <c r="F745" s="224" t="s">
        <v>201</v>
      </c>
      <c r="G745" s="222"/>
      <c r="H745" s="225">
        <v>340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192</v>
      </c>
      <c r="AU745" s="231" t="s">
        <v>14</v>
      </c>
      <c r="AV745" s="15" t="s">
        <v>188</v>
      </c>
      <c r="AW745" s="15" t="s">
        <v>35</v>
      </c>
      <c r="AX745" s="15" t="s">
        <v>81</v>
      </c>
      <c r="AY745" s="231" t="s">
        <v>179</v>
      </c>
    </row>
    <row r="746" spans="1:65" s="2" customFormat="1" ht="16.5" customHeight="1">
      <c r="A746" s="37"/>
      <c r="B746" s="38"/>
      <c r="C746" s="181" t="s">
        <v>360</v>
      </c>
      <c r="D746" s="181" t="s">
        <v>183</v>
      </c>
      <c r="E746" s="182" t="s">
        <v>481</v>
      </c>
      <c r="F746" s="183" t="s">
        <v>482</v>
      </c>
      <c r="G746" s="184" t="s">
        <v>186</v>
      </c>
      <c r="H746" s="185">
        <v>340</v>
      </c>
      <c r="I746" s="186"/>
      <c r="J746" s="187">
        <f>ROUND(I746*H746,2)</f>
        <v>0</v>
      </c>
      <c r="K746" s="183" t="s">
        <v>187</v>
      </c>
      <c r="L746" s="42"/>
      <c r="M746" s="188" t="s">
        <v>19</v>
      </c>
      <c r="N746" s="189" t="s">
        <v>45</v>
      </c>
      <c r="O746" s="67"/>
      <c r="P746" s="190">
        <f>O746*H746</f>
        <v>0</v>
      </c>
      <c r="Q746" s="190">
        <v>3.5E-4</v>
      </c>
      <c r="R746" s="190">
        <f>Q746*H746</f>
        <v>0.11899999999999999</v>
      </c>
      <c r="S746" s="190">
        <v>0</v>
      </c>
      <c r="T746" s="191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192" t="s">
        <v>229</v>
      </c>
      <c r="AT746" s="192" t="s">
        <v>183</v>
      </c>
      <c r="AU746" s="192" t="s">
        <v>14</v>
      </c>
      <c r="AY746" s="20" t="s">
        <v>179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20" t="s">
        <v>81</v>
      </c>
      <c r="BK746" s="193">
        <f>ROUND(I746*H746,2)</f>
        <v>0</v>
      </c>
      <c r="BL746" s="20" t="s">
        <v>229</v>
      </c>
      <c r="BM746" s="192" t="s">
        <v>1003</v>
      </c>
    </row>
    <row r="747" spans="1:65" s="2" customFormat="1">
      <c r="A747" s="37"/>
      <c r="B747" s="38"/>
      <c r="C747" s="39"/>
      <c r="D747" s="194" t="s">
        <v>190</v>
      </c>
      <c r="E747" s="39"/>
      <c r="F747" s="195" t="s">
        <v>484</v>
      </c>
      <c r="G747" s="39"/>
      <c r="H747" s="39"/>
      <c r="I747" s="196"/>
      <c r="J747" s="39"/>
      <c r="K747" s="39"/>
      <c r="L747" s="42"/>
      <c r="M747" s="197"/>
      <c r="N747" s="198"/>
      <c r="O747" s="67"/>
      <c r="P747" s="67"/>
      <c r="Q747" s="67"/>
      <c r="R747" s="67"/>
      <c r="S747" s="67"/>
      <c r="T747" s="68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T747" s="20" t="s">
        <v>190</v>
      </c>
      <c r="AU747" s="20" t="s">
        <v>14</v>
      </c>
    </row>
    <row r="748" spans="1:65" s="2" customFormat="1" ht="29.25">
      <c r="A748" s="37"/>
      <c r="B748" s="38"/>
      <c r="C748" s="39"/>
      <c r="D748" s="201" t="s">
        <v>326</v>
      </c>
      <c r="E748" s="39"/>
      <c r="F748" s="253" t="s">
        <v>723</v>
      </c>
      <c r="G748" s="39"/>
      <c r="H748" s="39"/>
      <c r="I748" s="196"/>
      <c r="J748" s="39"/>
      <c r="K748" s="39"/>
      <c r="L748" s="42"/>
      <c r="M748" s="197"/>
      <c r="N748" s="198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20" t="s">
        <v>326</v>
      </c>
      <c r="AU748" s="20" t="s">
        <v>14</v>
      </c>
    </row>
    <row r="749" spans="1:65" s="13" customFormat="1">
      <c r="B749" s="199"/>
      <c r="C749" s="200"/>
      <c r="D749" s="201" t="s">
        <v>192</v>
      </c>
      <c r="E749" s="202" t="s">
        <v>19</v>
      </c>
      <c r="F749" s="203" t="s">
        <v>193</v>
      </c>
      <c r="G749" s="200"/>
      <c r="H749" s="202" t="s">
        <v>19</v>
      </c>
      <c r="I749" s="204"/>
      <c r="J749" s="200"/>
      <c r="K749" s="200"/>
      <c r="L749" s="205"/>
      <c r="M749" s="206"/>
      <c r="N749" s="207"/>
      <c r="O749" s="207"/>
      <c r="P749" s="207"/>
      <c r="Q749" s="207"/>
      <c r="R749" s="207"/>
      <c r="S749" s="207"/>
      <c r="T749" s="208"/>
      <c r="AT749" s="209" t="s">
        <v>192</v>
      </c>
      <c r="AU749" s="209" t="s">
        <v>14</v>
      </c>
      <c r="AV749" s="13" t="s">
        <v>81</v>
      </c>
      <c r="AW749" s="13" t="s">
        <v>35</v>
      </c>
      <c r="AX749" s="13" t="s">
        <v>74</v>
      </c>
      <c r="AY749" s="209" t="s">
        <v>179</v>
      </c>
    </row>
    <row r="750" spans="1:65" s="13" customFormat="1">
      <c r="B750" s="199"/>
      <c r="C750" s="200"/>
      <c r="D750" s="201" t="s">
        <v>192</v>
      </c>
      <c r="E750" s="202" t="s">
        <v>19</v>
      </c>
      <c r="F750" s="203" t="s">
        <v>498</v>
      </c>
      <c r="G750" s="200"/>
      <c r="H750" s="202" t="s">
        <v>19</v>
      </c>
      <c r="I750" s="204"/>
      <c r="J750" s="200"/>
      <c r="K750" s="200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192</v>
      </c>
      <c r="AU750" s="209" t="s">
        <v>14</v>
      </c>
      <c r="AV750" s="13" t="s">
        <v>81</v>
      </c>
      <c r="AW750" s="13" t="s">
        <v>35</v>
      </c>
      <c r="AX750" s="13" t="s">
        <v>74</v>
      </c>
      <c r="AY750" s="209" t="s">
        <v>179</v>
      </c>
    </row>
    <row r="751" spans="1:65" s="13" customFormat="1">
      <c r="B751" s="199"/>
      <c r="C751" s="200"/>
      <c r="D751" s="201" t="s">
        <v>192</v>
      </c>
      <c r="E751" s="202" t="s">
        <v>19</v>
      </c>
      <c r="F751" s="203" t="s">
        <v>198</v>
      </c>
      <c r="G751" s="200"/>
      <c r="H751" s="202" t="s">
        <v>19</v>
      </c>
      <c r="I751" s="204"/>
      <c r="J751" s="200"/>
      <c r="K751" s="200"/>
      <c r="L751" s="205"/>
      <c r="M751" s="206"/>
      <c r="N751" s="207"/>
      <c r="O751" s="207"/>
      <c r="P751" s="207"/>
      <c r="Q751" s="207"/>
      <c r="R751" s="207"/>
      <c r="S751" s="207"/>
      <c r="T751" s="208"/>
      <c r="AT751" s="209" t="s">
        <v>192</v>
      </c>
      <c r="AU751" s="209" t="s">
        <v>14</v>
      </c>
      <c r="AV751" s="13" t="s">
        <v>81</v>
      </c>
      <c r="AW751" s="13" t="s">
        <v>35</v>
      </c>
      <c r="AX751" s="13" t="s">
        <v>74</v>
      </c>
      <c r="AY751" s="209" t="s">
        <v>179</v>
      </c>
    </row>
    <row r="752" spans="1:65" s="14" customFormat="1">
      <c r="B752" s="210"/>
      <c r="C752" s="211"/>
      <c r="D752" s="201" t="s">
        <v>192</v>
      </c>
      <c r="E752" s="212" t="s">
        <v>19</v>
      </c>
      <c r="F752" s="213" t="s">
        <v>997</v>
      </c>
      <c r="G752" s="211"/>
      <c r="H752" s="214">
        <v>340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192</v>
      </c>
      <c r="AU752" s="220" t="s">
        <v>14</v>
      </c>
      <c r="AV752" s="14" t="s">
        <v>14</v>
      </c>
      <c r="AW752" s="14" t="s">
        <v>35</v>
      </c>
      <c r="AX752" s="14" t="s">
        <v>74</v>
      </c>
      <c r="AY752" s="220" t="s">
        <v>179</v>
      </c>
    </row>
    <row r="753" spans="1:65" s="15" customFormat="1">
      <c r="B753" s="221"/>
      <c r="C753" s="222"/>
      <c r="D753" s="201" t="s">
        <v>192</v>
      </c>
      <c r="E753" s="223" t="s">
        <v>19</v>
      </c>
      <c r="F753" s="224" t="s">
        <v>201</v>
      </c>
      <c r="G753" s="222"/>
      <c r="H753" s="225">
        <v>340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192</v>
      </c>
      <c r="AU753" s="231" t="s">
        <v>14</v>
      </c>
      <c r="AV753" s="15" t="s">
        <v>188</v>
      </c>
      <c r="AW753" s="15" t="s">
        <v>35</v>
      </c>
      <c r="AX753" s="15" t="s">
        <v>81</v>
      </c>
      <c r="AY753" s="231" t="s">
        <v>179</v>
      </c>
    </row>
    <row r="754" spans="1:65" s="2" customFormat="1" ht="16.5" customHeight="1">
      <c r="A754" s="37"/>
      <c r="B754" s="38"/>
      <c r="C754" s="181" t="s">
        <v>457</v>
      </c>
      <c r="D754" s="181" t="s">
        <v>183</v>
      </c>
      <c r="E754" s="182" t="s">
        <v>725</v>
      </c>
      <c r="F754" s="183" t="s">
        <v>726</v>
      </c>
      <c r="G754" s="184" t="s">
        <v>186</v>
      </c>
      <c r="H754" s="185">
        <v>340</v>
      </c>
      <c r="I754" s="186"/>
      <c r="J754" s="187">
        <f>ROUND(I754*H754,2)</f>
        <v>0</v>
      </c>
      <c r="K754" s="183" t="s">
        <v>187</v>
      </c>
      <c r="L754" s="42"/>
      <c r="M754" s="188" t="s">
        <v>19</v>
      </c>
      <c r="N754" s="189" t="s">
        <v>45</v>
      </c>
      <c r="O754" s="67"/>
      <c r="P754" s="190">
        <f>O754*H754</f>
        <v>0</v>
      </c>
      <c r="Q754" s="190">
        <v>1.9300000000000001E-3</v>
      </c>
      <c r="R754" s="190">
        <f>Q754*H754</f>
        <v>0.65620000000000001</v>
      </c>
      <c r="S754" s="190">
        <v>0</v>
      </c>
      <c r="T754" s="191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2" t="s">
        <v>229</v>
      </c>
      <c r="AT754" s="192" t="s">
        <v>183</v>
      </c>
      <c r="AU754" s="192" t="s">
        <v>14</v>
      </c>
      <c r="AY754" s="20" t="s">
        <v>179</v>
      </c>
      <c r="BE754" s="193">
        <f>IF(N754="základní",J754,0)</f>
        <v>0</v>
      </c>
      <c r="BF754" s="193">
        <f>IF(N754="snížená",J754,0)</f>
        <v>0</v>
      </c>
      <c r="BG754" s="193">
        <f>IF(N754="zákl. přenesená",J754,0)</f>
        <v>0</v>
      </c>
      <c r="BH754" s="193">
        <f>IF(N754="sníž. přenesená",J754,0)</f>
        <v>0</v>
      </c>
      <c r="BI754" s="193">
        <f>IF(N754="nulová",J754,0)</f>
        <v>0</v>
      </c>
      <c r="BJ754" s="20" t="s">
        <v>81</v>
      </c>
      <c r="BK754" s="193">
        <f>ROUND(I754*H754,2)</f>
        <v>0</v>
      </c>
      <c r="BL754" s="20" t="s">
        <v>229</v>
      </c>
      <c r="BM754" s="192" t="s">
        <v>1004</v>
      </c>
    </row>
    <row r="755" spans="1:65" s="2" customFormat="1">
      <c r="A755" s="37"/>
      <c r="B755" s="38"/>
      <c r="C755" s="39"/>
      <c r="D755" s="194" t="s">
        <v>190</v>
      </c>
      <c r="E755" s="39"/>
      <c r="F755" s="195" t="s">
        <v>728</v>
      </c>
      <c r="G755" s="39"/>
      <c r="H755" s="39"/>
      <c r="I755" s="196"/>
      <c r="J755" s="39"/>
      <c r="K755" s="39"/>
      <c r="L755" s="42"/>
      <c r="M755" s="197"/>
      <c r="N755" s="198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190</v>
      </c>
      <c r="AU755" s="20" t="s">
        <v>14</v>
      </c>
    </row>
    <row r="756" spans="1:65" s="2" customFormat="1" ht="19.5">
      <c r="A756" s="37"/>
      <c r="B756" s="38"/>
      <c r="C756" s="39"/>
      <c r="D756" s="201" t="s">
        <v>326</v>
      </c>
      <c r="E756" s="39"/>
      <c r="F756" s="253" t="s">
        <v>729</v>
      </c>
      <c r="G756" s="39"/>
      <c r="H756" s="39"/>
      <c r="I756" s="196"/>
      <c r="J756" s="39"/>
      <c r="K756" s="39"/>
      <c r="L756" s="42"/>
      <c r="M756" s="197"/>
      <c r="N756" s="198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20" t="s">
        <v>326</v>
      </c>
      <c r="AU756" s="20" t="s">
        <v>14</v>
      </c>
    </row>
    <row r="757" spans="1:65" s="13" customFormat="1">
      <c r="B757" s="199"/>
      <c r="C757" s="200"/>
      <c r="D757" s="201" t="s">
        <v>192</v>
      </c>
      <c r="E757" s="202" t="s">
        <v>19</v>
      </c>
      <c r="F757" s="203" t="s">
        <v>193</v>
      </c>
      <c r="G757" s="200"/>
      <c r="H757" s="202" t="s">
        <v>19</v>
      </c>
      <c r="I757" s="204"/>
      <c r="J757" s="200"/>
      <c r="K757" s="200"/>
      <c r="L757" s="205"/>
      <c r="M757" s="206"/>
      <c r="N757" s="207"/>
      <c r="O757" s="207"/>
      <c r="P757" s="207"/>
      <c r="Q757" s="207"/>
      <c r="R757" s="207"/>
      <c r="S757" s="207"/>
      <c r="T757" s="208"/>
      <c r="AT757" s="209" t="s">
        <v>192</v>
      </c>
      <c r="AU757" s="209" t="s">
        <v>14</v>
      </c>
      <c r="AV757" s="13" t="s">
        <v>81</v>
      </c>
      <c r="AW757" s="13" t="s">
        <v>35</v>
      </c>
      <c r="AX757" s="13" t="s">
        <v>74</v>
      </c>
      <c r="AY757" s="209" t="s">
        <v>179</v>
      </c>
    </row>
    <row r="758" spans="1:65" s="13" customFormat="1">
      <c r="B758" s="199"/>
      <c r="C758" s="200"/>
      <c r="D758" s="201" t="s">
        <v>192</v>
      </c>
      <c r="E758" s="202" t="s">
        <v>19</v>
      </c>
      <c r="F758" s="203" t="s">
        <v>498</v>
      </c>
      <c r="G758" s="200"/>
      <c r="H758" s="202" t="s">
        <v>19</v>
      </c>
      <c r="I758" s="204"/>
      <c r="J758" s="200"/>
      <c r="K758" s="200"/>
      <c r="L758" s="205"/>
      <c r="M758" s="206"/>
      <c r="N758" s="207"/>
      <c r="O758" s="207"/>
      <c r="P758" s="207"/>
      <c r="Q758" s="207"/>
      <c r="R758" s="207"/>
      <c r="S758" s="207"/>
      <c r="T758" s="208"/>
      <c r="AT758" s="209" t="s">
        <v>192</v>
      </c>
      <c r="AU758" s="209" t="s">
        <v>14</v>
      </c>
      <c r="AV758" s="13" t="s">
        <v>81</v>
      </c>
      <c r="AW758" s="13" t="s">
        <v>35</v>
      </c>
      <c r="AX758" s="13" t="s">
        <v>74</v>
      </c>
      <c r="AY758" s="209" t="s">
        <v>179</v>
      </c>
    </row>
    <row r="759" spans="1:65" s="13" customFormat="1">
      <c r="B759" s="199"/>
      <c r="C759" s="200"/>
      <c r="D759" s="201" t="s">
        <v>192</v>
      </c>
      <c r="E759" s="202" t="s">
        <v>19</v>
      </c>
      <c r="F759" s="203" t="s">
        <v>198</v>
      </c>
      <c r="G759" s="200"/>
      <c r="H759" s="202" t="s">
        <v>19</v>
      </c>
      <c r="I759" s="204"/>
      <c r="J759" s="200"/>
      <c r="K759" s="200"/>
      <c r="L759" s="205"/>
      <c r="M759" s="206"/>
      <c r="N759" s="207"/>
      <c r="O759" s="207"/>
      <c r="P759" s="207"/>
      <c r="Q759" s="207"/>
      <c r="R759" s="207"/>
      <c r="S759" s="207"/>
      <c r="T759" s="208"/>
      <c r="AT759" s="209" t="s">
        <v>192</v>
      </c>
      <c r="AU759" s="209" t="s">
        <v>14</v>
      </c>
      <c r="AV759" s="13" t="s">
        <v>81</v>
      </c>
      <c r="AW759" s="13" t="s">
        <v>35</v>
      </c>
      <c r="AX759" s="13" t="s">
        <v>74</v>
      </c>
      <c r="AY759" s="209" t="s">
        <v>179</v>
      </c>
    </row>
    <row r="760" spans="1:65" s="14" customFormat="1">
      <c r="B760" s="210"/>
      <c r="C760" s="211"/>
      <c r="D760" s="201" t="s">
        <v>192</v>
      </c>
      <c r="E760" s="212" t="s">
        <v>19</v>
      </c>
      <c r="F760" s="213" t="s">
        <v>997</v>
      </c>
      <c r="G760" s="211"/>
      <c r="H760" s="214">
        <v>340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192</v>
      </c>
      <c r="AU760" s="220" t="s">
        <v>14</v>
      </c>
      <c r="AV760" s="14" t="s">
        <v>14</v>
      </c>
      <c r="AW760" s="14" t="s">
        <v>35</v>
      </c>
      <c r="AX760" s="14" t="s">
        <v>74</v>
      </c>
      <c r="AY760" s="220" t="s">
        <v>179</v>
      </c>
    </row>
    <row r="761" spans="1:65" s="15" customFormat="1">
      <c r="B761" s="221"/>
      <c r="C761" s="222"/>
      <c r="D761" s="201" t="s">
        <v>192</v>
      </c>
      <c r="E761" s="223" t="s">
        <v>19</v>
      </c>
      <c r="F761" s="224" t="s">
        <v>201</v>
      </c>
      <c r="G761" s="222"/>
      <c r="H761" s="225">
        <v>340</v>
      </c>
      <c r="I761" s="226"/>
      <c r="J761" s="222"/>
      <c r="K761" s="222"/>
      <c r="L761" s="227"/>
      <c r="M761" s="267"/>
      <c r="N761" s="268"/>
      <c r="O761" s="268"/>
      <c r="P761" s="268"/>
      <c r="Q761" s="268"/>
      <c r="R761" s="268"/>
      <c r="S761" s="268"/>
      <c r="T761" s="269"/>
      <c r="AT761" s="231" t="s">
        <v>192</v>
      </c>
      <c r="AU761" s="231" t="s">
        <v>14</v>
      </c>
      <c r="AV761" s="15" t="s">
        <v>188</v>
      </c>
      <c r="AW761" s="15" t="s">
        <v>35</v>
      </c>
      <c r="AX761" s="15" t="s">
        <v>81</v>
      </c>
      <c r="AY761" s="231" t="s">
        <v>179</v>
      </c>
    </row>
    <row r="762" spans="1:65" s="2" customFormat="1" ht="6.95" customHeight="1">
      <c r="A762" s="37"/>
      <c r="B762" s="50"/>
      <c r="C762" s="51"/>
      <c r="D762" s="51"/>
      <c r="E762" s="51"/>
      <c r="F762" s="51"/>
      <c r="G762" s="51"/>
      <c r="H762" s="51"/>
      <c r="I762" s="51"/>
      <c r="J762" s="51"/>
      <c r="K762" s="51"/>
      <c r="L762" s="42"/>
      <c r="M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</row>
  </sheetData>
  <sheetProtection algorithmName="SHA-512" hashValue="jgrBZseJSEqVmpM0RRLPR5c36V2/FFWEDxgjI8yiQp2NNgOCTyCy1zfn1eVjuVMWSaoq000Jh3a5dygw5xTNPg==" saltValue="+Y0gc3Wxy+Eb7UWl3PLky4WTLymtmFjvD5acu5Hft7s6NX+TYaH1KndxGqmyVjFpxiteoY9jZR63ykr+hCyxPA==" spinCount="100000" sheet="1" objects="1" scenarios="1" formatColumns="0" formatRows="0" autoFilter="0"/>
  <autoFilter ref="C116:K761" xr:uid="{00000000-0009-0000-0000-000003000000}"/>
  <mergeCells count="12">
    <mergeCell ref="E109:H109"/>
    <mergeCell ref="L2:V2"/>
    <mergeCell ref="E50:H50"/>
    <mergeCell ref="E52:H52"/>
    <mergeCell ref="E54:H54"/>
    <mergeCell ref="E105:H105"/>
    <mergeCell ref="E107:H107"/>
    <mergeCell ref="E7:H7"/>
    <mergeCell ref="E9:H9"/>
    <mergeCell ref="E11:H11"/>
    <mergeCell ref="E20:H20"/>
    <mergeCell ref="E29:H29"/>
  </mergeCells>
  <hyperlinks>
    <hyperlink ref="F122" r:id="rId1" xr:uid="{00000000-0004-0000-0300-000000000000}"/>
    <hyperlink ref="F137" r:id="rId2" xr:uid="{00000000-0004-0000-0300-000001000000}"/>
    <hyperlink ref="F151" r:id="rId3" xr:uid="{00000000-0004-0000-0300-000002000000}"/>
    <hyperlink ref="F167" r:id="rId4" xr:uid="{00000000-0004-0000-0300-000003000000}"/>
    <hyperlink ref="F183" r:id="rId5" xr:uid="{00000000-0004-0000-0300-000004000000}"/>
    <hyperlink ref="F187" r:id="rId6" xr:uid="{00000000-0004-0000-0300-000005000000}"/>
    <hyperlink ref="F200" r:id="rId7" xr:uid="{00000000-0004-0000-0300-000006000000}"/>
    <hyperlink ref="F215" r:id="rId8" xr:uid="{00000000-0004-0000-0300-000007000000}"/>
    <hyperlink ref="F226" r:id="rId9" xr:uid="{00000000-0004-0000-0300-000008000000}"/>
    <hyperlink ref="F231" r:id="rId10" xr:uid="{00000000-0004-0000-0300-000009000000}"/>
    <hyperlink ref="F242" r:id="rId11" xr:uid="{00000000-0004-0000-0300-00000A000000}"/>
    <hyperlink ref="F271" r:id="rId12" xr:uid="{00000000-0004-0000-0300-00000B000000}"/>
    <hyperlink ref="F285" r:id="rId13" xr:uid="{00000000-0004-0000-0300-00000C000000}"/>
    <hyperlink ref="F290" r:id="rId14" xr:uid="{00000000-0004-0000-0300-00000D000000}"/>
    <hyperlink ref="F304" r:id="rId15" xr:uid="{00000000-0004-0000-0300-00000E000000}"/>
    <hyperlink ref="F309" r:id="rId16" xr:uid="{00000000-0004-0000-0300-00000F000000}"/>
    <hyperlink ref="F326" r:id="rId17" xr:uid="{00000000-0004-0000-0300-000010000000}"/>
    <hyperlink ref="F330" r:id="rId18" xr:uid="{00000000-0004-0000-0300-000011000000}"/>
    <hyperlink ref="F337" r:id="rId19" xr:uid="{00000000-0004-0000-0300-000012000000}"/>
    <hyperlink ref="F342" r:id="rId20" xr:uid="{00000000-0004-0000-0300-000013000000}"/>
    <hyperlink ref="F348" r:id="rId21" xr:uid="{00000000-0004-0000-0300-000014000000}"/>
    <hyperlink ref="F356" r:id="rId22" xr:uid="{00000000-0004-0000-0300-000015000000}"/>
    <hyperlink ref="F366" r:id="rId23" xr:uid="{00000000-0004-0000-0300-000016000000}"/>
    <hyperlink ref="F372" r:id="rId24" xr:uid="{00000000-0004-0000-0300-000017000000}"/>
    <hyperlink ref="F382" r:id="rId25" xr:uid="{00000000-0004-0000-0300-000018000000}"/>
    <hyperlink ref="F387" r:id="rId26" xr:uid="{00000000-0004-0000-0300-000019000000}"/>
    <hyperlink ref="F393" r:id="rId27" xr:uid="{00000000-0004-0000-0300-00001A000000}"/>
    <hyperlink ref="F399" r:id="rId28" xr:uid="{00000000-0004-0000-0300-00001B000000}"/>
    <hyperlink ref="F433" r:id="rId29" xr:uid="{00000000-0004-0000-0300-00001C000000}"/>
    <hyperlink ref="F446" r:id="rId30" xr:uid="{00000000-0004-0000-0300-00001D000000}"/>
    <hyperlink ref="F477" r:id="rId31" xr:uid="{00000000-0004-0000-0300-00001E000000}"/>
    <hyperlink ref="F491" r:id="rId32" xr:uid="{00000000-0004-0000-0300-00001F000000}"/>
    <hyperlink ref="F506" r:id="rId33" xr:uid="{00000000-0004-0000-0300-000020000000}"/>
    <hyperlink ref="F521" r:id="rId34" xr:uid="{00000000-0004-0000-0300-000021000000}"/>
    <hyperlink ref="F527" r:id="rId35" xr:uid="{00000000-0004-0000-0300-000022000000}"/>
    <hyperlink ref="F532" r:id="rId36" xr:uid="{00000000-0004-0000-0300-000023000000}"/>
    <hyperlink ref="F537" r:id="rId37" xr:uid="{00000000-0004-0000-0300-000024000000}"/>
    <hyperlink ref="F543" r:id="rId38" xr:uid="{00000000-0004-0000-0300-000025000000}"/>
    <hyperlink ref="F546" r:id="rId39" xr:uid="{00000000-0004-0000-0300-000026000000}"/>
    <hyperlink ref="F556" r:id="rId40" xr:uid="{00000000-0004-0000-0300-000027000000}"/>
    <hyperlink ref="F559" r:id="rId41" xr:uid="{00000000-0004-0000-0300-000028000000}"/>
    <hyperlink ref="F564" r:id="rId42" xr:uid="{00000000-0004-0000-0300-000029000000}"/>
    <hyperlink ref="F610" r:id="rId43" xr:uid="{00000000-0004-0000-0300-00002A000000}"/>
    <hyperlink ref="F617" r:id="rId44" xr:uid="{00000000-0004-0000-0300-00002B000000}"/>
    <hyperlink ref="F623" r:id="rId45" xr:uid="{00000000-0004-0000-0300-00002C000000}"/>
    <hyperlink ref="F625" r:id="rId46" xr:uid="{00000000-0004-0000-0300-00002D000000}"/>
    <hyperlink ref="F652" r:id="rId47" xr:uid="{00000000-0004-0000-0300-00002E000000}"/>
    <hyperlink ref="F657" r:id="rId48" xr:uid="{00000000-0004-0000-0300-00002F000000}"/>
    <hyperlink ref="F662" r:id="rId49" xr:uid="{00000000-0004-0000-0300-000030000000}"/>
    <hyperlink ref="F666" r:id="rId50" xr:uid="{00000000-0004-0000-0300-000031000000}"/>
    <hyperlink ref="F670" r:id="rId51" xr:uid="{00000000-0004-0000-0300-000032000000}"/>
    <hyperlink ref="F673" r:id="rId52" xr:uid="{00000000-0004-0000-0300-000033000000}"/>
    <hyperlink ref="F676" r:id="rId53" xr:uid="{00000000-0004-0000-0300-000034000000}"/>
    <hyperlink ref="F683" r:id="rId54" xr:uid="{00000000-0004-0000-0300-000035000000}"/>
    <hyperlink ref="F690" r:id="rId55" xr:uid="{00000000-0004-0000-0300-000036000000}"/>
    <hyperlink ref="F699" r:id="rId56" xr:uid="{00000000-0004-0000-0300-000037000000}"/>
    <hyperlink ref="F707" r:id="rId57" xr:uid="{00000000-0004-0000-0300-000038000000}"/>
    <hyperlink ref="F711" r:id="rId58" xr:uid="{00000000-0004-0000-0300-000039000000}"/>
    <hyperlink ref="F715" r:id="rId59" xr:uid="{00000000-0004-0000-0300-00003A000000}"/>
    <hyperlink ref="F720" r:id="rId60" xr:uid="{00000000-0004-0000-0300-00003B000000}"/>
    <hyperlink ref="F724" r:id="rId61" xr:uid="{00000000-0004-0000-0300-00003C000000}"/>
    <hyperlink ref="F731" r:id="rId62" xr:uid="{00000000-0004-0000-0300-00003D000000}"/>
    <hyperlink ref="F739" r:id="rId63" xr:uid="{00000000-0004-0000-0300-00003E000000}"/>
    <hyperlink ref="F747" r:id="rId64" xr:uid="{00000000-0004-0000-0300-00003F000000}"/>
    <hyperlink ref="F755" r:id="rId65" xr:uid="{00000000-0004-0000-0300-00004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15" t="s">
        <v>130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5" t="s">
        <v>1005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3. 8. 2023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27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30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32</v>
      </c>
      <c r="E20" s="37"/>
      <c r="F20" s="37"/>
      <c r="G20" s="37"/>
      <c r="H20" s="37"/>
      <c r="I20" s="115" t="s">
        <v>26</v>
      </c>
      <c r="J20" s="106" t="s">
        <v>33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34</v>
      </c>
      <c r="F21" s="37"/>
      <c r="G21" s="37"/>
      <c r="H21" s="37"/>
      <c r="I21" s="115" t="s">
        <v>29</v>
      </c>
      <c r="J21" s="106" t="s">
        <v>33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36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29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38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59.25" customHeight="1">
      <c r="A27" s="118"/>
      <c r="B27" s="119"/>
      <c r="C27" s="118"/>
      <c r="D27" s="118"/>
      <c r="E27" s="408" t="s">
        <v>134</v>
      </c>
      <c r="F27" s="408"/>
      <c r="G27" s="408"/>
      <c r="H27" s="40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40</v>
      </c>
      <c r="E30" s="37"/>
      <c r="F30" s="37"/>
      <c r="G30" s="37"/>
      <c r="H30" s="37"/>
      <c r="I30" s="37"/>
      <c r="J30" s="123">
        <f>ROUND(J110,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42</v>
      </c>
      <c r="G32" s="37"/>
      <c r="H32" s="37"/>
      <c r="I32" s="124" t="s">
        <v>41</v>
      </c>
      <c r="J32" s="124" t="s">
        <v>43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44</v>
      </c>
      <c r="E33" s="115" t="s">
        <v>45</v>
      </c>
      <c r="F33" s="126">
        <f>ROUND((SUM(BE110:BE732)),  2)</f>
        <v>0</v>
      </c>
      <c r="G33" s="37"/>
      <c r="H33" s="37"/>
      <c r="I33" s="127">
        <v>0.21</v>
      </c>
      <c r="J33" s="126">
        <f>ROUND(((SUM(BE110:BE732))*I33),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46</v>
      </c>
      <c r="F34" s="126">
        <f>ROUND((SUM(BF110:BF732)),  2)</f>
        <v>0</v>
      </c>
      <c r="G34" s="37"/>
      <c r="H34" s="37"/>
      <c r="I34" s="127">
        <v>0.15</v>
      </c>
      <c r="J34" s="126">
        <f>ROUND(((SUM(BF110:BF732))*I34),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47</v>
      </c>
      <c r="F35" s="126">
        <f>ROUND((SUM(BG110:BG732)),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48</v>
      </c>
      <c r="F36" s="126">
        <f>ROUND((SUM(BH110:BH732)),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49</v>
      </c>
      <c r="F37" s="126">
        <f>ROUND((SUM(BI110:BI732)),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0" t="str">
        <f>E7</f>
        <v>Cyklostezka Ohře – Dalovice-Všeborovice</v>
      </c>
      <c r="F48" s="401"/>
      <c r="G48" s="401"/>
      <c r="H48" s="401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SO 202 - Lávka přes Vitický potok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Dalovice - Všeborovice</v>
      </c>
      <c r="G52" s="39"/>
      <c r="H52" s="39"/>
      <c r="I52" s="32" t="s">
        <v>23</v>
      </c>
      <c r="J52" s="62" t="str">
        <f>IF(J12="","",J12)</f>
        <v>3. 8. 2023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Karlovarský kraj</v>
      </c>
      <c r="G54" s="39"/>
      <c r="H54" s="39"/>
      <c r="I54" s="32" t="s">
        <v>32</v>
      </c>
      <c r="J54" s="35" t="str">
        <f>E21</f>
        <v>PONTIKA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136</v>
      </c>
      <c r="D57" s="140"/>
      <c r="E57" s="140"/>
      <c r="F57" s="140"/>
      <c r="G57" s="140"/>
      <c r="H57" s="140"/>
      <c r="I57" s="140"/>
      <c r="J57" s="141" t="s">
        <v>137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72</v>
      </c>
      <c r="D59" s="39"/>
      <c r="E59" s="39"/>
      <c r="F59" s="39"/>
      <c r="G59" s="39"/>
      <c r="H59" s="39"/>
      <c r="I59" s="39"/>
      <c r="J59" s="80">
        <f>J110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138</v>
      </c>
    </row>
    <row r="60" spans="1:47" s="9" customFormat="1" ht="24.95" customHeight="1">
      <c r="B60" s="143"/>
      <c r="C60" s="144"/>
      <c r="D60" s="145" t="s">
        <v>139</v>
      </c>
      <c r="E60" s="146"/>
      <c r="F60" s="146"/>
      <c r="G60" s="146"/>
      <c r="H60" s="146"/>
      <c r="I60" s="146"/>
      <c r="J60" s="147">
        <f>J111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140</v>
      </c>
      <c r="E61" s="151"/>
      <c r="F61" s="151"/>
      <c r="G61" s="151"/>
      <c r="H61" s="151"/>
      <c r="I61" s="151"/>
      <c r="J61" s="152">
        <f>J112</f>
        <v>0</v>
      </c>
      <c r="K61" s="100"/>
      <c r="L61" s="153"/>
    </row>
    <row r="62" spans="1:47" s="10" customFormat="1" ht="14.85" customHeight="1">
      <c r="B62" s="149"/>
      <c r="C62" s="100"/>
      <c r="D62" s="150" t="s">
        <v>141</v>
      </c>
      <c r="E62" s="151"/>
      <c r="F62" s="151"/>
      <c r="G62" s="151"/>
      <c r="H62" s="151"/>
      <c r="I62" s="151"/>
      <c r="J62" s="152">
        <f>J113</f>
        <v>0</v>
      </c>
      <c r="K62" s="100"/>
      <c r="L62" s="153"/>
    </row>
    <row r="63" spans="1:47" s="10" customFormat="1" ht="14.85" customHeight="1">
      <c r="B63" s="149"/>
      <c r="C63" s="100"/>
      <c r="D63" s="150" t="s">
        <v>142</v>
      </c>
      <c r="E63" s="151"/>
      <c r="F63" s="151"/>
      <c r="G63" s="151"/>
      <c r="H63" s="151"/>
      <c r="I63" s="151"/>
      <c r="J63" s="152">
        <f>J118</f>
        <v>0</v>
      </c>
      <c r="K63" s="100"/>
      <c r="L63" s="153"/>
    </row>
    <row r="64" spans="1:47" s="10" customFormat="1" ht="14.85" customHeight="1">
      <c r="B64" s="149"/>
      <c r="C64" s="100"/>
      <c r="D64" s="150" t="s">
        <v>143</v>
      </c>
      <c r="E64" s="151"/>
      <c r="F64" s="151"/>
      <c r="G64" s="151"/>
      <c r="H64" s="151"/>
      <c r="I64" s="151"/>
      <c r="J64" s="152">
        <f>J131</f>
        <v>0</v>
      </c>
      <c r="K64" s="100"/>
      <c r="L64" s="153"/>
    </row>
    <row r="65" spans="2:12" s="10" customFormat="1" ht="14.85" customHeight="1">
      <c r="B65" s="149"/>
      <c r="C65" s="100"/>
      <c r="D65" s="150" t="s">
        <v>144</v>
      </c>
      <c r="E65" s="151"/>
      <c r="F65" s="151"/>
      <c r="G65" s="151"/>
      <c r="H65" s="151"/>
      <c r="I65" s="151"/>
      <c r="J65" s="152">
        <f>J144</f>
        <v>0</v>
      </c>
      <c r="K65" s="100"/>
      <c r="L65" s="153"/>
    </row>
    <row r="66" spans="2:12" s="10" customFormat="1" ht="14.85" customHeight="1">
      <c r="B66" s="149"/>
      <c r="C66" s="100"/>
      <c r="D66" s="150" t="s">
        <v>145</v>
      </c>
      <c r="E66" s="151"/>
      <c r="F66" s="151"/>
      <c r="G66" s="151"/>
      <c r="H66" s="151"/>
      <c r="I66" s="151"/>
      <c r="J66" s="152">
        <f>J172</f>
        <v>0</v>
      </c>
      <c r="K66" s="100"/>
      <c r="L66" s="153"/>
    </row>
    <row r="67" spans="2:12" s="10" customFormat="1" ht="14.85" customHeight="1">
      <c r="B67" s="149"/>
      <c r="C67" s="100"/>
      <c r="D67" s="150" t="s">
        <v>146</v>
      </c>
      <c r="E67" s="151"/>
      <c r="F67" s="151"/>
      <c r="G67" s="151"/>
      <c r="H67" s="151"/>
      <c r="I67" s="151"/>
      <c r="J67" s="152">
        <f>J205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147</v>
      </c>
      <c r="E68" s="151"/>
      <c r="F68" s="151"/>
      <c r="G68" s="151"/>
      <c r="H68" s="151"/>
      <c r="I68" s="151"/>
      <c r="J68" s="152">
        <f>J220</f>
        <v>0</v>
      </c>
      <c r="K68" s="100"/>
      <c r="L68" s="153"/>
    </row>
    <row r="69" spans="2:12" s="10" customFormat="1" ht="14.85" customHeight="1">
      <c r="B69" s="149"/>
      <c r="C69" s="100"/>
      <c r="D69" s="150" t="s">
        <v>731</v>
      </c>
      <c r="E69" s="151"/>
      <c r="F69" s="151"/>
      <c r="G69" s="151"/>
      <c r="H69" s="151"/>
      <c r="I69" s="151"/>
      <c r="J69" s="152">
        <f>J221</f>
        <v>0</v>
      </c>
      <c r="K69" s="100"/>
      <c r="L69" s="153"/>
    </row>
    <row r="70" spans="2:12" s="10" customFormat="1" ht="14.85" customHeight="1">
      <c r="B70" s="149"/>
      <c r="C70" s="100"/>
      <c r="D70" s="150" t="s">
        <v>1006</v>
      </c>
      <c r="E70" s="151"/>
      <c r="F70" s="151"/>
      <c r="G70" s="151"/>
      <c r="H70" s="151"/>
      <c r="I70" s="151"/>
      <c r="J70" s="152">
        <f>J267</f>
        <v>0</v>
      </c>
      <c r="K70" s="100"/>
      <c r="L70" s="153"/>
    </row>
    <row r="71" spans="2:12" s="10" customFormat="1" ht="14.85" customHeight="1">
      <c r="B71" s="149"/>
      <c r="C71" s="100"/>
      <c r="D71" s="150" t="s">
        <v>148</v>
      </c>
      <c r="E71" s="151"/>
      <c r="F71" s="151"/>
      <c r="G71" s="151"/>
      <c r="H71" s="151"/>
      <c r="I71" s="151"/>
      <c r="J71" s="152">
        <f>J275</f>
        <v>0</v>
      </c>
      <c r="K71" s="100"/>
      <c r="L71" s="153"/>
    </row>
    <row r="72" spans="2:12" s="10" customFormat="1" ht="14.85" customHeight="1">
      <c r="B72" s="149"/>
      <c r="C72" s="100"/>
      <c r="D72" s="150" t="s">
        <v>1007</v>
      </c>
      <c r="E72" s="151"/>
      <c r="F72" s="151"/>
      <c r="G72" s="151"/>
      <c r="H72" s="151"/>
      <c r="I72" s="151"/>
      <c r="J72" s="152">
        <f>J299</f>
        <v>0</v>
      </c>
      <c r="K72" s="100"/>
      <c r="L72" s="153"/>
    </row>
    <row r="73" spans="2:12" s="10" customFormat="1" ht="19.899999999999999" customHeight="1">
      <c r="B73" s="149"/>
      <c r="C73" s="100"/>
      <c r="D73" s="150" t="s">
        <v>488</v>
      </c>
      <c r="E73" s="151"/>
      <c r="F73" s="151"/>
      <c r="G73" s="151"/>
      <c r="H73" s="151"/>
      <c r="I73" s="151"/>
      <c r="J73" s="152">
        <f>J322</f>
        <v>0</v>
      </c>
      <c r="K73" s="100"/>
      <c r="L73" s="153"/>
    </row>
    <row r="74" spans="2:12" s="10" customFormat="1" ht="14.85" customHeight="1">
      <c r="B74" s="149"/>
      <c r="C74" s="100"/>
      <c r="D74" s="150" t="s">
        <v>1008</v>
      </c>
      <c r="E74" s="151"/>
      <c r="F74" s="151"/>
      <c r="G74" s="151"/>
      <c r="H74" s="151"/>
      <c r="I74" s="151"/>
      <c r="J74" s="152">
        <f>J323</f>
        <v>0</v>
      </c>
      <c r="K74" s="100"/>
      <c r="L74" s="153"/>
    </row>
    <row r="75" spans="2:12" s="10" customFormat="1" ht="14.85" customHeight="1">
      <c r="B75" s="149"/>
      <c r="C75" s="100"/>
      <c r="D75" s="150" t="s">
        <v>489</v>
      </c>
      <c r="E75" s="151"/>
      <c r="F75" s="151"/>
      <c r="G75" s="151"/>
      <c r="H75" s="151"/>
      <c r="I75" s="151"/>
      <c r="J75" s="152">
        <f>J401</f>
        <v>0</v>
      </c>
      <c r="K75" s="100"/>
      <c r="L75" s="153"/>
    </row>
    <row r="76" spans="2:12" s="10" customFormat="1" ht="14.85" customHeight="1">
      <c r="B76" s="149"/>
      <c r="C76" s="100"/>
      <c r="D76" s="150" t="s">
        <v>1009</v>
      </c>
      <c r="E76" s="151"/>
      <c r="F76" s="151"/>
      <c r="G76" s="151"/>
      <c r="H76" s="151"/>
      <c r="I76" s="151"/>
      <c r="J76" s="152">
        <f>J418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149</v>
      </c>
      <c r="E77" s="151"/>
      <c r="F77" s="151"/>
      <c r="G77" s="151"/>
      <c r="H77" s="151"/>
      <c r="I77" s="151"/>
      <c r="J77" s="152">
        <f>J423</f>
        <v>0</v>
      </c>
      <c r="K77" s="100"/>
      <c r="L77" s="153"/>
    </row>
    <row r="78" spans="2:12" s="10" customFormat="1" ht="14.85" customHeight="1">
      <c r="B78" s="149"/>
      <c r="C78" s="100"/>
      <c r="D78" s="150" t="s">
        <v>1010</v>
      </c>
      <c r="E78" s="151"/>
      <c r="F78" s="151"/>
      <c r="G78" s="151"/>
      <c r="H78" s="151"/>
      <c r="I78" s="151"/>
      <c r="J78" s="152">
        <f>J424</f>
        <v>0</v>
      </c>
      <c r="K78" s="100"/>
      <c r="L78" s="153"/>
    </row>
    <row r="79" spans="2:12" s="10" customFormat="1" ht="14.85" customHeight="1">
      <c r="B79" s="149"/>
      <c r="C79" s="100"/>
      <c r="D79" s="150" t="s">
        <v>150</v>
      </c>
      <c r="E79" s="151"/>
      <c r="F79" s="151"/>
      <c r="G79" s="151"/>
      <c r="H79" s="151"/>
      <c r="I79" s="151"/>
      <c r="J79" s="152">
        <f>J455</f>
        <v>0</v>
      </c>
      <c r="K79" s="100"/>
      <c r="L79" s="153"/>
    </row>
    <row r="80" spans="2:12" s="10" customFormat="1" ht="14.85" customHeight="1">
      <c r="B80" s="149"/>
      <c r="C80" s="100"/>
      <c r="D80" s="150" t="s">
        <v>491</v>
      </c>
      <c r="E80" s="151"/>
      <c r="F80" s="151"/>
      <c r="G80" s="151"/>
      <c r="H80" s="151"/>
      <c r="I80" s="151"/>
      <c r="J80" s="152">
        <f>J461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156</v>
      </c>
      <c r="E81" s="151"/>
      <c r="F81" s="151"/>
      <c r="G81" s="151"/>
      <c r="H81" s="151"/>
      <c r="I81" s="151"/>
      <c r="J81" s="152">
        <f>J472</f>
        <v>0</v>
      </c>
      <c r="K81" s="100"/>
      <c r="L81" s="153"/>
    </row>
    <row r="82" spans="1:31" s="10" customFormat="1" ht="14.85" customHeight="1">
      <c r="B82" s="149"/>
      <c r="C82" s="100"/>
      <c r="D82" s="150" t="s">
        <v>157</v>
      </c>
      <c r="E82" s="151"/>
      <c r="F82" s="151"/>
      <c r="G82" s="151"/>
      <c r="H82" s="151"/>
      <c r="I82" s="151"/>
      <c r="J82" s="152">
        <f>J473</f>
        <v>0</v>
      </c>
      <c r="K82" s="100"/>
      <c r="L82" s="153"/>
    </row>
    <row r="83" spans="1:31" s="10" customFormat="1" ht="14.85" customHeight="1">
      <c r="B83" s="149"/>
      <c r="C83" s="100"/>
      <c r="D83" s="150" t="s">
        <v>158</v>
      </c>
      <c r="E83" s="151"/>
      <c r="F83" s="151"/>
      <c r="G83" s="151"/>
      <c r="H83" s="151"/>
      <c r="I83" s="151"/>
      <c r="J83" s="152">
        <f>J481</f>
        <v>0</v>
      </c>
      <c r="K83" s="100"/>
      <c r="L83" s="153"/>
    </row>
    <row r="84" spans="1:31" s="10" customFormat="1" ht="21.75" customHeight="1">
      <c r="B84" s="149"/>
      <c r="C84" s="100"/>
      <c r="D84" s="150" t="s">
        <v>160</v>
      </c>
      <c r="E84" s="151"/>
      <c r="F84" s="151"/>
      <c r="G84" s="151"/>
      <c r="H84" s="151"/>
      <c r="I84" s="151"/>
      <c r="J84" s="152">
        <f>J488</f>
        <v>0</v>
      </c>
      <c r="K84" s="100"/>
      <c r="L84" s="153"/>
    </row>
    <row r="85" spans="1:31" s="9" customFormat="1" ht="24.95" customHeight="1">
      <c r="B85" s="143"/>
      <c r="C85" s="144"/>
      <c r="D85" s="145" t="s">
        <v>161</v>
      </c>
      <c r="E85" s="146"/>
      <c r="F85" s="146"/>
      <c r="G85" s="146"/>
      <c r="H85" s="146"/>
      <c r="I85" s="146"/>
      <c r="J85" s="147">
        <f>J491</f>
        <v>0</v>
      </c>
      <c r="K85" s="144"/>
      <c r="L85" s="148"/>
    </row>
    <row r="86" spans="1:31" s="10" customFormat="1" ht="19.899999999999999" customHeight="1">
      <c r="B86" s="149"/>
      <c r="C86" s="100"/>
      <c r="D86" s="150" t="s">
        <v>1011</v>
      </c>
      <c r="E86" s="151"/>
      <c r="F86" s="151"/>
      <c r="G86" s="151"/>
      <c r="H86" s="151"/>
      <c r="I86" s="151"/>
      <c r="J86" s="152">
        <f>J492</f>
        <v>0</v>
      </c>
      <c r="K86" s="100"/>
      <c r="L86" s="153"/>
    </row>
    <row r="87" spans="1:31" s="10" customFormat="1" ht="19.899999999999999" customHeight="1">
      <c r="B87" s="149"/>
      <c r="C87" s="100"/>
      <c r="D87" s="150" t="s">
        <v>1012</v>
      </c>
      <c r="E87" s="151"/>
      <c r="F87" s="151"/>
      <c r="G87" s="151"/>
      <c r="H87" s="151"/>
      <c r="I87" s="151"/>
      <c r="J87" s="152">
        <f>J548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162</v>
      </c>
      <c r="E88" s="151"/>
      <c r="F88" s="151"/>
      <c r="G88" s="151"/>
      <c r="H88" s="151"/>
      <c r="I88" s="151"/>
      <c r="J88" s="152">
        <f>J619</f>
        <v>0</v>
      </c>
      <c r="K88" s="100"/>
      <c r="L88" s="153"/>
    </row>
    <row r="89" spans="1:31" s="10" customFormat="1" ht="19.899999999999999" customHeight="1">
      <c r="B89" s="149"/>
      <c r="C89" s="100"/>
      <c r="D89" s="150" t="s">
        <v>1013</v>
      </c>
      <c r="E89" s="151"/>
      <c r="F89" s="151"/>
      <c r="G89" s="151"/>
      <c r="H89" s="151"/>
      <c r="I89" s="151"/>
      <c r="J89" s="152">
        <f>J630</f>
        <v>0</v>
      </c>
      <c r="K89" s="100"/>
      <c r="L89" s="153"/>
    </row>
    <row r="90" spans="1:31" s="10" customFormat="1" ht="19.899999999999999" customHeight="1">
      <c r="B90" s="149"/>
      <c r="C90" s="100"/>
      <c r="D90" s="150" t="s">
        <v>163</v>
      </c>
      <c r="E90" s="151"/>
      <c r="F90" s="151"/>
      <c r="G90" s="151"/>
      <c r="H90" s="151"/>
      <c r="I90" s="151"/>
      <c r="J90" s="152">
        <f>J645</f>
        <v>0</v>
      </c>
      <c r="K90" s="100"/>
      <c r="L90" s="153"/>
    </row>
    <row r="91" spans="1:31" s="2" customFormat="1" ht="21.7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6" spans="1:31" s="2" customFormat="1" ht="6.95" customHeight="1">
      <c r="A96" s="37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3" s="2" customFormat="1" ht="24.95" customHeight="1">
      <c r="A97" s="37"/>
      <c r="B97" s="38"/>
      <c r="C97" s="26" t="s">
        <v>164</v>
      </c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3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3" s="2" customFormat="1" ht="12" customHeight="1">
      <c r="A99" s="37"/>
      <c r="B99" s="38"/>
      <c r="C99" s="32" t="s">
        <v>16</v>
      </c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3" s="2" customFormat="1" ht="16.5" customHeight="1">
      <c r="A100" s="37"/>
      <c r="B100" s="38"/>
      <c r="C100" s="39"/>
      <c r="D100" s="39"/>
      <c r="E100" s="400" t="str">
        <f>E7</f>
        <v>Cyklostezka Ohře – Dalovice-Všeborovice</v>
      </c>
      <c r="F100" s="401"/>
      <c r="G100" s="401"/>
      <c r="H100" s="401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3" s="2" customFormat="1" ht="12" customHeight="1">
      <c r="A101" s="37"/>
      <c r="B101" s="38"/>
      <c r="C101" s="32" t="s">
        <v>130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3" s="2" customFormat="1" ht="16.5" customHeight="1">
      <c r="A102" s="37"/>
      <c r="B102" s="38"/>
      <c r="C102" s="39"/>
      <c r="D102" s="39"/>
      <c r="E102" s="359" t="str">
        <f>E9</f>
        <v>SO 202 - Lávka přes Vitický potok</v>
      </c>
      <c r="F102" s="399"/>
      <c r="G102" s="399"/>
      <c r="H102" s="39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3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3" s="2" customFormat="1" ht="12" customHeight="1">
      <c r="A104" s="37"/>
      <c r="B104" s="38"/>
      <c r="C104" s="32" t="s">
        <v>21</v>
      </c>
      <c r="D104" s="39"/>
      <c r="E104" s="39"/>
      <c r="F104" s="30" t="str">
        <f>F12</f>
        <v>Dalovice - Všeborovice</v>
      </c>
      <c r="G104" s="39"/>
      <c r="H104" s="39"/>
      <c r="I104" s="32" t="s">
        <v>23</v>
      </c>
      <c r="J104" s="62" t="str">
        <f>IF(J12="","",J12)</f>
        <v>3. 8. 2023</v>
      </c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3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3" s="2" customFormat="1" ht="15.2" customHeight="1">
      <c r="A106" s="37"/>
      <c r="B106" s="38"/>
      <c r="C106" s="32" t="s">
        <v>25</v>
      </c>
      <c r="D106" s="39"/>
      <c r="E106" s="39"/>
      <c r="F106" s="30" t="str">
        <f>E15</f>
        <v>Karlovarský kraj</v>
      </c>
      <c r="G106" s="39"/>
      <c r="H106" s="39"/>
      <c r="I106" s="32" t="s">
        <v>32</v>
      </c>
      <c r="J106" s="35" t="str">
        <f>E21</f>
        <v>PONTIKA s.r.o.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3" s="2" customFormat="1" ht="15.2" customHeight="1">
      <c r="A107" s="37"/>
      <c r="B107" s="38"/>
      <c r="C107" s="32" t="s">
        <v>30</v>
      </c>
      <c r="D107" s="39"/>
      <c r="E107" s="39"/>
      <c r="F107" s="30" t="str">
        <f>IF(E18="","",E18)</f>
        <v>Vyplň údaj</v>
      </c>
      <c r="G107" s="39"/>
      <c r="H107" s="39"/>
      <c r="I107" s="32" t="s">
        <v>36</v>
      </c>
      <c r="J107" s="35" t="str">
        <f>E24</f>
        <v xml:space="preserve"> </v>
      </c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3" s="2" customFormat="1" ht="10.3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63" s="11" customFormat="1" ht="29.25" customHeight="1">
      <c r="A109" s="154"/>
      <c r="B109" s="155"/>
      <c r="C109" s="156" t="s">
        <v>165</v>
      </c>
      <c r="D109" s="157" t="s">
        <v>59</v>
      </c>
      <c r="E109" s="157" t="s">
        <v>55</v>
      </c>
      <c r="F109" s="157" t="s">
        <v>56</v>
      </c>
      <c r="G109" s="157" t="s">
        <v>166</v>
      </c>
      <c r="H109" s="157" t="s">
        <v>167</v>
      </c>
      <c r="I109" s="157" t="s">
        <v>168</v>
      </c>
      <c r="J109" s="157" t="s">
        <v>137</v>
      </c>
      <c r="K109" s="158" t="s">
        <v>169</v>
      </c>
      <c r="L109" s="159"/>
      <c r="M109" s="71" t="s">
        <v>19</v>
      </c>
      <c r="N109" s="72" t="s">
        <v>44</v>
      </c>
      <c r="O109" s="72" t="s">
        <v>170</v>
      </c>
      <c r="P109" s="72" t="s">
        <v>171</v>
      </c>
      <c r="Q109" s="72" t="s">
        <v>172</v>
      </c>
      <c r="R109" s="72" t="s">
        <v>173</v>
      </c>
      <c r="S109" s="72" t="s">
        <v>174</v>
      </c>
      <c r="T109" s="73" t="s">
        <v>175</v>
      </c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</row>
    <row r="110" spans="1:63" s="2" customFormat="1" ht="22.9" customHeight="1">
      <c r="A110" s="37"/>
      <c r="B110" s="38"/>
      <c r="C110" s="78" t="s">
        <v>176</v>
      </c>
      <c r="D110" s="39"/>
      <c r="E110" s="39"/>
      <c r="F110" s="39"/>
      <c r="G110" s="39"/>
      <c r="H110" s="39"/>
      <c r="I110" s="39"/>
      <c r="J110" s="160">
        <f>BK110</f>
        <v>0</v>
      </c>
      <c r="K110" s="39"/>
      <c r="L110" s="42"/>
      <c r="M110" s="74"/>
      <c r="N110" s="161"/>
      <c r="O110" s="75"/>
      <c r="P110" s="162">
        <f>P111+P491</f>
        <v>0</v>
      </c>
      <c r="Q110" s="75"/>
      <c r="R110" s="162">
        <f>R111+R491</f>
        <v>1222.487787</v>
      </c>
      <c r="S110" s="75"/>
      <c r="T110" s="163">
        <f>T111+T491</f>
        <v>10.2705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73</v>
      </c>
      <c r="AU110" s="20" t="s">
        <v>138</v>
      </c>
      <c r="BK110" s="164">
        <f>BK111+BK491</f>
        <v>0</v>
      </c>
    </row>
    <row r="111" spans="1:63" s="12" customFormat="1" ht="25.9" customHeight="1">
      <c r="B111" s="165"/>
      <c r="C111" s="166"/>
      <c r="D111" s="167" t="s">
        <v>73</v>
      </c>
      <c r="E111" s="168" t="s">
        <v>177</v>
      </c>
      <c r="F111" s="168" t="s">
        <v>178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P112+P220+P322+P423+P472</f>
        <v>0</v>
      </c>
      <c r="Q111" s="173"/>
      <c r="R111" s="174">
        <f>R112+R220+R322+R423+R472</f>
        <v>1201.5624711800001</v>
      </c>
      <c r="S111" s="173"/>
      <c r="T111" s="175">
        <f>T112+T220+T322+T423+T472</f>
        <v>0</v>
      </c>
      <c r="AR111" s="176" t="s">
        <v>81</v>
      </c>
      <c r="AT111" s="177" t="s">
        <v>73</v>
      </c>
      <c r="AU111" s="177" t="s">
        <v>74</v>
      </c>
      <c r="AY111" s="176" t="s">
        <v>179</v>
      </c>
      <c r="BK111" s="178">
        <f>BK112+BK220+BK322+BK423+BK472</f>
        <v>0</v>
      </c>
    </row>
    <row r="112" spans="1:63" s="12" customFormat="1" ht="22.9" customHeight="1">
      <c r="B112" s="165"/>
      <c r="C112" s="166"/>
      <c r="D112" s="167" t="s">
        <v>73</v>
      </c>
      <c r="E112" s="179" t="s">
        <v>81</v>
      </c>
      <c r="F112" s="179" t="s">
        <v>180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P113+P118+P131+P144+P172+P205</f>
        <v>0</v>
      </c>
      <c r="Q112" s="173"/>
      <c r="R112" s="174">
        <f>R113+R118+R131+R144+R172+R205</f>
        <v>283.32599999999996</v>
      </c>
      <c r="S112" s="173"/>
      <c r="T112" s="175">
        <f>T113+T118+T131+T144+T172+T205</f>
        <v>0</v>
      </c>
      <c r="AR112" s="176" t="s">
        <v>81</v>
      </c>
      <c r="AT112" s="177" t="s">
        <v>73</v>
      </c>
      <c r="AU112" s="177" t="s">
        <v>81</v>
      </c>
      <c r="AY112" s="176" t="s">
        <v>179</v>
      </c>
      <c r="BK112" s="178">
        <f>BK113+BK118+BK131+BK144+BK172+BK205</f>
        <v>0</v>
      </c>
    </row>
    <row r="113" spans="1:65" s="12" customFormat="1" ht="20.85" customHeight="1">
      <c r="B113" s="165"/>
      <c r="C113" s="166"/>
      <c r="D113" s="167" t="s">
        <v>73</v>
      </c>
      <c r="E113" s="179" t="s">
        <v>181</v>
      </c>
      <c r="F113" s="179" t="s">
        <v>182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SUM(P114:P117)</f>
        <v>0</v>
      </c>
      <c r="Q113" s="173"/>
      <c r="R113" s="174">
        <f>SUM(R114:R117)</f>
        <v>6.0000000000000001E-3</v>
      </c>
      <c r="S113" s="173"/>
      <c r="T113" s="175">
        <f>SUM(T114:T117)</f>
        <v>0</v>
      </c>
      <c r="AR113" s="176" t="s">
        <v>81</v>
      </c>
      <c r="AT113" s="177" t="s">
        <v>73</v>
      </c>
      <c r="AU113" s="177" t="s">
        <v>14</v>
      </c>
      <c r="AY113" s="176" t="s">
        <v>179</v>
      </c>
      <c r="BK113" s="178">
        <f>SUM(BK114:BK117)</f>
        <v>0</v>
      </c>
    </row>
    <row r="114" spans="1:65" s="2" customFormat="1" ht="16.5" customHeight="1">
      <c r="A114" s="37"/>
      <c r="B114" s="38"/>
      <c r="C114" s="181" t="s">
        <v>81</v>
      </c>
      <c r="D114" s="181" t="s">
        <v>183</v>
      </c>
      <c r="E114" s="182" t="s">
        <v>1014</v>
      </c>
      <c r="F114" s="183" t="s">
        <v>1015</v>
      </c>
      <c r="G114" s="184" t="s">
        <v>1016</v>
      </c>
      <c r="H114" s="185">
        <v>200</v>
      </c>
      <c r="I114" s="186"/>
      <c r="J114" s="187">
        <f>ROUND(I114*H114,2)</f>
        <v>0</v>
      </c>
      <c r="K114" s="183" t="s">
        <v>187</v>
      </c>
      <c r="L114" s="42"/>
      <c r="M114" s="188" t="s">
        <v>19</v>
      </c>
      <c r="N114" s="189" t="s">
        <v>45</v>
      </c>
      <c r="O114" s="67"/>
      <c r="P114" s="190">
        <f>O114*H114</f>
        <v>0</v>
      </c>
      <c r="Q114" s="190">
        <v>3.0000000000000001E-5</v>
      </c>
      <c r="R114" s="190">
        <f>Q114*H114</f>
        <v>6.0000000000000001E-3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188</v>
      </c>
      <c r="AT114" s="192" t="s">
        <v>183</v>
      </c>
      <c r="AU114" s="192" t="s">
        <v>189</v>
      </c>
      <c r="AY114" s="20" t="s">
        <v>179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81</v>
      </c>
      <c r="BK114" s="193">
        <f>ROUND(I114*H114,2)</f>
        <v>0</v>
      </c>
      <c r="BL114" s="20" t="s">
        <v>188</v>
      </c>
      <c r="BM114" s="192" t="s">
        <v>14</v>
      </c>
    </row>
    <row r="115" spans="1:65" s="2" customFormat="1">
      <c r="A115" s="37"/>
      <c r="B115" s="38"/>
      <c r="C115" s="39"/>
      <c r="D115" s="194" t="s">
        <v>190</v>
      </c>
      <c r="E115" s="39"/>
      <c r="F115" s="195" t="s">
        <v>1017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190</v>
      </c>
      <c r="AU115" s="20" t="s">
        <v>189</v>
      </c>
    </row>
    <row r="116" spans="1:65" s="2" customFormat="1" ht="24.2" customHeight="1">
      <c r="A116" s="37"/>
      <c r="B116" s="38"/>
      <c r="C116" s="181" t="s">
        <v>14</v>
      </c>
      <c r="D116" s="181" t="s">
        <v>183</v>
      </c>
      <c r="E116" s="182" t="s">
        <v>1018</v>
      </c>
      <c r="F116" s="183" t="s">
        <v>1019</v>
      </c>
      <c r="G116" s="184" t="s">
        <v>1020</v>
      </c>
      <c r="H116" s="185">
        <v>20</v>
      </c>
      <c r="I116" s="186"/>
      <c r="J116" s="187">
        <f>ROUND(I116*H116,2)</f>
        <v>0</v>
      </c>
      <c r="K116" s="183" t="s">
        <v>187</v>
      </c>
      <c r="L116" s="42"/>
      <c r="M116" s="188" t="s">
        <v>19</v>
      </c>
      <c r="N116" s="189" t="s">
        <v>45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188</v>
      </c>
      <c r="AT116" s="192" t="s">
        <v>183</v>
      </c>
      <c r="AU116" s="192" t="s">
        <v>189</v>
      </c>
      <c r="AY116" s="20" t="s">
        <v>179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81</v>
      </c>
      <c r="BK116" s="193">
        <f>ROUND(I116*H116,2)</f>
        <v>0</v>
      </c>
      <c r="BL116" s="20" t="s">
        <v>188</v>
      </c>
      <c r="BM116" s="192" t="s">
        <v>188</v>
      </c>
    </row>
    <row r="117" spans="1:65" s="2" customFormat="1">
      <c r="A117" s="37"/>
      <c r="B117" s="38"/>
      <c r="C117" s="39"/>
      <c r="D117" s="194" t="s">
        <v>190</v>
      </c>
      <c r="E117" s="39"/>
      <c r="F117" s="195" t="s">
        <v>1021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190</v>
      </c>
      <c r="AU117" s="20" t="s">
        <v>189</v>
      </c>
    </row>
    <row r="118" spans="1:65" s="12" customFormat="1" ht="20.85" customHeight="1">
      <c r="B118" s="165"/>
      <c r="C118" s="166"/>
      <c r="D118" s="167" t="s">
        <v>73</v>
      </c>
      <c r="E118" s="179" t="s">
        <v>207</v>
      </c>
      <c r="F118" s="179" t="s">
        <v>208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SUM(P119:P130)</f>
        <v>0</v>
      </c>
      <c r="Q118" s="173"/>
      <c r="R118" s="174">
        <f>SUM(R119:R130)</f>
        <v>0</v>
      </c>
      <c r="S118" s="173"/>
      <c r="T118" s="175">
        <f>SUM(T119:T130)</f>
        <v>0</v>
      </c>
      <c r="AR118" s="176" t="s">
        <v>81</v>
      </c>
      <c r="AT118" s="177" t="s">
        <v>73</v>
      </c>
      <c r="AU118" s="177" t="s">
        <v>14</v>
      </c>
      <c r="AY118" s="176" t="s">
        <v>179</v>
      </c>
      <c r="BK118" s="178">
        <f>SUM(BK119:BK130)</f>
        <v>0</v>
      </c>
    </row>
    <row r="119" spans="1:65" s="2" customFormat="1" ht="21.75" customHeight="1">
      <c r="A119" s="37"/>
      <c r="B119" s="38"/>
      <c r="C119" s="181" t="s">
        <v>189</v>
      </c>
      <c r="D119" s="181" t="s">
        <v>183</v>
      </c>
      <c r="E119" s="182" t="s">
        <v>1022</v>
      </c>
      <c r="F119" s="183" t="s">
        <v>1023</v>
      </c>
      <c r="G119" s="184" t="s">
        <v>216</v>
      </c>
      <c r="H119" s="185">
        <v>107.467</v>
      </c>
      <c r="I119" s="186"/>
      <c r="J119" s="187">
        <f>ROUND(I119*H119,2)</f>
        <v>0</v>
      </c>
      <c r="K119" s="183" t="s">
        <v>187</v>
      </c>
      <c r="L119" s="42"/>
      <c r="M119" s="188" t="s">
        <v>19</v>
      </c>
      <c r="N119" s="189" t="s">
        <v>45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188</v>
      </c>
      <c r="AT119" s="192" t="s">
        <v>183</v>
      </c>
      <c r="AU119" s="192" t="s">
        <v>189</v>
      </c>
      <c r="AY119" s="20" t="s">
        <v>179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81</v>
      </c>
      <c r="BK119" s="193">
        <f>ROUND(I119*H119,2)</f>
        <v>0</v>
      </c>
      <c r="BL119" s="20" t="s">
        <v>188</v>
      </c>
      <c r="BM119" s="192" t="s">
        <v>211</v>
      </c>
    </row>
    <row r="120" spans="1:65" s="2" customFormat="1">
      <c r="A120" s="37"/>
      <c r="B120" s="38"/>
      <c r="C120" s="39"/>
      <c r="D120" s="194" t="s">
        <v>190</v>
      </c>
      <c r="E120" s="39"/>
      <c r="F120" s="195" t="s">
        <v>1024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190</v>
      </c>
      <c r="AU120" s="20" t="s">
        <v>189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1025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189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194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3" customFormat="1">
      <c r="B123" s="199"/>
      <c r="C123" s="200"/>
      <c r="D123" s="201" t="s">
        <v>192</v>
      </c>
      <c r="E123" s="202" t="s">
        <v>19</v>
      </c>
      <c r="F123" s="203" t="s">
        <v>198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3" customFormat="1">
      <c r="B124" s="199"/>
      <c r="C124" s="200"/>
      <c r="D124" s="201" t="s">
        <v>192</v>
      </c>
      <c r="E124" s="202" t="s">
        <v>19</v>
      </c>
      <c r="F124" s="203" t="s">
        <v>1026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192</v>
      </c>
      <c r="AU124" s="209" t="s">
        <v>189</v>
      </c>
      <c r="AV124" s="13" t="s">
        <v>81</v>
      </c>
      <c r="AW124" s="13" t="s">
        <v>35</v>
      </c>
      <c r="AX124" s="13" t="s">
        <v>74</v>
      </c>
      <c r="AY124" s="209" t="s">
        <v>179</v>
      </c>
    </row>
    <row r="125" spans="1:65" s="14" customFormat="1">
      <c r="B125" s="210"/>
      <c r="C125" s="211"/>
      <c r="D125" s="201" t="s">
        <v>192</v>
      </c>
      <c r="E125" s="212" t="s">
        <v>19</v>
      </c>
      <c r="F125" s="213" t="s">
        <v>1027</v>
      </c>
      <c r="G125" s="211"/>
      <c r="H125" s="214">
        <v>28.05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192</v>
      </c>
      <c r="AU125" s="220" t="s">
        <v>189</v>
      </c>
      <c r="AV125" s="14" t="s">
        <v>14</v>
      </c>
      <c r="AW125" s="14" t="s">
        <v>35</v>
      </c>
      <c r="AX125" s="14" t="s">
        <v>74</v>
      </c>
      <c r="AY125" s="220" t="s">
        <v>179</v>
      </c>
    </row>
    <row r="126" spans="1:65" s="13" customFormat="1">
      <c r="B126" s="199"/>
      <c r="C126" s="200"/>
      <c r="D126" s="201" t="s">
        <v>192</v>
      </c>
      <c r="E126" s="202" t="s">
        <v>19</v>
      </c>
      <c r="F126" s="203" t="s">
        <v>1028</v>
      </c>
      <c r="G126" s="200"/>
      <c r="H126" s="202" t="s">
        <v>19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192</v>
      </c>
      <c r="AU126" s="209" t="s">
        <v>189</v>
      </c>
      <c r="AV126" s="13" t="s">
        <v>81</v>
      </c>
      <c r="AW126" s="13" t="s">
        <v>35</v>
      </c>
      <c r="AX126" s="13" t="s">
        <v>74</v>
      </c>
      <c r="AY126" s="209" t="s">
        <v>179</v>
      </c>
    </row>
    <row r="127" spans="1:65" s="14" customFormat="1">
      <c r="B127" s="210"/>
      <c r="C127" s="211"/>
      <c r="D127" s="201" t="s">
        <v>192</v>
      </c>
      <c r="E127" s="212" t="s">
        <v>19</v>
      </c>
      <c r="F127" s="213" t="s">
        <v>1029</v>
      </c>
      <c r="G127" s="211"/>
      <c r="H127" s="214">
        <v>78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192</v>
      </c>
      <c r="AU127" s="220" t="s">
        <v>189</v>
      </c>
      <c r="AV127" s="14" t="s">
        <v>14</v>
      </c>
      <c r="AW127" s="14" t="s">
        <v>35</v>
      </c>
      <c r="AX127" s="14" t="s">
        <v>74</v>
      </c>
      <c r="AY127" s="220" t="s">
        <v>179</v>
      </c>
    </row>
    <row r="128" spans="1:65" s="14" customFormat="1">
      <c r="B128" s="210"/>
      <c r="C128" s="211"/>
      <c r="D128" s="201" t="s">
        <v>192</v>
      </c>
      <c r="E128" s="212" t="s">
        <v>19</v>
      </c>
      <c r="F128" s="213" t="s">
        <v>1030</v>
      </c>
      <c r="G128" s="211"/>
      <c r="H128" s="214">
        <v>0.75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192</v>
      </c>
      <c r="AU128" s="220" t="s">
        <v>189</v>
      </c>
      <c r="AV128" s="14" t="s">
        <v>14</v>
      </c>
      <c r="AW128" s="14" t="s">
        <v>35</v>
      </c>
      <c r="AX128" s="14" t="s">
        <v>74</v>
      </c>
      <c r="AY128" s="220" t="s">
        <v>179</v>
      </c>
    </row>
    <row r="129" spans="1:65" s="14" customFormat="1">
      <c r="B129" s="210"/>
      <c r="C129" s="211"/>
      <c r="D129" s="201" t="s">
        <v>192</v>
      </c>
      <c r="E129" s="212" t="s">
        <v>19</v>
      </c>
      <c r="F129" s="213" t="s">
        <v>1031</v>
      </c>
      <c r="G129" s="211"/>
      <c r="H129" s="214">
        <v>0.66700000000000004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192</v>
      </c>
      <c r="AU129" s="220" t="s">
        <v>189</v>
      </c>
      <c r="AV129" s="14" t="s">
        <v>14</v>
      </c>
      <c r="AW129" s="14" t="s">
        <v>35</v>
      </c>
      <c r="AX129" s="14" t="s">
        <v>74</v>
      </c>
      <c r="AY129" s="220" t="s">
        <v>179</v>
      </c>
    </row>
    <row r="130" spans="1:65" s="15" customFormat="1">
      <c r="B130" s="221"/>
      <c r="C130" s="222"/>
      <c r="D130" s="201" t="s">
        <v>192</v>
      </c>
      <c r="E130" s="223" t="s">
        <v>19</v>
      </c>
      <c r="F130" s="224" t="s">
        <v>201</v>
      </c>
      <c r="G130" s="222"/>
      <c r="H130" s="225">
        <v>107.467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192</v>
      </c>
      <c r="AU130" s="231" t="s">
        <v>189</v>
      </c>
      <c r="AV130" s="15" t="s">
        <v>188</v>
      </c>
      <c r="AW130" s="15" t="s">
        <v>35</v>
      </c>
      <c r="AX130" s="15" t="s">
        <v>81</v>
      </c>
      <c r="AY130" s="231" t="s">
        <v>179</v>
      </c>
    </row>
    <row r="131" spans="1:65" s="12" customFormat="1" ht="20.85" customHeight="1">
      <c r="B131" s="165"/>
      <c r="C131" s="166"/>
      <c r="D131" s="167" t="s">
        <v>73</v>
      </c>
      <c r="E131" s="179" t="s">
        <v>220</v>
      </c>
      <c r="F131" s="179" t="s">
        <v>221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SUM(P132:P143)</f>
        <v>0</v>
      </c>
      <c r="Q131" s="173"/>
      <c r="R131" s="174">
        <f>SUM(R132:R143)</f>
        <v>0</v>
      </c>
      <c r="S131" s="173"/>
      <c r="T131" s="175">
        <f>SUM(T132:T143)</f>
        <v>0</v>
      </c>
      <c r="AR131" s="176" t="s">
        <v>81</v>
      </c>
      <c r="AT131" s="177" t="s">
        <v>73</v>
      </c>
      <c r="AU131" s="177" t="s">
        <v>14</v>
      </c>
      <c r="AY131" s="176" t="s">
        <v>179</v>
      </c>
      <c r="BK131" s="178">
        <f>SUM(BK132:BK143)</f>
        <v>0</v>
      </c>
    </row>
    <row r="132" spans="1:65" s="2" customFormat="1" ht="24.2" customHeight="1">
      <c r="A132" s="37"/>
      <c r="B132" s="38"/>
      <c r="C132" s="181" t="s">
        <v>188</v>
      </c>
      <c r="D132" s="181" t="s">
        <v>183</v>
      </c>
      <c r="E132" s="182" t="s">
        <v>1032</v>
      </c>
      <c r="F132" s="183" t="s">
        <v>1033</v>
      </c>
      <c r="G132" s="184" t="s">
        <v>216</v>
      </c>
      <c r="H132" s="185">
        <v>351</v>
      </c>
      <c r="I132" s="186"/>
      <c r="J132" s="187">
        <f>ROUND(I132*H132,2)</f>
        <v>0</v>
      </c>
      <c r="K132" s="183" t="s">
        <v>187</v>
      </c>
      <c r="L132" s="42"/>
      <c r="M132" s="188" t="s">
        <v>19</v>
      </c>
      <c r="N132" s="189" t="s">
        <v>45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188</v>
      </c>
      <c r="AT132" s="192" t="s">
        <v>183</v>
      </c>
      <c r="AU132" s="192" t="s">
        <v>189</v>
      </c>
      <c r="AY132" s="20" t="s">
        <v>179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81</v>
      </c>
      <c r="BK132" s="193">
        <f>ROUND(I132*H132,2)</f>
        <v>0</v>
      </c>
      <c r="BL132" s="20" t="s">
        <v>188</v>
      </c>
      <c r="BM132" s="192" t="s">
        <v>217</v>
      </c>
    </row>
    <row r="133" spans="1:65" s="2" customFormat="1">
      <c r="A133" s="37"/>
      <c r="B133" s="38"/>
      <c r="C133" s="39"/>
      <c r="D133" s="194" t="s">
        <v>190</v>
      </c>
      <c r="E133" s="39"/>
      <c r="F133" s="195" t="s">
        <v>1034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190</v>
      </c>
      <c r="AU133" s="20" t="s">
        <v>189</v>
      </c>
    </row>
    <row r="134" spans="1:65" s="13" customFormat="1">
      <c r="B134" s="199"/>
      <c r="C134" s="200"/>
      <c r="D134" s="201" t="s">
        <v>192</v>
      </c>
      <c r="E134" s="202" t="s">
        <v>19</v>
      </c>
      <c r="F134" s="203" t="s">
        <v>1025</v>
      </c>
      <c r="G134" s="200"/>
      <c r="H134" s="202" t="s">
        <v>19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192</v>
      </c>
      <c r="AU134" s="209" t="s">
        <v>189</v>
      </c>
      <c r="AV134" s="13" t="s">
        <v>81</v>
      </c>
      <c r="AW134" s="13" t="s">
        <v>35</v>
      </c>
      <c r="AX134" s="13" t="s">
        <v>74</v>
      </c>
      <c r="AY134" s="209" t="s">
        <v>179</v>
      </c>
    </row>
    <row r="135" spans="1:65" s="13" customFormat="1">
      <c r="B135" s="199"/>
      <c r="C135" s="200"/>
      <c r="D135" s="201" t="s">
        <v>192</v>
      </c>
      <c r="E135" s="202" t="s">
        <v>19</v>
      </c>
      <c r="F135" s="203" t="s">
        <v>194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192</v>
      </c>
      <c r="AU135" s="209" t="s">
        <v>189</v>
      </c>
      <c r="AV135" s="13" t="s">
        <v>81</v>
      </c>
      <c r="AW135" s="13" t="s">
        <v>35</v>
      </c>
      <c r="AX135" s="13" t="s">
        <v>74</v>
      </c>
      <c r="AY135" s="209" t="s">
        <v>179</v>
      </c>
    </row>
    <row r="136" spans="1:65" s="13" customFormat="1">
      <c r="B136" s="199"/>
      <c r="C136" s="200"/>
      <c r="D136" s="201" t="s">
        <v>192</v>
      </c>
      <c r="E136" s="202" t="s">
        <v>19</v>
      </c>
      <c r="F136" s="203" t="s">
        <v>198</v>
      </c>
      <c r="G136" s="200"/>
      <c r="H136" s="202" t="s">
        <v>19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192</v>
      </c>
      <c r="AU136" s="209" t="s">
        <v>189</v>
      </c>
      <c r="AV136" s="13" t="s">
        <v>81</v>
      </c>
      <c r="AW136" s="13" t="s">
        <v>35</v>
      </c>
      <c r="AX136" s="13" t="s">
        <v>74</v>
      </c>
      <c r="AY136" s="209" t="s">
        <v>179</v>
      </c>
    </row>
    <row r="137" spans="1:65" s="13" customFormat="1">
      <c r="B137" s="199"/>
      <c r="C137" s="200"/>
      <c r="D137" s="201" t="s">
        <v>192</v>
      </c>
      <c r="E137" s="202" t="s">
        <v>19</v>
      </c>
      <c r="F137" s="203" t="s">
        <v>1035</v>
      </c>
      <c r="G137" s="200"/>
      <c r="H137" s="202" t="s">
        <v>19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192</v>
      </c>
      <c r="AU137" s="209" t="s">
        <v>189</v>
      </c>
      <c r="AV137" s="13" t="s">
        <v>81</v>
      </c>
      <c r="AW137" s="13" t="s">
        <v>35</v>
      </c>
      <c r="AX137" s="13" t="s">
        <v>74</v>
      </c>
      <c r="AY137" s="209" t="s">
        <v>179</v>
      </c>
    </row>
    <row r="138" spans="1:65" s="14" customFormat="1">
      <c r="B138" s="210"/>
      <c r="C138" s="211"/>
      <c r="D138" s="201" t="s">
        <v>192</v>
      </c>
      <c r="E138" s="212" t="s">
        <v>19</v>
      </c>
      <c r="F138" s="213" t="s">
        <v>1036</v>
      </c>
      <c r="G138" s="211"/>
      <c r="H138" s="214">
        <v>77.3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192</v>
      </c>
      <c r="AU138" s="220" t="s">
        <v>189</v>
      </c>
      <c r="AV138" s="14" t="s">
        <v>14</v>
      </c>
      <c r="AW138" s="14" t="s">
        <v>35</v>
      </c>
      <c r="AX138" s="14" t="s">
        <v>74</v>
      </c>
      <c r="AY138" s="220" t="s">
        <v>179</v>
      </c>
    </row>
    <row r="139" spans="1:65" s="14" customFormat="1">
      <c r="B139" s="210"/>
      <c r="C139" s="211"/>
      <c r="D139" s="201" t="s">
        <v>192</v>
      </c>
      <c r="E139" s="212" t="s">
        <v>19</v>
      </c>
      <c r="F139" s="213" t="s">
        <v>1037</v>
      </c>
      <c r="G139" s="211"/>
      <c r="H139" s="214">
        <v>56.7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192</v>
      </c>
      <c r="AU139" s="220" t="s">
        <v>189</v>
      </c>
      <c r="AV139" s="14" t="s">
        <v>14</v>
      </c>
      <c r="AW139" s="14" t="s">
        <v>35</v>
      </c>
      <c r="AX139" s="14" t="s">
        <v>74</v>
      </c>
      <c r="AY139" s="220" t="s">
        <v>179</v>
      </c>
    </row>
    <row r="140" spans="1:65" s="14" customFormat="1">
      <c r="B140" s="210"/>
      <c r="C140" s="211"/>
      <c r="D140" s="201" t="s">
        <v>192</v>
      </c>
      <c r="E140" s="212" t="s">
        <v>19</v>
      </c>
      <c r="F140" s="213" t="s">
        <v>1038</v>
      </c>
      <c r="G140" s="211"/>
      <c r="H140" s="214">
        <v>32.6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192</v>
      </c>
      <c r="AU140" s="220" t="s">
        <v>189</v>
      </c>
      <c r="AV140" s="14" t="s">
        <v>14</v>
      </c>
      <c r="AW140" s="14" t="s">
        <v>35</v>
      </c>
      <c r="AX140" s="14" t="s">
        <v>74</v>
      </c>
      <c r="AY140" s="220" t="s">
        <v>179</v>
      </c>
    </row>
    <row r="141" spans="1:65" s="14" customFormat="1">
      <c r="B141" s="210"/>
      <c r="C141" s="211"/>
      <c r="D141" s="201" t="s">
        <v>192</v>
      </c>
      <c r="E141" s="212" t="s">
        <v>19</v>
      </c>
      <c r="F141" s="213" t="s">
        <v>1039</v>
      </c>
      <c r="G141" s="211"/>
      <c r="H141" s="214">
        <v>160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192</v>
      </c>
      <c r="AU141" s="220" t="s">
        <v>189</v>
      </c>
      <c r="AV141" s="14" t="s">
        <v>14</v>
      </c>
      <c r="AW141" s="14" t="s">
        <v>35</v>
      </c>
      <c r="AX141" s="14" t="s">
        <v>74</v>
      </c>
      <c r="AY141" s="220" t="s">
        <v>179</v>
      </c>
    </row>
    <row r="142" spans="1:65" s="14" customFormat="1">
      <c r="B142" s="210"/>
      <c r="C142" s="211"/>
      <c r="D142" s="201" t="s">
        <v>192</v>
      </c>
      <c r="E142" s="212" t="s">
        <v>19</v>
      </c>
      <c r="F142" s="213" t="s">
        <v>1040</v>
      </c>
      <c r="G142" s="211"/>
      <c r="H142" s="214">
        <v>24.4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192</v>
      </c>
      <c r="AU142" s="220" t="s">
        <v>189</v>
      </c>
      <c r="AV142" s="14" t="s">
        <v>14</v>
      </c>
      <c r="AW142" s="14" t="s">
        <v>35</v>
      </c>
      <c r="AX142" s="14" t="s">
        <v>74</v>
      </c>
      <c r="AY142" s="220" t="s">
        <v>179</v>
      </c>
    </row>
    <row r="143" spans="1:65" s="15" customFormat="1">
      <c r="B143" s="221"/>
      <c r="C143" s="222"/>
      <c r="D143" s="201" t="s">
        <v>192</v>
      </c>
      <c r="E143" s="223" t="s">
        <v>19</v>
      </c>
      <c r="F143" s="224" t="s">
        <v>201</v>
      </c>
      <c r="G143" s="222"/>
      <c r="H143" s="225">
        <v>351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192</v>
      </c>
      <c r="AU143" s="231" t="s">
        <v>189</v>
      </c>
      <c r="AV143" s="15" t="s">
        <v>188</v>
      </c>
      <c r="AW143" s="15" t="s">
        <v>35</v>
      </c>
      <c r="AX143" s="15" t="s">
        <v>81</v>
      </c>
      <c r="AY143" s="231" t="s">
        <v>179</v>
      </c>
    </row>
    <row r="144" spans="1:65" s="12" customFormat="1" ht="20.85" customHeight="1">
      <c r="B144" s="165"/>
      <c r="C144" s="166"/>
      <c r="D144" s="167" t="s">
        <v>73</v>
      </c>
      <c r="E144" s="179" t="s">
        <v>229</v>
      </c>
      <c r="F144" s="179" t="s">
        <v>230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SUM(P145:P171)</f>
        <v>0</v>
      </c>
      <c r="Q144" s="173"/>
      <c r="R144" s="174">
        <f>SUM(R145:R171)</f>
        <v>0</v>
      </c>
      <c r="S144" s="173"/>
      <c r="T144" s="175">
        <f>SUM(T145:T171)</f>
        <v>0</v>
      </c>
      <c r="AR144" s="176" t="s">
        <v>81</v>
      </c>
      <c r="AT144" s="177" t="s">
        <v>73</v>
      </c>
      <c r="AU144" s="177" t="s">
        <v>14</v>
      </c>
      <c r="AY144" s="176" t="s">
        <v>179</v>
      </c>
      <c r="BK144" s="178">
        <f>SUM(BK145:BK171)</f>
        <v>0</v>
      </c>
    </row>
    <row r="145" spans="1:65" s="2" customFormat="1" ht="37.9" customHeight="1">
      <c r="A145" s="37"/>
      <c r="B145" s="38"/>
      <c r="C145" s="181" t="s">
        <v>222</v>
      </c>
      <c r="D145" s="181" t="s">
        <v>183</v>
      </c>
      <c r="E145" s="182" t="s">
        <v>1041</v>
      </c>
      <c r="F145" s="183" t="s">
        <v>1042</v>
      </c>
      <c r="G145" s="184" t="s">
        <v>216</v>
      </c>
      <c r="H145" s="185">
        <v>170.726</v>
      </c>
      <c r="I145" s="186"/>
      <c r="J145" s="187">
        <f>ROUND(I145*H145,2)</f>
        <v>0</v>
      </c>
      <c r="K145" s="183" t="s">
        <v>187</v>
      </c>
      <c r="L145" s="42"/>
      <c r="M145" s="188" t="s">
        <v>19</v>
      </c>
      <c r="N145" s="189" t="s">
        <v>45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188</v>
      </c>
      <c r="AT145" s="192" t="s">
        <v>183</v>
      </c>
      <c r="AU145" s="192" t="s">
        <v>189</v>
      </c>
      <c r="AY145" s="20" t="s">
        <v>179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81</v>
      </c>
      <c r="BK145" s="193">
        <f>ROUND(I145*H145,2)</f>
        <v>0</v>
      </c>
      <c r="BL145" s="20" t="s">
        <v>188</v>
      </c>
      <c r="BM145" s="192" t="s">
        <v>276</v>
      </c>
    </row>
    <row r="146" spans="1:65" s="2" customFormat="1">
      <c r="A146" s="37"/>
      <c r="B146" s="38"/>
      <c r="C146" s="39"/>
      <c r="D146" s="194" t="s">
        <v>190</v>
      </c>
      <c r="E146" s="39"/>
      <c r="F146" s="195" t="s">
        <v>1043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190</v>
      </c>
      <c r="AU146" s="20" t="s">
        <v>189</v>
      </c>
    </row>
    <row r="147" spans="1:65" s="13" customFormat="1">
      <c r="B147" s="199"/>
      <c r="C147" s="200"/>
      <c r="D147" s="201" t="s">
        <v>192</v>
      </c>
      <c r="E147" s="202" t="s">
        <v>19</v>
      </c>
      <c r="F147" s="203" t="s">
        <v>1044</v>
      </c>
      <c r="G147" s="200"/>
      <c r="H147" s="202" t="s">
        <v>19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192</v>
      </c>
      <c r="AU147" s="209" t="s">
        <v>189</v>
      </c>
      <c r="AV147" s="13" t="s">
        <v>81</v>
      </c>
      <c r="AW147" s="13" t="s">
        <v>35</v>
      </c>
      <c r="AX147" s="13" t="s">
        <v>74</v>
      </c>
      <c r="AY147" s="209" t="s">
        <v>179</v>
      </c>
    </row>
    <row r="148" spans="1:65" s="14" customFormat="1">
      <c r="B148" s="210"/>
      <c r="C148" s="211"/>
      <c r="D148" s="201" t="s">
        <v>192</v>
      </c>
      <c r="E148" s="212" t="s">
        <v>19</v>
      </c>
      <c r="F148" s="213" t="s">
        <v>1045</v>
      </c>
      <c r="G148" s="211"/>
      <c r="H148" s="214">
        <v>25.312999999999999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192</v>
      </c>
      <c r="AU148" s="220" t="s">
        <v>189</v>
      </c>
      <c r="AV148" s="14" t="s">
        <v>14</v>
      </c>
      <c r="AW148" s="14" t="s">
        <v>35</v>
      </c>
      <c r="AX148" s="14" t="s">
        <v>74</v>
      </c>
      <c r="AY148" s="220" t="s">
        <v>179</v>
      </c>
    </row>
    <row r="149" spans="1:65" s="13" customFormat="1">
      <c r="B149" s="199"/>
      <c r="C149" s="200"/>
      <c r="D149" s="201" t="s">
        <v>192</v>
      </c>
      <c r="E149" s="202" t="s">
        <v>19</v>
      </c>
      <c r="F149" s="203" t="s">
        <v>1046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192</v>
      </c>
      <c r="AU149" s="209" t="s">
        <v>189</v>
      </c>
      <c r="AV149" s="13" t="s">
        <v>81</v>
      </c>
      <c r="AW149" s="13" t="s">
        <v>35</v>
      </c>
      <c r="AX149" s="13" t="s">
        <v>74</v>
      </c>
      <c r="AY149" s="209" t="s">
        <v>179</v>
      </c>
    </row>
    <row r="150" spans="1:65" s="14" customFormat="1">
      <c r="B150" s="210"/>
      <c r="C150" s="211"/>
      <c r="D150" s="201" t="s">
        <v>192</v>
      </c>
      <c r="E150" s="212" t="s">
        <v>19</v>
      </c>
      <c r="F150" s="213" t="s">
        <v>1047</v>
      </c>
      <c r="G150" s="211"/>
      <c r="H150" s="214">
        <v>56.55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192</v>
      </c>
      <c r="AU150" s="220" t="s">
        <v>189</v>
      </c>
      <c r="AV150" s="14" t="s">
        <v>14</v>
      </c>
      <c r="AW150" s="14" t="s">
        <v>35</v>
      </c>
      <c r="AX150" s="14" t="s">
        <v>74</v>
      </c>
      <c r="AY150" s="220" t="s">
        <v>179</v>
      </c>
    </row>
    <row r="151" spans="1:65" s="14" customFormat="1">
      <c r="B151" s="210"/>
      <c r="C151" s="211"/>
      <c r="D151" s="201" t="s">
        <v>192</v>
      </c>
      <c r="E151" s="212" t="s">
        <v>19</v>
      </c>
      <c r="F151" s="213" t="s">
        <v>1048</v>
      </c>
      <c r="G151" s="211"/>
      <c r="H151" s="214">
        <v>1.5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192</v>
      </c>
      <c r="AU151" s="220" t="s">
        <v>189</v>
      </c>
      <c r="AV151" s="14" t="s">
        <v>14</v>
      </c>
      <c r="AW151" s="14" t="s">
        <v>35</v>
      </c>
      <c r="AX151" s="14" t="s">
        <v>74</v>
      </c>
      <c r="AY151" s="220" t="s">
        <v>179</v>
      </c>
    </row>
    <row r="152" spans="1:65" s="14" customFormat="1">
      <c r="B152" s="210"/>
      <c r="C152" s="211"/>
      <c r="D152" s="201" t="s">
        <v>192</v>
      </c>
      <c r="E152" s="212" t="s">
        <v>19</v>
      </c>
      <c r="F152" s="213" t="s">
        <v>1049</v>
      </c>
      <c r="G152" s="211"/>
      <c r="H152" s="214">
        <v>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192</v>
      </c>
      <c r="AU152" s="220" t="s">
        <v>189</v>
      </c>
      <c r="AV152" s="14" t="s">
        <v>14</v>
      </c>
      <c r="AW152" s="14" t="s">
        <v>35</v>
      </c>
      <c r="AX152" s="14" t="s">
        <v>74</v>
      </c>
      <c r="AY152" s="220" t="s">
        <v>179</v>
      </c>
    </row>
    <row r="153" spans="1:65" s="15" customFormat="1">
      <c r="B153" s="221"/>
      <c r="C153" s="222"/>
      <c r="D153" s="201" t="s">
        <v>192</v>
      </c>
      <c r="E153" s="223" t="s">
        <v>19</v>
      </c>
      <c r="F153" s="224" t="s">
        <v>201</v>
      </c>
      <c r="G153" s="222"/>
      <c r="H153" s="225">
        <v>85.363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192</v>
      </c>
      <c r="AU153" s="231" t="s">
        <v>189</v>
      </c>
      <c r="AV153" s="15" t="s">
        <v>188</v>
      </c>
      <c r="AW153" s="15" t="s">
        <v>35</v>
      </c>
      <c r="AX153" s="15" t="s">
        <v>74</v>
      </c>
      <c r="AY153" s="231" t="s">
        <v>179</v>
      </c>
    </row>
    <row r="154" spans="1:65" s="14" customFormat="1">
      <c r="B154" s="210"/>
      <c r="C154" s="211"/>
      <c r="D154" s="201" t="s">
        <v>192</v>
      </c>
      <c r="E154" s="212" t="s">
        <v>19</v>
      </c>
      <c r="F154" s="213" t="s">
        <v>1050</v>
      </c>
      <c r="G154" s="211"/>
      <c r="H154" s="214">
        <v>170.726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192</v>
      </c>
      <c r="AU154" s="220" t="s">
        <v>189</v>
      </c>
      <c r="AV154" s="14" t="s">
        <v>14</v>
      </c>
      <c r="AW154" s="14" t="s">
        <v>35</v>
      </c>
      <c r="AX154" s="14" t="s">
        <v>81</v>
      </c>
      <c r="AY154" s="220" t="s">
        <v>179</v>
      </c>
    </row>
    <row r="155" spans="1:65" s="2" customFormat="1" ht="37.9" customHeight="1">
      <c r="A155" s="37"/>
      <c r="B155" s="38"/>
      <c r="C155" s="181" t="s">
        <v>211</v>
      </c>
      <c r="D155" s="181" t="s">
        <v>183</v>
      </c>
      <c r="E155" s="182" t="s">
        <v>241</v>
      </c>
      <c r="F155" s="183" t="s">
        <v>242</v>
      </c>
      <c r="G155" s="184" t="s">
        <v>216</v>
      </c>
      <c r="H155" s="185">
        <v>373.71199999999999</v>
      </c>
      <c r="I155" s="186"/>
      <c r="J155" s="187">
        <f>ROUND(I155*H155,2)</f>
        <v>0</v>
      </c>
      <c r="K155" s="183" t="s">
        <v>187</v>
      </c>
      <c r="L155" s="42"/>
      <c r="M155" s="188" t="s">
        <v>19</v>
      </c>
      <c r="N155" s="189" t="s">
        <v>45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188</v>
      </c>
      <c r="AT155" s="192" t="s">
        <v>183</v>
      </c>
      <c r="AU155" s="192" t="s">
        <v>189</v>
      </c>
      <c r="AY155" s="20" t="s">
        <v>179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81</v>
      </c>
      <c r="BK155" s="193">
        <f>ROUND(I155*H155,2)</f>
        <v>0</v>
      </c>
      <c r="BL155" s="20" t="s">
        <v>188</v>
      </c>
      <c r="BM155" s="192" t="s">
        <v>1051</v>
      </c>
    </row>
    <row r="156" spans="1:65" s="2" customFormat="1">
      <c r="A156" s="37"/>
      <c r="B156" s="38"/>
      <c r="C156" s="39"/>
      <c r="D156" s="194" t="s">
        <v>190</v>
      </c>
      <c r="E156" s="39"/>
      <c r="F156" s="195" t="s">
        <v>244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190</v>
      </c>
      <c r="AU156" s="20" t="s">
        <v>189</v>
      </c>
    </row>
    <row r="157" spans="1:65" s="13" customFormat="1">
      <c r="B157" s="199"/>
      <c r="C157" s="200"/>
      <c r="D157" s="201" t="s">
        <v>192</v>
      </c>
      <c r="E157" s="202" t="s">
        <v>19</v>
      </c>
      <c r="F157" s="203" t="s">
        <v>245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192</v>
      </c>
      <c r="AU157" s="209" t="s">
        <v>189</v>
      </c>
      <c r="AV157" s="13" t="s">
        <v>81</v>
      </c>
      <c r="AW157" s="13" t="s">
        <v>35</v>
      </c>
      <c r="AX157" s="13" t="s">
        <v>74</v>
      </c>
      <c r="AY157" s="209" t="s">
        <v>179</v>
      </c>
    </row>
    <row r="158" spans="1:65" s="14" customFormat="1">
      <c r="B158" s="210"/>
      <c r="C158" s="211"/>
      <c r="D158" s="201" t="s">
        <v>192</v>
      </c>
      <c r="E158" s="212" t="s">
        <v>19</v>
      </c>
      <c r="F158" s="213" t="s">
        <v>1052</v>
      </c>
      <c r="G158" s="211"/>
      <c r="H158" s="214">
        <v>458.46699999999998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192</v>
      </c>
      <c r="AU158" s="220" t="s">
        <v>189</v>
      </c>
      <c r="AV158" s="14" t="s">
        <v>14</v>
      </c>
      <c r="AW158" s="14" t="s">
        <v>35</v>
      </c>
      <c r="AX158" s="14" t="s">
        <v>74</v>
      </c>
      <c r="AY158" s="220" t="s">
        <v>179</v>
      </c>
    </row>
    <row r="159" spans="1:65" s="14" customFormat="1">
      <c r="B159" s="210"/>
      <c r="C159" s="211"/>
      <c r="D159" s="201" t="s">
        <v>192</v>
      </c>
      <c r="E159" s="212" t="s">
        <v>19</v>
      </c>
      <c r="F159" s="213" t="s">
        <v>1053</v>
      </c>
      <c r="G159" s="211"/>
      <c r="H159" s="214">
        <v>0.60799999999999998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192</v>
      </c>
      <c r="AU159" s="220" t="s">
        <v>189</v>
      </c>
      <c r="AV159" s="14" t="s">
        <v>14</v>
      </c>
      <c r="AW159" s="14" t="s">
        <v>35</v>
      </c>
      <c r="AX159" s="14" t="s">
        <v>74</v>
      </c>
      <c r="AY159" s="220" t="s">
        <v>179</v>
      </c>
    </row>
    <row r="160" spans="1:65" s="14" customFormat="1">
      <c r="B160" s="210"/>
      <c r="C160" s="211"/>
      <c r="D160" s="201" t="s">
        <v>192</v>
      </c>
      <c r="E160" s="212" t="s">
        <v>19</v>
      </c>
      <c r="F160" s="213" t="s">
        <v>1054</v>
      </c>
      <c r="G160" s="211"/>
      <c r="H160" s="214">
        <v>-85.363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192</v>
      </c>
      <c r="AU160" s="220" t="s">
        <v>189</v>
      </c>
      <c r="AV160" s="14" t="s">
        <v>14</v>
      </c>
      <c r="AW160" s="14" t="s">
        <v>35</v>
      </c>
      <c r="AX160" s="14" t="s">
        <v>74</v>
      </c>
      <c r="AY160" s="220" t="s">
        <v>179</v>
      </c>
    </row>
    <row r="161" spans="1:65" s="15" customFormat="1">
      <c r="B161" s="221"/>
      <c r="C161" s="222"/>
      <c r="D161" s="201" t="s">
        <v>192</v>
      </c>
      <c r="E161" s="223" t="s">
        <v>19</v>
      </c>
      <c r="F161" s="224" t="s">
        <v>201</v>
      </c>
      <c r="G161" s="222"/>
      <c r="H161" s="225">
        <v>373.71199999999999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192</v>
      </c>
      <c r="AU161" s="231" t="s">
        <v>189</v>
      </c>
      <c r="AV161" s="15" t="s">
        <v>188</v>
      </c>
      <c r="AW161" s="15" t="s">
        <v>35</v>
      </c>
      <c r="AX161" s="15" t="s">
        <v>81</v>
      </c>
      <c r="AY161" s="231" t="s">
        <v>179</v>
      </c>
    </row>
    <row r="162" spans="1:65" s="2" customFormat="1" ht="24.2" customHeight="1">
      <c r="A162" s="37"/>
      <c r="B162" s="38"/>
      <c r="C162" s="181" t="s">
        <v>240</v>
      </c>
      <c r="D162" s="181" t="s">
        <v>183</v>
      </c>
      <c r="E162" s="182" t="s">
        <v>1055</v>
      </c>
      <c r="F162" s="183" t="s">
        <v>1056</v>
      </c>
      <c r="G162" s="184" t="s">
        <v>216</v>
      </c>
      <c r="H162" s="185">
        <v>85.363</v>
      </c>
      <c r="I162" s="186"/>
      <c r="J162" s="187">
        <f>ROUND(I162*H162,2)</f>
        <v>0</v>
      </c>
      <c r="K162" s="183" t="s">
        <v>187</v>
      </c>
      <c r="L162" s="42"/>
      <c r="M162" s="188" t="s">
        <v>19</v>
      </c>
      <c r="N162" s="189" t="s">
        <v>45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188</v>
      </c>
      <c r="AT162" s="192" t="s">
        <v>183</v>
      </c>
      <c r="AU162" s="192" t="s">
        <v>189</v>
      </c>
      <c r="AY162" s="20" t="s">
        <v>179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81</v>
      </c>
      <c r="BK162" s="193">
        <f>ROUND(I162*H162,2)</f>
        <v>0</v>
      </c>
      <c r="BL162" s="20" t="s">
        <v>188</v>
      </c>
      <c r="BM162" s="192" t="s">
        <v>270</v>
      </c>
    </row>
    <row r="163" spans="1:65" s="2" customFormat="1">
      <c r="A163" s="37"/>
      <c r="B163" s="38"/>
      <c r="C163" s="39"/>
      <c r="D163" s="194" t="s">
        <v>190</v>
      </c>
      <c r="E163" s="39"/>
      <c r="F163" s="195" t="s">
        <v>1057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190</v>
      </c>
      <c r="AU163" s="20" t="s">
        <v>189</v>
      </c>
    </row>
    <row r="164" spans="1:65" s="13" customFormat="1">
      <c r="B164" s="199"/>
      <c r="C164" s="200"/>
      <c r="D164" s="201" t="s">
        <v>192</v>
      </c>
      <c r="E164" s="202" t="s">
        <v>19</v>
      </c>
      <c r="F164" s="203" t="s">
        <v>1058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192</v>
      </c>
      <c r="AU164" s="209" t="s">
        <v>189</v>
      </c>
      <c r="AV164" s="13" t="s">
        <v>81</v>
      </c>
      <c r="AW164" s="13" t="s">
        <v>35</v>
      </c>
      <c r="AX164" s="13" t="s">
        <v>74</v>
      </c>
      <c r="AY164" s="209" t="s">
        <v>179</v>
      </c>
    </row>
    <row r="165" spans="1:65" s="13" customFormat="1">
      <c r="B165" s="199"/>
      <c r="C165" s="200"/>
      <c r="D165" s="201" t="s">
        <v>192</v>
      </c>
      <c r="E165" s="202" t="s">
        <v>19</v>
      </c>
      <c r="F165" s="203" t="s">
        <v>1059</v>
      </c>
      <c r="G165" s="200"/>
      <c r="H165" s="202" t="s">
        <v>19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192</v>
      </c>
      <c r="AU165" s="209" t="s">
        <v>189</v>
      </c>
      <c r="AV165" s="13" t="s">
        <v>81</v>
      </c>
      <c r="AW165" s="13" t="s">
        <v>35</v>
      </c>
      <c r="AX165" s="13" t="s">
        <v>74</v>
      </c>
      <c r="AY165" s="209" t="s">
        <v>179</v>
      </c>
    </row>
    <row r="166" spans="1:65" s="14" customFormat="1">
      <c r="B166" s="210"/>
      <c r="C166" s="211"/>
      <c r="D166" s="201" t="s">
        <v>192</v>
      </c>
      <c r="E166" s="212" t="s">
        <v>19</v>
      </c>
      <c r="F166" s="213" t="s">
        <v>1045</v>
      </c>
      <c r="G166" s="211"/>
      <c r="H166" s="214">
        <v>25.312999999999999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192</v>
      </c>
      <c r="AU166" s="220" t="s">
        <v>189</v>
      </c>
      <c r="AV166" s="14" t="s">
        <v>14</v>
      </c>
      <c r="AW166" s="14" t="s">
        <v>35</v>
      </c>
      <c r="AX166" s="14" t="s">
        <v>74</v>
      </c>
      <c r="AY166" s="220" t="s">
        <v>179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1046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1047</v>
      </c>
      <c r="G168" s="211"/>
      <c r="H168" s="214">
        <v>56.55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189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4" customFormat="1">
      <c r="B169" s="210"/>
      <c r="C169" s="211"/>
      <c r="D169" s="201" t="s">
        <v>192</v>
      </c>
      <c r="E169" s="212" t="s">
        <v>19</v>
      </c>
      <c r="F169" s="213" t="s">
        <v>1048</v>
      </c>
      <c r="G169" s="211"/>
      <c r="H169" s="214">
        <v>1.5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192</v>
      </c>
      <c r="AU169" s="220" t="s">
        <v>189</v>
      </c>
      <c r="AV169" s="14" t="s">
        <v>14</v>
      </c>
      <c r="AW169" s="14" t="s">
        <v>35</v>
      </c>
      <c r="AX169" s="14" t="s">
        <v>74</v>
      </c>
      <c r="AY169" s="220" t="s">
        <v>179</v>
      </c>
    </row>
    <row r="170" spans="1:65" s="14" customFormat="1">
      <c r="B170" s="210"/>
      <c r="C170" s="211"/>
      <c r="D170" s="201" t="s">
        <v>192</v>
      </c>
      <c r="E170" s="212" t="s">
        <v>19</v>
      </c>
      <c r="F170" s="213" t="s">
        <v>1049</v>
      </c>
      <c r="G170" s="211"/>
      <c r="H170" s="214">
        <v>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192</v>
      </c>
      <c r="AU170" s="220" t="s">
        <v>189</v>
      </c>
      <c r="AV170" s="14" t="s">
        <v>14</v>
      </c>
      <c r="AW170" s="14" t="s">
        <v>35</v>
      </c>
      <c r="AX170" s="14" t="s">
        <v>74</v>
      </c>
      <c r="AY170" s="220" t="s">
        <v>179</v>
      </c>
    </row>
    <row r="171" spans="1:65" s="15" customFormat="1">
      <c r="B171" s="221"/>
      <c r="C171" s="222"/>
      <c r="D171" s="201" t="s">
        <v>192</v>
      </c>
      <c r="E171" s="223" t="s">
        <v>19</v>
      </c>
      <c r="F171" s="224" t="s">
        <v>201</v>
      </c>
      <c r="G171" s="222"/>
      <c r="H171" s="225">
        <v>85.363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192</v>
      </c>
      <c r="AU171" s="231" t="s">
        <v>189</v>
      </c>
      <c r="AV171" s="15" t="s">
        <v>188</v>
      </c>
      <c r="AW171" s="15" t="s">
        <v>35</v>
      </c>
      <c r="AX171" s="15" t="s">
        <v>81</v>
      </c>
      <c r="AY171" s="231" t="s">
        <v>179</v>
      </c>
    </row>
    <row r="172" spans="1:65" s="12" customFormat="1" ht="20.85" customHeight="1">
      <c r="B172" s="165"/>
      <c r="C172" s="166"/>
      <c r="D172" s="167" t="s">
        <v>73</v>
      </c>
      <c r="E172" s="179" t="s">
        <v>254</v>
      </c>
      <c r="F172" s="179" t="s">
        <v>255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SUM(P173:P204)</f>
        <v>0</v>
      </c>
      <c r="Q172" s="173"/>
      <c r="R172" s="174">
        <f>SUM(R173:R204)</f>
        <v>283.32</v>
      </c>
      <c r="S172" s="173"/>
      <c r="T172" s="175">
        <f>SUM(T173:T204)</f>
        <v>0</v>
      </c>
      <c r="AR172" s="176" t="s">
        <v>81</v>
      </c>
      <c r="AT172" s="177" t="s">
        <v>73</v>
      </c>
      <c r="AU172" s="177" t="s">
        <v>14</v>
      </c>
      <c r="AY172" s="176" t="s">
        <v>179</v>
      </c>
      <c r="BK172" s="178">
        <f>SUM(BK173:BK204)</f>
        <v>0</v>
      </c>
    </row>
    <row r="173" spans="1:65" s="2" customFormat="1" ht="24.2" customHeight="1">
      <c r="A173" s="37"/>
      <c r="B173" s="38"/>
      <c r="C173" s="181" t="s">
        <v>217</v>
      </c>
      <c r="D173" s="181" t="s">
        <v>183</v>
      </c>
      <c r="E173" s="182" t="s">
        <v>267</v>
      </c>
      <c r="F173" s="183" t="s">
        <v>268</v>
      </c>
      <c r="G173" s="184" t="s">
        <v>269</v>
      </c>
      <c r="H173" s="185">
        <v>672.68200000000002</v>
      </c>
      <c r="I173" s="186"/>
      <c r="J173" s="187">
        <f>ROUND(I173*H173,2)</f>
        <v>0</v>
      </c>
      <c r="K173" s="183" t="s">
        <v>187</v>
      </c>
      <c r="L173" s="42"/>
      <c r="M173" s="188" t="s">
        <v>19</v>
      </c>
      <c r="N173" s="189" t="s">
        <v>45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188</v>
      </c>
      <c r="AT173" s="192" t="s">
        <v>183</v>
      </c>
      <c r="AU173" s="192" t="s">
        <v>189</v>
      </c>
      <c r="AY173" s="20" t="s">
        <v>179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81</v>
      </c>
      <c r="BK173" s="193">
        <f>ROUND(I173*H173,2)</f>
        <v>0</v>
      </c>
      <c r="BL173" s="20" t="s">
        <v>188</v>
      </c>
      <c r="BM173" s="192" t="s">
        <v>288</v>
      </c>
    </row>
    <row r="174" spans="1:65" s="2" customFormat="1">
      <c r="A174" s="37"/>
      <c r="B174" s="38"/>
      <c r="C174" s="39"/>
      <c r="D174" s="194" t="s">
        <v>190</v>
      </c>
      <c r="E174" s="39"/>
      <c r="F174" s="195" t="s">
        <v>271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190</v>
      </c>
      <c r="AU174" s="20" t="s">
        <v>189</v>
      </c>
    </row>
    <row r="175" spans="1:65" s="14" customFormat="1">
      <c r="B175" s="210"/>
      <c r="C175" s="211"/>
      <c r="D175" s="201" t="s">
        <v>192</v>
      </c>
      <c r="E175" s="212" t="s">
        <v>19</v>
      </c>
      <c r="F175" s="213" t="s">
        <v>1060</v>
      </c>
      <c r="G175" s="211"/>
      <c r="H175" s="214">
        <v>672.68200000000002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192</v>
      </c>
      <c r="AU175" s="220" t="s">
        <v>189</v>
      </c>
      <c r="AV175" s="14" t="s">
        <v>14</v>
      </c>
      <c r="AW175" s="14" t="s">
        <v>35</v>
      </c>
      <c r="AX175" s="14" t="s">
        <v>74</v>
      </c>
      <c r="AY175" s="220" t="s">
        <v>179</v>
      </c>
    </row>
    <row r="176" spans="1:65" s="15" customFormat="1">
      <c r="B176" s="221"/>
      <c r="C176" s="222"/>
      <c r="D176" s="201" t="s">
        <v>192</v>
      </c>
      <c r="E176" s="223" t="s">
        <v>19</v>
      </c>
      <c r="F176" s="224" t="s">
        <v>201</v>
      </c>
      <c r="G176" s="222"/>
      <c r="H176" s="225">
        <v>672.68200000000002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192</v>
      </c>
      <c r="AU176" s="231" t="s">
        <v>189</v>
      </c>
      <c r="AV176" s="15" t="s">
        <v>188</v>
      </c>
      <c r="AW176" s="15" t="s">
        <v>35</v>
      </c>
      <c r="AX176" s="15" t="s">
        <v>81</v>
      </c>
      <c r="AY176" s="231" t="s">
        <v>179</v>
      </c>
    </row>
    <row r="177" spans="1:65" s="2" customFormat="1" ht="24.2" customHeight="1">
      <c r="A177" s="37"/>
      <c r="B177" s="38"/>
      <c r="C177" s="181" t="s">
        <v>256</v>
      </c>
      <c r="D177" s="181" t="s">
        <v>183</v>
      </c>
      <c r="E177" s="182" t="s">
        <v>257</v>
      </c>
      <c r="F177" s="183" t="s">
        <v>258</v>
      </c>
      <c r="G177" s="184" t="s">
        <v>216</v>
      </c>
      <c r="H177" s="185">
        <v>373.71199999999999</v>
      </c>
      <c r="I177" s="186"/>
      <c r="J177" s="187">
        <f>ROUND(I177*H177,2)</f>
        <v>0</v>
      </c>
      <c r="K177" s="183" t="s">
        <v>187</v>
      </c>
      <c r="L177" s="42"/>
      <c r="M177" s="188" t="s">
        <v>19</v>
      </c>
      <c r="N177" s="189" t="s">
        <v>45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188</v>
      </c>
      <c r="AT177" s="192" t="s">
        <v>183</v>
      </c>
      <c r="AU177" s="192" t="s">
        <v>189</v>
      </c>
      <c r="AY177" s="20" t="s">
        <v>179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81</v>
      </c>
      <c r="BK177" s="193">
        <f>ROUND(I177*H177,2)</f>
        <v>0</v>
      </c>
      <c r="BL177" s="20" t="s">
        <v>188</v>
      </c>
      <c r="BM177" s="192" t="s">
        <v>229</v>
      </c>
    </row>
    <row r="178" spans="1:65" s="2" customFormat="1">
      <c r="A178" s="37"/>
      <c r="B178" s="38"/>
      <c r="C178" s="39"/>
      <c r="D178" s="194" t="s">
        <v>190</v>
      </c>
      <c r="E178" s="39"/>
      <c r="F178" s="195" t="s">
        <v>259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190</v>
      </c>
      <c r="AU178" s="20" t="s">
        <v>189</v>
      </c>
    </row>
    <row r="179" spans="1:65" s="14" customFormat="1">
      <c r="B179" s="210"/>
      <c r="C179" s="211"/>
      <c r="D179" s="201" t="s">
        <v>192</v>
      </c>
      <c r="E179" s="212" t="s">
        <v>19</v>
      </c>
      <c r="F179" s="213" t="s">
        <v>1052</v>
      </c>
      <c r="G179" s="211"/>
      <c r="H179" s="214">
        <v>458.46699999999998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192</v>
      </c>
      <c r="AU179" s="220" t="s">
        <v>189</v>
      </c>
      <c r="AV179" s="14" t="s">
        <v>14</v>
      </c>
      <c r="AW179" s="14" t="s">
        <v>35</v>
      </c>
      <c r="AX179" s="14" t="s">
        <v>74</v>
      </c>
      <c r="AY179" s="220" t="s">
        <v>179</v>
      </c>
    </row>
    <row r="180" spans="1:65" s="14" customFormat="1">
      <c r="B180" s="210"/>
      <c r="C180" s="211"/>
      <c r="D180" s="201" t="s">
        <v>192</v>
      </c>
      <c r="E180" s="212" t="s">
        <v>19</v>
      </c>
      <c r="F180" s="213" t="s">
        <v>1053</v>
      </c>
      <c r="G180" s="211"/>
      <c r="H180" s="214">
        <v>0.60799999999999998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192</v>
      </c>
      <c r="AU180" s="220" t="s">
        <v>189</v>
      </c>
      <c r="AV180" s="14" t="s">
        <v>14</v>
      </c>
      <c r="AW180" s="14" t="s">
        <v>35</v>
      </c>
      <c r="AX180" s="14" t="s">
        <v>74</v>
      </c>
      <c r="AY180" s="220" t="s">
        <v>179</v>
      </c>
    </row>
    <row r="181" spans="1:65" s="14" customFormat="1">
      <c r="B181" s="210"/>
      <c r="C181" s="211"/>
      <c r="D181" s="201" t="s">
        <v>192</v>
      </c>
      <c r="E181" s="212" t="s">
        <v>19</v>
      </c>
      <c r="F181" s="213" t="s">
        <v>1054</v>
      </c>
      <c r="G181" s="211"/>
      <c r="H181" s="214">
        <v>-85.363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192</v>
      </c>
      <c r="AU181" s="220" t="s">
        <v>189</v>
      </c>
      <c r="AV181" s="14" t="s">
        <v>14</v>
      </c>
      <c r="AW181" s="14" t="s">
        <v>35</v>
      </c>
      <c r="AX181" s="14" t="s">
        <v>74</v>
      </c>
      <c r="AY181" s="220" t="s">
        <v>179</v>
      </c>
    </row>
    <row r="182" spans="1:65" s="15" customFormat="1">
      <c r="B182" s="221"/>
      <c r="C182" s="222"/>
      <c r="D182" s="201" t="s">
        <v>192</v>
      </c>
      <c r="E182" s="223" t="s">
        <v>19</v>
      </c>
      <c r="F182" s="224" t="s">
        <v>201</v>
      </c>
      <c r="G182" s="222"/>
      <c r="H182" s="225">
        <v>373.71199999999999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192</v>
      </c>
      <c r="AU182" s="231" t="s">
        <v>189</v>
      </c>
      <c r="AV182" s="15" t="s">
        <v>188</v>
      </c>
      <c r="AW182" s="15" t="s">
        <v>35</v>
      </c>
      <c r="AX182" s="15" t="s">
        <v>81</v>
      </c>
      <c r="AY182" s="231" t="s">
        <v>179</v>
      </c>
    </row>
    <row r="183" spans="1:65" s="2" customFormat="1" ht="24.2" customHeight="1">
      <c r="A183" s="37"/>
      <c r="B183" s="38"/>
      <c r="C183" s="181" t="s">
        <v>225</v>
      </c>
      <c r="D183" s="181" t="s">
        <v>183</v>
      </c>
      <c r="E183" s="182" t="s">
        <v>1061</v>
      </c>
      <c r="F183" s="183" t="s">
        <v>1062</v>
      </c>
      <c r="G183" s="184" t="s">
        <v>216</v>
      </c>
      <c r="H183" s="185">
        <v>227.023</v>
      </c>
      <c r="I183" s="186"/>
      <c r="J183" s="187">
        <f>ROUND(I183*H183,2)</f>
        <v>0</v>
      </c>
      <c r="K183" s="183" t="s">
        <v>187</v>
      </c>
      <c r="L183" s="42"/>
      <c r="M183" s="188" t="s">
        <v>19</v>
      </c>
      <c r="N183" s="189" t="s">
        <v>45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188</v>
      </c>
      <c r="AT183" s="192" t="s">
        <v>183</v>
      </c>
      <c r="AU183" s="192" t="s">
        <v>189</v>
      </c>
      <c r="AY183" s="20" t="s">
        <v>179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81</v>
      </c>
      <c r="BK183" s="193">
        <f>ROUND(I183*H183,2)</f>
        <v>0</v>
      </c>
      <c r="BL183" s="20" t="s">
        <v>188</v>
      </c>
      <c r="BM183" s="192" t="s">
        <v>281</v>
      </c>
    </row>
    <row r="184" spans="1:65" s="2" customFormat="1">
      <c r="A184" s="37"/>
      <c r="B184" s="38"/>
      <c r="C184" s="39"/>
      <c r="D184" s="194" t="s">
        <v>190</v>
      </c>
      <c r="E184" s="39"/>
      <c r="F184" s="195" t="s">
        <v>1063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190</v>
      </c>
      <c r="AU184" s="20" t="s">
        <v>189</v>
      </c>
    </row>
    <row r="185" spans="1:65" s="13" customFormat="1">
      <c r="B185" s="199"/>
      <c r="C185" s="200"/>
      <c r="D185" s="201" t="s">
        <v>192</v>
      </c>
      <c r="E185" s="202" t="s">
        <v>19</v>
      </c>
      <c r="F185" s="203" t="s">
        <v>1025</v>
      </c>
      <c r="G185" s="200"/>
      <c r="H185" s="202" t="s">
        <v>19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192</v>
      </c>
      <c r="AU185" s="209" t="s">
        <v>189</v>
      </c>
      <c r="AV185" s="13" t="s">
        <v>81</v>
      </c>
      <c r="AW185" s="13" t="s">
        <v>35</v>
      </c>
      <c r="AX185" s="13" t="s">
        <v>74</v>
      </c>
      <c r="AY185" s="209" t="s">
        <v>179</v>
      </c>
    </row>
    <row r="186" spans="1:65" s="13" customFormat="1">
      <c r="B186" s="199"/>
      <c r="C186" s="200"/>
      <c r="D186" s="201" t="s">
        <v>192</v>
      </c>
      <c r="E186" s="202" t="s">
        <v>19</v>
      </c>
      <c r="F186" s="203" t="s">
        <v>194</v>
      </c>
      <c r="G186" s="200"/>
      <c r="H186" s="202" t="s">
        <v>19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192</v>
      </c>
      <c r="AU186" s="209" t="s">
        <v>189</v>
      </c>
      <c r="AV186" s="13" t="s">
        <v>81</v>
      </c>
      <c r="AW186" s="13" t="s">
        <v>35</v>
      </c>
      <c r="AX186" s="13" t="s">
        <v>74</v>
      </c>
      <c r="AY186" s="209" t="s">
        <v>179</v>
      </c>
    </row>
    <row r="187" spans="1:65" s="13" customFormat="1">
      <c r="B187" s="199"/>
      <c r="C187" s="200"/>
      <c r="D187" s="201" t="s">
        <v>192</v>
      </c>
      <c r="E187" s="202" t="s">
        <v>19</v>
      </c>
      <c r="F187" s="203" t="s">
        <v>198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192</v>
      </c>
      <c r="AU187" s="209" t="s">
        <v>189</v>
      </c>
      <c r="AV187" s="13" t="s">
        <v>81</v>
      </c>
      <c r="AW187" s="13" t="s">
        <v>35</v>
      </c>
      <c r="AX187" s="13" t="s">
        <v>74</v>
      </c>
      <c r="AY187" s="209" t="s">
        <v>179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1064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189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4" customFormat="1">
      <c r="B189" s="210"/>
      <c r="C189" s="211"/>
      <c r="D189" s="201" t="s">
        <v>192</v>
      </c>
      <c r="E189" s="212" t="s">
        <v>19</v>
      </c>
      <c r="F189" s="213" t="s">
        <v>1065</v>
      </c>
      <c r="G189" s="211"/>
      <c r="H189" s="214">
        <v>65.227000000000004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192</v>
      </c>
      <c r="AU189" s="220" t="s">
        <v>189</v>
      </c>
      <c r="AV189" s="14" t="s">
        <v>14</v>
      </c>
      <c r="AW189" s="14" t="s">
        <v>35</v>
      </c>
      <c r="AX189" s="14" t="s">
        <v>74</v>
      </c>
      <c r="AY189" s="220" t="s">
        <v>179</v>
      </c>
    </row>
    <row r="190" spans="1:65" s="14" customFormat="1">
      <c r="B190" s="210"/>
      <c r="C190" s="211"/>
      <c r="D190" s="201" t="s">
        <v>192</v>
      </c>
      <c r="E190" s="212" t="s">
        <v>19</v>
      </c>
      <c r="F190" s="213" t="s">
        <v>1066</v>
      </c>
      <c r="G190" s="211"/>
      <c r="H190" s="214">
        <v>76.433000000000007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192</v>
      </c>
      <c r="AU190" s="220" t="s">
        <v>189</v>
      </c>
      <c r="AV190" s="14" t="s">
        <v>14</v>
      </c>
      <c r="AW190" s="14" t="s">
        <v>35</v>
      </c>
      <c r="AX190" s="14" t="s">
        <v>74</v>
      </c>
      <c r="AY190" s="220" t="s">
        <v>179</v>
      </c>
    </row>
    <row r="191" spans="1:65" s="13" customFormat="1">
      <c r="B191" s="199"/>
      <c r="C191" s="200"/>
      <c r="D191" s="201" t="s">
        <v>192</v>
      </c>
      <c r="E191" s="202" t="s">
        <v>19</v>
      </c>
      <c r="F191" s="203" t="s">
        <v>1067</v>
      </c>
      <c r="G191" s="200"/>
      <c r="H191" s="202" t="s">
        <v>19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192</v>
      </c>
      <c r="AU191" s="209" t="s">
        <v>189</v>
      </c>
      <c r="AV191" s="13" t="s">
        <v>81</v>
      </c>
      <c r="AW191" s="13" t="s">
        <v>35</v>
      </c>
      <c r="AX191" s="13" t="s">
        <v>74</v>
      </c>
      <c r="AY191" s="209" t="s">
        <v>179</v>
      </c>
    </row>
    <row r="192" spans="1:65" s="14" customFormat="1">
      <c r="B192" s="210"/>
      <c r="C192" s="211"/>
      <c r="D192" s="201" t="s">
        <v>192</v>
      </c>
      <c r="E192" s="212" t="s">
        <v>19</v>
      </c>
      <c r="F192" s="213" t="s">
        <v>1045</v>
      </c>
      <c r="G192" s="211"/>
      <c r="H192" s="214">
        <v>25.312999999999999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192</v>
      </c>
      <c r="AU192" s="220" t="s">
        <v>189</v>
      </c>
      <c r="AV192" s="14" t="s">
        <v>14</v>
      </c>
      <c r="AW192" s="14" t="s">
        <v>35</v>
      </c>
      <c r="AX192" s="14" t="s">
        <v>74</v>
      </c>
      <c r="AY192" s="220" t="s">
        <v>179</v>
      </c>
    </row>
    <row r="193" spans="1:65" s="13" customFormat="1">
      <c r="B193" s="199"/>
      <c r="C193" s="200"/>
      <c r="D193" s="201" t="s">
        <v>192</v>
      </c>
      <c r="E193" s="202" t="s">
        <v>19</v>
      </c>
      <c r="F193" s="203" t="s">
        <v>1046</v>
      </c>
      <c r="G193" s="200"/>
      <c r="H193" s="202" t="s">
        <v>19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192</v>
      </c>
      <c r="AU193" s="209" t="s">
        <v>189</v>
      </c>
      <c r="AV193" s="13" t="s">
        <v>81</v>
      </c>
      <c r="AW193" s="13" t="s">
        <v>35</v>
      </c>
      <c r="AX193" s="13" t="s">
        <v>74</v>
      </c>
      <c r="AY193" s="209" t="s">
        <v>179</v>
      </c>
    </row>
    <row r="194" spans="1:65" s="14" customFormat="1">
      <c r="B194" s="210"/>
      <c r="C194" s="211"/>
      <c r="D194" s="201" t="s">
        <v>192</v>
      </c>
      <c r="E194" s="212" t="s">
        <v>19</v>
      </c>
      <c r="F194" s="213" t="s">
        <v>1047</v>
      </c>
      <c r="G194" s="211"/>
      <c r="H194" s="214">
        <v>56.55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192</v>
      </c>
      <c r="AU194" s="220" t="s">
        <v>189</v>
      </c>
      <c r="AV194" s="14" t="s">
        <v>14</v>
      </c>
      <c r="AW194" s="14" t="s">
        <v>35</v>
      </c>
      <c r="AX194" s="14" t="s">
        <v>74</v>
      </c>
      <c r="AY194" s="220" t="s">
        <v>179</v>
      </c>
    </row>
    <row r="195" spans="1:65" s="14" customFormat="1">
      <c r="B195" s="210"/>
      <c r="C195" s="211"/>
      <c r="D195" s="201" t="s">
        <v>192</v>
      </c>
      <c r="E195" s="212" t="s">
        <v>19</v>
      </c>
      <c r="F195" s="213" t="s">
        <v>1048</v>
      </c>
      <c r="G195" s="211"/>
      <c r="H195" s="214">
        <v>1.5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192</v>
      </c>
      <c r="AU195" s="220" t="s">
        <v>189</v>
      </c>
      <c r="AV195" s="14" t="s">
        <v>14</v>
      </c>
      <c r="AW195" s="14" t="s">
        <v>35</v>
      </c>
      <c r="AX195" s="14" t="s">
        <v>74</v>
      </c>
      <c r="AY195" s="220" t="s">
        <v>179</v>
      </c>
    </row>
    <row r="196" spans="1:65" s="14" customFormat="1">
      <c r="B196" s="210"/>
      <c r="C196" s="211"/>
      <c r="D196" s="201" t="s">
        <v>192</v>
      </c>
      <c r="E196" s="212" t="s">
        <v>19</v>
      </c>
      <c r="F196" s="213" t="s">
        <v>1049</v>
      </c>
      <c r="G196" s="211"/>
      <c r="H196" s="214">
        <v>2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192</v>
      </c>
      <c r="AU196" s="220" t="s">
        <v>189</v>
      </c>
      <c r="AV196" s="14" t="s">
        <v>14</v>
      </c>
      <c r="AW196" s="14" t="s">
        <v>35</v>
      </c>
      <c r="AX196" s="14" t="s">
        <v>74</v>
      </c>
      <c r="AY196" s="220" t="s">
        <v>179</v>
      </c>
    </row>
    <row r="197" spans="1:65" s="15" customFormat="1">
      <c r="B197" s="221"/>
      <c r="C197" s="222"/>
      <c r="D197" s="201" t="s">
        <v>192</v>
      </c>
      <c r="E197" s="223" t="s">
        <v>19</v>
      </c>
      <c r="F197" s="224" t="s">
        <v>201</v>
      </c>
      <c r="G197" s="222"/>
      <c r="H197" s="225">
        <v>227.023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192</v>
      </c>
      <c r="AU197" s="231" t="s">
        <v>189</v>
      </c>
      <c r="AV197" s="15" t="s">
        <v>188</v>
      </c>
      <c r="AW197" s="15" t="s">
        <v>35</v>
      </c>
      <c r="AX197" s="15" t="s">
        <v>81</v>
      </c>
      <c r="AY197" s="231" t="s">
        <v>179</v>
      </c>
    </row>
    <row r="198" spans="1:65" s="2" customFormat="1" ht="16.5" customHeight="1">
      <c r="A198" s="37"/>
      <c r="B198" s="38"/>
      <c r="C198" s="243" t="s">
        <v>181</v>
      </c>
      <c r="D198" s="243" t="s">
        <v>289</v>
      </c>
      <c r="E198" s="244" t="s">
        <v>552</v>
      </c>
      <c r="F198" s="245" t="s">
        <v>553</v>
      </c>
      <c r="G198" s="246" t="s">
        <v>269</v>
      </c>
      <c r="H198" s="247">
        <v>283.32</v>
      </c>
      <c r="I198" s="248"/>
      <c r="J198" s="249">
        <f>ROUND(I198*H198,2)</f>
        <v>0</v>
      </c>
      <c r="K198" s="245" t="s">
        <v>187</v>
      </c>
      <c r="L198" s="250"/>
      <c r="M198" s="251" t="s">
        <v>19</v>
      </c>
      <c r="N198" s="252" t="s">
        <v>45</v>
      </c>
      <c r="O198" s="67"/>
      <c r="P198" s="190">
        <f>O198*H198</f>
        <v>0</v>
      </c>
      <c r="Q198" s="190">
        <v>1</v>
      </c>
      <c r="R198" s="190">
        <f>Q198*H198</f>
        <v>283.32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217</v>
      </c>
      <c r="AT198" s="192" t="s">
        <v>289</v>
      </c>
      <c r="AU198" s="192" t="s">
        <v>189</v>
      </c>
      <c r="AY198" s="20" t="s">
        <v>179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81</v>
      </c>
      <c r="BK198" s="193">
        <f>ROUND(I198*H198,2)</f>
        <v>0</v>
      </c>
      <c r="BL198" s="20" t="s">
        <v>188</v>
      </c>
      <c r="BM198" s="192" t="s">
        <v>286</v>
      </c>
    </row>
    <row r="199" spans="1:65" s="2" customFormat="1" ht="19.5">
      <c r="A199" s="37"/>
      <c r="B199" s="38"/>
      <c r="C199" s="39"/>
      <c r="D199" s="201" t="s">
        <v>326</v>
      </c>
      <c r="E199" s="39"/>
      <c r="F199" s="253" t="s">
        <v>1068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326</v>
      </c>
      <c r="AU199" s="20" t="s">
        <v>189</v>
      </c>
    </row>
    <row r="200" spans="1:65" s="13" customFormat="1">
      <c r="B200" s="199"/>
      <c r="C200" s="200"/>
      <c r="D200" s="201" t="s">
        <v>192</v>
      </c>
      <c r="E200" s="202" t="s">
        <v>19</v>
      </c>
      <c r="F200" s="203" t="s">
        <v>1064</v>
      </c>
      <c r="G200" s="200"/>
      <c r="H200" s="202" t="s">
        <v>19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192</v>
      </c>
      <c r="AU200" s="209" t="s">
        <v>189</v>
      </c>
      <c r="AV200" s="13" t="s">
        <v>81</v>
      </c>
      <c r="AW200" s="13" t="s">
        <v>35</v>
      </c>
      <c r="AX200" s="13" t="s">
        <v>74</v>
      </c>
      <c r="AY200" s="209" t="s">
        <v>179</v>
      </c>
    </row>
    <row r="201" spans="1:65" s="14" customFormat="1">
      <c r="B201" s="210"/>
      <c r="C201" s="211"/>
      <c r="D201" s="201" t="s">
        <v>192</v>
      </c>
      <c r="E201" s="212" t="s">
        <v>19</v>
      </c>
      <c r="F201" s="213" t="s">
        <v>1065</v>
      </c>
      <c r="G201" s="211"/>
      <c r="H201" s="214">
        <v>65.227000000000004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192</v>
      </c>
      <c r="AU201" s="220" t="s">
        <v>189</v>
      </c>
      <c r="AV201" s="14" t="s">
        <v>14</v>
      </c>
      <c r="AW201" s="14" t="s">
        <v>35</v>
      </c>
      <c r="AX201" s="14" t="s">
        <v>74</v>
      </c>
      <c r="AY201" s="220" t="s">
        <v>179</v>
      </c>
    </row>
    <row r="202" spans="1:65" s="14" customFormat="1">
      <c r="B202" s="210"/>
      <c r="C202" s="211"/>
      <c r="D202" s="201" t="s">
        <v>192</v>
      </c>
      <c r="E202" s="212" t="s">
        <v>19</v>
      </c>
      <c r="F202" s="213" t="s">
        <v>1066</v>
      </c>
      <c r="G202" s="211"/>
      <c r="H202" s="214">
        <v>76.433000000000007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192</v>
      </c>
      <c r="AU202" s="220" t="s">
        <v>189</v>
      </c>
      <c r="AV202" s="14" t="s">
        <v>14</v>
      </c>
      <c r="AW202" s="14" t="s">
        <v>35</v>
      </c>
      <c r="AX202" s="14" t="s">
        <v>74</v>
      </c>
      <c r="AY202" s="220" t="s">
        <v>179</v>
      </c>
    </row>
    <row r="203" spans="1:65" s="15" customFormat="1">
      <c r="B203" s="221"/>
      <c r="C203" s="222"/>
      <c r="D203" s="201" t="s">
        <v>192</v>
      </c>
      <c r="E203" s="223" t="s">
        <v>19</v>
      </c>
      <c r="F203" s="224" t="s">
        <v>201</v>
      </c>
      <c r="G203" s="222"/>
      <c r="H203" s="225">
        <v>141.66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192</v>
      </c>
      <c r="AU203" s="231" t="s">
        <v>189</v>
      </c>
      <c r="AV203" s="15" t="s">
        <v>188</v>
      </c>
      <c r="AW203" s="15" t="s">
        <v>35</v>
      </c>
      <c r="AX203" s="15" t="s">
        <v>74</v>
      </c>
      <c r="AY203" s="231" t="s">
        <v>179</v>
      </c>
    </row>
    <row r="204" spans="1:65" s="14" customFormat="1">
      <c r="B204" s="210"/>
      <c r="C204" s="211"/>
      <c r="D204" s="201" t="s">
        <v>192</v>
      </c>
      <c r="E204" s="212" t="s">
        <v>19</v>
      </c>
      <c r="F204" s="213" t="s">
        <v>1069</v>
      </c>
      <c r="G204" s="211"/>
      <c r="H204" s="214">
        <v>283.32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192</v>
      </c>
      <c r="AU204" s="220" t="s">
        <v>189</v>
      </c>
      <c r="AV204" s="14" t="s">
        <v>14</v>
      </c>
      <c r="AW204" s="14" t="s">
        <v>35</v>
      </c>
      <c r="AX204" s="14" t="s">
        <v>81</v>
      </c>
      <c r="AY204" s="220" t="s">
        <v>179</v>
      </c>
    </row>
    <row r="205" spans="1:65" s="12" customFormat="1" ht="20.85" customHeight="1">
      <c r="B205" s="165"/>
      <c r="C205" s="166"/>
      <c r="D205" s="167" t="s">
        <v>73</v>
      </c>
      <c r="E205" s="179" t="s">
        <v>270</v>
      </c>
      <c r="F205" s="179" t="s">
        <v>273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SUM(P206:P219)</f>
        <v>0</v>
      </c>
      <c r="Q205" s="173"/>
      <c r="R205" s="174">
        <f>SUM(R206:R219)</f>
        <v>0</v>
      </c>
      <c r="S205" s="173"/>
      <c r="T205" s="175">
        <f>SUM(T206:T219)</f>
        <v>0</v>
      </c>
      <c r="AR205" s="176" t="s">
        <v>81</v>
      </c>
      <c r="AT205" s="177" t="s">
        <v>73</v>
      </c>
      <c r="AU205" s="177" t="s">
        <v>14</v>
      </c>
      <c r="AY205" s="176" t="s">
        <v>179</v>
      </c>
      <c r="BK205" s="178">
        <f>SUM(BK206:BK219)</f>
        <v>0</v>
      </c>
    </row>
    <row r="206" spans="1:65" s="2" customFormat="1" ht="21.75" customHeight="1">
      <c r="A206" s="37"/>
      <c r="B206" s="38"/>
      <c r="C206" s="181" t="s">
        <v>207</v>
      </c>
      <c r="D206" s="181" t="s">
        <v>183</v>
      </c>
      <c r="E206" s="182" t="s">
        <v>274</v>
      </c>
      <c r="F206" s="183" t="s">
        <v>275</v>
      </c>
      <c r="G206" s="184" t="s">
        <v>186</v>
      </c>
      <c r="H206" s="185">
        <v>178.684</v>
      </c>
      <c r="I206" s="186"/>
      <c r="J206" s="187">
        <f>ROUND(I206*H206,2)</f>
        <v>0</v>
      </c>
      <c r="K206" s="183" t="s">
        <v>187</v>
      </c>
      <c r="L206" s="42"/>
      <c r="M206" s="188" t="s">
        <v>19</v>
      </c>
      <c r="N206" s="189" t="s">
        <v>45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188</v>
      </c>
      <c r="AT206" s="192" t="s">
        <v>183</v>
      </c>
      <c r="AU206" s="192" t="s">
        <v>189</v>
      </c>
      <c r="AY206" s="20" t="s">
        <v>179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81</v>
      </c>
      <c r="BK206" s="193">
        <f>ROUND(I206*H206,2)</f>
        <v>0</v>
      </c>
      <c r="BL206" s="20" t="s">
        <v>188</v>
      </c>
      <c r="BM206" s="192" t="s">
        <v>293</v>
      </c>
    </row>
    <row r="207" spans="1:65" s="2" customFormat="1">
      <c r="A207" s="37"/>
      <c r="B207" s="38"/>
      <c r="C207" s="39"/>
      <c r="D207" s="194" t="s">
        <v>190</v>
      </c>
      <c r="E207" s="39"/>
      <c r="F207" s="195" t="s">
        <v>277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190</v>
      </c>
      <c r="AU207" s="20" t="s">
        <v>189</v>
      </c>
    </row>
    <row r="208" spans="1:65" s="13" customFormat="1">
      <c r="B208" s="199"/>
      <c r="C208" s="200"/>
      <c r="D208" s="201" t="s">
        <v>192</v>
      </c>
      <c r="E208" s="202" t="s">
        <v>19</v>
      </c>
      <c r="F208" s="203" t="s">
        <v>1025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192</v>
      </c>
      <c r="AU208" s="209" t="s">
        <v>189</v>
      </c>
      <c r="AV208" s="13" t="s">
        <v>81</v>
      </c>
      <c r="AW208" s="13" t="s">
        <v>35</v>
      </c>
      <c r="AX208" s="13" t="s">
        <v>74</v>
      </c>
      <c r="AY208" s="209" t="s">
        <v>179</v>
      </c>
    </row>
    <row r="209" spans="1:65" s="13" customFormat="1">
      <c r="B209" s="199"/>
      <c r="C209" s="200"/>
      <c r="D209" s="201" t="s">
        <v>192</v>
      </c>
      <c r="E209" s="202" t="s">
        <v>19</v>
      </c>
      <c r="F209" s="203" t="s">
        <v>194</v>
      </c>
      <c r="G209" s="200"/>
      <c r="H209" s="202" t="s">
        <v>19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192</v>
      </c>
      <c r="AU209" s="209" t="s">
        <v>189</v>
      </c>
      <c r="AV209" s="13" t="s">
        <v>81</v>
      </c>
      <c r="AW209" s="13" t="s">
        <v>35</v>
      </c>
      <c r="AX209" s="13" t="s">
        <v>74</v>
      </c>
      <c r="AY209" s="209" t="s">
        <v>179</v>
      </c>
    </row>
    <row r="210" spans="1:65" s="13" customFormat="1">
      <c r="B210" s="199"/>
      <c r="C210" s="200"/>
      <c r="D210" s="201" t="s">
        <v>192</v>
      </c>
      <c r="E210" s="202" t="s">
        <v>19</v>
      </c>
      <c r="F210" s="203" t="s">
        <v>198</v>
      </c>
      <c r="G210" s="200"/>
      <c r="H210" s="202" t="s">
        <v>19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192</v>
      </c>
      <c r="AU210" s="209" t="s">
        <v>189</v>
      </c>
      <c r="AV210" s="13" t="s">
        <v>81</v>
      </c>
      <c r="AW210" s="13" t="s">
        <v>35</v>
      </c>
      <c r="AX210" s="13" t="s">
        <v>74</v>
      </c>
      <c r="AY210" s="209" t="s">
        <v>179</v>
      </c>
    </row>
    <row r="211" spans="1:65" s="13" customFormat="1">
      <c r="B211" s="199"/>
      <c r="C211" s="200"/>
      <c r="D211" s="201" t="s">
        <v>192</v>
      </c>
      <c r="E211" s="202" t="s">
        <v>19</v>
      </c>
      <c r="F211" s="203" t="s">
        <v>1070</v>
      </c>
      <c r="G211" s="200"/>
      <c r="H211" s="202" t="s">
        <v>19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192</v>
      </c>
      <c r="AU211" s="209" t="s">
        <v>189</v>
      </c>
      <c r="AV211" s="13" t="s">
        <v>81</v>
      </c>
      <c r="AW211" s="13" t="s">
        <v>35</v>
      </c>
      <c r="AX211" s="13" t="s">
        <v>74</v>
      </c>
      <c r="AY211" s="209" t="s">
        <v>179</v>
      </c>
    </row>
    <row r="212" spans="1:65" s="14" customFormat="1">
      <c r="B212" s="210"/>
      <c r="C212" s="211"/>
      <c r="D212" s="201" t="s">
        <v>192</v>
      </c>
      <c r="E212" s="212" t="s">
        <v>19</v>
      </c>
      <c r="F212" s="213" t="s">
        <v>1071</v>
      </c>
      <c r="G212" s="211"/>
      <c r="H212" s="214">
        <v>28.91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192</v>
      </c>
      <c r="AU212" s="220" t="s">
        <v>189</v>
      </c>
      <c r="AV212" s="14" t="s">
        <v>14</v>
      </c>
      <c r="AW212" s="14" t="s">
        <v>35</v>
      </c>
      <c r="AX212" s="14" t="s">
        <v>74</v>
      </c>
      <c r="AY212" s="220" t="s">
        <v>179</v>
      </c>
    </row>
    <row r="213" spans="1:65" s="14" customFormat="1">
      <c r="B213" s="210"/>
      <c r="C213" s="211"/>
      <c r="D213" s="201" t="s">
        <v>192</v>
      </c>
      <c r="E213" s="212" t="s">
        <v>19</v>
      </c>
      <c r="F213" s="213" t="s">
        <v>1072</v>
      </c>
      <c r="G213" s="211"/>
      <c r="H213" s="214">
        <v>47.524000000000001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192</v>
      </c>
      <c r="AU213" s="220" t="s">
        <v>189</v>
      </c>
      <c r="AV213" s="14" t="s">
        <v>14</v>
      </c>
      <c r="AW213" s="14" t="s">
        <v>35</v>
      </c>
      <c r="AX213" s="14" t="s">
        <v>74</v>
      </c>
      <c r="AY213" s="220" t="s">
        <v>179</v>
      </c>
    </row>
    <row r="214" spans="1:65" s="13" customFormat="1">
      <c r="B214" s="199"/>
      <c r="C214" s="200"/>
      <c r="D214" s="201" t="s">
        <v>192</v>
      </c>
      <c r="E214" s="202" t="s">
        <v>19</v>
      </c>
      <c r="F214" s="203" t="s">
        <v>1073</v>
      </c>
      <c r="G214" s="200"/>
      <c r="H214" s="202" t="s">
        <v>19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192</v>
      </c>
      <c r="AU214" s="209" t="s">
        <v>189</v>
      </c>
      <c r="AV214" s="13" t="s">
        <v>81</v>
      </c>
      <c r="AW214" s="13" t="s">
        <v>35</v>
      </c>
      <c r="AX214" s="13" t="s">
        <v>74</v>
      </c>
      <c r="AY214" s="209" t="s">
        <v>179</v>
      </c>
    </row>
    <row r="215" spans="1:65" s="14" customFormat="1">
      <c r="B215" s="210"/>
      <c r="C215" s="211"/>
      <c r="D215" s="201" t="s">
        <v>192</v>
      </c>
      <c r="E215" s="212" t="s">
        <v>19</v>
      </c>
      <c r="F215" s="213" t="s">
        <v>1074</v>
      </c>
      <c r="G215" s="211"/>
      <c r="H215" s="214">
        <v>69.599999999999994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192</v>
      </c>
      <c r="AU215" s="220" t="s">
        <v>189</v>
      </c>
      <c r="AV215" s="14" t="s">
        <v>14</v>
      </c>
      <c r="AW215" s="14" t="s">
        <v>35</v>
      </c>
      <c r="AX215" s="14" t="s">
        <v>74</v>
      </c>
      <c r="AY215" s="220" t="s">
        <v>179</v>
      </c>
    </row>
    <row r="216" spans="1:65" s="14" customFormat="1">
      <c r="B216" s="210"/>
      <c r="C216" s="211"/>
      <c r="D216" s="201" t="s">
        <v>192</v>
      </c>
      <c r="E216" s="212" t="s">
        <v>19</v>
      </c>
      <c r="F216" s="213" t="s">
        <v>1075</v>
      </c>
      <c r="G216" s="211"/>
      <c r="H216" s="214">
        <v>2.4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192</v>
      </c>
      <c r="AU216" s="220" t="s">
        <v>189</v>
      </c>
      <c r="AV216" s="14" t="s">
        <v>14</v>
      </c>
      <c r="AW216" s="14" t="s">
        <v>35</v>
      </c>
      <c r="AX216" s="14" t="s">
        <v>74</v>
      </c>
      <c r="AY216" s="220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1026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189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4" customFormat="1">
      <c r="B218" s="210"/>
      <c r="C218" s="211"/>
      <c r="D218" s="201" t="s">
        <v>192</v>
      </c>
      <c r="E218" s="212" t="s">
        <v>19</v>
      </c>
      <c r="F218" s="213" t="s">
        <v>1076</v>
      </c>
      <c r="G218" s="211"/>
      <c r="H218" s="214">
        <v>30.25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192</v>
      </c>
      <c r="AU218" s="220" t="s">
        <v>189</v>
      </c>
      <c r="AV218" s="14" t="s">
        <v>14</v>
      </c>
      <c r="AW218" s="14" t="s">
        <v>35</v>
      </c>
      <c r="AX218" s="14" t="s">
        <v>74</v>
      </c>
      <c r="AY218" s="220" t="s">
        <v>179</v>
      </c>
    </row>
    <row r="219" spans="1:65" s="15" customFormat="1">
      <c r="B219" s="221"/>
      <c r="C219" s="222"/>
      <c r="D219" s="201" t="s">
        <v>192</v>
      </c>
      <c r="E219" s="223" t="s">
        <v>19</v>
      </c>
      <c r="F219" s="224" t="s">
        <v>201</v>
      </c>
      <c r="G219" s="222"/>
      <c r="H219" s="225">
        <v>178.684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192</v>
      </c>
      <c r="AU219" s="231" t="s">
        <v>189</v>
      </c>
      <c r="AV219" s="15" t="s">
        <v>188</v>
      </c>
      <c r="AW219" s="15" t="s">
        <v>35</v>
      </c>
      <c r="AX219" s="15" t="s">
        <v>81</v>
      </c>
      <c r="AY219" s="231" t="s">
        <v>179</v>
      </c>
    </row>
    <row r="220" spans="1:65" s="12" customFormat="1" ht="22.9" customHeight="1">
      <c r="B220" s="165"/>
      <c r="C220" s="166"/>
      <c r="D220" s="167" t="s">
        <v>73</v>
      </c>
      <c r="E220" s="179" t="s">
        <v>14</v>
      </c>
      <c r="F220" s="179" t="s">
        <v>295</v>
      </c>
      <c r="G220" s="166"/>
      <c r="H220" s="166"/>
      <c r="I220" s="169"/>
      <c r="J220" s="180">
        <f>BK220</f>
        <v>0</v>
      </c>
      <c r="K220" s="166"/>
      <c r="L220" s="171"/>
      <c r="M220" s="172"/>
      <c r="N220" s="173"/>
      <c r="O220" s="173"/>
      <c r="P220" s="174">
        <f>P221+P267+P275+P299</f>
        <v>0</v>
      </c>
      <c r="Q220" s="173"/>
      <c r="R220" s="174">
        <f>R221+R267+R275+R299</f>
        <v>259.47565928</v>
      </c>
      <c r="S220" s="173"/>
      <c r="T220" s="175">
        <f>T221+T267+T275+T299</f>
        <v>0</v>
      </c>
      <c r="AR220" s="176" t="s">
        <v>81</v>
      </c>
      <c r="AT220" s="177" t="s">
        <v>73</v>
      </c>
      <c r="AU220" s="177" t="s">
        <v>81</v>
      </c>
      <c r="AY220" s="176" t="s">
        <v>179</v>
      </c>
      <c r="BK220" s="178">
        <f>BK221+BK267+BK275+BK299</f>
        <v>0</v>
      </c>
    </row>
    <row r="221" spans="1:65" s="12" customFormat="1" ht="20.85" customHeight="1">
      <c r="B221" s="165"/>
      <c r="C221" s="166"/>
      <c r="D221" s="167" t="s">
        <v>73</v>
      </c>
      <c r="E221" s="179" t="s">
        <v>7</v>
      </c>
      <c r="F221" s="179" t="s">
        <v>804</v>
      </c>
      <c r="G221" s="166"/>
      <c r="H221" s="166"/>
      <c r="I221" s="169"/>
      <c r="J221" s="180">
        <f>BK221</f>
        <v>0</v>
      </c>
      <c r="K221" s="166"/>
      <c r="L221" s="171"/>
      <c r="M221" s="172"/>
      <c r="N221" s="173"/>
      <c r="O221" s="173"/>
      <c r="P221" s="174">
        <f>SUM(P222:P266)</f>
        <v>0</v>
      </c>
      <c r="Q221" s="173"/>
      <c r="R221" s="174">
        <f>SUM(R222:R266)</f>
        <v>41.99053928</v>
      </c>
      <c r="S221" s="173"/>
      <c r="T221" s="175">
        <f>SUM(T222:T266)</f>
        <v>0</v>
      </c>
      <c r="AR221" s="176" t="s">
        <v>81</v>
      </c>
      <c r="AT221" s="177" t="s">
        <v>73</v>
      </c>
      <c r="AU221" s="177" t="s">
        <v>14</v>
      </c>
      <c r="AY221" s="176" t="s">
        <v>179</v>
      </c>
      <c r="BK221" s="178">
        <f>SUM(BK222:BK266)</f>
        <v>0</v>
      </c>
    </row>
    <row r="222" spans="1:65" s="2" customFormat="1" ht="24.2" customHeight="1">
      <c r="A222" s="37"/>
      <c r="B222" s="38"/>
      <c r="C222" s="181" t="s">
        <v>220</v>
      </c>
      <c r="D222" s="181" t="s">
        <v>183</v>
      </c>
      <c r="E222" s="182" t="s">
        <v>1077</v>
      </c>
      <c r="F222" s="183" t="s">
        <v>1078</v>
      </c>
      <c r="G222" s="184" t="s">
        <v>216</v>
      </c>
      <c r="H222" s="185">
        <v>4.1280000000000001</v>
      </c>
      <c r="I222" s="186"/>
      <c r="J222" s="187">
        <f>ROUND(I222*H222,2)</f>
        <v>0</v>
      </c>
      <c r="K222" s="183" t="s">
        <v>187</v>
      </c>
      <c r="L222" s="42"/>
      <c r="M222" s="188" t="s">
        <v>19</v>
      </c>
      <c r="N222" s="189" t="s">
        <v>45</v>
      </c>
      <c r="O222" s="67"/>
      <c r="P222" s="190">
        <f>O222*H222</f>
        <v>0</v>
      </c>
      <c r="Q222" s="190">
        <v>1.63</v>
      </c>
      <c r="R222" s="190">
        <f>Q222*H222</f>
        <v>6.7286399999999995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188</v>
      </c>
      <c r="AT222" s="192" t="s">
        <v>183</v>
      </c>
      <c r="AU222" s="192" t="s">
        <v>189</v>
      </c>
      <c r="AY222" s="20" t="s">
        <v>179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81</v>
      </c>
      <c r="BK222" s="193">
        <f>ROUND(I222*H222,2)</f>
        <v>0</v>
      </c>
      <c r="BL222" s="20" t="s">
        <v>188</v>
      </c>
      <c r="BM222" s="192" t="s">
        <v>372</v>
      </c>
    </row>
    <row r="223" spans="1:65" s="2" customFormat="1">
      <c r="A223" s="37"/>
      <c r="B223" s="38"/>
      <c r="C223" s="39"/>
      <c r="D223" s="194" t="s">
        <v>190</v>
      </c>
      <c r="E223" s="39"/>
      <c r="F223" s="195" t="s">
        <v>1079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190</v>
      </c>
      <c r="AU223" s="20" t="s">
        <v>189</v>
      </c>
    </row>
    <row r="224" spans="1:65" s="13" customFormat="1">
      <c r="B224" s="199"/>
      <c r="C224" s="200"/>
      <c r="D224" s="201" t="s">
        <v>192</v>
      </c>
      <c r="E224" s="202" t="s">
        <v>19</v>
      </c>
      <c r="F224" s="203" t="s">
        <v>1025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192</v>
      </c>
      <c r="AU224" s="209" t="s">
        <v>189</v>
      </c>
      <c r="AV224" s="13" t="s">
        <v>81</v>
      </c>
      <c r="AW224" s="13" t="s">
        <v>35</v>
      </c>
      <c r="AX224" s="13" t="s">
        <v>74</v>
      </c>
      <c r="AY224" s="209" t="s">
        <v>179</v>
      </c>
    </row>
    <row r="225" spans="1:65" s="13" customFormat="1">
      <c r="B225" s="199"/>
      <c r="C225" s="200"/>
      <c r="D225" s="201" t="s">
        <v>192</v>
      </c>
      <c r="E225" s="202" t="s">
        <v>19</v>
      </c>
      <c r="F225" s="203" t="s">
        <v>194</v>
      </c>
      <c r="G225" s="200"/>
      <c r="H225" s="202" t="s">
        <v>19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192</v>
      </c>
      <c r="AU225" s="209" t="s">
        <v>189</v>
      </c>
      <c r="AV225" s="13" t="s">
        <v>81</v>
      </c>
      <c r="AW225" s="13" t="s">
        <v>35</v>
      </c>
      <c r="AX225" s="13" t="s">
        <v>74</v>
      </c>
      <c r="AY225" s="209" t="s">
        <v>179</v>
      </c>
    </row>
    <row r="226" spans="1:65" s="13" customFormat="1">
      <c r="B226" s="199"/>
      <c r="C226" s="200"/>
      <c r="D226" s="201" t="s">
        <v>192</v>
      </c>
      <c r="E226" s="202" t="s">
        <v>19</v>
      </c>
      <c r="F226" s="203" t="s">
        <v>198</v>
      </c>
      <c r="G226" s="200"/>
      <c r="H226" s="202" t="s">
        <v>19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192</v>
      </c>
      <c r="AU226" s="209" t="s">
        <v>189</v>
      </c>
      <c r="AV226" s="13" t="s">
        <v>81</v>
      </c>
      <c r="AW226" s="13" t="s">
        <v>35</v>
      </c>
      <c r="AX226" s="13" t="s">
        <v>74</v>
      </c>
      <c r="AY226" s="209" t="s">
        <v>179</v>
      </c>
    </row>
    <row r="227" spans="1:65" s="14" customFormat="1">
      <c r="B227" s="210"/>
      <c r="C227" s="211"/>
      <c r="D227" s="201" t="s">
        <v>192</v>
      </c>
      <c r="E227" s="212" t="s">
        <v>19</v>
      </c>
      <c r="F227" s="213" t="s">
        <v>1080</v>
      </c>
      <c r="G227" s="211"/>
      <c r="H227" s="214">
        <v>4.1280000000000001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192</v>
      </c>
      <c r="AU227" s="220" t="s">
        <v>189</v>
      </c>
      <c r="AV227" s="14" t="s">
        <v>14</v>
      </c>
      <c r="AW227" s="14" t="s">
        <v>35</v>
      </c>
      <c r="AX227" s="14" t="s">
        <v>74</v>
      </c>
      <c r="AY227" s="220" t="s">
        <v>179</v>
      </c>
    </row>
    <row r="228" spans="1:65" s="15" customFormat="1">
      <c r="B228" s="221"/>
      <c r="C228" s="222"/>
      <c r="D228" s="201" t="s">
        <v>192</v>
      </c>
      <c r="E228" s="223" t="s">
        <v>19</v>
      </c>
      <c r="F228" s="224" t="s">
        <v>201</v>
      </c>
      <c r="G228" s="222"/>
      <c r="H228" s="225">
        <v>4.1280000000000001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192</v>
      </c>
      <c r="AU228" s="231" t="s">
        <v>189</v>
      </c>
      <c r="AV228" s="15" t="s">
        <v>188</v>
      </c>
      <c r="AW228" s="15" t="s">
        <v>35</v>
      </c>
      <c r="AX228" s="15" t="s">
        <v>81</v>
      </c>
      <c r="AY228" s="231" t="s">
        <v>179</v>
      </c>
    </row>
    <row r="229" spans="1:65" s="2" customFormat="1" ht="16.5" customHeight="1">
      <c r="A229" s="37"/>
      <c r="B229" s="38"/>
      <c r="C229" s="181" t="s">
        <v>288</v>
      </c>
      <c r="D229" s="181" t="s">
        <v>183</v>
      </c>
      <c r="E229" s="182" t="s">
        <v>1081</v>
      </c>
      <c r="F229" s="183" t="s">
        <v>1082</v>
      </c>
      <c r="G229" s="184" t="s">
        <v>204</v>
      </c>
      <c r="H229" s="185">
        <v>34.4</v>
      </c>
      <c r="I229" s="186"/>
      <c r="J229" s="187">
        <f>ROUND(I229*H229,2)</f>
        <v>0</v>
      </c>
      <c r="K229" s="183" t="s">
        <v>187</v>
      </c>
      <c r="L229" s="42"/>
      <c r="M229" s="188" t="s">
        <v>19</v>
      </c>
      <c r="N229" s="189" t="s">
        <v>45</v>
      </c>
      <c r="O229" s="67"/>
      <c r="P229" s="190">
        <f>O229*H229</f>
        <v>0</v>
      </c>
      <c r="Q229" s="190">
        <v>7.9000000000000001E-4</v>
      </c>
      <c r="R229" s="190">
        <f>Q229*H229</f>
        <v>2.7175999999999999E-2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188</v>
      </c>
      <c r="AT229" s="192" t="s">
        <v>183</v>
      </c>
      <c r="AU229" s="192" t="s">
        <v>189</v>
      </c>
      <c r="AY229" s="20" t="s">
        <v>179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81</v>
      </c>
      <c r="BK229" s="193">
        <f>ROUND(I229*H229,2)</f>
        <v>0</v>
      </c>
      <c r="BL229" s="20" t="s">
        <v>188</v>
      </c>
      <c r="BM229" s="192" t="s">
        <v>384</v>
      </c>
    </row>
    <row r="230" spans="1:65" s="2" customFormat="1">
      <c r="A230" s="37"/>
      <c r="B230" s="38"/>
      <c r="C230" s="39"/>
      <c r="D230" s="194" t="s">
        <v>190</v>
      </c>
      <c r="E230" s="39"/>
      <c r="F230" s="195" t="s">
        <v>1083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190</v>
      </c>
      <c r="AU230" s="20" t="s">
        <v>189</v>
      </c>
    </row>
    <row r="231" spans="1:65" s="13" customFormat="1">
      <c r="B231" s="199"/>
      <c r="C231" s="200"/>
      <c r="D231" s="201" t="s">
        <v>192</v>
      </c>
      <c r="E231" s="202" t="s">
        <v>19</v>
      </c>
      <c r="F231" s="203" t="s">
        <v>1025</v>
      </c>
      <c r="G231" s="200"/>
      <c r="H231" s="202" t="s">
        <v>19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192</v>
      </c>
      <c r="AU231" s="209" t="s">
        <v>189</v>
      </c>
      <c r="AV231" s="13" t="s">
        <v>81</v>
      </c>
      <c r="AW231" s="13" t="s">
        <v>35</v>
      </c>
      <c r="AX231" s="13" t="s">
        <v>74</v>
      </c>
      <c r="AY231" s="209" t="s">
        <v>179</v>
      </c>
    </row>
    <row r="232" spans="1:65" s="13" customFormat="1">
      <c r="B232" s="199"/>
      <c r="C232" s="200"/>
      <c r="D232" s="201" t="s">
        <v>192</v>
      </c>
      <c r="E232" s="202" t="s">
        <v>19</v>
      </c>
      <c r="F232" s="203" t="s">
        <v>194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192</v>
      </c>
      <c r="AU232" s="209" t="s">
        <v>189</v>
      </c>
      <c r="AV232" s="13" t="s">
        <v>81</v>
      </c>
      <c r="AW232" s="13" t="s">
        <v>35</v>
      </c>
      <c r="AX232" s="13" t="s">
        <v>74</v>
      </c>
      <c r="AY232" s="209" t="s">
        <v>179</v>
      </c>
    </row>
    <row r="233" spans="1:65" s="13" customFormat="1">
      <c r="B233" s="199"/>
      <c r="C233" s="200"/>
      <c r="D233" s="201" t="s">
        <v>192</v>
      </c>
      <c r="E233" s="202" t="s">
        <v>19</v>
      </c>
      <c r="F233" s="203" t="s">
        <v>198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192</v>
      </c>
      <c r="AU233" s="209" t="s">
        <v>189</v>
      </c>
      <c r="AV233" s="13" t="s">
        <v>81</v>
      </c>
      <c r="AW233" s="13" t="s">
        <v>35</v>
      </c>
      <c r="AX233" s="13" t="s">
        <v>74</v>
      </c>
      <c r="AY233" s="209" t="s">
        <v>179</v>
      </c>
    </row>
    <row r="234" spans="1:65" s="14" customFormat="1">
      <c r="B234" s="210"/>
      <c r="C234" s="211"/>
      <c r="D234" s="201" t="s">
        <v>192</v>
      </c>
      <c r="E234" s="212" t="s">
        <v>19</v>
      </c>
      <c r="F234" s="213" t="s">
        <v>1084</v>
      </c>
      <c r="G234" s="211"/>
      <c r="H234" s="214">
        <v>34.4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192</v>
      </c>
      <c r="AU234" s="220" t="s">
        <v>189</v>
      </c>
      <c r="AV234" s="14" t="s">
        <v>14</v>
      </c>
      <c r="AW234" s="14" t="s">
        <v>35</v>
      </c>
      <c r="AX234" s="14" t="s">
        <v>74</v>
      </c>
      <c r="AY234" s="220" t="s">
        <v>179</v>
      </c>
    </row>
    <row r="235" spans="1:65" s="15" customFormat="1">
      <c r="B235" s="221"/>
      <c r="C235" s="222"/>
      <c r="D235" s="201" t="s">
        <v>192</v>
      </c>
      <c r="E235" s="223" t="s">
        <v>19</v>
      </c>
      <c r="F235" s="224" t="s">
        <v>201</v>
      </c>
      <c r="G235" s="222"/>
      <c r="H235" s="225">
        <v>34.4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192</v>
      </c>
      <c r="AU235" s="231" t="s">
        <v>189</v>
      </c>
      <c r="AV235" s="15" t="s">
        <v>188</v>
      </c>
      <c r="AW235" s="15" t="s">
        <v>35</v>
      </c>
      <c r="AX235" s="15" t="s">
        <v>81</v>
      </c>
      <c r="AY235" s="231" t="s">
        <v>179</v>
      </c>
    </row>
    <row r="236" spans="1:65" s="2" customFormat="1" ht="24.2" customHeight="1">
      <c r="A236" s="37"/>
      <c r="B236" s="38"/>
      <c r="C236" s="181" t="s">
        <v>8</v>
      </c>
      <c r="D236" s="181" t="s">
        <v>183</v>
      </c>
      <c r="E236" s="182" t="s">
        <v>1085</v>
      </c>
      <c r="F236" s="183" t="s">
        <v>1086</v>
      </c>
      <c r="G236" s="184" t="s">
        <v>186</v>
      </c>
      <c r="H236" s="185">
        <v>178.666</v>
      </c>
      <c r="I236" s="186"/>
      <c r="J236" s="187">
        <f>ROUND(I236*H236,2)</f>
        <v>0</v>
      </c>
      <c r="K236" s="183" t="s">
        <v>187</v>
      </c>
      <c r="L236" s="42"/>
      <c r="M236" s="188" t="s">
        <v>19</v>
      </c>
      <c r="N236" s="189" t="s">
        <v>45</v>
      </c>
      <c r="O236" s="67"/>
      <c r="P236" s="190">
        <f>O236*H236</f>
        <v>0</v>
      </c>
      <c r="Q236" s="190">
        <v>1E-4</v>
      </c>
      <c r="R236" s="190">
        <f>Q236*H236</f>
        <v>1.78666E-2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188</v>
      </c>
      <c r="AT236" s="192" t="s">
        <v>183</v>
      </c>
      <c r="AU236" s="192" t="s">
        <v>189</v>
      </c>
      <c r="AY236" s="20" t="s">
        <v>179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81</v>
      </c>
      <c r="BK236" s="193">
        <f>ROUND(I236*H236,2)</f>
        <v>0</v>
      </c>
      <c r="BL236" s="20" t="s">
        <v>188</v>
      </c>
      <c r="BM236" s="192" t="s">
        <v>423</v>
      </c>
    </row>
    <row r="237" spans="1:65" s="2" customFormat="1">
      <c r="A237" s="37"/>
      <c r="B237" s="38"/>
      <c r="C237" s="39"/>
      <c r="D237" s="194" t="s">
        <v>190</v>
      </c>
      <c r="E237" s="39"/>
      <c r="F237" s="195" t="s">
        <v>1087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190</v>
      </c>
      <c r="AU237" s="20" t="s">
        <v>189</v>
      </c>
    </row>
    <row r="238" spans="1:65" s="13" customFormat="1">
      <c r="B238" s="199"/>
      <c r="C238" s="200"/>
      <c r="D238" s="201" t="s">
        <v>192</v>
      </c>
      <c r="E238" s="202" t="s">
        <v>19</v>
      </c>
      <c r="F238" s="203" t="s">
        <v>1025</v>
      </c>
      <c r="G238" s="200"/>
      <c r="H238" s="202" t="s">
        <v>19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192</v>
      </c>
      <c r="AU238" s="209" t="s">
        <v>189</v>
      </c>
      <c r="AV238" s="13" t="s">
        <v>81</v>
      </c>
      <c r="AW238" s="13" t="s">
        <v>35</v>
      </c>
      <c r="AX238" s="13" t="s">
        <v>74</v>
      </c>
      <c r="AY238" s="209" t="s">
        <v>179</v>
      </c>
    </row>
    <row r="239" spans="1:65" s="13" customFormat="1">
      <c r="B239" s="199"/>
      <c r="C239" s="200"/>
      <c r="D239" s="201" t="s">
        <v>192</v>
      </c>
      <c r="E239" s="202" t="s">
        <v>19</v>
      </c>
      <c r="F239" s="203" t="s">
        <v>194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192</v>
      </c>
      <c r="AU239" s="209" t="s">
        <v>189</v>
      </c>
      <c r="AV239" s="13" t="s">
        <v>81</v>
      </c>
      <c r="AW239" s="13" t="s">
        <v>35</v>
      </c>
      <c r="AX239" s="13" t="s">
        <v>74</v>
      </c>
      <c r="AY239" s="209" t="s">
        <v>179</v>
      </c>
    </row>
    <row r="240" spans="1:65" s="13" customFormat="1">
      <c r="B240" s="199"/>
      <c r="C240" s="200"/>
      <c r="D240" s="201" t="s">
        <v>192</v>
      </c>
      <c r="E240" s="202" t="s">
        <v>19</v>
      </c>
      <c r="F240" s="203" t="s">
        <v>198</v>
      </c>
      <c r="G240" s="200"/>
      <c r="H240" s="202" t="s">
        <v>19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192</v>
      </c>
      <c r="AU240" s="209" t="s">
        <v>189</v>
      </c>
      <c r="AV240" s="13" t="s">
        <v>81</v>
      </c>
      <c r="AW240" s="13" t="s">
        <v>35</v>
      </c>
      <c r="AX240" s="13" t="s">
        <v>74</v>
      </c>
      <c r="AY240" s="209" t="s">
        <v>179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1088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189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4" customFormat="1">
      <c r="B242" s="210"/>
      <c r="C242" s="211"/>
      <c r="D242" s="201" t="s">
        <v>192</v>
      </c>
      <c r="E242" s="212" t="s">
        <v>19</v>
      </c>
      <c r="F242" s="213" t="s">
        <v>1089</v>
      </c>
      <c r="G242" s="211"/>
      <c r="H242" s="214">
        <v>30.815000000000001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192</v>
      </c>
      <c r="AU242" s="220" t="s">
        <v>189</v>
      </c>
      <c r="AV242" s="14" t="s">
        <v>14</v>
      </c>
      <c r="AW242" s="14" t="s">
        <v>35</v>
      </c>
      <c r="AX242" s="14" t="s">
        <v>74</v>
      </c>
      <c r="AY242" s="220" t="s">
        <v>179</v>
      </c>
    </row>
    <row r="243" spans="1:65" s="14" customFormat="1">
      <c r="B243" s="210"/>
      <c r="C243" s="211"/>
      <c r="D243" s="201" t="s">
        <v>192</v>
      </c>
      <c r="E243" s="212" t="s">
        <v>19</v>
      </c>
      <c r="F243" s="213" t="s">
        <v>1090</v>
      </c>
      <c r="G243" s="211"/>
      <c r="H243" s="214">
        <v>39.271000000000001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192</v>
      </c>
      <c r="AU243" s="220" t="s">
        <v>189</v>
      </c>
      <c r="AV243" s="14" t="s">
        <v>14</v>
      </c>
      <c r="AW243" s="14" t="s">
        <v>35</v>
      </c>
      <c r="AX243" s="14" t="s">
        <v>74</v>
      </c>
      <c r="AY243" s="220" t="s">
        <v>179</v>
      </c>
    </row>
    <row r="244" spans="1:65" s="13" customFormat="1">
      <c r="B244" s="199"/>
      <c r="C244" s="200"/>
      <c r="D244" s="201" t="s">
        <v>192</v>
      </c>
      <c r="E244" s="202" t="s">
        <v>19</v>
      </c>
      <c r="F244" s="203" t="s">
        <v>1091</v>
      </c>
      <c r="G244" s="200"/>
      <c r="H244" s="202" t="s">
        <v>19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192</v>
      </c>
      <c r="AU244" s="209" t="s">
        <v>189</v>
      </c>
      <c r="AV244" s="13" t="s">
        <v>81</v>
      </c>
      <c r="AW244" s="13" t="s">
        <v>35</v>
      </c>
      <c r="AX244" s="13" t="s">
        <v>74</v>
      </c>
      <c r="AY244" s="209" t="s">
        <v>179</v>
      </c>
    </row>
    <row r="245" spans="1:65" s="14" customFormat="1">
      <c r="B245" s="210"/>
      <c r="C245" s="211"/>
      <c r="D245" s="201" t="s">
        <v>192</v>
      </c>
      <c r="E245" s="212" t="s">
        <v>19</v>
      </c>
      <c r="F245" s="213" t="s">
        <v>1092</v>
      </c>
      <c r="G245" s="211"/>
      <c r="H245" s="214">
        <v>58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192</v>
      </c>
      <c r="AU245" s="220" t="s">
        <v>189</v>
      </c>
      <c r="AV245" s="14" t="s">
        <v>14</v>
      </c>
      <c r="AW245" s="14" t="s">
        <v>35</v>
      </c>
      <c r="AX245" s="14" t="s">
        <v>74</v>
      </c>
      <c r="AY245" s="220" t="s">
        <v>179</v>
      </c>
    </row>
    <row r="246" spans="1:65" s="14" customFormat="1">
      <c r="B246" s="210"/>
      <c r="C246" s="211"/>
      <c r="D246" s="201" t="s">
        <v>192</v>
      </c>
      <c r="E246" s="212" t="s">
        <v>19</v>
      </c>
      <c r="F246" s="213" t="s">
        <v>1093</v>
      </c>
      <c r="G246" s="211"/>
      <c r="H246" s="214">
        <v>1.5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192</v>
      </c>
      <c r="AU246" s="220" t="s">
        <v>189</v>
      </c>
      <c r="AV246" s="14" t="s">
        <v>14</v>
      </c>
      <c r="AW246" s="14" t="s">
        <v>35</v>
      </c>
      <c r="AX246" s="14" t="s">
        <v>74</v>
      </c>
      <c r="AY246" s="220" t="s">
        <v>179</v>
      </c>
    </row>
    <row r="247" spans="1:65" s="14" customFormat="1">
      <c r="B247" s="210"/>
      <c r="C247" s="211"/>
      <c r="D247" s="201" t="s">
        <v>192</v>
      </c>
      <c r="E247" s="212" t="s">
        <v>19</v>
      </c>
      <c r="F247" s="213" t="s">
        <v>1094</v>
      </c>
      <c r="G247" s="211"/>
      <c r="H247" s="214">
        <v>2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192</v>
      </c>
      <c r="AU247" s="220" t="s">
        <v>189</v>
      </c>
      <c r="AV247" s="14" t="s">
        <v>14</v>
      </c>
      <c r="AW247" s="14" t="s">
        <v>35</v>
      </c>
      <c r="AX247" s="14" t="s">
        <v>74</v>
      </c>
      <c r="AY247" s="220" t="s">
        <v>179</v>
      </c>
    </row>
    <row r="248" spans="1:65" s="13" customFormat="1">
      <c r="B248" s="199"/>
      <c r="C248" s="200"/>
      <c r="D248" s="201" t="s">
        <v>192</v>
      </c>
      <c r="E248" s="202" t="s">
        <v>19</v>
      </c>
      <c r="F248" s="203" t="s">
        <v>1095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192</v>
      </c>
      <c r="AU248" s="209" t="s">
        <v>189</v>
      </c>
      <c r="AV248" s="13" t="s">
        <v>81</v>
      </c>
      <c r="AW248" s="13" t="s">
        <v>35</v>
      </c>
      <c r="AX248" s="13" t="s">
        <v>74</v>
      </c>
      <c r="AY248" s="209" t="s">
        <v>179</v>
      </c>
    </row>
    <row r="249" spans="1:65" s="13" customFormat="1">
      <c r="B249" s="199"/>
      <c r="C249" s="200"/>
      <c r="D249" s="201" t="s">
        <v>192</v>
      </c>
      <c r="E249" s="202" t="s">
        <v>19</v>
      </c>
      <c r="F249" s="203" t="s">
        <v>1096</v>
      </c>
      <c r="G249" s="200"/>
      <c r="H249" s="202" t="s">
        <v>19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192</v>
      </c>
      <c r="AU249" s="209" t="s">
        <v>189</v>
      </c>
      <c r="AV249" s="13" t="s">
        <v>81</v>
      </c>
      <c r="AW249" s="13" t="s">
        <v>35</v>
      </c>
      <c r="AX249" s="13" t="s">
        <v>74</v>
      </c>
      <c r="AY249" s="209" t="s">
        <v>179</v>
      </c>
    </row>
    <row r="250" spans="1:65" s="14" customFormat="1">
      <c r="B250" s="210"/>
      <c r="C250" s="211"/>
      <c r="D250" s="201" t="s">
        <v>192</v>
      </c>
      <c r="E250" s="212" t="s">
        <v>19</v>
      </c>
      <c r="F250" s="213" t="s">
        <v>1097</v>
      </c>
      <c r="G250" s="211"/>
      <c r="H250" s="214">
        <v>12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192</v>
      </c>
      <c r="AU250" s="220" t="s">
        <v>189</v>
      </c>
      <c r="AV250" s="14" t="s">
        <v>14</v>
      </c>
      <c r="AW250" s="14" t="s">
        <v>35</v>
      </c>
      <c r="AX250" s="14" t="s">
        <v>74</v>
      </c>
      <c r="AY250" s="220" t="s">
        <v>179</v>
      </c>
    </row>
    <row r="251" spans="1:65" s="14" customFormat="1">
      <c r="B251" s="210"/>
      <c r="C251" s="211"/>
      <c r="D251" s="201" t="s">
        <v>192</v>
      </c>
      <c r="E251" s="212" t="s">
        <v>19</v>
      </c>
      <c r="F251" s="213" t="s">
        <v>1098</v>
      </c>
      <c r="G251" s="211"/>
      <c r="H251" s="214">
        <v>35.08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192</v>
      </c>
      <c r="AU251" s="220" t="s">
        <v>189</v>
      </c>
      <c r="AV251" s="14" t="s">
        <v>14</v>
      </c>
      <c r="AW251" s="14" t="s">
        <v>35</v>
      </c>
      <c r="AX251" s="14" t="s">
        <v>74</v>
      </c>
      <c r="AY251" s="220" t="s">
        <v>179</v>
      </c>
    </row>
    <row r="252" spans="1:65" s="15" customFormat="1">
      <c r="B252" s="221"/>
      <c r="C252" s="222"/>
      <c r="D252" s="201" t="s">
        <v>192</v>
      </c>
      <c r="E252" s="223" t="s">
        <v>19</v>
      </c>
      <c r="F252" s="224" t="s">
        <v>201</v>
      </c>
      <c r="G252" s="222"/>
      <c r="H252" s="225">
        <v>178.666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192</v>
      </c>
      <c r="AU252" s="231" t="s">
        <v>189</v>
      </c>
      <c r="AV252" s="15" t="s">
        <v>188</v>
      </c>
      <c r="AW252" s="15" t="s">
        <v>35</v>
      </c>
      <c r="AX252" s="15" t="s">
        <v>81</v>
      </c>
      <c r="AY252" s="231" t="s">
        <v>179</v>
      </c>
    </row>
    <row r="253" spans="1:65" s="2" customFormat="1" ht="16.5" customHeight="1">
      <c r="A253" s="37"/>
      <c r="B253" s="38"/>
      <c r="C253" s="243" t="s">
        <v>229</v>
      </c>
      <c r="D253" s="243" t="s">
        <v>289</v>
      </c>
      <c r="E253" s="244" t="s">
        <v>1099</v>
      </c>
      <c r="F253" s="245" t="s">
        <v>1100</v>
      </c>
      <c r="G253" s="246" t="s">
        <v>186</v>
      </c>
      <c r="H253" s="247">
        <v>211.63</v>
      </c>
      <c r="I253" s="248"/>
      <c r="J253" s="249">
        <f>ROUND(I253*H253,2)</f>
        <v>0</v>
      </c>
      <c r="K253" s="245" t="s">
        <v>187</v>
      </c>
      <c r="L253" s="250"/>
      <c r="M253" s="251" t="s">
        <v>19</v>
      </c>
      <c r="N253" s="252" t="s">
        <v>45</v>
      </c>
      <c r="O253" s="67"/>
      <c r="P253" s="190">
        <f>O253*H253</f>
        <v>0</v>
      </c>
      <c r="Q253" s="190">
        <v>5.0000000000000001E-4</v>
      </c>
      <c r="R253" s="190">
        <f>Q253*H253</f>
        <v>0.10581500000000001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217</v>
      </c>
      <c r="AT253" s="192" t="s">
        <v>289</v>
      </c>
      <c r="AU253" s="192" t="s">
        <v>189</v>
      </c>
      <c r="AY253" s="20" t="s">
        <v>179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81</v>
      </c>
      <c r="BK253" s="193">
        <f>ROUND(I253*H253,2)</f>
        <v>0</v>
      </c>
      <c r="BL253" s="20" t="s">
        <v>188</v>
      </c>
      <c r="BM253" s="192" t="s">
        <v>300</v>
      </c>
    </row>
    <row r="254" spans="1:65" s="14" customFormat="1">
      <c r="B254" s="210"/>
      <c r="C254" s="211"/>
      <c r="D254" s="201" t="s">
        <v>192</v>
      </c>
      <c r="E254" s="212" t="s">
        <v>19</v>
      </c>
      <c r="F254" s="213" t="s">
        <v>1101</v>
      </c>
      <c r="G254" s="211"/>
      <c r="H254" s="214">
        <v>211.63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192</v>
      </c>
      <c r="AU254" s="220" t="s">
        <v>189</v>
      </c>
      <c r="AV254" s="14" t="s">
        <v>14</v>
      </c>
      <c r="AW254" s="14" t="s">
        <v>35</v>
      </c>
      <c r="AX254" s="14" t="s">
        <v>74</v>
      </c>
      <c r="AY254" s="220" t="s">
        <v>179</v>
      </c>
    </row>
    <row r="255" spans="1:65" s="15" customFormat="1">
      <c r="B255" s="221"/>
      <c r="C255" s="222"/>
      <c r="D255" s="201" t="s">
        <v>192</v>
      </c>
      <c r="E255" s="223" t="s">
        <v>19</v>
      </c>
      <c r="F255" s="224" t="s">
        <v>201</v>
      </c>
      <c r="G255" s="222"/>
      <c r="H255" s="225">
        <v>211.63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192</v>
      </c>
      <c r="AU255" s="231" t="s">
        <v>189</v>
      </c>
      <c r="AV255" s="15" t="s">
        <v>188</v>
      </c>
      <c r="AW255" s="15" t="s">
        <v>35</v>
      </c>
      <c r="AX255" s="15" t="s">
        <v>81</v>
      </c>
      <c r="AY255" s="231" t="s">
        <v>179</v>
      </c>
    </row>
    <row r="256" spans="1:65" s="2" customFormat="1" ht="16.5" customHeight="1">
      <c r="A256" s="37"/>
      <c r="B256" s="38"/>
      <c r="C256" s="181" t="s">
        <v>254</v>
      </c>
      <c r="D256" s="181" t="s">
        <v>183</v>
      </c>
      <c r="E256" s="182" t="s">
        <v>1102</v>
      </c>
      <c r="F256" s="183" t="s">
        <v>1103</v>
      </c>
      <c r="G256" s="184" t="s">
        <v>216</v>
      </c>
      <c r="H256" s="185">
        <v>14.664</v>
      </c>
      <c r="I256" s="186"/>
      <c r="J256" s="187">
        <f>ROUND(I256*H256,2)</f>
        <v>0</v>
      </c>
      <c r="K256" s="183" t="s">
        <v>187</v>
      </c>
      <c r="L256" s="42"/>
      <c r="M256" s="188" t="s">
        <v>19</v>
      </c>
      <c r="N256" s="189" t="s">
        <v>45</v>
      </c>
      <c r="O256" s="67"/>
      <c r="P256" s="190">
        <f>O256*H256</f>
        <v>0</v>
      </c>
      <c r="Q256" s="190">
        <v>2.34579</v>
      </c>
      <c r="R256" s="190">
        <f>Q256*H256</f>
        <v>34.39866456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188</v>
      </c>
      <c r="AT256" s="192" t="s">
        <v>183</v>
      </c>
      <c r="AU256" s="192" t="s">
        <v>189</v>
      </c>
      <c r="AY256" s="20" t="s">
        <v>179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81</v>
      </c>
      <c r="BK256" s="193">
        <f>ROUND(I256*H256,2)</f>
        <v>0</v>
      </c>
      <c r="BL256" s="20" t="s">
        <v>188</v>
      </c>
      <c r="BM256" s="192" t="s">
        <v>309</v>
      </c>
    </row>
    <row r="257" spans="1:65" s="2" customFormat="1">
      <c r="A257" s="37"/>
      <c r="B257" s="38"/>
      <c r="C257" s="39"/>
      <c r="D257" s="194" t="s">
        <v>190</v>
      </c>
      <c r="E257" s="39"/>
      <c r="F257" s="195" t="s">
        <v>1104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190</v>
      </c>
      <c r="AU257" s="20" t="s">
        <v>189</v>
      </c>
    </row>
    <row r="258" spans="1:65" s="13" customFormat="1">
      <c r="B258" s="199"/>
      <c r="C258" s="200"/>
      <c r="D258" s="201" t="s">
        <v>192</v>
      </c>
      <c r="E258" s="202" t="s">
        <v>19</v>
      </c>
      <c r="F258" s="203" t="s">
        <v>1025</v>
      </c>
      <c r="G258" s="200"/>
      <c r="H258" s="202" t="s">
        <v>19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192</v>
      </c>
      <c r="AU258" s="209" t="s">
        <v>189</v>
      </c>
      <c r="AV258" s="13" t="s">
        <v>81</v>
      </c>
      <c r="AW258" s="13" t="s">
        <v>35</v>
      </c>
      <c r="AX258" s="13" t="s">
        <v>74</v>
      </c>
      <c r="AY258" s="209" t="s">
        <v>179</v>
      </c>
    </row>
    <row r="259" spans="1:65" s="13" customFormat="1">
      <c r="B259" s="199"/>
      <c r="C259" s="200"/>
      <c r="D259" s="201" t="s">
        <v>192</v>
      </c>
      <c r="E259" s="202" t="s">
        <v>19</v>
      </c>
      <c r="F259" s="203" t="s">
        <v>194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192</v>
      </c>
      <c r="AU259" s="209" t="s">
        <v>189</v>
      </c>
      <c r="AV259" s="13" t="s">
        <v>81</v>
      </c>
      <c r="AW259" s="13" t="s">
        <v>35</v>
      </c>
      <c r="AX259" s="13" t="s">
        <v>74</v>
      </c>
      <c r="AY259" s="209" t="s">
        <v>179</v>
      </c>
    </row>
    <row r="260" spans="1:65" s="13" customFormat="1">
      <c r="B260" s="199"/>
      <c r="C260" s="200"/>
      <c r="D260" s="201" t="s">
        <v>192</v>
      </c>
      <c r="E260" s="202" t="s">
        <v>19</v>
      </c>
      <c r="F260" s="203" t="s">
        <v>198</v>
      </c>
      <c r="G260" s="200"/>
      <c r="H260" s="202" t="s">
        <v>19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192</v>
      </c>
      <c r="AU260" s="209" t="s">
        <v>189</v>
      </c>
      <c r="AV260" s="13" t="s">
        <v>81</v>
      </c>
      <c r="AW260" s="13" t="s">
        <v>35</v>
      </c>
      <c r="AX260" s="13" t="s">
        <v>74</v>
      </c>
      <c r="AY260" s="209" t="s">
        <v>179</v>
      </c>
    </row>
    <row r="261" spans="1:65" s="13" customFormat="1">
      <c r="B261" s="199"/>
      <c r="C261" s="200"/>
      <c r="D261" s="201" t="s">
        <v>192</v>
      </c>
      <c r="E261" s="202" t="s">
        <v>19</v>
      </c>
      <c r="F261" s="203" t="s">
        <v>1105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192</v>
      </c>
      <c r="AU261" s="209" t="s">
        <v>189</v>
      </c>
      <c r="AV261" s="13" t="s">
        <v>81</v>
      </c>
      <c r="AW261" s="13" t="s">
        <v>35</v>
      </c>
      <c r="AX261" s="13" t="s">
        <v>74</v>
      </c>
      <c r="AY261" s="209" t="s">
        <v>179</v>
      </c>
    </row>
    <row r="262" spans="1:65" s="14" customFormat="1">
      <c r="B262" s="210"/>
      <c r="C262" s="211"/>
      <c r="D262" s="201" t="s">
        <v>192</v>
      </c>
      <c r="E262" s="212" t="s">
        <v>19</v>
      </c>
      <c r="F262" s="213" t="s">
        <v>1106</v>
      </c>
      <c r="G262" s="211"/>
      <c r="H262" s="214">
        <v>12.6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192</v>
      </c>
      <c r="AU262" s="220" t="s">
        <v>189</v>
      </c>
      <c r="AV262" s="14" t="s">
        <v>14</v>
      </c>
      <c r="AW262" s="14" t="s">
        <v>35</v>
      </c>
      <c r="AX262" s="14" t="s">
        <v>74</v>
      </c>
      <c r="AY262" s="220" t="s">
        <v>179</v>
      </c>
    </row>
    <row r="263" spans="1:65" s="14" customFormat="1">
      <c r="B263" s="210"/>
      <c r="C263" s="211"/>
      <c r="D263" s="201" t="s">
        <v>192</v>
      </c>
      <c r="E263" s="212" t="s">
        <v>19</v>
      </c>
      <c r="F263" s="213" t="s">
        <v>1107</v>
      </c>
      <c r="G263" s="211"/>
      <c r="H263" s="214">
        <v>2.0640000000000001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192</v>
      </c>
      <c r="AU263" s="220" t="s">
        <v>189</v>
      </c>
      <c r="AV263" s="14" t="s">
        <v>14</v>
      </c>
      <c r="AW263" s="14" t="s">
        <v>35</v>
      </c>
      <c r="AX263" s="14" t="s">
        <v>74</v>
      </c>
      <c r="AY263" s="220" t="s">
        <v>179</v>
      </c>
    </row>
    <row r="264" spans="1:65" s="15" customFormat="1">
      <c r="B264" s="221"/>
      <c r="C264" s="222"/>
      <c r="D264" s="201" t="s">
        <v>192</v>
      </c>
      <c r="E264" s="223" t="s">
        <v>19</v>
      </c>
      <c r="F264" s="224" t="s">
        <v>201</v>
      </c>
      <c r="G264" s="222"/>
      <c r="H264" s="225">
        <v>14.664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192</v>
      </c>
      <c r="AU264" s="231" t="s">
        <v>189</v>
      </c>
      <c r="AV264" s="15" t="s">
        <v>188</v>
      </c>
      <c r="AW264" s="15" t="s">
        <v>35</v>
      </c>
      <c r="AX264" s="15" t="s">
        <v>81</v>
      </c>
      <c r="AY264" s="231" t="s">
        <v>179</v>
      </c>
    </row>
    <row r="265" spans="1:65" s="2" customFormat="1" ht="21.75" customHeight="1">
      <c r="A265" s="37"/>
      <c r="B265" s="38"/>
      <c r="C265" s="181" t="s">
        <v>270</v>
      </c>
      <c r="D265" s="181" t="s">
        <v>183</v>
      </c>
      <c r="E265" s="182" t="s">
        <v>1108</v>
      </c>
      <c r="F265" s="183" t="s">
        <v>1109</v>
      </c>
      <c r="G265" s="184" t="s">
        <v>216</v>
      </c>
      <c r="H265" s="185">
        <v>14.664</v>
      </c>
      <c r="I265" s="186"/>
      <c r="J265" s="187">
        <f>ROUND(I265*H265,2)</f>
        <v>0</v>
      </c>
      <c r="K265" s="183" t="s">
        <v>187</v>
      </c>
      <c r="L265" s="42"/>
      <c r="M265" s="188" t="s">
        <v>19</v>
      </c>
      <c r="N265" s="189" t="s">
        <v>45</v>
      </c>
      <c r="O265" s="67"/>
      <c r="P265" s="190">
        <f>O265*H265</f>
        <v>0</v>
      </c>
      <c r="Q265" s="190">
        <v>4.8579999999999998E-2</v>
      </c>
      <c r="R265" s="190">
        <f>Q265*H265</f>
        <v>0.71237711999999997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188</v>
      </c>
      <c r="AT265" s="192" t="s">
        <v>183</v>
      </c>
      <c r="AU265" s="192" t="s">
        <v>189</v>
      </c>
      <c r="AY265" s="20" t="s">
        <v>179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81</v>
      </c>
      <c r="BK265" s="193">
        <f>ROUND(I265*H265,2)</f>
        <v>0</v>
      </c>
      <c r="BL265" s="20" t="s">
        <v>188</v>
      </c>
      <c r="BM265" s="192" t="s">
        <v>313</v>
      </c>
    </row>
    <row r="266" spans="1:65" s="2" customFormat="1">
      <c r="A266" s="37"/>
      <c r="B266" s="38"/>
      <c r="C266" s="39"/>
      <c r="D266" s="194" t="s">
        <v>190</v>
      </c>
      <c r="E266" s="39"/>
      <c r="F266" s="195" t="s">
        <v>1110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190</v>
      </c>
      <c r="AU266" s="20" t="s">
        <v>189</v>
      </c>
    </row>
    <row r="267" spans="1:65" s="12" customFormat="1" ht="20.85" customHeight="1">
      <c r="B267" s="165"/>
      <c r="C267" s="166"/>
      <c r="D267" s="167" t="s">
        <v>73</v>
      </c>
      <c r="E267" s="179" t="s">
        <v>343</v>
      </c>
      <c r="F267" s="179" t="s">
        <v>1111</v>
      </c>
      <c r="G267" s="166"/>
      <c r="H267" s="166"/>
      <c r="I267" s="169"/>
      <c r="J267" s="180">
        <f>BK267</f>
        <v>0</v>
      </c>
      <c r="K267" s="166"/>
      <c r="L267" s="171"/>
      <c r="M267" s="172"/>
      <c r="N267" s="173"/>
      <c r="O267" s="173"/>
      <c r="P267" s="174">
        <f>SUM(P268:P274)</f>
        <v>0</v>
      </c>
      <c r="Q267" s="173"/>
      <c r="R267" s="174">
        <f>SUM(R268:R274)</f>
        <v>2.8160000000000001E-2</v>
      </c>
      <c r="S267" s="173"/>
      <c r="T267" s="175">
        <f>SUM(T268:T274)</f>
        <v>0</v>
      </c>
      <c r="AR267" s="176" t="s">
        <v>81</v>
      </c>
      <c r="AT267" s="177" t="s">
        <v>73</v>
      </c>
      <c r="AU267" s="177" t="s">
        <v>14</v>
      </c>
      <c r="AY267" s="176" t="s">
        <v>179</v>
      </c>
      <c r="BK267" s="178">
        <f>SUM(BK268:BK274)</f>
        <v>0</v>
      </c>
    </row>
    <row r="268" spans="1:65" s="2" customFormat="1" ht="21.75" customHeight="1">
      <c r="A268" s="37"/>
      <c r="B268" s="38"/>
      <c r="C268" s="181" t="s">
        <v>322</v>
      </c>
      <c r="D268" s="181" t="s">
        <v>183</v>
      </c>
      <c r="E268" s="182" t="s">
        <v>1112</v>
      </c>
      <c r="F268" s="183" t="s">
        <v>1113</v>
      </c>
      <c r="G268" s="184" t="s">
        <v>204</v>
      </c>
      <c r="H268" s="185">
        <v>64</v>
      </c>
      <c r="I268" s="186"/>
      <c r="J268" s="187">
        <f>ROUND(I268*H268,2)</f>
        <v>0</v>
      </c>
      <c r="K268" s="183" t="s">
        <v>187</v>
      </c>
      <c r="L268" s="42"/>
      <c r="M268" s="188" t="s">
        <v>19</v>
      </c>
      <c r="N268" s="189" t="s">
        <v>45</v>
      </c>
      <c r="O268" s="67"/>
      <c r="P268" s="190">
        <f>O268*H268</f>
        <v>0</v>
      </c>
      <c r="Q268" s="190">
        <v>4.4000000000000002E-4</v>
      </c>
      <c r="R268" s="190">
        <f>Q268*H268</f>
        <v>2.8160000000000001E-2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188</v>
      </c>
      <c r="AT268" s="192" t="s">
        <v>183</v>
      </c>
      <c r="AU268" s="192" t="s">
        <v>189</v>
      </c>
      <c r="AY268" s="20" t="s">
        <v>179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81</v>
      </c>
      <c r="BK268" s="193">
        <f>ROUND(I268*H268,2)</f>
        <v>0</v>
      </c>
      <c r="BL268" s="20" t="s">
        <v>188</v>
      </c>
      <c r="BM268" s="192" t="s">
        <v>319</v>
      </c>
    </row>
    <row r="269" spans="1:65" s="2" customFormat="1">
      <c r="A269" s="37"/>
      <c r="B269" s="38"/>
      <c r="C269" s="39"/>
      <c r="D269" s="194" t="s">
        <v>190</v>
      </c>
      <c r="E269" s="39"/>
      <c r="F269" s="195" t="s">
        <v>1114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190</v>
      </c>
      <c r="AU269" s="20" t="s">
        <v>189</v>
      </c>
    </row>
    <row r="270" spans="1:65" s="13" customFormat="1">
      <c r="B270" s="199"/>
      <c r="C270" s="200"/>
      <c r="D270" s="201" t="s">
        <v>192</v>
      </c>
      <c r="E270" s="202" t="s">
        <v>19</v>
      </c>
      <c r="F270" s="203" t="s">
        <v>1025</v>
      </c>
      <c r="G270" s="200"/>
      <c r="H270" s="202" t="s">
        <v>19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192</v>
      </c>
      <c r="AU270" s="209" t="s">
        <v>189</v>
      </c>
      <c r="AV270" s="13" t="s">
        <v>81</v>
      </c>
      <c r="AW270" s="13" t="s">
        <v>35</v>
      </c>
      <c r="AX270" s="13" t="s">
        <v>74</v>
      </c>
      <c r="AY270" s="209" t="s">
        <v>179</v>
      </c>
    </row>
    <row r="271" spans="1:65" s="13" customFormat="1">
      <c r="B271" s="199"/>
      <c r="C271" s="200"/>
      <c r="D271" s="201" t="s">
        <v>192</v>
      </c>
      <c r="E271" s="202" t="s">
        <v>19</v>
      </c>
      <c r="F271" s="203" t="s">
        <v>194</v>
      </c>
      <c r="G271" s="200"/>
      <c r="H271" s="202" t="s">
        <v>19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192</v>
      </c>
      <c r="AU271" s="209" t="s">
        <v>189</v>
      </c>
      <c r="AV271" s="13" t="s">
        <v>81</v>
      </c>
      <c r="AW271" s="13" t="s">
        <v>35</v>
      </c>
      <c r="AX271" s="13" t="s">
        <v>74</v>
      </c>
      <c r="AY271" s="209" t="s">
        <v>179</v>
      </c>
    </row>
    <row r="272" spans="1:65" s="13" customFormat="1">
      <c r="B272" s="199"/>
      <c r="C272" s="200"/>
      <c r="D272" s="201" t="s">
        <v>192</v>
      </c>
      <c r="E272" s="202" t="s">
        <v>19</v>
      </c>
      <c r="F272" s="203" t="s">
        <v>198</v>
      </c>
      <c r="G272" s="200"/>
      <c r="H272" s="202" t="s">
        <v>19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192</v>
      </c>
      <c r="AU272" s="209" t="s">
        <v>189</v>
      </c>
      <c r="AV272" s="13" t="s">
        <v>81</v>
      </c>
      <c r="AW272" s="13" t="s">
        <v>35</v>
      </c>
      <c r="AX272" s="13" t="s">
        <v>74</v>
      </c>
      <c r="AY272" s="209" t="s">
        <v>179</v>
      </c>
    </row>
    <row r="273" spans="1:65" s="14" customFormat="1">
      <c r="B273" s="210"/>
      <c r="C273" s="211"/>
      <c r="D273" s="201" t="s">
        <v>192</v>
      </c>
      <c r="E273" s="212" t="s">
        <v>19</v>
      </c>
      <c r="F273" s="213" t="s">
        <v>1115</v>
      </c>
      <c r="G273" s="211"/>
      <c r="H273" s="214">
        <v>64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192</v>
      </c>
      <c r="AU273" s="220" t="s">
        <v>189</v>
      </c>
      <c r="AV273" s="14" t="s">
        <v>14</v>
      </c>
      <c r="AW273" s="14" t="s">
        <v>35</v>
      </c>
      <c r="AX273" s="14" t="s">
        <v>74</v>
      </c>
      <c r="AY273" s="220" t="s">
        <v>179</v>
      </c>
    </row>
    <row r="274" spans="1:65" s="15" customFormat="1">
      <c r="B274" s="221"/>
      <c r="C274" s="222"/>
      <c r="D274" s="201" t="s">
        <v>192</v>
      </c>
      <c r="E274" s="223" t="s">
        <v>19</v>
      </c>
      <c r="F274" s="224" t="s">
        <v>201</v>
      </c>
      <c r="G274" s="222"/>
      <c r="H274" s="225">
        <v>64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192</v>
      </c>
      <c r="AU274" s="231" t="s">
        <v>189</v>
      </c>
      <c r="AV274" s="15" t="s">
        <v>188</v>
      </c>
      <c r="AW274" s="15" t="s">
        <v>35</v>
      </c>
      <c r="AX274" s="15" t="s">
        <v>81</v>
      </c>
      <c r="AY274" s="231" t="s">
        <v>179</v>
      </c>
    </row>
    <row r="275" spans="1:65" s="12" customFormat="1" ht="20.85" customHeight="1">
      <c r="B275" s="165"/>
      <c r="C275" s="166"/>
      <c r="D275" s="167" t="s">
        <v>73</v>
      </c>
      <c r="E275" s="179" t="s">
        <v>296</v>
      </c>
      <c r="F275" s="179" t="s">
        <v>297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SUM(P276:P298)</f>
        <v>0</v>
      </c>
      <c r="Q275" s="173"/>
      <c r="R275" s="174">
        <f>SUM(R276:R298)</f>
        <v>205.60176000000001</v>
      </c>
      <c r="S275" s="173"/>
      <c r="T275" s="175">
        <f>SUM(T276:T298)</f>
        <v>0</v>
      </c>
      <c r="AR275" s="176" t="s">
        <v>81</v>
      </c>
      <c r="AT275" s="177" t="s">
        <v>73</v>
      </c>
      <c r="AU275" s="177" t="s">
        <v>14</v>
      </c>
      <c r="AY275" s="176" t="s">
        <v>179</v>
      </c>
      <c r="BK275" s="178">
        <f>SUM(BK276:BK298)</f>
        <v>0</v>
      </c>
    </row>
    <row r="276" spans="1:65" s="2" customFormat="1" ht="21.75" customHeight="1">
      <c r="A276" s="37"/>
      <c r="B276" s="38"/>
      <c r="C276" s="181" t="s">
        <v>276</v>
      </c>
      <c r="D276" s="181" t="s">
        <v>183</v>
      </c>
      <c r="E276" s="182" t="s">
        <v>1116</v>
      </c>
      <c r="F276" s="183" t="s">
        <v>1117</v>
      </c>
      <c r="G276" s="184" t="s">
        <v>216</v>
      </c>
      <c r="H276" s="185">
        <v>77.186000000000007</v>
      </c>
      <c r="I276" s="186"/>
      <c r="J276" s="187">
        <f>ROUND(I276*H276,2)</f>
        <v>0</v>
      </c>
      <c r="K276" s="183" t="s">
        <v>187</v>
      </c>
      <c r="L276" s="42"/>
      <c r="M276" s="188" t="s">
        <v>19</v>
      </c>
      <c r="N276" s="189" t="s">
        <v>45</v>
      </c>
      <c r="O276" s="67"/>
      <c r="P276" s="190">
        <f>O276*H276</f>
        <v>0</v>
      </c>
      <c r="Q276" s="190">
        <v>2.16</v>
      </c>
      <c r="R276" s="190">
        <f>Q276*H276</f>
        <v>166.72176000000002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188</v>
      </c>
      <c r="AT276" s="192" t="s">
        <v>183</v>
      </c>
      <c r="AU276" s="192" t="s">
        <v>189</v>
      </c>
      <c r="AY276" s="20" t="s">
        <v>179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81</v>
      </c>
      <c r="BK276" s="193">
        <f>ROUND(I276*H276,2)</f>
        <v>0</v>
      </c>
      <c r="BL276" s="20" t="s">
        <v>188</v>
      </c>
      <c r="BM276" s="192" t="s">
        <v>400</v>
      </c>
    </row>
    <row r="277" spans="1:65" s="2" customFormat="1">
      <c r="A277" s="37"/>
      <c r="B277" s="38"/>
      <c r="C277" s="39"/>
      <c r="D277" s="194" t="s">
        <v>190</v>
      </c>
      <c r="E277" s="39"/>
      <c r="F277" s="195" t="s">
        <v>1118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190</v>
      </c>
      <c r="AU277" s="20" t="s">
        <v>189</v>
      </c>
    </row>
    <row r="278" spans="1:65" s="13" customFormat="1">
      <c r="B278" s="199"/>
      <c r="C278" s="200"/>
      <c r="D278" s="201" t="s">
        <v>192</v>
      </c>
      <c r="E278" s="202" t="s">
        <v>19</v>
      </c>
      <c r="F278" s="203" t="s">
        <v>1025</v>
      </c>
      <c r="G278" s="200"/>
      <c r="H278" s="202" t="s">
        <v>19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192</v>
      </c>
      <c r="AU278" s="209" t="s">
        <v>189</v>
      </c>
      <c r="AV278" s="13" t="s">
        <v>81</v>
      </c>
      <c r="AW278" s="13" t="s">
        <v>35</v>
      </c>
      <c r="AX278" s="13" t="s">
        <v>74</v>
      </c>
      <c r="AY278" s="209" t="s">
        <v>179</v>
      </c>
    </row>
    <row r="279" spans="1:65" s="13" customFormat="1">
      <c r="B279" s="199"/>
      <c r="C279" s="200"/>
      <c r="D279" s="201" t="s">
        <v>192</v>
      </c>
      <c r="E279" s="202" t="s">
        <v>19</v>
      </c>
      <c r="F279" s="203" t="s">
        <v>194</v>
      </c>
      <c r="G279" s="200"/>
      <c r="H279" s="202" t="s">
        <v>19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192</v>
      </c>
      <c r="AU279" s="209" t="s">
        <v>189</v>
      </c>
      <c r="AV279" s="13" t="s">
        <v>81</v>
      </c>
      <c r="AW279" s="13" t="s">
        <v>35</v>
      </c>
      <c r="AX279" s="13" t="s">
        <v>74</v>
      </c>
      <c r="AY279" s="209" t="s">
        <v>179</v>
      </c>
    </row>
    <row r="280" spans="1:65" s="13" customFormat="1">
      <c r="B280" s="199"/>
      <c r="C280" s="200"/>
      <c r="D280" s="201" t="s">
        <v>192</v>
      </c>
      <c r="E280" s="202" t="s">
        <v>19</v>
      </c>
      <c r="F280" s="203" t="s">
        <v>198</v>
      </c>
      <c r="G280" s="200"/>
      <c r="H280" s="202" t="s">
        <v>19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192</v>
      </c>
      <c r="AU280" s="209" t="s">
        <v>189</v>
      </c>
      <c r="AV280" s="13" t="s">
        <v>81</v>
      </c>
      <c r="AW280" s="13" t="s">
        <v>35</v>
      </c>
      <c r="AX280" s="13" t="s">
        <v>74</v>
      </c>
      <c r="AY280" s="209" t="s">
        <v>179</v>
      </c>
    </row>
    <row r="281" spans="1:65" s="13" customFormat="1">
      <c r="B281" s="199"/>
      <c r="C281" s="200"/>
      <c r="D281" s="201" t="s">
        <v>192</v>
      </c>
      <c r="E281" s="202" t="s">
        <v>19</v>
      </c>
      <c r="F281" s="203" t="s">
        <v>1119</v>
      </c>
      <c r="G281" s="200"/>
      <c r="H281" s="202" t="s">
        <v>19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192</v>
      </c>
      <c r="AU281" s="209" t="s">
        <v>189</v>
      </c>
      <c r="AV281" s="13" t="s">
        <v>81</v>
      </c>
      <c r="AW281" s="13" t="s">
        <v>35</v>
      </c>
      <c r="AX281" s="13" t="s">
        <v>74</v>
      </c>
      <c r="AY281" s="209" t="s">
        <v>179</v>
      </c>
    </row>
    <row r="282" spans="1:65" s="13" customFormat="1">
      <c r="B282" s="199"/>
      <c r="C282" s="200"/>
      <c r="D282" s="201" t="s">
        <v>192</v>
      </c>
      <c r="E282" s="202" t="s">
        <v>19</v>
      </c>
      <c r="F282" s="203" t="s">
        <v>1070</v>
      </c>
      <c r="G282" s="200"/>
      <c r="H282" s="202" t="s">
        <v>19</v>
      </c>
      <c r="I282" s="204"/>
      <c r="J282" s="200"/>
      <c r="K282" s="200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192</v>
      </c>
      <c r="AU282" s="209" t="s">
        <v>189</v>
      </c>
      <c r="AV282" s="13" t="s">
        <v>81</v>
      </c>
      <c r="AW282" s="13" t="s">
        <v>35</v>
      </c>
      <c r="AX282" s="13" t="s">
        <v>74</v>
      </c>
      <c r="AY282" s="209" t="s">
        <v>179</v>
      </c>
    </row>
    <row r="283" spans="1:65" s="14" customFormat="1">
      <c r="B283" s="210"/>
      <c r="C283" s="211"/>
      <c r="D283" s="201" t="s">
        <v>192</v>
      </c>
      <c r="E283" s="212" t="s">
        <v>19</v>
      </c>
      <c r="F283" s="213" t="s">
        <v>1120</v>
      </c>
      <c r="G283" s="211"/>
      <c r="H283" s="214">
        <v>11.564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192</v>
      </c>
      <c r="AU283" s="220" t="s">
        <v>189</v>
      </c>
      <c r="AV283" s="14" t="s">
        <v>14</v>
      </c>
      <c r="AW283" s="14" t="s">
        <v>35</v>
      </c>
      <c r="AX283" s="14" t="s">
        <v>74</v>
      </c>
      <c r="AY283" s="220" t="s">
        <v>179</v>
      </c>
    </row>
    <row r="284" spans="1:65" s="14" customFormat="1">
      <c r="B284" s="210"/>
      <c r="C284" s="211"/>
      <c r="D284" s="201" t="s">
        <v>192</v>
      </c>
      <c r="E284" s="212" t="s">
        <v>19</v>
      </c>
      <c r="F284" s="213" t="s">
        <v>1121</v>
      </c>
      <c r="G284" s="211"/>
      <c r="H284" s="214">
        <v>19.010000000000002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192</v>
      </c>
      <c r="AU284" s="220" t="s">
        <v>189</v>
      </c>
      <c r="AV284" s="14" t="s">
        <v>14</v>
      </c>
      <c r="AW284" s="14" t="s">
        <v>35</v>
      </c>
      <c r="AX284" s="14" t="s">
        <v>74</v>
      </c>
      <c r="AY284" s="220" t="s">
        <v>179</v>
      </c>
    </row>
    <row r="285" spans="1:65" s="13" customFormat="1">
      <c r="B285" s="199"/>
      <c r="C285" s="200"/>
      <c r="D285" s="201" t="s">
        <v>192</v>
      </c>
      <c r="E285" s="202" t="s">
        <v>19</v>
      </c>
      <c r="F285" s="203" t="s">
        <v>1073</v>
      </c>
      <c r="G285" s="200"/>
      <c r="H285" s="202" t="s">
        <v>19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192</v>
      </c>
      <c r="AU285" s="209" t="s">
        <v>189</v>
      </c>
      <c r="AV285" s="13" t="s">
        <v>81</v>
      </c>
      <c r="AW285" s="13" t="s">
        <v>35</v>
      </c>
      <c r="AX285" s="13" t="s">
        <v>74</v>
      </c>
      <c r="AY285" s="209" t="s">
        <v>179</v>
      </c>
    </row>
    <row r="286" spans="1:65" s="14" customFormat="1">
      <c r="B286" s="210"/>
      <c r="C286" s="211"/>
      <c r="D286" s="201" t="s">
        <v>192</v>
      </c>
      <c r="E286" s="212" t="s">
        <v>19</v>
      </c>
      <c r="F286" s="213" t="s">
        <v>1122</v>
      </c>
      <c r="G286" s="211"/>
      <c r="H286" s="214">
        <v>27.84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192</v>
      </c>
      <c r="AU286" s="220" t="s">
        <v>189</v>
      </c>
      <c r="AV286" s="14" t="s">
        <v>14</v>
      </c>
      <c r="AW286" s="14" t="s">
        <v>35</v>
      </c>
      <c r="AX286" s="14" t="s">
        <v>74</v>
      </c>
      <c r="AY286" s="220" t="s">
        <v>179</v>
      </c>
    </row>
    <row r="287" spans="1:65" s="14" customFormat="1">
      <c r="B287" s="210"/>
      <c r="C287" s="211"/>
      <c r="D287" s="201" t="s">
        <v>192</v>
      </c>
      <c r="E287" s="212" t="s">
        <v>19</v>
      </c>
      <c r="F287" s="213" t="s">
        <v>1123</v>
      </c>
      <c r="G287" s="211"/>
      <c r="H287" s="214">
        <v>0.96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192</v>
      </c>
      <c r="AU287" s="220" t="s">
        <v>189</v>
      </c>
      <c r="AV287" s="14" t="s">
        <v>14</v>
      </c>
      <c r="AW287" s="14" t="s">
        <v>35</v>
      </c>
      <c r="AX287" s="14" t="s">
        <v>74</v>
      </c>
      <c r="AY287" s="220" t="s">
        <v>179</v>
      </c>
    </row>
    <row r="288" spans="1:65" s="14" customFormat="1">
      <c r="B288" s="210"/>
      <c r="C288" s="211"/>
      <c r="D288" s="201" t="s">
        <v>192</v>
      </c>
      <c r="E288" s="212" t="s">
        <v>19</v>
      </c>
      <c r="F288" s="213" t="s">
        <v>1124</v>
      </c>
      <c r="G288" s="211"/>
      <c r="H288" s="214">
        <v>17.812000000000001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192</v>
      </c>
      <c r="AU288" s="220" t="s">
        <v>189</v>
      </c>
      <c r="AV288" s="14" t="s">
        <v>14</v>
      </c>
      <c r="AW288" s="14" t="s">
        <v>35</v>
      </c>
      <c r="AX288" s="14" t="s">
        <v>74</v>
      </c>
      <c r="AY288" s="220" t="s">
        <v>179</v>
      </c>
    </row>
    <row r="289" spans="1:65" s="15" customFormat="1">
      <c r="B289" s="221"/>
      <c r="C289" s="222"/>
      <c r="D289" s="201" t="s">
        <v>192</v>
      </c>
      <c r="E289" s="223" t="s">
        <v>19</v>
      </c>
      <c r="F289" s="224" t="s">
        <v>201</v>
      </c>
      <c r="G289" s="222"/>
      <c r="H289" s="225">
        <v>77.186000000000007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192</v>
      </c>
      <c r="AU289" s="231" t="s">
        <v>189</v>
      </c>
      <c r="AV289" s="15" t="s">
        <v>188</v>
      </c>
      <c r="AW289" s="15" t="s">
        <v>35</v>
      </c>
      <c r="AX289" s="15" t="s">
        <v>81</v>
      </c>
      <c r="AY289" s="231" t="s">
        <v>179</v>
      </c>
    </row>
    <row r="290" spans="1:65" s="2" customFormat="1" ht="16.5" customHeight="1">
      <c r="A290" s="37"/>
      <c r="B290" s="38"/>
      <c r="C290" s="181" t="s">
        <v>7</v>
      </c>
      <c r="D290" s="181" t="s">
        <v>183</v>
      </c>
      <c r="E290" s="182" t="s">
        <v>1125</v>
      </c>
      <c r="F290" s="183" t="s">
        <v>1126</v>
      </c>
      <c r="G290" s="184" t="s">
        <v>216</v>
      </c>
      <c r="H290" s="185">
        <v>18</v>
      </c>
      <c r="I290" s="186"/>
      <c r="J290" s="187">
        <f>ROUND(I290*H290,2)</f>
        <v>0</v>
      </c>
      <c r="K290" s="183" t="s">
        <v>187</v>
      </c>
      <c r="L290" s="42"/>
      <c r="M290" s="188" t="s">
        <v>19</v>
      </c>
      <c r="N290" s="189" t="s">
        <v>45</v>
      </c>
      <c r="O290" s="67"/>
      <c r="P290" s="190">
        <f>O290*H290</f>
        <v>0</v>
      </c>
      <c r="Q290" s="190">
        <v>2.16</v>
      </c>
      <c r="R290" s="190">
        <f>Q290*H290</f>
        <v>38.880000000000003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188</v>
      </c>
      <c r="AT290" s="192" t="s">
        <v>183</v>
      </c>
      <c r="AU290" s="192" t="s">
        <v>189</v>
      </c>
      <c r="AY290" s="20" t="s">
        <v>179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81</v>
      </c>
      <c r="BK290" s="193">
        <f>ROUND(I290*H290,2)</f>
        <v>0</v>
      </c>
      <c r="BL290" s="20" t="s">
        <v>188</v>
      </c>
      <c r="BM290" s="192" t="s">
        <v>412</v>
      </c>
    </row>
    <row r="291" spans="1:65" s="2" customFormat="1">
      <c r="A291" s="37"/>
      <c r="B291" s="38"/>
      <c r="C291" s="39"/>
      <c r="D291" s="194" t="s">
        <v>190</v>
      </c>
      <c r="E291" s="39"/>
      <c r="F291" s="195" t="s">
        <v>1127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190</v>
      </c>
      <c r="AU291" s="20" t="s">
        <v>189</v>
      </c>
    </row>
    <row r="292" spans="1:65" s="13" customFormat="1">
      <c r="B292" s="199"/>
      <c r="C292" s="200"/>
      <c r="D292" s="201" t="s">
        <v>192</v>
      </c>
      <c r="E292" s="202" t="s">
        <v>19</v>
      </c>
      <c r="F292" s="203" t="s">
        <v>1025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192</v>
      </c>
      <c r="AU292" s="209" t="s">
        <v>189</v>
      </c>
      <c r="AV292" s="13" t="s">
        <v>81</v>
      </c>
      <c r="AW292" s="13" t="s">
        <v>35</v>
      </c>
      <c r="AX292" s="13" t="s">
        <v>74</v>
      </c>
      <c r="AY292" s="209" t="s">
        <v>179</v>
      </c>
    </row>
    <row r="293" spans="1:65" s="13" customFormat="1">
      <c r="B293" s="199"/>
      <c r="C293" s="200"/>
      <c r="D293" s="201" t="s">
        <v>192</v>
      </c>
      <c r="E293" s="202" t="s">
        <v>19</v>
      </c>
      <c r="F293" s="203" t="s">
        <v>194</v>
      </c>
      <c r="G293" s="200"/>
      <c r="H293" s="202" t="s">
        <v>19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192</v>
      </c>
      <c r="AU293" s="209" t="s">
        <v>189</v>
      </c>
      <c r="AV293" s="13" t="s">
        <v>81</v>
      </c>
      <c r="AW293" s="13" t="s">
        <v>35</v>
      </c>
      <c r="AX293" s="13" t="s">
        <v>74</v>
      </c>
      <c r="AY293" s="209" t="s">
        <v>179</v>
      </c>
    </row>
    <row r="294" spans="1:65" s="13" customFormat="1">
      <c r="B294" s="199"/>
      <c r="C294" s="200"/>
      <c r="D294" s="201" t="s">
        <v>192</v>
      </c>
      <c r="E294" s="202" t="s">
        <v>19</v>
      </c>
      <c r="F294" s="203" t="s">
        <v>198</v>
      </c>
      <c r="G294" s="200"/>
      <c r="H294" s="202" t="s">
        <v>19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192</v>
      </c>
      <c r="AU294" s="209" t="s">
        <v>189</v>
      </c>
      <c r="AV294" s="13" t="s">
        <v>81</v>
      </c>
      <c r="AW294" s="13" t="s">
        <v>35</v>
      </c>
      <c r="AX294" s="13" t="s">
        <v>74</v>
      </c>
      <c r="AY294" s="209" t="s">
        <v>179</v>
      </c>
    </row>
    <row r="295" spans="1:65" s="13" customFormat="1">
      <c r="B295" s="199"/>
      <c r="C295" s="200"/>
      <c r="D295" s="201" t="s">
        <v>192</v>
      </c>
      <c r="E295" s="202" t="s">
        <v>19</v>
      </c>
      <c r="F295" s="203" t="s">
        <v>1128</v>
      </c>
      <c r="G295" s="200"/>
      <c r="H295" s="202" t="s">
        <v>19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192</v>
      </c>
      <c r="AU295" s="209" t="s">
        <v>189</v>
      </c>
      <c r="AV295" s="13" t="s">
        <v>81</v>
      </c>
      <c r="AW295" s="13" t="s">
        <v>35</v>
      </c>
      <c r="AX295" s="13" t="s">
        <v>74</v>
      </c>
      <c r="AY295" s="209" t="s">
        <v>179</v>
      </c>
    </row>
    <row r="296" spans="1:65" s="14" customFormat="1">
      <c r="B296" s="210"/>
      <c r="C296" s="211"/>
      <c r="D296" s="201" t="s">
        <v>192</v>
      </c>
      <c r="E296" s="212" t="s">
        <v>19</v>
      </c>
      <c r="F296" s="213" t="s">
        <v>1129</v>
      </c>
      <c r="G296" s="211"/>
      <c r="H296" s="214">
        <v>17.399999999999999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192</v>
      </c>
      <c r="AU296" s="220" t="s">
        <v>189</v>
      </c>
      <c r="AV296" s="14" t="s">
        <v>14</v>
      </c>
      <c r="AW296" s="14" t="s">
        <v>35</v>
      </c>
      <c r="AX296" s="14" t="s">
        <v>74</v>
      </c>
      <c r="AY296" s="220" t="s">
        <v>179</v>
      </c>
    </row>
    <row r="297" spans="1:65" s="14" customFormat="1">
      <c r="B297" s="210"/>
      <c r="C297" s="211"/>
      <c r="D297" s="201" t="s">
        <v>192</v>
      </c>
      <c r="E297" s="212" t="s">
        <v>19</v>
      </c>
      <c r="F297" s="213" t="s">
        <v>1130</v>
      </c>
      <c r="G297" s="211"/>
      <c r="H297" s="214">
        <v>0.6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192</v>
      </c>
      <c r="AU297" s="220" t="s">
        <v>189</v>
      </c>
      <c r="AV297" s="14" t="s">
        <v>14</v>
      </c>
      <c r="AW297" s="14" t="s">
        <v>35</v>
      </c>
      <c r="AX297" s="14" t="s">
        <v>74</v>
      </c>
      <c r="AY297" s="220" t="s">
        <v>179</v>
      </c>
    </row>
    <row r="298" spans="1:65" s="15" customFormat="1">
      <c r="B298" s="221"/>
      <c r="C298" s="222"/>
      <c r="D298" s="201" t="s">
        <v>192</v>
      </c>
      <c r="E298" s="223" t="s">
        <v>19</v>
      </c>
      <c r="F298" s="224" t="s">
        <v>201</v>
      </c>
      <c r="G298" s="222"/>
      <c r="H298" s="225">
        <v>18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192</v>
      </c>
      <c r="AU298" s="231" t="s">
        <v>189</v>
      </c>
      <c r="AV298" s="15" t="s">
        <v>188</v>
      </c>
      <c r="AW298" s="15" t="s">
        <v>35</v>
      </c>
      <c r="AX298" s="15" t="s">
        <v>81</v>
      </c>
      <c r="AY298" s="231" t="s">
        <v>179</v>
      </c>
    </row>
    <row r="299" spans="1:65" s="12" customFormat="1" ht="20.85" customHeight="1">
      <c r="B299" s="165"/>
      <c r="C299" s="166"/>
      <c r="D299" s="167" t="s">
        <v>73</v>
      </c>
      <c r="E299" s="179" t="s">
        <v>372</v>
      </c>
      <c r="F299" s="179" t="s">
        <v>1131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SUM(P300:P321)</f>
        <v>0</v>
      </c>
      <c r="Q299" s="173"/>
      <c r="R299" s="174">
        <f>SUM(R300:R321)</f>
        <v>11.8552</v>
      </c>
      <c r="S299" s="173"/>
      <c r="T299" s="175">
        <f>SUM(T300:T321)</f>
        <v>0</v>
      </c>
      <c r="AR299" s="176" t="s">
        <v>81</v>
      </c>
      <c r="AT299" s="177" t="s">
        <v>73</v>
      </c>
      <c r="AU299" s="177" t="s">
        <v>14</v>
      </c>
      <c r="AY299" s="176" t="s">
        <v>179</v>
      </c>
      <c r="BK299" s="178">
        <f>SUM(BK300:BK321)</f>
        <v>0</v>
      </c>
    </row>
    <row r="300" spans="1:65" s="2" customFormat="1" ht="16.5" customHeight="1">
      <c r="A300" s="37"/>
      <c r="B300" s="38"/>
      <c r="C300" s="181" t="s">
        <v>281</v>
      </c>
      <c r="D300" s="181" t="s">
        <v>183</v>
      </c>
      <c r="E300" s="182" t="s">
        <v>1132</v>
      </c>
      <c r="F300" s="183" t="s">
        <v>1133</v>
      </c>
      <c r="G300" s="184" t="s">
        <v>1016</v>
      </c>
      <c r="H300" s="185">
        <v>8</v>
      </c>
      <c r="I300" s="186"/>
      <c r="J300" s="187">
        <f>ROUND(I300*H300,2)</f>
        <v>0</v>
      </c>
      <c r="K300" s="183" t="s">
        <v>187</v>
      </c>
      <c r="L300" s="42"/>
      <c r="M300" s="188" t="s">
        <v>19</v>
      </c>
      <c r="N300" s="189" t="s">
        <v>45</v>
      </c>
      <c r="O300" s="67"/>
      <c r="P300" s="190">
        <f>O300*H300</f>
        <v>0</v>
      </c>
      <c r="Q300" s="190">
        <v>1.4999999999999999E-4</v>
      </c>
      <c r="R300" s="190">
        <f>Q300*H300</f>
        <v>1.1999999999999999E-3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188</v>
      </c>
      <c r="AT300" s="192" t="s">
        <v>183</v>
      </c>
      <c r="AU300" s="192" t="s">
        <v>189</v>
      </c>
      <c r="AY300" s="20" t="s">
        <v>179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81</v>
      </c>
      <c r="BK300" s="193">
        <f>ROUND(I300*H300,2)</f>
        <v>0</v>
      </c>
      <c r="BL300" s="20" t="s">
        <v>188</v>
      </c>
      <c r="BM300" s="192" t="s">
        <v>346</v>
      </c>
    </row>
    <row r="301" spans="1:65" s="2" customFormat="1">
      <c r="A301" s="37"/>
      <c r="B301" s="38"/>
      <c r="C301" s="39"/>
      <c r="D301" s="194" t="s">
        <v>190</v>
      </c>
      <c r="E301" s="39"/>
      <c r="F301" s="195" t="s">
        <v>1134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190</v>
      </c>
      <c r="AU301" s="20" t="s">
        <v>189</v>
      </c>
    </row>
    <row r="302" spans="1:65" s="14" customFormat="1">
      <c r="B302" s="210"/>
      <c r="C302" s="211"/>
      <c r="D302" s="201" t="s">
        <v>192</v>
      </c>
      <c r="E302" s="212" t="s">
        <v>19</v>
      </c>
      <c r="F302" s="213" t="s">
        <v>1135</v>
      </c>
      <c r="G302" s="211"/>
      <c r="H302" s="214">
        <v>8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192</v>
      </c>
      <c r="AU302" s="220" t="s">
        <v>189</v>
      </c>
      <c r="AV302" s="14" t="s">
        <v>14</v>
      </c>
      <c r="AW302" s="14" t="s">
        <v>35</v>
      </c>
      <c r="AX302" s="14" t="s">
        <v>74</v>
      </c>
      <c r="AY302" s="220" t="s">
        <v>179</v>
      </c>
    </row>
    <row r="303" spans="1:65" s="15" customFormat="1">
      <c r="B303" s="221"/>
      <c r="C303" s="222"/>
      <c r="D303" s="201" t="s">
        <v>192</v>
      </c>
      <c r="E303" s="223" t="s">
        <v>19</v>
      </c>
      <c r="F303" s="224" t="s">
        <v>201</v>
      </c>
      <c r="G303" s="222"/>
      <c r="H303" s="225">
        <v>8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192</v>
      </c>
      <c r="AU303" s="231" t="s">
        <v>189</v>
      </c>
      <c r="AV303" s="15" t="s">
        <v>188</v>
      </c>
      <c r="AW303" s="15" t="s">
        <v>35</v>
      </c>
      <c r="AX303" s="15" t="s">
        <v>81</v>
      </c>
      <c r="AY303" s="231" t="s">
        <v>179</v>
      </c>
    </row>
    <row r="304" spans="1:65" s="2" customFormat="1" ht="16.5" customHeight="1">
      <c r="A304" s="37"/>
      <c r="B304" s="38"/>
      <c r="C304" s="243" t="s">
        <v>343</v>
      </c>
      <c r="D304" s="243" t="s">
        <v>289</v>
      </c>
      <c r="E304" s="244" t="s">
        <v>1136</v>
      </c>
      <c r="F304" s="245" t="s">
        <v>1137</v>
      </c>
      <c r="G304" s="246" t="s">
        <v>269</v>
      </c>
      <c r="H304" s="247">
        <v>6.4</v>
      </c>
      <c r="I304" s="248"/>
      <c r="J304" s="249">
        <f>ROUND(I304*H304,2)</f>
        <v>0</v>
      </c>
      <c r="K304" s="245" t="s">
        <v>187</v>
      </c>
      <c r="L304" s="250"/>
      <c r="M304" s="251" t="s">
        <v>19</v>
      </c>
      <c r="N304" s="252" t="s">
        <v>45</v>
      </c>
      <c r="O304" s="67"/>
      <c r="P304" s="190">
        <f>O304*H304</f>
        <v>0</v>
      </c>
      <c r="Q304" s="190">
        <v>1</v>
      </c>
      <c r="R304" s="190">
        <f>Q304*H304</f>
        <v>6.4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217</v>
      </c>
      <c r="AT304" s="192" t="s">
        <v>289</v>
      </c>
      <c r="AU304" s="192" t="s">
        <v>189</v>
      </c>
      <c r="AY304" s="20" t="s">
        <v>179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81</v>
      </c>
      <c r="BK304" s="193">
        <f>ROUND(I304*H304,2)</f>
        <v>0</v>
      </c>
      <c r="BL304" s="20" t="s">
        <v>188</v>
      </c>
      <c r="BM304" s="192" t="s">
        <v>315</v>
      </c>
    </row>
    <row r="305" spans="1:65" s="14" customFormat="1">
      <c r="B305" s="210"/>
      <c r="C305" s="211"/>
      <c r="D305" s="201" t="s">
        <v>192</v>
      </c>
      <c r="E305" s="212" t="s">
        <v>19</v>
      </c>
      <c r="F305" s="213" t="s">
        <v>1138</v>
      </c>
      <c r="G305" s="211"/>
      <c r="H305" s="214">
        <v>6.4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192</v>
      </c>
      <c r="AU305" s="220" t="s">
        <v>189</v>
      </c>
      <c r="AV305" s="14" t="s">
        <v>14</v>
      </c>
      <c r="AW305" s="14" t="s">
        <v>35</v>
      </c>
      <c r="AX305" s="14" t="s">
        <v>74</v>
      </c>
      <c r="AY305" s="220" t="s">
        <v>179</v>
      </c>
    </row>
    <row r="306" spans="1:65" s="15" customFormat="1">
      <c r="B306" s="221"/>
      <c r="C306" s="222"/>
      <c r="D306" s="201" t="s">
        <v>192</v>
      </c>
      <c r="E306" s="223" t="s">
        <v>19</v>
      </c>
      <c r="F306" s="224" t="s">
        <v>201</v>
      </c>
      <c r="G306" s="222"/>
      <c r="H306" s="225">
        <v>6.4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192</v>
      </c>
      <c r="AU306" s="231" t="s">
        <v>189</v>
      </c>
      <c r="AV306" s="15" t="s">
        <v>188</v>
      </c>
      <c r="AW306" s="15" t="s">
        <v>35</v>
      </c>
      <c r="AX306" s="15" t="s">
        <v>81</v>
      </c>
      <c r="AY306" s="231" t="s">
        <v>179</v>
      </c>
    </row>
    <row r="307" spans="1:65" s="2" customFormat="1" ht="24.2" customHeight="1">
      <c r="A307" s="37"/>
      <c r="B307" s="38"/>
      <c r="C307" s="181" t="s">
        <v>286</v>
      </c>
      <c r="D307" s="181" t="s">
        <v>183</v>
      </c>
      <c r="E307" s="182" t="s">
        <v>1139</v>
      </c>
      <c r="F307" s="183" t="s">
        <v>1140</v>
      </c>
      <c r="G307" s="184" t="s">
        <v>204</v>
      </c>
      <c r="H307" s="185">
        <v>64</v>
      </c>
      <c r="I307" s="186"/>
      <c r="J307" s="187">
        <f>ROUND(I307*H307,2)</f>
        <v>0</v>
      </c>
      <c r="K307" s="183" t="s">
        <v>187</v>
      </c>
      <c r="L307" s="42"/>
      <c r="M307" s="188" t="s">
        <v>19</v>
      </c>
      <c r="N307" s="189" t="s">
        <v>45</v>
      </c>
      <c r="O307" s="67"/>
      <c r="P307" s="190">
        <f>O307*H307</f>
        <v>0</v>
      </c>
      <c r="Q307" s="190">
        <v>3.739E-2</v>
      </c>
      <c r="R307" s="190">
        <f>Q307*H307</f>
        <v>2.39296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188</v>
      </c>
      <c r="AT307" s="192" t="s">
        <v>183</v>
      </c>
      <c r="AU307" s="192" t="s">
        <v>189</v>
      </c>
      <c r="AY307" s="20" t="s">
        <v>179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81</v>
      </c>
      <c r="BK307" s="193">
        <f>ROUND(I307*H307,2)</f>
        <v>0</v>
      </c>
      <c r="BL307" s="20" t="s">
        <v>188</v>
      </c>
      <c r="BM307" s="192" t="s">
        <v>596</v>
      </c>
    </row>
    <row r="308" spans="1:65" s="2" customFormat="1">
      <c r="A308" s="37"/>
      <c r="B308" s="38"/>
      <c r="C308" s="39"/>
      <c r="D308" s="194" t="s">
        <v>190</v>
      </c>
      <c r="E308" s="39"/>
      <c r="F308" s="195" t="s">
        <v>1141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190</v>
      </c>
      <c r="AU308" s="20" t="s">
        <v>189</v>
      </c>
    </row>
    <row r="309" spans="1:65" s="2" customFormat="1" ht="29.25">
      <c r="A309" s="37"/>
      <c r="B309" s="38"/>
      <c r="C309" s="39"/>
      <c r="D309" s="201" t="s">
        <v>326</v>
      </c>
      <c r="E309" s="39"/>
      <c r="F309" s="253" t="s">
        <v>1142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326</v>
      </c>
      <c r="AU309" s="20" t="s">
        <v>189</v>
      </c>
    </row>
    <row r="310" spans="1:65" s="14" customFormat="1">
      <c r="B310" s="210"/>
      <c r="C310" s="211"/>
      <c r="D310" s="201" t="s">
        <v>192</v>
      </c>
      <c r="E310" s="212" t="s">
        <v>19</v>
      </c>
      <c r="F310" s="213" t="s">
        <v>1115</v>
      </c>
      <c r="G310" s="211"/>
      <c r="H310" s="214">
        <v>64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192</v>
      </c>
      <c r="AU310" s="220" t="s">
        <v>189</v>
      </c>
      <c r="AV310" s="14" t="s">
        <v>14</v>
      </c>
      <c r="AW310" s="14" t="s">
        <v>35</v>
      </c>
      <c r="AX310" s="14" t="s">
        <v>74</v>
      </c>
      <c r="AY310" s="220" t="s">
        <v>179</v>
      </c>
    </row>
    <row r="311" spans="1:65" s="15" customFormat="1">
      <c r="B311" s="221"/>
      <c r="C311" s="222"/>
      <c r="D311" s="201" t="s">
        <v>192</v>
      </c>
      <c r="E311" s="223" t="s">
        <v>19</v>
      </c>
      <c r="F311" s="224" t="s">
        <v>201</v>
      </c>
      <c r="G311" s="222"/>
      <c r="H311" s="225">
        <v>64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192</v>
      </c>
      <c r="AU311" s="231" t="s">
        <v>189</v>
      </c>
      <c r="AV311" s="15" t="s">
        <v>188</v>
      </c>
      <c r="AW311" s="15" t="s">
        <v>35</v>
      </c>
      <c r="AX311" s="15" t="s">
        <v>81</v>
      </c>
      <c r="AY311" s="231" t="s">
        <v>179</v>
      </c>
    </row>
    <row r="312" spans="1:65" s="2" customFormat="1" ht="16.5" customHeight="1">
      <c r="A312" s="37"/>
      <c r="B312" s="38"/>
      <c r="C312" s="181" t="s">
        <v>352</v>
      </c>
      <c r="D312" s="181" t="s">
        <v>183</v>
      </c>
      <c r="E312" s="182" t="s">
        <v>1143</v>
      </c>
      <c r="F312" s="183" t="s">
        <v>1144</v>
      </c>
      <c r="G312" s="184" t="s">
        <v>308</v>
      </c>
      <c r="H312" s="185">
        <v>8</v>
      </c>
      <c r="I312" s="186"/>
      <c r="J312" s="187">
        <f>ROUND(I312*H312,2)</f>
        <v>0</v>
      </c>
      <c r="K312" s="183" t="s">
        <v>187</v>
      </c>
      <c r="L312" s="42"/>
      <c r="M312" s="188" t="s">
        <v>19</v>
      </c>
      <c r="N312" s="189" t="s">
        <v>45</v>
      </c>
      <c r="O312" s="67"/>
      <c r="P312" s="190">
        <f>O312*H312</f>
        <v>0</v>
      </c>
      <c r="Q312" s="190">
        <v>7.1000000000000002E-4</v>
      </c>
      <c r="R312" s="190">
        <f>Q312*H312</f>
        <v>5.6800000000000002E-3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188</v>
      </c>
      <c r="AT312" s="192" t="s">
        <v>183</v>
      </c>
      <c r="AU312" s="192" t="s">
        <v>189</v>
      </c>
      <c r="AY312" s="20" t="s">
        <v>179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81</v>
      </c>
      <c r="BK312" s="193">
        <f>ROUND(I312*H312,2)</f>
        <v>0</v>
      </c>
      <c r="BL312" s="20" t="s">
        <v>188</v>
      </c>
      <c r="BM312" s="192" t="s">
        <v>337</v>
      </c>
    </row>
    <row r="313" spans="1:65" s="2" customFormat="1">
      <c r="A313" s="37"/>
      <c r="B313" s="38"/>
      <c r="C313" s="39"/>
      <c r="D313" s="194" t="s">
        <v>190</v>
      </c>
      <c r="E313" s="39"/>
      <c r="F313" s="195" t="s">
        <v>1145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190</v>
      </c>
      <c r="AU313" s="20" t="s">
        <v>189</v>
      </c>
    </row>
    <row r="314" spans="1:65" s="14" customFormat="1">
      <c r="B314" s="210"/>
      <c r="C314" s="211"/>
      <c r="D314" s="201" t="s">
        <v>192</v>
      </c>
      <c r="E314" s="212" t="s">
        <v>19</v>
      </c>
      <c r="F314" s="213" t="s">
        <v>1146</v>
      </c>
      <c r="G314" s="211"/>
      <c r="H314" s="214">
        <v>8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192</v>
      </c>
      <c r="AU314" s="220" t="s">
        <v>189</v>
      </c>
      <c r="AV314" s="14" t="s">
        <v>14</v>
      </c>
      <c r="AW314" s="14" t="s">
        <v>35</v>
      </c>
      <c r="AX314" s="14" t="s">
        <v>74</v>
      </c>
      <c r="AY314" s="220" t="s">
        <v>179</v>
      </c>
    </row>
    <row r="315" spans="1:65" s="15" customFormat="1">
      <c r="B315" s="221"/>
      <c r="C315" s="222"/>
      <c r="D315" s="201" t="s">
        <v>192</v>
      </c>
      <c r="E315" s="223" t="s">
        <v>19</v>
      </c>
      <c r="F315" s="224" t="s">
        <v>201</v>
      </c>
      <c r="G315" s="222"/>
      <c r="H315" s="225">
        <v>8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192</v>
      </c>
      <c r="AU315" s="231" t="s">
        <v>189</v>
      </c>
      <c r="AV315" s="15" t="s">
        <v>188</v>
      </c>
      <c r="AW315" s="15" t="s">
        <v>35</v>
      </c>
      <c r="AX315" s="15" t="s">
        <v>81</v>
      </c>
      <c r="AY315" s="231" t="s">
        <v>179</v>
      </c>
    </row>
    <row r="316" spans="1:65" s="2" customFormat="1" ht="16.5" customHeight="1">
      <c r="A316" s="37"/>
      <c r="B316" s="38"/>
      <c r="C316" s="243" t="s">
        <v>293</v>
      </c>
      <c r="D316" s="243" t="s">
        <v>289</v>
      </c>
      <c r="E316" s="244" t="s">
        <v>1147</v>
      </c>
      <c r="F316" s="245" t="s">
        <v>1148</v>
      </c>
      <c r="G316" s="246" t="s">
        <v>204</v>
      </c>
      <c r="H316" s="247">
        <v>70.400000000000006</v>
      </c>
      <c r="I316" s="248"/>
      <c r="J316" s="249">
        <f>ROUND(I316*H316,2)</f>
        <v>0</v>
      </c>
      <c r="K316" s="245" t="s">
        <v>187</v>
      </c>
      <c r="L316" s="250"/>
      <c r="M316" s="251" t="s">
        <v>19</v>
      </c>
      <c r="N316" s="252" t="s">
        <v>45</v>
      </c>
      <c r="O316" s="67"/>
      <c r="P316" s="190">
        <f>O316*H316</f>
        <v>0</v>
      </c>
      <c r="Q316" s="190">
        <v>4.3400000000000001E-2</v>
      </c>
      <c r="R316" s="190">
        <f>Q316*H316</f>
        <v>3.0553600000000003</v>
      </c>
      <c r="S316" s="190">
        <v>0</v>
      </c>
      <c r="T316" s="19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2" t="s">
        <v>217</v>
      </c>
      <c r="AT316" s="192" t="s">
        <v>289</v>
      </c>
      <c r="AU316" s="192" t="s">
        <v>189</v>
      </c>
      <c r="AY316" s="20" t="s">
        <v>179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20" t="s">
        <v>81</v>
      </c>
      <c r="BK316" s="193">
        <f>ROUND(I316*H316,2)</f>
        <v>0</v>
      </c>
      <c r="BL316" s="20" t="s">
        <v>188</v>
      </c>
      <c r="BM316" s="192" t="s">
        <v>331</v>
      </c>
    </row>
    <row r="317" spans="1:65" s="2" customFormat="1" ht="19.5">
      <c r="A317" s="37"/>
      <c r="B317" s="38"/>
      <c r="C317" s="39"/>
      <c r="D317" s="201" t="s">
        <v>326</v>
      </c>
      <c r="E317" s="39"/>
      <c r="F317" s="253" t="s">
        <v>1149</v>
      </c>
      <c r="G317" s="39"/>
      <c r="H317" s="39"/>
      <c r="I317" s="196"/>
      <c r="J317" s="39"/>
      <c r="K317" s="39"/>
      <c r="L317" s="42"/>
      <c r="M317" s="197"/>
      <c r="N317" s="19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326</v>
      </c>
      <c r="AU317" s="20" t="s">
        <v>189</v>
      </c>
    </row>
    <row r="318" spans="1:65" s="13" customFormat="1">
      <c r="B318" s="199"/>
      <c r="C318" s="200"/>
      <c r="D318" s="201" t="s">
        <v>192</v>
      </c>
      <c r="E318" s="202" t="s">
        <v>19</v>
      </c>
      <c r="F318" s="203" t="s">
        <v>1150</v>
      </c>
      <c r="G318" s="200"/>
      <c r="H318" s="202" t="s">
        <v>19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192</v>
      </c>
      <c r="AU318" s="209" t="s">
        <v>189</v>
      </c>
      <c r="AV318" s="13" t="s">
        <v>81</v>
      </c>
      <c r="AW318" s="13" t="s">
        <v>35</v>
      </c>
      <c r="AX318" s="13" t="s">
        <v>74</v>
      </c>
      <c r="AY318" s="209" t="s">
        <v>179</v>
      </c>
    </row>
    <row r="319" spans="1:65" s="14" customFormat="1">
      <c r="B319" s="210"/>
      <c r="C319" s="211"/>
      <c r="D319" s="201" t="s">
        <v>192</v>
      </c>
      <c r="E319" s="212" t="s">
        <v>19</v>
      </c>
      <c r="F319" s="213" t="s">
        <v>1151</v>
      </c>
      <c r="G319" s="211"/>
      <c r="H319" s="214">
        <v>64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192</v>
      </c>
      <c r="AU319" s="220" t="s">
        <v>189</v>
      </c>
      <c r="AV319" s="14" t="s">
        <v>14</v>
      </c>
      <c r="AW319" s="14" t="s">
        <v>35</v>
      </c>
      <c r="AX319" s="14" t="s">
        <v>74</v>
      </c>
      <c r="AY319" s="220" t="s">
        <v>179</v>
      </c>
    </row>
    <row r="320" spans="1:65" s="15" customFormat="1">
      <c r="B320" s="221"/>
      <c r="C320" s="222"/>
      <c r="D320" s="201" t="s">
        <v>192</v>
      </c>
      <c r="E320" s="223" t="s">
        <v>19</v>
      </c>
      <c r="F320" s="224" t="s">
        <v>201</v>
      </c>
      <c r="G320" s="222"/>
      <c r="H320" s="225">
        <v>64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192</v>
      </c>
      <c r="AU320" s="231" t="s">
        <v>189</v>
      </c>
      <c r="AV320" s="15" t="s">
        <v>188</v>
      </c>
      <c r="AW320" s="15" t="s">
        <v>35</v>
      </c>
      <c r="AX320" s="15" t="s">
        <v>74</v>
      </c>
      <c r="AY320" s="231" t="s">
        <v>179</v>
      </c>
    </row>
    <row r="321" spans="1:65" s="14" customFormat="1">
      <c r="B321" s="210"/>
      <c r="C321" s="211"/>
      <c r="D321" s="201" t="s">
        <v>192</v>
      </c>
      <c r="E321" s="212" t="s">
        <v>19</v>
      </c>
      <c r="F321" s="213" t="s">
        <v>1152</v>
      </c>
      <c r="G321" s="211"/>
      <c r="H321" s="214">
        <v>70.400000000000006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192</v>
      </c>
      <c r="AU321" s="220" t="s">
        <v>189</v>
      </c>
      <c r="AV321" s="14" t="s">
        <v>14</v>
      </c>
      <c r="AW321" s="14" t="s">
        <v>35</v>
      </c>
      <c r="AX321" s="14" t="s">
        <v>81</v>
      </c>
      <c r="AY321" s="220" t="s">
        <v>179</v>
      </c>
    </row>
    <row r="322" spans="1:65" s="12" customFormat="1" ht="22.9" customHeight="1">
      <c r="B322" s="165"/>
      <c r="C322" s="166"/>
      <c r="D322" s="167" t="s">
        <v>73</v>
      </c>
      <c r="E322" s="179" t="s">
        <v>189</v>
      </c>
      <c r="F322" s="179" t="s">
        <v>569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P323+P401+P418</f>
        <v>0</v>
      </c>
      <c r="Q322" s="173"/>
      <c r="R322" s="174">
        <f>R323+R401+R418</f>
        <v>533.70388701000013</v>
      </c>
      <c r="S322" s="173"/>
      <c r="T322" s="175">
        <f>T323+T401+T418</f>
        <v>0</v>
      </c>
      <c r="AR322" s="176" t="s">
        <v>81</v>
      </c>
      <c r="AT322" s="177" t="s">
        <v>73</v>
      </c>
      <c r="AU322" s="177" t="s">
        <v>81</v>
      </c>
      <c r="AY322" s="176" t="s">
        <v>179</v>
      </c>
      <c r="BK322" s="178">
        <f>BK323+BK401+BK418</f>
        <v>0</v>
      </c>
    </row>
    <row r="323" spans="1:65" s="12" customFormat="1" ht="20.85" customHeight="1">
      <c r="B323" s="165"/>
      <c r="C323" s="166"/>
      <c r="D323" s="167" t="s">
        <v>73</v>
      </c>
      <c r="E323" s="179" t="s">
        <v>400</v>
      </c>
      <c r="F323" s="179" t="s">
        <v>1153</v>
      </c>
      <c r="G323" s="166"/>
      <c r="H323" s="166"/>
      <c r="I323" s="169"/>
      <c r="J323" s="180">
        <f>BK323</f>
        <v>0</v>
      </c>
      <c r="K323" s="166"/>
      <c r="L323" s="171"/>
      <c r="M323" s="172"/>
      <c r="N323" s="173"/>
      <c r="O323" s="173"/>
      <c r="P323" s="174">
        <f>SUM(P324:P400)</f>
        <v>0</v>
      </c>
      <c r="Q323" s="173"/>
      <c r="R323" s="174">
        <f>SUM(R324:R400)</f>
        <v>507.81970606000004</v>
      </c>
      <c r="S323" s="173"/>
      <c r="T323" s="175">
        <f>SUM(T324:T400)</f>
        <v>0</v>
      </c>
      <c r="AR323" s="176" t="s">
        <v>81</v>
      </c>
      <c r="AT323" s="177" t="s">
        <v>73</v>
      </c>
      <c r="AU323" s="177" t="s">
        <v>14</v>
      </c>
      <c r="AY323" s="176" t="s">
        <v>179</v>
      </c>
      <c r="BK323" s="178">
        <f>SUM(BK324:BK400)</f>
        <v>0</v>
      </c>
    </row>
    <row r="324" spans="1:65" s="2" customFormat="1" ht="37.9" customHeight="1">
      <c r="A324" s="37"/>
      <c r="B324" s="38"/>
      <c r="C324" s="181" t="s">
        <v>296</v>
      </c>
      <c r="D324" s="181" t="s">
        <v>183</v>
      </c>
      <c r="E324" s="182" t="s">
        <v>1154</v>
      </c>
      <c r="F324" s="183" t="s">
        <v>1155</v>
      </c>
      <c r="G324" s="184" t="s">
        <v>216</v>
      </c>
      <c r="H324" s="185">
        <v>122.11</v>
      </c>
      <c r="I324" s="186"/>
      <c r="J324" s="187">
        <f>ROUND(I324*H324,2)</f>
        <v>0</v>
      </c>
      <c r="K324" s="183" t="s">
        <v>187</v>
      </c>
      <c r="L324" s="42"/>
      <c r="M324" s="188" t="s">
        <v>19</v>
      </c>
      <c r="N324" s="189" t="s">
        <v>45</v>
      </c>
      <c r="O324" s="67"/>
      <c r="P324" s="190">
        <f>O324*H324</f>
        <v>0</v>
      </c>
      <c r="Q324" s="190">
        <v>2.8332299999999999</v>
      </c>
      <c r="R324" s="190">
        <f>Q324*H324</f>
        <v>345.9657153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188</v>
      </c>
      <c r="AT324" s="192" t="s">
        <v>183</v>
      </c>
      <c r="AU324" s="192" t="s">
        <v>189</v>
      </c>
      <c r="AY324" s="20" t="s">
        <v>179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81</v>
      </c>
      <c r="BK324" s="193">
        <f>ROUND(I324*H324,2)</f>
        <v>0</v>
      </c>
      <c r="BL324" s="20" t="s">
        <v>188</v>
      </c>
      <c r="BM324" s="192" t="s">
        <v>355</v>
      </c>
    </row>
    <row r="325" spans="1:65" s="2" customFormat="1">
      <c r="A325" s="37"/>
      <c r="B325" s="38"/>
      <c r="C325" s="39"/>
      <c r="D325" s="194" t="s">
        <v>190</v>
      </c>
      <c r="E325" s="39"/>
      <c r="F325" s="195" t="s">
        <v>1156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190</v>
      </c>
      <c r="AU325" s="20" t="s">
        <v>189</v>
      </c>
    </row>
    <row r="326" spans="1:65" s="13" customFormat="1">
      <c r="B326" s="199"/>
      <c r="C326" s="200"/>
      <c r="D326" s="201" t="s">
        <v>192</v>
      </c>
      <c r="E326" s="202" t="s">
        <v>19</v>
      </c>
      <c r="F326" s="203" t="s">
        <v>1025</v>
      </c>
      <c r="G326" s="200"/>
      <c r="H326" s="202" t="s">
        <v>19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192</v>
      </c>
      <c r="AU326" s="209" t="s">
        <v>189</v>
      </c>
      <c r="AV326" s="13" t="s">
        <v>81</v>
      </c>
      <c r="AW326" s="13" t="s">
        <v>35</v>
      </c>
      <c r="AX326" s="13" t="s">
        <v>74</v>
      </c>
      <c r="AY326" s="209" t="s">
        <v>179</v>
      </c>
    </row>
    <row r="327" spans="1:65" s="13" customFormat="1">
      <c r="B327" s="199"/>
      <c r="C327" s="200"/>
      <c r="D327" s="201" t="s">
        <v>192</v>
      </c>
      <c r="E327" s="202" t="s">
        <v>19</v>
      </c>
      <c r="F327" s="203" t="s">
        <v>194</v>
      </c>
      <c r="G327" s="200"/>
      <c r="H327" s="202" t="s">
        <v>19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192</v>
      </c>
      <c r="AU327" s="209" t="s">
        <v>189</v>
      </c>
      <c r="AV327" s="13" t="s">
        <v>81</v>
      </c>
      <c r="AW327" s="13" t="s">
        <v>35</v>
      </c>
      <c r="AX327" s="13" t="s">
        <v>74</v>
      </c>
      <c r="AY327" s="209" t="s">
        <v>179</v>
      </c>
    </row>
    <row r="328" spans="1:65" s="13" customFormat="1">
      <c r="B328" s="199"/>
      <c r="C328" s="200"/>
      <c r="D328" s="201" t="s">
        <v>192</v>
      </c>
      <c r="E328" s="202" t="s">
        <v>19</v>
      </c>
      <c r="F328" s="203" t="s">
        <v>198</v>
      </c>
      <c r="G328" s="200"/>
      <c r="H328" s="202" t="s">
        <v>19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192</v>
      </c>
      <c r="AU328" s="209" t="s">
        <v>189</v>
      </c>
      <c r="AV328" s="13" t="s">
        <v>81</v>
      </c>
      <c r="AW328" s="13" t="s">
        <v>35</v>
      </c>
      <c r="AX328" s="13" t="s">
        <v>74</v>
      </c>
      <c r="AY328" s="209" t="s">
        <v>179</v>
      </c>
    </row>
    <row r="329" spans="1:65" s="13" customFormat="1">
      <c r="B329" s="199"/>
      <c r="C329" s="200"/>
      <c r="D329" s="201" t="s">
        <v>192</v>
      </c>
      <c r="E329" s="202" t="s">
        <v>19</v>
      </c>
      <c r="F329" s="203" t="s">
        <v>1157</v>
      </c>
      <c r="G329" s="200"/>
      <c r="H329" s="202" t="s">
        <v>19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192</v>
      </c>
      <c r="AU329" s="209" t="s">
        <v>189</v>
      </c>
      <c r="AV329" s="13" t="s">
        <v>81</v>
      </c>
      <c r="AW329" s="13" t="s">
        <v>35</v>
      </c>
      <c r="AX329" s="13" t="s">
        <v>74</v>
      </c>
      <c r="AY329" s="209" t="s">
        <v>179</v>
      </c>
    </row>
    <row r="330" spans="1:65" s="13" customFormat="1">
      <c r="B330" s="199"/>
      <c r="C330" s="200"/>
      <c r="D330" s="201" t="s">
        <v>192</v>
      </c>
      <c r="E330" s="202" t="s">
        <v>19</v>
      </c>
      <c r="F330" s="203" t="s">
        <v>1158</v>
      </c>
      <c r="G330" s="200"/>
      <c r="H330" s="202" t="s">
        <v>19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192</v>
      </c>
      <c r="AU330" s="209" t="s">
        <v>189</v>
      </c>
      <c r="AV330" s="13" t="s">
        <v>81</v>
      </c>
      <c r="AW330" s="13" t="s">
        <v>35</v>
      </c>
      <c r="AX330" s="13" t="s">
        <v>74</v>
      </c>
      <c r="AY330" s="209" t="s">
        <v>179</v>
      </c>
    </row>
    <row r="331" spans="1:65" s="14" customFormat="1">
      <c r="B331" s="210"/>
      <c r="C331" s="211"/>
      <c r="D331" s="201" t="s">
        <v>192</v>
      </c>
      <c r="E331" s="212" t="s">
        <v>19</v>
      </c>
      <c r="F331" s="213" t="s">
        <v>1159</v>
      </c>
      <c r="G331" s="211"/>
      <c r="H331" s="214">
        <v>20.45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192</v>
      </c>
      <c r="AU331" s="220" t="s">
        <v>189</v>
      </c>
      <c r="AV331" s="14" t="s">
        <v>14</v>
      </c>
      <c r="AW331" s="14" t="s">
        <v>35</v>
      </c>
      <c r="AX331" s="14" t="s">
        <v>74</v>
      </c>
      <c r="AY331" s="220" t="s">
        <v>179</v>
      </c>
    </row>
    <row r="332" spans="1:65" s="14" customFormat="1">
      <c r="B332" s="210"/>
      <c r="C332" s="211"/>
      <c r="D332" s="201" t="s">
        <v>192</v>
      </c>
      <c r="E332" s="212" t="s">
        <v>19</v>
      </c>
      <c r="F332" s="213" t="s">
        <v>1160</v>
      </c>
      <c r="G332" s="211"/>
      <c r="H332" s="214">
        <v>28.4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192</v>
      </c>
      <c r="AU332" s="220" t="s">
        <v>189</v>
      </c>
      <c r="AV332" s="14" t="s">
        <v>14</v>
      </c>
      <c r="AW332" s="14" t="s">
        <v>35</v>
      </c>
      <c r="AX332" s="14" t="s">
        <v>74</v>
      </c>
      <c r="AY332" s="220" t="s">
        <v>179</v>
      </c>
    </row>
    <row r="333" spans="1:65" s="14" customFormat="1">
      <c r="B333" s="210"/>
      <c r="C333" s="211"/>
      <c r="D333" s="201" t="s">
        <v>192</v>
      </c>
      <c r="E333" s="212" t="s">
        <v>19</v>
      </c>
      <c r="F333" s="213" t="s">
        <v>1161</v>
      </c>
      <c r="G333" s="211"/>
      <c r="H333" s="214">
        <v>1.43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192</v>
      </c>
      <c r="AU333" s="220" t="s">
        <v>189</v>
      </c>
      <c r="AV333" s="14" t="s">
        <v>14</v>
      </c>
      <c r="AW333" s="14" t="s">
        <v>35</v>
      </c>
      <c r="AX333" s="14" t="s">
        <v>74</v>
      </c>
      <c r="AY333" s="220" t="s">
        <v>179</v>
      </c>
    </row>
    <row r="334" spans="1:65" s="13" customFormat="1">
      <c r="B334" s="199"/>
      <c r="C334" s="200"/>
      <c r="D334" s="201" t="s">
        <v>192</v>
      </c>
      <c r="E334" s="202" t="s">
        <v>19</v>
      </c>
      <c r="F334" s="203" t="s">
        <v>1162</v>
      </c>
      <c r="G334" s="200"/>
      <c r="H334" s="202" t="s">
        <v>19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192</v>
      </c>
      <c r="AU334" s="209" t="s">
        <v>189</v>
      </c>
      <c r="AV334" s="13" t="s">
        <v>81</v>
      </c>
      <c r="AW334" s="13" t="s">
        <v>35</v>
      </c>
      <c r="AX334" s="13" t="s">
        <v>74</v>
      </c>
      <c r="AY334" s="209" t="s">
        <v>179</v>
      </c>
    </row>
    <row r="335" spans="1:65" s="14" customFormat="1">
      <c r="B335" s="210"/>
      <c r="C335" s="211"/>
      <c r="D335" s="201" t="s">
        <v>192</v>
      </c>
      <c r="E335" s="212" t="s">
        <v>19</v>
      </c>
      <c r="F335" s="213" t="s">
        <v>1163</v>
      </c>
      <c r="G335" s="211"/>
      <c r="H335" s="214">
        <v>33.799999999999997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192</v>
      </c>
      <c r="AU335" s="220" t="s">
        <v>189</v>
      </c>
      <c r="AV335" s="14" t="s">
        <v>14</v>
      </c>
      <c r="AW335" s="14" t="s">
        <v>35</v>
      </c>
      <c r="AX335" s="14" t="s">
        <v>74</v>
      </c>
      <c r="AY335" s="220" t="s">
        <v>179</v>
      </c>
    </row>
    <row r="336" spans="1:65" s="14" customFormat="1">
      <c r="B336" s="210"/>
      <c r="C336" s="211"/>
      <c r="D336" s="201" t="s">
        <v>192</v>
      </c>
      <c r="E336" s="212" t="s">
        <v>19</v>
      </c>
      <c r="F336" s="213" t="s">
        <v>1164</v>
      </c>
      <c r="G336" s="211"/>
      <c r="H336" s="214">
        <v>35.6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192</v>
      </c>
      <c r="AU336" s="220" t="s">
        <v>189</v>
      </c>
      <c r="AV336" s="14" t="s">
        <v>14</v>
      </c>
      <c r="AW336" s="14" t="s">
        <v>35</v>
      </c>
      <c r="AX336" s="14" t="s">
        <v>74</v>
      </c>
      <c r="AY336" s="220" t="s">
        <v>179</v>
      </c>
    </row>
    <row r="337" spans="1:65" s="14" customFormat="1">
      <c r="B337" s="210"/>
      <c r="C337" s="211"/>
      <c r="D337" s="201" t="s">
        <v>192</v>
      </c>
      <c r="E337" s="212" t="s">
        <v>19</v>
      </c>
      <c r="F337" s="213" t="s">
        <v>1165</v>
      </c>
      <c r="G337" s="211"/>
      <c r="H337" s="214">
        <v>2.4300000000000002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192</v>
      </c>
      <c r="AU337" s="220" t="s">
        <v>189</v>
      </c>
      <c r="AV337" s="14" t="s">
        <v>14</v>
      </c>
      <c r="AW337" s="14" t="s">
        <v>35</v>
      </c>
      <c r="AX337" s="14" t="s">
        <v>74</v>
      </c>
      <c r="AY337" s="220" t="s">
        <v>179</v>
      </c>
    </row>
    <row r="338" spans="1:65" s="15" customFormat="1">
      <c r="B338" s="221"/>
      <c r="C338" s="222"/>
      <c r="D338" s="201" t="s">
        <v>192</v>
      </c>
      <c r="E338" s="223" t="s">
        <v>19</v>
      </c>
      <c r="F338" s="224" t="s">
        <v>201</v>
      </c>
      <c r="G338" s="222"/>
      <c r="H338" s="225">
        <v>122.11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192</v>
      </c>
      <c r="AU338" s="231" t="s">
        <v>189</v>
      </c>
      <c r="AV338" s="15" t="s">
        <v>188</v>
      </c>
      <c r="AW338" s="15" t="s">
        <v>35</v>
      </c>
      <c r="AX338" s="15" t="s">
        <v>81</v>
      </c>
      <c r="AY338" s="231" t="s">
        <v>179</v>
      </c>
    </row>
    <row r="339" spans="1:65" s="2" customFormat="1" ht="37.9" customHeight="1">
      <c r="A339" s="37"/>
      <c r="B339" s="38"/>
      <c r="C339" s="181" t="s">
        <v>372</v>
      </c>
      <c r="D339" s="181" t="s">
        <v>183</v>
      </c>
      <c r="E339" s="182" t="s">
        <v>1166</v>
      </c>
      <c r="F339" s="183" t="s">
        <v>1167</v>
      </c>
      <c r="G339" s="184" t="s">
        <v>186</v>
      </c>
      <c r="H339" s="185">
        <v>251.864</v>
      </c>
      <c r="I339" s="186"/>
      <c r="J339" s="187">
        <f>ROUND(I339*H339,2)</f>
        <v>0</v>
      </c>
      <c r="K339" s="183" t="s">
        <v>187</v>
      </c>
      <c r="L339" s="42"/>
      <c r="M339" s="188" t="s">
        <v>19</v>
      </c>
      <c r="N339" s="189" t="s">
        <v>45</v>
      </c>
      <c r="O339" s="67"/>
      <c r="P339" s="190">
        <f>O339*H339</f>
        <v>0</v>
      </c>
      <c r="Q339" s="190">
        <v>8.6499999999999997E-3</v>
      </c>
      <c r="R339" s="190">
        <f>Q339*H339</f>
        <v>2.1786235999999999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188</v>
      </c>
      <c r="AT339" s="192" t="s">
        <v>183</v>
      </c>
      <c r="AU339" s="192" t="s">
        <v>189</v>
      </c>
      <c r="AY339" s="20" t="s">
        <v>179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81</v>
      </c>
      <c r="BK339" s="193">
        <f>ROUND(I339*H339,2)</f>
        <v>0</v>
      </c>
      <c r="BL339" s="20" t="s">
        <v>188</v>
      </c>
      <c r="BM339" s="192" t="s">
        <v>369</v>
      </c>
    </row>
    <row r="340" spans="1:65" s="2" customFormat="1">
      <c r="A340" s="37"/>
      <c r="B340" s="38"/>
      <c r="C340" s="39"/>
      <c r="D340" s="194" t="s">
        <v>190</v>
      </c>
      <c r="E340" s="39"/>
      <c r="F340" s="195" t="s">
        <v>1168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190</v>
      </c>
      <c r="AU340" s="20" t="s">
        <v>189</v>
      </c>
    </row>
    <row r="341" spans="1:65" s="13" customFormat="1">
      <c r="B341" s="199"/>
      <c r="C341" s="200"/>
      <c r="D341" s="201" t="s">
        <v>192</v>
      </c>
      <c r="E341" s="202" t="s">
        <v>19</v>
      </c>
      <c r="F341" s="203" t="s">
        <v>1025</v>
      </c>
      <c r="G341" s="200"/>
      <c r="H341" s="202" t="s">
        <v>19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192</v>
      </c>
      <c r="AU341" s="209" t="s">
        <v>189</v>
      </c>
      <c r="AV341" s="13" t="s">
        <v>81</v>
      </c>
      <c r="AW341" s="13" t="s">
        <v>35</v>
      </c>
      <c r="AX341" s="13" t="s">
        <v>74</v>
      </c>
      <c r="AY341" s="209" t="s">
        <v>179</v>
      </c>
    </row>
    <row r="342" spans="1:65" s="13" customFormat="1">
      <c r="B342" s="199"/>
      <c r="C342" s="200"/>
      <c r="D342" s="201" t="s">
        <v>192</v>
      </c>
      <c r="E342" s="202" t="s">
        <v>19</v>
      </c>
      <c r="F342" s="203" t="s">
        <v>194</v>
      </c>
      <c r="G342" s="200"/>
      <c r="H342" s="202" t="s">
        <v>19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192</v>
      </c>
      <c r="AU342" s="209" t="s">
        <v>189</v>
      </c>
      <c r="AV342" s="13" t="s">
        <v>81</v>
      </c>
      <c r="AW342" s="13" t="s">
        <v>35</v>
      </c>
      <c r="AX342" s="13" t="s">
        <v>74</v>
      </c>
      <c r="AY342" s="209" t="s">
        <v>179</v>
      </c>
    </row>
    <row r="343" spans="1:65" s="13" customFormat="1">
      <c r="B343" s="199"/>
      <c r="C343" s="200"/>
      <c r="D343" s="201" t="s">
        <v>192</v>
      </c>
      <c r="E343" s="202" t="s">
        <v>19</v>
      </c>
      <c r="F343" s="203" t="s">
        <v>198</v>
      </c>
      <c r="G343" s="200"/>
      <c r="H343" s="202" t="s">
        <v>19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192</v>
      </c>
      <c r="AU343" s="209" t="s">
        <v>189</v>
      </c>
      <c r="AV343" s="13" t="s">
        <v>81</v>
      </c>
      <c r="AW343" s="13" t="s">
        <v>35</v>
      </c>
      <c r="AX343" s="13" t="s">
        <v>74</v>
      </c>
      <c r="AY343" s="209" t="s">
        <v>179</v>
      </c>
    </row>
    <row r="344" spans="1:65" s="13" customFormat="1">
      <c r="B344" s="199"/>
      <c r="C344" s="200"/>
      <c r="D344" s="201" t="s">
        <v>192</v>
      </c>
      <c r="E344" s="202" t="s">
        <v>19</v>
      </c>
      <c r="F344" s="203" t="s">
        <v>1169</v>
      </c>
      <c r="G344" s="200"/>
      <c r="H344" s="202" t="s">
        <v>19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192</v>
      </c>
      <c r="AU344" s="209" t="s">
        <v>189</v>
      </c>
      <c r="AV344" s="13" t="s">
        <v>81</v>
      </c>
      <c r="AW344" s="13" t="s">
        <v>35</v>
      </c>
      <c r="AX344" s="13" t="s">
        <v>74</v>
      </c>
      <c r="AY344" s="209" t="s">
        <v>179</v>
      </c>
    </row>
    <row r="345" spans="1:65" s="13" customFormat="1">
      <c r="B345" s="199"/>
      <c r="C345" s="200"/>
      <c r="D345" s="201" t="s">
        <v>192</v>
      </c>
      <c r="E345" s="202" t="s">
        <v>19</v>
      </c>
      <c r="F345" s="203" t="s">
        <v>1158</v>
      </c>
      <c r="G345" s="200"/>
      <c r="H345" s="202" t="s">
        <v>19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192</v>
      </c>
      <c r="AU345" s="209" t="s">
        <v>189</v>
      </c>
      <c r="AV345" s="13" t="s">
        <v>81</v>
      </c>
      <c r="AW345" s="13" t="s">
        <v>35</v>
      </c>
      <c r="AX345" s="13" t="s">
        <v>74</v>
      </c>
      <c r="AY345" s="209" t="s">
        <v>179</v>
      </c>
    </row>
    <row r="346" spans="1:65" s="14" customFormat="1">
      <c r="B346" s="210"/>
      <c r="C346" s="211"/>
      <c r="D346" s="201" t="s">
        <v>192</v>
      </c>
      <c r="E346" s="212" t="s">
        <v>19</v>
      </c>
      <c r="F346" s="213" t="s">
        <v>1170</v>
      </c>
      <c r="G346" s="211"/>
      <c r="H346" s="214">
        <v>24.54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192</v>
      </c>
      <c r="AU346" s="220" t="s">
        <v>189</v>
      </c>
      <c r="AV346" s="14" t="s">
        <v>14</v>
      </c>
      <c r="AW346" s="14" t="s">
        <v>35</v>
      </c>
      <c r="AX346" s="14" t="s">
        <v>74</v>
      </c>
      <c r="AY346" s="220" t="s">
        <v>179</v>
      </c>
    </row>
    <row r="347" spans="1:65" s="14" customFormat="1">
      <c r="B347" s="210"/>
      <c r="C347" s="211"/>
      <c r="D347" s="201" t="s">
        <v>192</v>
      </c>
      <c r="E347" s="212" t="s">
        <v>19</v>
      </c>
      <c r="F347" s="213" t="s">
        <v>1171</v>
      </c>
      <c r="G347" s="211"/>
      <c r="H347" s="214">
        <v>71.739999999999995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192</v>
      </c>
      <c r="AU347" s="220" t="s">
        <v>189</v>
      </c>
      <c r="AV347" s="14" t="s">
        <v>14</v>
      </c>
      <c r="AW347" s="14" t="s">
        <v>35</v>
      </c>
      <c r="AX347" s="14" t="s">
        <v>74</v>
      </c>
      <c r="AY347" s="220" t="s">
        <v>179</v>
      </c>
    </row>
    <row r="348" spans="1:65" s="14" customFormat="1">
      <c r="B348" s="210"/>
      <c r="C348" s="211"/>
      <c r="D348" s="201" t="s">
        <v>192</v>
      </c>
      <c r="E348" s="212" t="s">
        <v>19</v>
      </c>
      <c r="F348" s="213" t="s">
        <v>1172</v>
      </c>
      <c r="G348" s="211"/>
      <c r="H348" s="214">
        <v>7.3860000000000001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192</v>
      </c>
      <c r="AU348" s="220" t="s">
        <v>189</v>
      </c>
      <c r="AV348" s="14" t="s">
        <v>14</v>
      </c>
      <c r="AW348" s="14" t="s">
        <v>35</v>
      </c>
      <c r="AX348" s="14" t="s">
        <v>74</v>
      </c>
      <c r="AY348" s="220" t="s">
        <v>179</v>
      </c>
    </row>
    <row r="349" spans="1:65" s="13" customFormat="1">
      <c r="B349" s="199"/>
      <c r="C349" s="200"/>
      <c r="D349" s="201" t="s">
        <v>192</v>
      </c>
      <c r="E349" s="202" t="s">
        <v>19</v>
      </c>
      <c r="F349" s="203" t="s">
        <v>1162</v>
      </c>
      <c r="G349" s="200"/>
      <c r="H349" s="202" t="s">
        <v>19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192</v>
      </c>
      <c r="AU349" s="209" t="s">
        <v>189</v>
      </c>
      <c r="AV349" s="13" t="s">
        <v>81</v>
      </c>
      <c r="AW349" s="13" t="s">
        <v>35</v>
      </c>
      <c r="AX349" s="13" t="s">
        <v>74</v>
      </c>
      <c r="AY349" s="209" t="s">
        <v>179</v>
      </c>
    </row>
    <row r="350" spans="1:65" s="14" customFormat="1">
      <c r="B350" s="210"/>
      <c r="C350" s="211"/>
      <c r="D350" s="201" t="s">
        <v>192</v>
      </c>
      <c r="E350" s="212" t="s">
        <v>19</v>
      </c>
      <c r="F350" s="213" t="s">
        <v>1173</v>
      </c>
      <c r="G350" s="211"/>
      <c r="H350" s="214">
        <v>38.378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192</v>
      </c>
      <c r="AU350" s="220" t="s">
        <v>189</v>
      </c>
      <c r="AV350" s="14" t="s">
        <v>14</v>
      </c>
      <c r="AW350" s="14" t="s">
        <v>35</v>
      </c>
      <c r="AX350" s="14" t="s">
        <v>74</v>
      </c>
      <c r="AY350" s="220" t="s">
        <v>179</v>
      </c>
    </row>
    <row r="351" spans="1:65" s="14" customFormat="1">
      <c r="B351" s="210"/>
      <c r="C351" s="211"/>
      <c r="D351" s="201" t="s">
        <v>192</v>
      </c>
      <c r="E351" s="212" t="s">
        <v>19</v>
      </c>
      <c r="F351" s="213" t="s">
        <v>1174</v>
      </c>
      <c r="G351" s="211"/>
      <c r="H351" s="214">
        <v>97.337999999999994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192</v>
      </c>
      <c r="AU351" s="220" t="s">
        <v>189</v>
      </c>
      <c r="AV351" s="14" t="s">
        <v>14</v>
      </c>
      <c r="AW351" s="14" t="s">
        <v>35</v>
      </c>
      <c r="AX351" s="14" t="s">
        <v>74</v>
      </c>
      <c r="AY351" s="220" t="s">
        <v>179</v>
      </c>
    </row>
    <row r="352" spans="1:65" s="14" customFormat="1">
      <c r="B352" s="210"/>
      <c r="C352" s="211"/>
      <c r="D352" s="201" t="s">
        <v>192</v>
      </c>
      <c r="E352" s="212" t="s">
        <v>19</v>
      </c>
      <c r="F352" s="213" t="s">
        <v>1175</v>
      </c>
      <c r="G352" s="211"/>
      <c r="H352" s="214">
        <v>12.481999999999999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192</v>
      </c>
      <c r="AU352" s="220" t="s">
        <v>189</v>
      </c>
      <c r="AV352" s="14" t="s">
        <v>14</v>
      </c>
      <c r="AW352" s="14" t="s">
        <v>35</v>
      </c>
      <c r="AX352" s="14" t="s">
        <v>74</v>
      </c>
      <c r="AY352" s="220" t="s">
        <v>179</v>
      </c>
    </row>
    <row r="353" spans="1:65" s="15" customFormat="1">
      <c r="B353" s="221"/>
      <c r="C353" s="222"/>
      <c r="D353" s="201" t="s">
        <v>192</v>
      </c>
      <c r="E353" s="223" t="s">
        <v>19</v>
      </c>
      <c r="F353" s="224" t="s">
        <v>201</v>
      </c>
      <c r="G353" s="222"/>
      <c r="H353" s="225">
        <v>251.864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192</v>
      </c>
      <c r="AU353" s="231" t="s">
        <v>189</v>
      </c>
      <c r="AV353" s="15" t="s">
        <v>188</v>
      </c>
      <c r="AW353" s="15" t="s">
        <v>35</v>
      </c>
      <c r="AX353" s="15" t="s">
        <v>81</v>
      </c>
      <c r="AY353" s="231" t="s">
        <v>179</v>
      </c>
    </row>
    <row r="354" spans="1:65" s="2" customFormat="1" ht="16.5" customHeight="1">
      <c r="A354" s="37"/>
      <c r="B354" s="38"/>
      <c r="C354" s="243" t="s">
        <v>378</v>
      </c>
      <c r="D354" s="243" t="s">
        <v>289</v>
      </c>
      <c r="E354" s="244" t="s">
        <v>1176</v>
      </c>
      <c r="F354" s="245" t="s">
        <v>1177</v>
      </c>
      <c r="G354" s="246" t="s">
        <v>186</v>
      </c>
      <c r="H354" s="247">
        <v>74.260000000000005</v>
      </c>
      <c r="I354" s="248"/>
      <c r="J354" s="249">
        <f>ROUND(I354*H354,2)</f>
        <v>0</v>
      </c>
      <c r="K354" s="245" t="s">
        <v>187</v>
      </c>
      <c r="L354" s="250"/>
      <c r="M354" s="251" t="s">
        <v>19</v>
      </c>
      <c r="N354" s="252" t="s">
        <v>45</v>
      </c>
      <c r="O354" s="67"/>
      <c r="P354" s="190">
        <f>O354*H354</f>
        <v>0</v>
      </c>
      <c r="Q354" s="190">
        <v>7.3499999999999998E-3</v>
      </c>
      <c r="R354" s="190">
        <f>Q354*H354</f>
        <v>0.54581100000000005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217</v>
      </c>
      <c r="AT354" s="192" t="s">
        <v>289</v>
      </c>
      <c r="AU354" s="192" t="s">
        <v>189</v>
      </c>
      <c r="AY354" s="20" t="s">
        <v>179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81</v>
      </c>
      <c r="BK354" s="193">
        <f>ROUND(I354*H354,2)</f>
        <v>0</v>
      </c>
      <c r="BL354" s="20" t="s">
        <v>188</v>
      </c>
      <c r="BM354" s="192" t="s">
        <v>375</v>
      </c>
    </row>
    <row r="355" spans="1:65" s="13" customFormat="1">
      <c r="B355" s="199"/>
      <c r="C355" s="200"/>
      <c r="D355" s="201" t="s">
        <v>192</v>
      </c>
      <c r="E355" s="202" t="s">
        <v>19</v>
      </c>
      <c r="F355" s="203" t="s">
        <v>1178</v>
      </c>
      <c r="G355" s="200"/>
      <c r="H355" s="202" t="s">
        <v>19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192</v>
      </c>
      <c r="AU355" s="209" t="s">
        <v>189</v>
      </c>
      <c r="AV355" s="13" t="s">
        <v>81</v>
      </c>
      <c r="AW355" s="13" t="s">
        <v>35</v>
      </c>
      <c r="AX355" s="13" t="s">
        <v>74</v>
      </c>
      <c r="AY355" s="209" t="s">
        <v>179</v>
      </c>
    </row>
    <row r="356" spans="1:65" s="13" customFormat="1">
      <c r="B356" s="199"/>
      <c r="C356" s="200"/>
      <c r="D356" s="201" t="s">
        <v>192</v>
      </c>
      <c r="E356" s="202" t="s">
        <v>19</v>
      </c>
      <c r="F356" s="203" t="s">
        <v>1158</v>
      </c>
      <c r="G356" s="200"/>
      <c r="H356" s="202" t="s">
        <v>19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192</v>
      </c>
      <c r="AU356" s="209" t="s">
        <v>189</v>
      </c>
      <c r="AV356" s="13" t="s">
        <v>81</v>
      </c>
      <c r="AW356" s="13" t="s">
        <v>35</v>
      </c>
      <c r="AX356" s="13" t="s">
        <v>74</v>
      </c>
      <c r="AY356" s="209" t="s">
        <v>179</v>
      </c>
    </row>
    <row r="357" spans="1:65" s="14" customFormat="1">
      <c r="B357" s="210"/>
      <c r="C357" s="211"/>
      <c r="D357" s="201" t="s">
        <v>192</v>
      </c>
      <c r="E357" s="212" t="s">
        <v>19</v>
      </c>
      <c r="F357" s="213" t="s">
        <v>1179</v>
      </c>
      <c r="G357" s="211"/>
      <c r="H357" s="214">
        <v>24.85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192</v>
      </c>
      <c r="AU357" s="220" t="s">
        <v>189</v>
      </c>
      <c r="AV357" s="14" t="s">
        <v>14</v>
      </c>
      <c r="AW357" s="14" t="s">
        <v>35</v>
      </c>
      <c r="AX357" s="14" t="s">
        <v>74</v>
      </c>
      <c r="AY357" s="220" t="s">
        <v>179</v>
      </c>
    </row>
    <row r="358" spans="1:65" s="14" customFormat="1">
      <c r="B358" s="210"/>
      <c r="C358" s="211"/>
      <c r="D358" s="201" t="s">
        <v>192</v>
      </c>
      <c r="E358" s="212" t="s">
        <v>19</v>
      </c>
      <c r="F358" s="213" t="s">
        <v>1180</v>
      </c>
      <c r="G358" s="211"/>
      <c r="H358" s="214">
        <v>3.0150000000000001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192</v>
      </c>
      <c r="AU358" s="220" t="s">
        <v>189</v>
      </c>
      <c r="AV358" s="14" t="s">
        <v>14</v>
      </c>
      <c r="AW358" s="14" t="s">
        <v>35</v>
      </c>
      <c r="AX358" s="14" t="s">
        <v>74</v>
      </c>
      <c r="AY358" s="220" t="s">
        <v>179</v>
      </c>
    </row>
    <row r="359" spans="1:65" s="14" customFormat="1">
      <c r="B359" s="210"/>
      <c r="C359" s="211"/>
      <c r="D359" s="201" t="s">
        <v>192</v>
      </c>
      <c r="E359" s="212" t="s">
        <v>19</v>
      </c>
      <c r="F359" s="213" t="s">
        <v>1181</v>
      </c>
      <c r="G359" s="211"/>
      <c r="H359" s="214">
        <v>3.8860000000000001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192</v>
      </c>
      <c r="AU359" s="220" t="s">
        <v>189</v>
      </c>
      <c r="AV359" s="14" t="s">
        <v>14</v>
      </c>
      <c r="AW359" s="14" t="s">
        <v>35</v>
      </c>
      <c r="AX359" s="14" t="s">
        <v>74</v>
      </c>
      <c r="AY359" s="220" t="s">
        <v>179</v>
      </c>
    </row>
    <row r="360" spans="1:65" s="13" customFormat="1">
      <c r="B360" s="199"/>
      <c r="C360" s="200"/>
      <c r="D360" s="201" t="s">
        <v>192</v>
      </c>
      <c r="E360" s="202" t="s">
        <v>19</v>
      </c>
      <c r="F360" s="203" t="s">
        <v>1162</v>
      </c>
      <c r="G360" s="200"/>
      <c r="H360" s="202" t="s">
        <v>19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192</v>
      </c>
      <c r="AU360" s="209" t="s">
        <v>189</v>
      </c>
      <c r="AV360" s="13" t="s">
        <v>81</v>
      </c>
      <c r="AW360" s="13" t="s">
        <v>35</v>
      </c>
      <c r="AX360" s="13" t="s">
        <v>74</v>
      </c>
      <c r="AY360" s="209" t="s">
        <v>179</v>
      </c>
    </row>
    <row r="361" spans="1:65" s="14" customFormat="1">
      <c r="B361" s="210"/>
      <c r="C361" s="211"/>
      <c r="D361" s="201" t="s">
        <v>192</v>
      </c>
      <c r="E361" s="212" t="s">
        <v>19</v>
      </c>
      <c r="F361" s="213" t="s">
        <v>1182</v>
      </c>
      <c r="G361" s="211"/>
      <c r="H361" s="214">
        <v>33.908999999999999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192</v>
      </c>
      <c r="AU361" s="220" t="s">
        <v>189</v>
      </c>
      <c r="AV361" s="14" t="s">
        <v>14</v>
      </c>
      <c r="AW361" s="14" t="s">
        <v>35</v>
      </c>
      <c r="AX361" s="14" t="s">
        <v>74</v>
      </c>
      <c r="AY361" s="220" t="s">
        <v>179</v>
      </c>
    </row>
    <row r="362" spans="1:65" s="14" customFormat="1">
      <c r="B362" s="210"/>
      <c r="C362" s="211"/>
      <c r="D362" s="201" t="s">
        <v>192</v>
      </c>
      <c r="E362" s="212" t="s">
        <v>19</v>
      </c>
      <c r="F362" s="213" t="s">
        <v>1183</v>
      </c>
      <c r="G362" s="211"/>
      <c r="H362" s="214">
        <v>2.25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192</v>
      </c>
      <c r="AU362" s="220" t="s">
        <v>189</v>
      </c>
      <c r="AV362" s="14" t="s">
        <v>14</v>
      </c>
      <c r="AW362" s="14" t="s">
        <v>35</v>
      </c>
      <c r="AX362" s="14" t="s">
        <v>74</v>
      </c>
      <c r="AY362" s="220" t="s">
        <v>179</v>
      </c>
    </row>
    <row r="363" spans="1:65" s="14" customFormat="1">
      <c r="B363" s="210"/>
      <c r="C363" s="211"/>
      <c r="D363" s="201" t="s">
        <v>192</v>
      </c>
      <c r="E363" s="212" t="s">
        <v>19</v>
      </c>
      <c r="F363" s="213" t="s">
        <v>1184</v>
      </c>
      <c r="G363" s="211"/>
      <c r="H363" s="214">
        <v>6.35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192</v>
      </c>
      <c r="AU363" s="220" t="s">
        <v>189</v>
      </c>
      <c r="AV363" s="14" t="s">
        <v>14</v>
      </c>
      <c r="AW363" s="14" t="s">
        <v>35</v>
      </c>
      <c r="AX363" s="14" t="s">
        <v>74</v>
      </c>
      <c r="AY363" s="220" t="s">
        <v>179</v>
      </c>
    </row>
    <row r="364" spans="1:65" s="15" customFormat="1">
      <c r="B364" s="221"/>
      <c r="C364" s="222"/>
      <c r="D364" s="201" t="s">
        <v>192</v>
      </c>
      <c r="E364" s="223" t="s">
        <v>19</v>
      </c>
      <c r="F364" s="224" t="s">
        <v>201</v>
      </c>
      <c r="G364" s="222"/>
      <c r="H364" s="225">
        <v>74.260000000000005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192</v>
      </c>
      <c r="AU364" s="231" t="s">
        <v>189</v>
      </c>
      <c r="AV364" s="15" t="s">
        <v>188</v>
      </c>
      <c r="AW364" s="15" t="s">
        <v>35</v>
      </c>
      <c r="AX364" s="15" t="s">
        <v>81</v>
      </c>
      <c r="AY364" s="231" t="s">
        <v>179</v>
      </c>
    </row>
    <row r="365" spans="1:65" s="2" customFormat="1" ht="37.9" customHeight="1">
      <c r="A365" s="37"/>
      <c r="B365" s="38"/>
      <c r="C365" s="181" t="s">
        <v>384</v>
      </c>
      <c r="D365" s="181" t="s">
        <v>183</v>
      </c>
      <c r="E365" s="182" t="s">
        <v>1185</v>
      </c>
      <c r="F365" s="183" t="s">
        <v>1186</v>
      </c>
      <c r="G365" s="184" t="s">
        <v>186</v>
      </c>
      <c r="H365" s="185">
        <v>251.864</v>
      </c>
      <c r="I365" s="186"/>
      <c r="J365" s="187">
        <f>ROUND(I365*H365,2)</f>
        <v>0</v>
      </c>
      <c r="K365" s="183" t="s">
        <v>187</v>
      </c>
      <c r="L365" s="42"/>
      <c r="M365" s="188" t="s">
        <v>19</v>
      </c>
      <c r="N365" s="189" t="s">
        <v>45</v>
      </c>
      <c r="O365" s="67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2" t="s">
        <v>188</v>
      </c>
      <c r="AT365" s="192" t="s">
        <v>183</v>
      </c>
      <c r="AU365" s="192" t="s">
        <v>189</v>
      </c>
      <c r="AY365" s="20" t="s">
        <v>179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20" t="s">
        <v>81</v>
      </c>
      <c r="BK365" s="193">
        <f>ROUND(I365*H365,2)</f>
        <v>0</v>
      </c>
      <c r="BL365" s="20" t="s">
        <v>188</v>
      </c>
      <c r="BM365" s="192" t="s">
        <v>381</v>
      </c>
    </row>
    <row r="366" spans="1:65" s="2" customFormat="1">
      <c r="A366" s="37"/>
      <c r="B366" s="38"/>
      <c r="C366" s="39"/>
      <c r="D366" s="194" t="s">
        <v>190</v>
      </c>
      <c r="E366" s="39"/>
      <c r="F366" s="195" t="s">
        <v>1187</v>
      </c>
      <c r="G366" s="39"/>
      <c r="H366" s="39"/>
      <c r="I366" s="196"/>
      <c r="J366" s="39"/>
      <c r="K366" s="39"/>
      <c r="L366" s="42"/>
      <c r="M366" s="197"/>
      <c r="N366" s="198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190</v>
      </c>
      <c r="AU366" s="20" t="s">
        <v>189</v>
      </c>
    </row>
    <row r="367" spans="1:65" s="2" customFormat="1" ht="44.25" customHeight="1">
      <c r="A367" s="37"/>
      <c r="B367" s="38"/>
      <c r="C367" s="181" t="s">
        <v>391</v>
      </c>
      <c r="D367" s="181" t="s">
        <v>183</v>
      </c>
      <c r="E367" s="182" t="s">
        <v>1188</v>
      </c>
      <c r="F367" s="183" t="s">
        <v>1189</v>
      </c>
      <c r="G367" s="184" t="s">
        <v>269</v>
      </c>
      <c r="H367" s="185">
        <v>0.77200000000000002</v>
      </c>
      <c r="I367" s="186"/>
      <c r="J367" s="187">
        <f>ROUND(I367*H367,2)</f>
        <v>0</v>
      </c>
      <c r="K367" s="183" t="s">
        <v>187</v>
      </c>
      <c r="L367" s="42"/>
      <c r="M367" s="188" t="s">
        <v>19</v>
      </c>
      <c r="N367" s="189" t="s">
        <v>45</v>
      </c>
      <c r="O367" s="67"/>
      <c r="P367" s="190">
        <f>O367*H367</f>
        <v>0</v>
      </c>
      <c r="Q367" s="190">
        <v>1.09528</v>
      </c>
      <c r="R367" s="190">
        <f>Q367*H367</f>
        <v>0.84555616</v>
      </c>
      <c r="S367" s="190">
        <v>0</v>
      </c>
      <c r="T367" s="19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2" t="s">
        <v>188</v>
      </c>
      <c r="AT367" s="192" t="s">
        <v>183</v>
      </c>
      <c r="AU367" s="192" t="s">
        <v>189</v>
      </c>
      <c r="AY367" s="20" t="s">
        <v>179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20" t="s">
        <v>81</v>
      </c>
      <c r="BK367" s="193">
        <f>ROUND(I367*H367,2)</f>
        <v>0</v>
      </c>
      <c r="BL367" s="20" t="s">
        <v>188</v>
      </c>
      <c r="BM367" s="192" t="s">
        <v>364</v>
      </c>
    </row>
    <row r="368" spans="1:65" s="2" customFormat="1">
      <c r="A368" s="37"/>
      <c r="B368" s="38"/>
      <c r="C368" s="39"/>
      <c r="D368" s="194" t="s">
        <v>190</v>
      </c>
      <c r="E368" s="39"/>
      <c r="F368" s="195" t="s">
        <v>1190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190</v>
      </c>
      <c r="AU368" s="20" t="s">
        <v>189</v>
      </c>
    </row>
    <row r="369" spans="1:65" s="13" customFormat="1">
      <c r="B369" s="199"/>
      <c r="C369" s="200"/>
      <c r="D369" s="201" t="s">
        <v>192</v>
      </c>
      <c r="E369" s="202" t="s">
        <v>19</v>
      </c>
      <c r="F369" s="203" t="s">
        <v>1025</v>
      </c>
      <c r="G369" s="200"/>
      <c r="H369" s="202" t="s">
        <v>19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192</v>
      </c>
      <c r="AU369" s="209" t="s">
        <v>189</v>
      </c>
      <c r="AV369" s="13" t="s">
        <v>81</v>
      </c>
      <c r="AW369" s="13" t="s">
        <v>35</v>
      </c>
      <c r="AX369" s="13" t="s">
        <v>74</v>
      </c>
      <c r="AY369" s="209" t="s">
        <v>179</v>
      </c>
    </row>
    <row r="370" spans="1:65" s="13" customFormat="1">
      <c r="B370" s="199"/>
      <c r="C370" s="200"/>
      <c r="D370" s="201" t="s">
        <v>192</v>
      </c>
      <c r="E370" s="202" t="s">
        <v>19</v>
      </c>
      <c r="F370" s="203" t="s">
        <v>194</v>
      </c>
      <c r="G370" s="200"/>
      <c r="H370" s="202" t="s">
        <v>19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192</v>
      </c>
      <c r="AU370" s="209" t="s">
        <v>189</v>
      </c>
      <c r="AV370" s="13" t="s">
        <v>81</v>
      </c>
      <c r="AW370" s="13" t="s">
        <v>35</v>
      </c>
      <c r="AX370" s="13" t="s">
        <v>74</v>
      </c>
      <c r="AY370" s="209" t="s">
        <v>179</v>
      </c>
    </row>
    <row r="371" spans="1:65" s="13" customFormat="1">
      <c r="B371" s="199"/>
      <c r="C371" s="200"/>
      <c r="D371" s="201" t="s">
        <v>192</v>
      </c>
      <c r="E371" s="202" t="s">
        <v>19</v>
      </c>
      <c r="F371" s="203" t="s">
        <v>198</v>
      </c>
      <c r="G371" s="200"/>
      <c r="H371" s="202" t="s">
        <v>19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192</v>
      </c>
      <c r="AU371" s="209" t="s">
        <v>189</v>
      </c>
      <c r="AV371" s="13" t="s">
        <v>81</v>
      </c>
      <c r="AW371" s="13" t="s">
        <v>35</v>
      </c>
      <c r="AX371" s="13" t="s">
        <v>74</v>
      </c>
      <c r="AY371" s="209" t="s">
        <v>179</v>
      </c>
    </row>
    <row r="372" spans="1:65" s="13" customFormat="1">
      <c r="B372" s="199"/>
      <c r="C372" s="200"/>
      <c r="D372" s="201" t="s">
        <v>192</v>
      </c>
      <c r="E372" s="202" t="s">
        <v>19</v>
      </c>
      <c r="F372" s="203" t="s">
        <v>1191</v>
      </c>
      <c r="G372" s="200"/>
      <c r="H372" s="202" t="s">
        <v>19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192</v>
      </c>
      <c r="AU372" s="209" t="s">
        <v>189</v>
      </c>
      <c r="AV372" s="13" t="s">
        <v>81</v>
      </c>
      <c r="AW372" s="13" t="s">
        <v>35</v>
      </c>
      <c r="AX372" s="13" t="s">
        <v>74</v>
      </c>
      <c r="AY372" s="209" t="s">
        <v>179</v>
      </c>
    </row>
    <row r="373" spans="1:65" s="13" customFormat="1">
      <c r="B373" s="199"/>
      <c r="C373" s="200"/>
      <c r="D373" s="201" t="s">
        <v>192</v>
      </c>
      <c r="E373" s="202" t="s">
        <v>19</v>
      </c>
      <c r="F373" s="203" t="s">
        <v>1158</v>
      </c>
      <c r="G373" s="200"/>
      <c r="H373" s="202" t="s">
        <v>19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192</v>
      </c>
      <c r="AU373" s="209" t="s">
        <v>189</v>
      </c>
      <c r="AV373" s="13" t="s">
        <v>81</v>
      </c>
      <c r="AW373" s="13" t="s">
        <v>35</v>
      </c>
      <c r="AX373" s="13" t="s">
        <v>74</v>
      </c>
      <c r="AY373" s="209" t="s">
        <v>179</v>
      </c>
    </row>
    <row r="374" spans="1:65" s="14" customFormat="1">
      <c r="B374" s="210"/>
      <c r="C374" s="211"/>
      <c r="D374" s="201" t="s">
        <v>192</v>
      </c>
      <c r="E374" s="212" t="s">
        <v>19</v>
      </c>
      <c r="F374" s="213" t="s">
        <v>1192</v>
      </c>
      <c r="G374" s="211"/>
      <c r="H374" s="214">
        <v>0.28599999999999998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192</v>
      </c>
      <c r="AU374" s="220" t="s">
        <v>189</v>
      </c>
      <c r="AV374" s="14" t="s">
        <v>14</v>
      </c>
      <c r="AW374" s="14" t="s">
        <v>35</v>
      </c>
      <c r="AX374" s="14" t="s">
        <v>74</v>
      </c>
      <c r="AY374" s="220" t="s">
        <v>179</v>
      </c>
    </row>
    <row r="375" spans="1:65" s="13" customFormat="1">
      <c r="B375" s="199"/>
      <c r="C375" s="200"/>
      <c r="D375" s="201" t="s">
        <v>192</v>
      </c>
      <c r="E375" s="202" t="s">
        <v>19</v>
      </c>
      <c r="F375" s="203" t="s">
        <v>1162</v>
      </c>
      <c r="G375" s="200"/>
      <c r="H375" s="202" t="s">
        <v>19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192</v>
      </c>
      <c r="AU375" s="209" t="s">
        <v>189</v>
      </c>
      <c r="AV375" s="13" t="s">
        <v>81</v>
      </c>
      <c r="AW375" s="13" t="s">
        <v>35</v>
      </c>
      <c r="AX375" s="13" t="s">
        <v>74</v>
      </c>
      <c r="AY375" s="209" t="s">
        <v>179</v>
      </c>
    </row>
    <row r="376" spans="1:65" s="14" customFormat="1">
      <c r="B376" s="210"/>
      <c r="C376" s="211"/>
      <c r="D376" s="201" t="s">
        <v>192</v>
      </c>
      <c r="E376" s="212" t="s">
        <v>19</v>
      </c>
      <c r="F376" s="213" t="s">
        <v>1193</v>
      </c>
      <c r="G376" s="211"/>
      <c r="H376" s="214">
        <v>0.48599999999999999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192</v>
      </c>
      <c r="AU376" s="220" t="s">
        <v>189</v>
      </c>
      <c r="AV376" s="14" t="s">
        <v>14</v>
      </c>
      <c r="AW376" s="14" t="s">
        <v>35</v>
      </c>
      <c r="AX376" s="14" t="s">
        <v>74</v>
      </c>
      <c r="AY376" s="220" t="s">
        <v>179</v>
      </c>
    </row>
    <row r="377" spans="1:65" s="15" customFormat="1">
      <c r="B377" s="221"/>
      <c r="C377" s="222"/>
      <c r="D377" s="201" t="s">
        <v>192</v>
      </c>
      <c r="E377" s="223" t="s">
        <v>19</v>
      </c>
      <c r="F377" s="224" t="s">
        <v>201</v>
      </c>
      <c r="G377" s="222"/>
      <c r="H377" s="225">
        <v>0.77200000000000002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192</v>
      </c>
      <c r="AU377" s="231" t="s">
        <v>189</v>
      </c>
      <c r="AV377" s="15" t="s">
        <v>188</v>
      </c>
      <c r="AW377" s="15" t="s">
        <v>35</v>
      </c>
      <c r="AX377" s="15" t="s">
        <v>81</v>
      </c>
      <c r="AY377" s="231" t="s">
        <v>179</v>
      </c>
    </row>
    <row r="378" spans="1:65" s="2" customFormat="1" ht="44.25" customHeight="1">
      <c r="A378" s="37"/>
      <c r="B378" s="38"/>
      <c r="C378" s="181" t="s">
        <v>400</v>
      </c>
      <c r="D378" s="181" t="s">
        <v>183</v>
      </c>
      <c r="E378" s="182" t="s">
        <v>1194</v>
      </c>
      <c r="F378" s="183" t="s">
        <v>1195</v>
      </c>
      <c r="G378" s="184" t="s">
        <v>269</v>
      </c>
      <c r="H378" s="185">
        <v>15.275</v>
      </c>
      <c r="I378" s="186"/>
      <c r="J378" s="187">
        <f>ROUND(I378*H378,2)</f>
        <v>0</v>
      </c>
      <c r="K378" s="183" t="s">
        <v>187</v>
      </c>
      <c r="L378" s="42"/>
      <c r="M378" s="188" t="s">
        <v>19</v>
      </c>
      <c r="N378" s="189" t="s">
        <v>45</v>
      </c>
      <c r="O378" s="67"/>
      <c r="P378" s="190">
        <f>O378*H378</f>
        <v>0</v>
      </c>
      <c r="Q378" s="190">
        <v>1.0556000000000001</v>
      </c>
      <c r="R378" s="190">
        <f>Q378*H378</f>
        <v>16.124290000000002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188</v>
      </c>
      <c r="AT378" s="192" t="s">
        <v>183</v>
      </c>
      <c r="AU378" s="192" t="s">
        <v>189</v>
      </c>
      <c r="AY378" s="20" t="s">
        <v>179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81</v>
      </c>
      <c r="BK378" s="193">
        <f>ROUND(I378*H378,2)</f>
        <v>0</v>
      </c>
      <c r="BL378" s="20" t="s">
        <v>188</v>
      </c>
      <c r="BM378" s="192" t="s">
        <v>387</v>
      </c>
    </row>
    <row r="379" spans="1:65" s="2" customFormat="1">
      <c r="A379" s="37"/>
      <c r="B379" s="38"/>
      <c r="C379" s="39"/>
      <c r="D379" s="194" t="s">
        <v>190</v>
      </c>
      <c r="E379" s="39"/>
      <c r="F379" s="195" t="s">
        <v>1196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190</v>
      </c>
      <c r="AU379" s="20" t="s">
        <v>189</v>
      </c>
    </row>
    <row r="380" spans="1:65" s="13" customFormat="1">
      <c r="B380" s="199"/>
      <c r="C380" s="200"/>
      <c r="D380" s="201" t="s">
        <v>192</v>
      </c>
      <c r="E380" s="202" t="s">
        <v>19</v>
      </c>
      <c r="F380" s="203" t="s">
        <v>1025</v>
      </c>
      <c r="G380" s="200"/>
      <c r="H380" s="202" t="s">
        <v>19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192</v>
      </c>
      <c r="AU380" s="209" t="s">
        <v>189</v>
      </c>
      <c r="AV380" s="13" t="s">
        <v>81</v>
      </c>
      <c r="AW380" s="13" t="s">
        <v>35</v>
      </c>
      <c r="AX380" s="13" t="s">
        <v>74</v>
      </c>
      <c r="AY380" s="209" t="s">
        <v>179</v>
      </c>
    </row>
    <row r="381" spans="1:65" s="13" customFormat="1">
      <c r="B381" s="199"/>
      <c r="C381" s="200"/>
      <c r="D381" s="201" t="s">
        <v>192</v>
      </c>
      <c r="E381" s="202" t="s">
        <v>19</v>
      </c>
      <c r="F381" s="203" t="s">
        <v>194</v>
      </c>
      <c r="G381" s="200"/>
      <c r="H381" s="202" t="s">
        <v>19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192</v>
      </c>
      <c r="AU381" s="209" t="s">
        <v>189</v>
      </c>
      <c r="AV381" s="13" t="s">
        <v>81</v>
      </c>
      <c r="AW381" s="13" t="s">
        <v>35</v>
      </c>
      <c r="AX381" s="13" t="s">
        <v>74</v>
      </c>
      <c r="AY381" s="209" t="s">
        <v>179</v>
      </c>
    </row>
    <row r="382" spans="1:65" s="13" customFormat="1">
      <c r="B382" s="199"/>
      <c r="C382" s="200"/>
      <c r="D382" s="201" t="s">
        <v>192</v>
      </c>
      <c r="E382" s="202" t="s">
        <v>19</v>
      </c>
      <c r="F382" s="203" t="s">
        <v>198</v>
      </c>
      <c r="G382" s="200"/>
      <c r="H382" s="202" t="s">
        <v>19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192</v>
      </c>
      <c r="AU382" s="209" t="s">
        <v>189</v>
      </c>
      <c r="AV382" s="13" t="s">
        <v>81</v>
      </c>
      <c r="AW382" s="13" t="s">
        <v>35</v>
      </c>
      <c r="AX382" s="13" t="s">
        <v>74</v>
      </c>
      <c r="AY382" s="209" t="s">
        <v>179</v>
      </c>
    </row>
    <row r="383" spans="1:65" s="13" customFormat="1">
      <c r="B383" s="199"/>
      <c r="C383" s="200"/>
      <c r="D383" s="201" t="s">
        <v>192</v>
      </c>
      <c r="E383" s="202" t="s">
        <v>19</v>
      </c>
      <c r="F383" s="203" t="s">
        <v>1169</v>
      </c>
      <c r="G383" s="200"/>
      <c r="H383" s="202" t="s">
        <v>19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192</v>
      </c>
      <c r="AU383" s="209" t="s">
        <v>189</v>
      </c>
      <c r="AV383" s="13" t="s">
        <v>81</v>
      </c>
      <c r="AW383" s="13" t="s">
        <v>35</v>
      </c>
      <c r="AX383" s="13" t="s">
        <v>74</v>
      </c>
      <c r="AY383" s="209" t="s">
        <v>179</v>
      </c>
    </row>
    <row r="384" spans="1:65" s="13" customFormat="1">
      <c r="B384" s="199"/>
      <c r="C384" s="200"/>
      <c r="D384" s="201" t="s">
        <v>192</v>
      </c>
      <c r="E384" s="202" t="s">
        <v>19</v>
      </c>
      <c r="F384" s="203" t="s">
        <v>1158</v>
      </c>
      <c r="G384" s="200"/>
      <c r="H384" s="202" t="s">
        <v>19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192</v>
      </c>
      <c r="AU384" s="209" t="s">
        <v>189</v>
      </c>
      <c r="AV384" s="13" t="s">
        <v>81</v>
      </c>
      <c r="AW384" s="13" t="s">
        <v>35</v>
      </c>
      <c r="AX384" s="13" t="s">
        <v>74</v>
      </c>
      <c r="AY384" s="209" t="s">
        <v>179</v>
      </c>
    </row>
    <row r="385" spans="1:65" s="14" customFormat="1">
      <c r="B385" s="210"/>
      <c r="C385" s="211"/>
      <c r="D385" s="201" t="s">
        <v>192</v>
      </c>
      <c r="E385" s="212" t="s">
        <v>19</v>
      </c>
      <c r="F385" s="213" t="s">
        <v>1197</v>
      </c>
      <c r="G385" s="211"/>
      <c r="H385" s="214">
        <v>2.863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192</v>
      </c>
      <c r="AU385" s="220" t="s">
        <v>189</v>
      </c>
      <c r="AV385" s="14" t="s">
        <v>14</v>
      </c>
      <c r="AW385" s="14" t="s">
        <v>35</v>
      </c>
      <c r="AX385" s="14" t="s">
        <v>74</v>
      </c>
      <c r="AY385" s="220" t="s">
        <v>179</v>
      </c>
    </row>
    <row r="386" spans="1:65" s="14" customFormat="1">
      <c r="B386" s="210"/>
      <c r="C386" s="211"/>
      <c r="D386" s="201" t="s">
        <v>192</v>
      </c>
      <c r="E386" s="212" t="s">
        <v>19</v>
      </c>
      <c r="F386" s="213" t="s">
        <v>1198</v>
      </c>
      <c r="G386" s="211"/>
      <c r="H386" s="214">
        <v>3.4079999999999999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192</v>
      </c>
      <c r="AU386" s="220" t="s">
        <v>189</v>
      </c>
      <c r="AV386" s="14" t="s">
        <v>14</v>
      </c>
      <c r="AW386" s="14" t="s">
        <v>35</v>
      </c>
      <c r="AX386" s="14" t="s">
        <v>74</v>
      </c>
      <c r="AY386" s="220" t="s">
        <v>179</v>
      </c>
    </row>
    <row r="387" spans="1:65" s="13" customFormat="1">
      <c r="B387" s="199"/>
      <c r="C387" s="200"/>
      <c r="D387" s="201" t="s">
        <v>192</v>
      </c>
      <c r="E387" s="202" t="s">
        <v>19</v>
      </c>
      <c r="F387" s="203" t="s">
        <v>1162</v>
      </c>
      <c r="G387" s="200"/>
      <c r="H387" s="202" t="s">
        <v>19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192</v>
      </c>
      <c r="AU387" s="209" t="s">
        <v>189</v>
      </c>
      <c r="AV387" s="13" t="s">
        <v>81</v>
      </c>
      <c r="AW387" s="13" t="s">
        <v>35</v>
      </c>
      <c r="AX387" s="13" t="s">
        <v>74</v>
      </c>
      <c r="AY387" s="209" t="s">
        <v>179</v>
      </c>
    </row>
    <row r="388" spans="1:65" s="14" customFormat="1">
      <c r="B388" s="210"/>
      <c r="C388" s="211"/>
      <c r="D388" s="201" t="s">
        <v>192</v>
      </c>
      <c r="E388" s="212" t="s">
        <v>19</v>
      </c>
      <c r="F388" s="213" t="s">
        <v>1199</v>
      </c>
      <c r="G388" s="211"/>
      <c r="H388" s="214">
        <v>4.7320000000000002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192</v>
      </c>
      <c r="AU388" s="220" t="s">
        <v>189</v>
      </c>
      <c r="AV388" s="14" t="s">
        <v>14</v>
      </c>
      <c r="AW388" s="14" t="s">
        <v>35</v>
      </c>
      <c r="AX388" s="14" t="s">
        <v>74</v>
      </c>
      <c r="AY388" s="220" t="s">
        <v>179</v>
      </c>
    </row>
    <row r="389" spans="1:65" s="14" customFormat="1">
      <c r="B389" s="210"/>
      <c r="C389" s="211"/>
      <c r="D389" s="201" t="s">
        <v>192</v>
      </c>
      <c r="E389" s="212" t="s">
        <v>19</v>
      </c>
      <c r="F389" s="213" t="s">
        <v>1200</v>
      </c>
      <c r="G389" s="211"/>
      <c r="H389" s="214">
        <v>4.2720000000000002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192</v>
      </c>
      <c r="AU389" s="220" t="s">
        <v>189</v>
      </c>
      <c r="AV389" s="14" t="s">
        <v>14</v>
      </c>
      <c r="AW389" s="14" t="s">
        <v>35</v>
      </c>
      <c r="AX389" s="14" t="s">
        <v>74</v>
      </c>
      <c r="AY389" s="220" t="s">
        <v>179</v>
      </c>
    </row>
    <row r="390" spans="1:65" s="15" customFormat="1">
      <c r="B390" s="221"/>
      <c r="C390" s="222"/>
      <c r="D390" s="201" t="s">
        <v>192</v>
      </c>
      <c r="E390" s="223" t="s">
        <v>19</v>
      </c>
      <c r="F390" s="224" t="s">
        <v>201</v>
      </c>
      <c r="G390" s="222"/>
      <c r="H390" s="225">
        <v>15.275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192</v>
      </c>
      <c r="AU390" s="231" t="s">
        <v>189</v>
      </c>
      <c r="AV390" s="15" t="s">
        <v>188</v>
      </c>
      <c r="AW390" s="15" t="s">
        <v>35</v>
      </c>
      <c r="AX390" s="15" t="s">
        <v>81</v>
      </c>
      <c r="AY390" s="231" t="s">
        <v>179</v>
      </c>
    </row>
    <row r="391" spans="1:65" s="2" customFormat="1" ht="24.2" customHeight="1">
      <c r="A391" s="37"/>
      <c r="B391" s="38"/>
      <c r="C391" s="181" t="s">
        <v>407</v>
      </c>
      <c r="D391" s="181" t="s">
        <v>183</v>
      </c>
      <c r="E391" s="182" t="s">
        <v>1201</v>
      </c>
      <c r="F391" s="183" t="s">
        <v>1202</v>
      </c>
      <c r="G391" s="184" t="s">
        <v>216</v>
      </c>
      <c r="H391" s="185">
        <v>61.5</v>
      </c>
      <c r="I391" s="186"/>
      <c r="J391" s="187">
        <f>ROUND(I391*H391,2)</f>
        <v>0</v>
      </c>
      <c r="K391" s="183" t="s">
        <v>187</v>
      </c>
      <c r="L391" s="42"/>
      <c r="M391" s="188" t="s">
        <v>19</v>
      </c>
      <c r="N391" s="189" t="s">
        <v>45</v>
      </c>
      <c r="O391" s="67"/>
      <c r="P391" s="190">
        <f>O391*H391</f>
        <v>0</v>
      </c>
      <c r="Q391" s="190">
        <v>2.3115399999999999</v>
      </c>
      <c r="R391" s="190">
        <f>Q391*H391</f>
        <v>142.15970999999999</v>
      </c>
      <c r="S391" s="190">
        <v>0</v>
      </c>
      <c r="T391" s="19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2" t="s">
        <v>188</v>
      </c>
      <c r="AT391" s="192" t="s">
        <v>183</v>
      </c>
      <c r="AU391" s="192" t="s">
        <v>189</v>
      </c>
      <c r="AY391" s="20" t="s">
        <v>179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0" t="s">
        <v>81</v>
      </c>
      <c r="BK391" s="193">
        <f>ROUND(I391*H391,2)</f>
        <v>0</v>
      </c>
      <c r="BL391" s="20" t="s">
        <v>188</v>
      </c>
      <c r="BM391" s="192" t="s">
        <v>394</v>
      </c>
    </row>
    <row r="392" spans="1:65" s="2" customFormat="1">
      <c r="A392" s="37"/>
      <c r="B392" s="38"/>
      <c r="C392" s="39"/>
      <c r="D392" s="194" t="s">
        <v>190</v>
      </c>
      <c r="E392" s="39"/>
      <c r="F392" s="195" t="s">
        <v>1203</v>
      </c>
      <c r="G392" s="39"/>
      <c r="H392" s="39"/>
      <c r="I392" s="196"/>
      <c r="J392" s="39"/>
      <c r="K392" s="39"/>
      <c r="L392" s="42"/>
      <c r="M392" s="197"/>
      <c r="N392" s="198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190</v>
      </c>
      <c r="AU392" s="20" t="s">
        <v>189</v>
      </c>
    </row>
    <row r="393" spans="1:65" s="13" customFormat="1">
      <c r="B393" s="199"/>
      <c r="C393" s="200"/>
      <c r="D393" s="201" t="s">
        <v>192</v>
      </c>
      <c r="E393" s="202" t="s">
        <v>19</v>
      </c>
      <c r="F393" s="203" t="s">
        <v>1025</v>
      </c>
      <c r="G393" s="200"/>
      <c r="H393" s="202" t="s">
        <v>19</v>
      </c>
      <c r="I393" s="204"/>
      <c r="J393" s="200"/>
      <c r="K393" s="200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192</v>
      </c>
      <c r="AU393" s="209" t="s">
        <v>189</v>
      </c>
      <c r="AV393" s="13" t="s">
        <v>81</v>
      </c>
      <c r="AW393" s="13" t="s">
        <v>35</v>
      </c>
      <c r="AX393" s="13" t="s">
        <v>74</v>
      </c>
      <c r="AY393" s="209" t="s">
        <v>179</v>
      </c>
    </row>
    <row r="394" spans="1:65" s="13" customFormat="1">
      <c r="B394" s="199"/>
      <c r="C394" s="200"/>
      <c r="D394" s="201" t="s">
        <v>192</v>
      </c>
      <c r="E394" s="202" t="s">
        <v>19</v>
      </c>
      <c r="F394" s="203" t="s">
        <v>194</v>
      </c>
      <c r="G394" s="200"/>
      <c r="H394" s="202" t="s">
        <v>19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192</v>
      </c>
      <c r="AU394" s="209" t="s">
        <v>189</v>
      </c>
      <c r="AV394" s="13" t="s">
        <v>81</v>
      </c>
      <c r="AW394" s="13" t="s">
        <v>35</v>
      </c>
      <c r="AX394" s="13" t="s">
        <v>74</v>
      </c>
      <c r="AY394" s="209" t="s">
        <v>179</v>
      </c>
    </row>
    <row r="395" spans="1:65" s="13" customFormat="1">
      <c r="B395" s="199"/>
      <c r="C395" s="200"/>
      <c r="D395" s="201" t="s">
        <v>192</v>
      </c>
      <c r="E395" s="202" t="s">
        <v>19</v>
      </c>
      <c r="F395" s="203" t="s">
        <v>198</v>
      </c>
      <c r="G395" s="200"/>
      <c r="H395" s="202" t="s">
        <v>19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192</v>
      </c>
      <c r="AU395" s="209" t="s">
        <v>189</v>
      </c>
      <c r="AV395" s="13" t="s">
        <v>81</v>
      </c>
      <c r="AW395" s="13" t="s">
        <v>35</v>
      </c>
      <c r="AX395" s="13" t="s">
        <v>74</v>
      </c>
      <c r="AY395" s="209" t="s">
        <v>179</v>
      </c>
    </row>
    <row r="396" spans="1:65" s="13" customFormat="1">
      <c r="B396" s="199"/>
      <c r="C396" s="200"/>
      <c r="D396" s="201" t="s">
        <v>192</v>
      </c>
      <c r="E396" s="202" t="s">
        <v>19</v>
      </c>
      <c r="F396" s="203" t="s">
        <v>1204</v>
      </c>
      <c r="G396" s="200"/>
      <c r="H396" s="202" t="s">
        <v>19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192</v>
      </c>
      <c r="AU396" s="209" t="s">
        <v>189</v>
      </c>
      <c r="AV396" s="13" t="s">
        <v>81</v>
      </c>
      <c r="AW396" s="13" t="s">
        <v>35</v>
      </c>
      <c r="AX396" s="13" t="s">
        <v>74</v>
      </c>
      <c r="AY396" s="209" t="s">
        <v>179</v>
      </c>
    </row>
    <row r="397" spans="1:65" s="14" customFormat="1">
      <c r="B397" s="210"/>
      <c r="C397" s="211"/>
      <c r="D397" s="201" t="s">
        <v>192</v>
      </c>
      <c r="E397" s="212" t="s">
        <v>19</v>
      </c>
      <c r="F397" s="213" t="s">
        <v>1205</v>
      </c>
      <c r="G397" s="211"/>
      <c r="H397" s="214">
        <v>58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192</v>
      </c>
      <c r="AU397" s="220" t="s">
        <v>189</v>
      </c>
      <c r="AV397" s="14" t="s">
        <v>14</v>
      </c>
      <c r="AW397" s="14" t="s">
        <v>35</v>
      </c>
      <c r="AX397" s="14" t="s">
        <v>74</v>
      </c>
      <c r="AY397" s="220" t="s">
        <v>179</v>
      </c>
    </row>
    <row r="398" spans="1:65" s="14" customFormat="1">
      <c r="B398" s="210"/>
      <c r="C398" s="211"/>
      <c r="D398" s="201" t="s">
        <v>192</v>
      </c>
      <c r="E398" s="212" t="s">
        <v>19</v>
      </c>
      <c r="F398" s="213" t="s">
        <v>1206</v>
      </c>
      <c r="G398" s="211"/>
      <c r="H398" s="214">
        <v>1.5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192</v>
      </c>
      <c r="AU398" s="220" t="s">
        <v>189</v>
      </c>
      <c r="AV398" s="14" t="s">
        <v>14</v>
      </c>
      <c r="AW398" s="14" t="s">
        <v>35</v>
      </c>
      <c r="AX398" s="14" t="s">
        <v>74</v>
      </c>
      <c r="AY398" s="220" t="s">
        <v>179</v>
      </c>
    </row>
    <row r="399" spans="1:65" s="14" customFormat="1">
      <c r="B399" s="210"/>
      <c r="C399" s="211"/>
      <c r="D399" s="201" t="s">
        <v>192</v>
      </c>
      <c r="E399" s="212" t="s">
        <v>19</v>
      </c>
      <c r="F399" s="213" t="s">
        <v>1207</v>
      </c>
      <c r="G399" s="211"/>
      <c r="H399" s="214">
        <v>2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192</v>
      </c>
      <c r="AU399" s="220" t="s">
        <v>189</v>
      </c>
      <c r="AV399" s="14" t="s">
        <v>14</v>
      </c>
      <c r="AW399" s="14" t="s">
        <v>35</v>
      </c>
      <c r="AX399" s="14" t="s">
        <v>74</v>
      </c>
      <c r="AY399" s="220" t="s">
        <v>179</v>
      </c>
    </row>
    <row r="400" spans="1:65" s="15" customFormat="1">
      <c r="B400" s="221"/>
      <c r="C400" s="222"/>
      <c r="D400" s="201" t="s">
        <v>192</v>
      </c>
      <c r="E400" s="223" t="s">
        <v>19</v>
      </c>
      <c r="F400" s="224" t="s">
        <v>201</v>
      </c>
      <c r="G400" s="222"/>
      <c r="H400" s="225">
        <v>61.5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189</v>
      </c>
      <c r="AV400" s="15" t="s">
        <v>188</v>
      </c>
      <c r="AW400" s="15" t="s">
        <v>35</v>
      </c>
      <c r="AX400" s="15" t="s">
        <v>81</v>
      </c>
      <c r="AY400" s="231" t="s">
        <v>179</v>
      </c>
    </row>
    <row r="401" spans="1:65" s="12" customFormat="1" ht="20.85" customHeight="1">
      <c r="B401" s="165"/>
      <c r="C401" s="166"/>
      <c r="D401" s="167" t="s">
        <v>73</v>
      </c>
      <c r="E401" s="179" t="s">
        <v>407</v>
      </c>
      <c r="F401" s="179" t="s">
        <v>570</v>
      </c>
      <c r="G401" s="166"/>
      <c r="H401" s="166"/>
      <c r="I401" s="169"/>
      <c r="J401" s="180">
        <f>BK401</f>
        <v>0</v>
      </c>
      <c r="K401" s="166"/>
      <c r="L401" s="171"/>
      <c r="M401" s="172"/>
      <c r="N401" s="173"/>
      <c r="O401" s="173"/>
      <c r="P401" s="174">
        <f>SUM(P402:P417)</f>
        <v>0</v>
      </c>
      <c r="Q401" s="173"/>
      <c r="R401" s="174">
        <f>SUM(R402:R417)</f>
        <v>25.850970949999994</v>
      </c>
      <c r="S401" s="173"/>
      <c r="T401" s="175">
        <f>SUM(T402:T417)</f>
        <v>0</v>
      </c>
      <c r="AR401" s="176" t="s">
        <v>81</v>
      </c>
      <c r="AT401" s="177" t="s">
        <v>73</v>
      </c>
      <c r="AU401" s="177" t="s">
        <v>14</v>
      </c>
      <c r="AY401" s="176" t="s">
        <v>179</v>
      </c>
      <c r="BK401" s="178">
        <f>SUM(BK402:BK417)</f>
        <v>0</v>
      </c>
    </row>
    <row r="402" spans="1:65" s="2" customFormat="1" ht="16.5" customHeight="1">
      <c r="A402" s="37"/>
      <c r="B402" s="38"/>
      <c r="C402" s="181" t="s">
        <v>412</v>
      </c>
      <c r="D402" s="181" t="s">
        <v>183</v>
      </c>
      <c r="E402" s="182" t="s">
        <v>1208</v>
      </c>
      <c r="F402" s="183" t="s">
        <v>1209</v>
      </c>
      <c r="G402" s="184" t="s">
        <v>216</v>
      </c>
      <c r="H402" s="185">
        <v>9.6999999999999993</v>
      </c>
      <c r="I402" s="186"/>
      <c r="J402" s="187">
        <f>ROUND(I402*H402,2)</f>
        <v>0</v>
      </c>
      <c r="K402" s="183" t="s">
        <v>187</v>
      </c>
      <c r="L402" s="42"/>
      <c r="M402" s="188" t="s">
        <v>19</v>
      </c>
      <c r="N402" s="189" t="s">
        <v>45</v>
      </c>
      <c r="O402" s="67"/>
      <c r="P402" s="190">
        <f>O402*H402</f>
        <v>0</v>
      </c>
      <c r="Q402" s="190">
        <v>2.5020899999999999</v>
      </c>
      <c r="R402" s="190">
        <f>Q402*H402</f>
        <v>24.270272999999996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188</v>
      </c>
      <c r="AT402" s="192" t="s">
        <v>183</v>
      </c>
      <c r="AU402" s="192" t="s">
        <v>189</v>
      </c>
      <c r="AY402" s="20" t="s">
        <v>179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81</v>
      </c>
      <c r="BK402" s="193">
        <f>ROUND(I402*H402,2)</f>
        <v>0</v>
      </c>
      <c r="BL402" s="20" t="s">
        <v>188</v>
      </c>
      <c r="BM402" s="192" t="s">
        <v>403</v>
      </c>
    </row>
    <row r="403" spans="1:65" s="2" customFormat="1">
      <c r="A403" s="37"/>
      <c r="B403" s="38"/>
      <c r="C403" s="39"/>
      <c r="D403" s="194" t="s">
        <v>190</v>
      </c>
      <c r="E403" s="39"/>
      <c r="F403" s="195" t="s">
        <v>1210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190</v>
      </c>
      <c r="AU403" s="20" t="s">
        <v>189</v>
      </c>
    </row>
    <row r="404" spans="1:65" s="13" customFormat="1">
      <c r="B404" s="199"/>
      <c r="C404" s="200"/>
      <c r="D404" s="201" t="s">
        <v>192</v>
      </c>
      <c r="E404" s="202" t="s">
        <v>19</v>
      </c>
      <c r="F404" s="203" t="s">
        <v>1096</v>
      </c>
      <c r="G404" s="200"/>
      <c r="H404" s="202" t="s">
        <v>19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192</v>
      </c>
      <c r="AU404" s="209" t="s">
        <v>189</v>
      </c>
      <c r="AV404" s="13" t="s">
        <v>81</v>
      </c>
      <c r="AW404" s="13" t="s">
        <v>35</v>
      </c>
      <c r="AX404" s="13" t="s">
        <v>74</v>
      </c>
      <c r="AY404" s="209" t="s">
        <v>179</v>
      </c>
    </row>
    <row r="405" spans="1:65" s="14" customFormat="1">
      <c r="B405" s="210"/>
      <c r="C405" s="211"/>
      <c r="D405" s="201" t="s">
        <v>192</v>
      </c>
      <c r="E405" s="212" t="s">
        <v>19</v>
      </c>
      <c r="F405" s="213" t="s">
        <v>1211</v>
      </c>
      <c r="G405" s="211"/>
      <c r="H405" s="214">
        <v>9.6999999999999993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192</v>
      </c>
      <c r="AU405" s="220" t="s">
        <v>189</v>
      </c>
      <c r="AV405" s="14" t="s">
        <v>14</v>
      </c>
      <c r="AW405" s="14" t="s">
        <v>35</v>
      </c>
      <c r="AX405" s="14" t="s">
        <v>74</v>
      </c>
      <c r="AY405" s="220" t="s">
        <v>179</v>
      </c>
    </row>
    <row r="406" spans="1:65" s="15" customFormat="1">
      <c r="B406" s="221"/>
      <c r="C406" s="222"/>
      <c r="D406" s="201" t="s">
        <v>192</v>
      </c>
      <c r="E406" s="223" t="s">
        <v>19</v>
      </c>
      <c r="F406" s="224" t="s">
        <v>201</v>
      </c>
      <c r="G406" s="222"/>
      <c r="H406" s="225">
        <v>9.6999999999999993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192</v>
      </c>
      <c r="AU406" s="231" t="s">
        <v>189</v>
      </c>
      <c r="AV406" s="15" t="s">
        <v>188</v>
      </c>
      <c r="AW406" s="15" t="s">
        <v>35</v>
      </c>
      <c r="AX406" s="15" t="s">
        <v>81</v>
      </c>
      <c r="AY406" s="231" t="s">
        <v>179</v>
      </c>
    </row>
    <row r="407" spans="1:65" s="2" customFormat="1" ht="21.75" customHeight="1">
      <c r="A407" s="37"/>
      <c r="B407" s="38"/>
      <c r="C407" s="181" t="s">
        <v>417</v>
      </c>
      <c r="D407" s="181" t="s">
        <v>183</v>
      </c>
      <c r="E407" s="182" t="s">
        <v>1212</v>
      </c>
      <c r="F407" s="183" t="s">
        <v>1213</v>
      </c>
      <c r="G407" s="184" t="s">
        <v>186</v>
      </c>
      <c r="H407" s="185">
        <v>32.404000000000003</v>
      </c>
      <c r="I407" s="186"/>
      <c r="J407" s="187">
        <f>ROUND(I407*H407,2)</f>
        <v>0</v>
      </c>
      <c r="K407" s="183" t="s">
        <v>187</v>
      </c>
      <c r="L407" s="42"/>
      <c r="M407" s="188" t="s">
        <v>19</v>
      </c>
      <c r="N407" s="189" t="s">
        <v>45</v>
      </c>
      <c r="O407" s="67"/>
      <c r="P407" s="190">
        <f>O407*H407</f>
        <v>0</v>
      </c>
      <c r="Q407" s="190">
        <v>1.66E-3</v>
      </c>
      <c r="R407" s="190">
        <f>Q407*H407</f>
        <v>5.3790640000000008E-2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188</v>
      </c>
      <c r="AT407" s="192" t="s">
        <v>183</v>
      </c>
      <c r="AU407" s="192" t="s">
        <v>189</v>
      </c>
      <c r="AY407" s="20" t="s">
        <v>179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81</v>
      </c>
      <c r="BK407" s="193">
        <f>ROUND(I407*H407,2)</f>
        <v>0</v>
      </c>
      <c r="BL407" s="20" t="s">
        <v>188</v>
      </c>
      <c r="BM407" s="192" t="s">
        <v>410</v>
      </c>
    </row>
    <row r="408" spans="1:65" s="2" customFormat="1">
      <c r="A408" s="37"/>
      <c r="B408" s="38"/>
      <c r="C408" s="39"/>
      <c r="D408" s="194" t="s">
        <v>190</v>
      </c>
      <c r="E408" s="39"/>
      <c r="F408" s="195" t="s">
        <v>1214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190</v>
      </c>
      <c r="AU408" s="20" t="s">
        <v>189</v>
      </c>
    </row>
    <row r="409" spans="1:65" s="14" customFormat="1">
      <c r="B409" s="210"/>
      <c r="C409" s="211"/>
      <c r="D409" s="201" t="s">
        <v>192</v>
      </c>
      <c r="E409" s="212" t="s">
        <v>19</v>
      </c>
      <c r="F409" s="213" t="s">
        <v>1215</v>
      </c>
      <c r="G409" s="211"/>
      <c r="H409" s="214">
        <v>32.404000000000003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192</v>
      </c>
      <c r="AU409" s="220" t="s">
        <v>189</v>
      </c>
      <c r="AV409" s="14" t="s">
        <v>14</v>
      </c>
      <c r="AW409" s="14" t="s">
        <v>35</v>
      </c>
      <c r="AX409" s="14" t="s">
        <v>74</v>
      </c>
      <c r="AY409" s="220" t="s">
        <v>179</v>
      </c>
    </row>
    <row r="410" spans="1:65" s="15" customFormat="1">
      <c r="B410" s="221"/>
      <c r="C410" s="222"/>
      <c r="D410" s="201" t="s">
        <v>192</v>
      </c>
      <c r="E410" s="223" t="s">
        <v>19</v>
      </c>
      <c r="F410" s="224" t="s">
        <v>201</v>
      </c>
      <c r="G410" s="222"/>
      <c r="H410" s="225">
        <v>32.404000000000003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189</v>
      </c>
      <c r="AV410" s="15" t="s">
        <v>188</v>
      </c>
      <c r="AW410" s="15" t="s">
        <v>35</v>
      </c>
      <c r="AX410" s="15" t="s">
        <v>81</v>
      </c>
      <c r="AY410" s="231" t="s">
        <v>179</v>
      </c>
    </row>
    <row r="411" spans="1:65" s="2" customFormat="1" ht="16.5" customHeight="1">
      <c r="A411" s="37"/>
      <c r="B411" s="38"/>
      <c r="C411" s="181" t="s">
        <v>423</v>
      </c>
      <c r="D411" s="181" t="s">
        <v>183</v>
      </c>
      <c r="E411" s="182" t="s">
        <v>1216</v>
      </c>
      <c r="F411" s="183" t="s">
        <v>1217</v>
      </c>
      <c r="G411" s="184" t="s">
        <v>186</v>
      </c>
      <c r="H411" s="185">
        <v>32.404000000000003</v>
      </c>
      <c r="I411" s="186"/>
      <c r="J411" s="187">
        <f>ROUND(I411*H411,2)</f>
        <v>0</v>
      </c>
      <c r="K411" s="183" t="s">
        <v>187</v>
      </c>
      <c r="L411" s="42"/>
      <c r="M411" s="188" t="s">
        <v>19</v>
      </c>
      <c r="N411" s="189" t="s">
        <v>45</v>
      </c>
      <c r="O411" s="67"/>
      <c r="P411" s="190">
        <f>O411*H411</f>
        <v>0</v>
      </c>
      <c r="Q411" s="190">
        <v>4.0000000000000003E-5</v>
      </c>
      <c r="R411" s="190">
        <f>Q411*H411</f>
        <v>1.2961600000000002E-3</v>
      </c>
      <c r="S411" s="190">
        <v>0</v>
      </c>
      <c r="T411" s="19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188</v>
      </c>
      <c r="AT411" s="192" t="s">
        <v>183</v>
      </c>
      <c r="AU411" s="192" t="s">
        <v>189</v>
      </c>
      <c r="AY411" s="20" t="s">
        <v>179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81</v>
      </c>
      <c r="BK411" s="193">
        <f>ROUND(I411*H411,2)</f>
        <v>0</v>
      </c>
      <c r="BL411" s="20" t="s">
        <v>188</v>
      </c>
      <c r="BM411" s="192" t="s">
        <v>415</v>
      </c>
    </row>
    <row r="412" spans="1:65" s="2" customFormat="1">
      <c r="A412" s="37"/>
      <c r="B412" s="38"/>
      <c r="C412" s="39"/>
      <c r="D412" s="194" t="s">
        <v>190</v>
      </c>
      <c r="E412" s="39"/>
      <c r="F412" s="195" t="s">
        <v>1218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190</v>
      </c>
      <c r="AU412" s="20" t="s">
        <v>189</v>
      </c>
    </row>
    <row r="413" spans="1:65" s="2" customFormat="1" ht="24.2" customHeight="1">
      <c r="A413" s="37"/>
      <c r="B413" s="38"/>
      <c r="C413" s="181" t="s">
        <v>428</v>
      </c>
      <c r="D413" s="181" t="s">
        <v>183</v>
      </c>
      <c r="E413" s="182" t="s">
        <v>1219</v>
      </c>
      <c r="F413" s="183" t="s">
        <v>1220</v>
      </c>
      <c r="G413" s="184" t="s">
        <v>269</v>
      </c>
      <c r="H413" s="185">
        <v>1.4550000000000001</v>
      </c>
      <c r="I413" s="186"/>
      <c r="J413" s="187">
        <f>ROUND(I413*H413,2)</f>
        <v>0</v>
      </c>
      <c r="K413" s="183" t="s">
        <v>187</v>
      </c>
      <c r="L413" s="42"/>
      <c r="M413" s="188" t="s">
        <v>19</v>
      </c>
      <c r="N413" s="189" t="s">
        <v>45</v>
      </c>
      <c r="O413" s="67"/>
      <c r="P413" s="190">
        <f>O413*H413</f>
        <v>0</v>
      </c>
      <c r="Q413" s="190">
        <v>1.04853</v>
      </c>
      <c r="R413" s="190">
        <f>Q413*H413</f>
        <v>1.52561115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188</v>
      </c>
      <c r="AT413" s="192" t="s">
        <v>183</v>
      </c>
      <c r="AU413" s="192" t="s">
        <v>189</v>
      </c>
      <c r="AY413" s="20" t="s">
        <v>179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81</v>
      </c>
      <c r="BK413" s="193">
        <f>ROUND(I413*H413,2)</f>
        <v>0</v>
      </c>
      <c r="BL413" s="20" t="s">
        <v>188</v>
      </c>
      <c r="BM413" s="192" t="s">
        <v>420</v>
      </c>
    </row>
    <row r="414" spans="1:65" s="2" customFormat="1">
      <c r="A414" s="37"/>
      <c r="B414" s="38"/>
      <c r="C414" s="39"/>
      <c r="D414" s="194" t="s">
        <v>190</v>
      </c>
      <c r="E414" s="39"/>
      <c r="F414" s="195" t="s">
        <v>1221</v>
      </c>
      <c r="G414" s="39"/>
      <c r="H414" s="39"/>
      <c r="I414" s="196"/>
      <c r="J414" s="39"/>
      <c r="K414" s="39"/>
      <c r="L414" s="42"/>
      <c r="M414" s="197"/>
      <c r="N414" s="198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190</v>
      </c>
      <c r="AU414" s="20" t="s">
        <v>189</v>
      </c>
    </row>
    <row r="415" spans="1:65" s="13" customFormat="1">
      <c r="B415" s="199"/>
      <c r="C415" s="200"/>
      <c r="D415" s="201" t="s">
        <v>192</v>
      </c>
      <c r="E415" s="202" t="s">
        <v>19</v>
      </c>
      <c r="F415" s="203" t="s">
        <v>1096</v>
      </c>
      <c r="G415" s="200"/>
      <c r="H415" s="202" t="s">
        <v>19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192</v>
      </c>
      <c r="AU415" s="209" t="s">
        <v>189</v>
      </c>
      <c r="AV415" s="13" t="s">
        <v>81</v>
      </c>
      <c r="AW415" s="13" t="s">
        <v>35</v>
      </c>
      <c r="AX415" s="13" t="s">
        <v>74</v>
      </c>
      <c r="AY415" s="209" t="s">
        <v>179</v>
      </c>
    </row>
    <row r="416" spans="1:65" s="14" customFormat="1">
      <c r="B416" s="210"/>
      <c r="C416" s="211"/>
      <c r="D416" s="201" t="s">
        <v>192</v>
      </c>
      <c r="E416" s="212" t="s">
        <v>19</v>
      </c>
      <c r="F416" s="213" t="s">
        <v>1222</v>
      </c>
      <c r="G416" s="211"/>
      <c r="H416" s="214">
        <v>1.4550000000000001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192</v>
      </c>
      <c r="AU416" s="220" t="s">
        <v>189</v>
      </c>
      <c r="AV416" s="14" t="s">
        <v>14</v>
      </c>
      <c r="AW416" s="14" t="s">
        <v>35</v>
      </c>
      <c r="AX416" s="14" t="s">
        <v>74</v>
      </c>
      <c r="AY416" s="220" t="s">
        <v>179</v>
      </c>
    </row>
    <row r="417" spans="1:65" s="15" customFormat="1">
      <c r="B417" s="221"/>
      <c r="C417" s="222"/>
      <c r="D417" s="201" t="s">
        <v>192</v>
      </c>
      <c r="E417" s="223" t="s">
        <v>19</v>
      </c>
      <c r="F417" s="224" t="s">
        <v>201</v>
      </c>
      <c r="G417" s="222"/>
      <c r="H417" s="225">
        <v>1.4550000000000001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192</v>
      </c>
      <c r="AU417" s="231" t="s">
        <v>189</v>
      </c>
      <c r="AV417" s="15" t="s">
        <v>188</v>
      </c>
      <c r="AW417" s="15" t="s">
        <v>35</v>
      </c>
      <c r="AX417" s="15" t="s">
        <v>81</v>
      </c>
      <c r="AY417" s="231" t="s">
        <v>179</v>
      </c>
    </row>
    <row r="418" spans="1:65" s="12" customFormat="1" ht="20.85" customHeight="1">
      <c r="B418" s="165"/>
      <c r="C418" s="166"/>
      <c r="D418" s="167" t="s">
        <v>73</v>
      </c>
      <c r="E418" s="179" t="s">
        <v>300</v>
      </c>
      <c r="F418" s="179" t="s">
        <v>1223</v>
      </c>
      <c r="G418" s="166"/>
      <c r="H418" s="166"/>
      <c r="I418" s="169"/>
      <c r="J418" s="180">
        <f>BK418</f>
        <v>0</v>
      </c>
      <c r="K418" s="166"/>
      <c r="L418" s="171"/>
      <c r="M418" s="172"/>
      <c r="N418" s="173"/>
      <c r="O418" s="173"/>
      <c r="P418" s="174">
        <f>SUM(P419:P422)</f>
        <v>0</v>
      </c>
      <c r="Q418" s="173"/>
      <c r="R418" s="174">
        <f>SUM(R419:R422)</f>
        <v>3.3209999999999996E-2</v>
      </c>
      <c r="S418" s="173"/>
      <c r="T418" s="175">
        <f>SUM(T419:T422)</f>
        <v>0</v>
      </c>
      <c r="AR418" s="176" t="s">
        <v>81</v>
      </c>
      <c r="AT418" s="177" t="s">
        <v>73</v>
      </c>
      <c r="AU418" s="177" t="s">
        <v>14</v>
      </c>
      <c r="AY418" s="176" t="s">
        <v>179</v>
      </c>
      <c r="BK418" s="178">
        <f>SUM(BK419:BK422)</f>
        <v>0</v>
      </c>
    </row>
    <row r="419" spans="1:65" s="2" customFormat="1" ht="16.5" customHeight="1">
      <c r="A419" s="37"/>
      <c r="B419" s="38"/>
      <c r="C419" s="181" t="s">
        <v>300</v>
      </c>
      <c r="D419" s="181" t="s">
        <v>183</v>
      </c>
      <c r="E419" s="182" t="s">
        <v>1224</v>
      </c>
      <c r="F419" s="183" t="s">
        <v>1225</v>
      </c>
      <c r="G419" s="184" t="s">
        <v>204</v>
      </c>
      <c r="H419" s="185">
        <v>41</v>
      </c>
      <c r="I419" s="186"/>
      <c r="J419" s="187">
        <f>ROUND(I419*H419,2)</f>
        <v>0</v>
      </c>
      <c r="K419" s="183" t="s">
        <v>187</v>
      </c>
      <c r="L419" s="42"/>
      <c r="M419" s="188" t="s">
        <v>19</v>
      </c>
      <c r="N419" s="189" t="s">
        <v>45</v>
      </c>
      <c r="O419" s="67"/>
      <c r="P419" s="190">
        <f>O419*H419</f>
        <v>0</v>
      </c>
      <c r="Q419" s="190">
        <v>8.0999999999999996E-4</v>
      </c>
      <c r="R419" s="190">
        <f>Q419*H419</f>
        <v>3.3209999999999996E-2</v>
      </c>
      <c r="S419" s="190">
        <v>0</v>
      </c>
      <c r="T419" s="19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2" t="s">
        <v>188</v>
      </c>
      <c r="AT419" s="192" t="s">
        <v>183</v>
      </c>
      <c r="AU419" s="192" t="s">
        <v>189</v>
      </c>
      <c r="AY419" s="20" t="s">
        <v>179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0" t="s">
        <v>81</v>
      </c>
      <c r="BK419" s="193">
        <f>ROUND(I419*H419,2)</f>
        <v>0</v>
      </c>
      <c r="BL419" s="20" t="s">
        <v>188</v>
      </c>
      <c r="BM419" s="192" t="s">
        <v>426</v>
      </c>
    </row>
    <row r="420" spans="1:65" s="2" customFormat="1">
      <c r="A420" s="37"/>
      <c r="B420" s="38"/>
      <c r="C420" s="39"/>
      <c r="D420" s="194" t="s">
        <v>190</v>
      </c>
      <c r="E420" s="39"/>
      <c r="F420" s="195" t="s">
        <v>1226</v>
      </c>
      <c r="G420" s="39"/>
      <c r="H420" s="39"/>
      <c r="I420" s="196"/>
      <c r="J420" s="39"/>
      <c r="K420" s="39"/>
      <c r="L420" s="42"/>
      <c r="M420" s="197"/>
      <c r="N420" s="198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190</v>
      </c>
      <c r="AU420" s="20" t="s">
        <v>189</v>
      </c>
    </row>
    <row r="421" spans="1:65" s="14" customFormat="1">
      <c r="B421" s="210"/>
      <c r="C421" s="211"/>
      <c r="D421" s="201" t="s">
        <v>192</v>
      </c>
      <c r="E421" s="212" t="s">
        <v>19</v>
      </c>
      <c r="F421" s="213" t="s">
        <v>1227</v>
      </c>
      <c r="G421" s="211"/>
      <c r="H421" s="214">
        <v>41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192</v>
      </c>
      <c r="AU421" s="220" t="s">
        <v>189</v>
      </c>
      <c r="AV421" s="14" t="s">
        <v>14</v>
      </c>
      <c r="AW421" s="14" t="s">
        <v>35</v>
      </c>
      <c r="AX421" s="14" t="s">
        <v>74</v>
      </c>
      <c r="AY421" s="220" t="s">
        <v>179</v>
      </c>
    </row>
    <row r="422" spans="1:65" s="15" customFormat="1">
      <c r="B422" s="221"/>
      <c r="C422" s="222"/>
      <c r="D422" s="201" t="s">
        <v>192</v>
      </c>
      <c r="E422" s="223" t="s">
        <v>19</v>
      </c>
      <c r="F422" s="224" t="s">
        <v>201</v>
      </c>
      <c r="G422" s="222"/>
      <c r="H422" s="225">
        <v>41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192</v>
      </c>
      <c r="AU422" s="231" t="s">
        <v>189</v>
      </c>
      <c r="AV422" s="15" t="s">
        <v>188</v>
      </c>
      <c r="AW422" s="15" t="s">
        <v>35</v>
      </c>
      <c r="AX422" s="15" t="s">
        <v>81</v>
      </c>
      <c r="AY422" s="231" t="s">
        <v>179</v>
      </c>
    </row>
    <row r="423" spans="1:65" s="12" customFormat="1" ht="22.9" customHeight="1">
      <c r="B423" s="165"/>
      <c r="C423" s="166"/>
      <c r="D423" s="167" t="s">
        <v>73</v>
      </c>
      <c r="E423" s="179" t="s">
        <v>188</v>
      </c>
      <c r="F423" s="179" t="s">
        <v>303</v>
      </c>
      <c r="G423" s="166"/>
      <c r="H423" s="166"/>
      <c r="I423" s="169"/>
      <c r="J423" s="180">
        <f>BK423</f>
        <v>0</v>
      </c>
      <c r="K423" s="166"/>
      <c r="L423" s="171"/>
      <c r="M423" s="172"/>
      <c r="N423" s="173"/>
      <c r="O423" s="173"/>
      <c r="P423" s="174">
        <f>P424+P455+P461</f>
        <v>0</v>
      </c>
      <c r="Q423" s="173"/>
      <c r="R423" s="174">
        <f>R424+R455+R461</f>
        <v>122.84855489</v>
      </c>
      <c r="S423" s="173"/>
      <c r="T423" s="175">
        <f>T424+T455+T461</f>
        <v>0</v>
      </c>
      <c r="AR423" s="176" t="s">
        <v>81</v>
      </c>
      <c r="AT423" s="177" t="s">
        <v>73</v>
      </c>
      <c r="AU423" s="177" t="s">
        <v>81</v>
      </c>
      <c r="AY423" s="176" t="s">
        <v>179</v>
      </c>
      <c r="BK423" s="178">
        <f>BK424+BK455+BK461</f>
        <v>0</v>
      </c>
    </row>
    <row r="424" spans="1:65" s="12" customFormat="1" ht="20.85" customHeight="1">
      <c r="B424" s="165"/>
      <c r="C424" s="166"/>
      <c r="D424" s="167" t="s">
        <v>73</v>
      </c>
      <c r="E424" s="179" t="s">
        <v>313</v>
      </c>
      <c r="F424" s="179" t="s">
        <v>1228</v>
      </c>
      <c r="G424" s="166"/>
      <c r="H424" s="166"/>
      <c r="I424" s="169"/>
      <c r="J424" s="180">
        <f>BK424</f>
        <v>0</v>
      </c>
      <c r="K424" s="166"/>
      <c r="L424" s="171"/>
      <c r="M424" s="172"/>
      <c r="N424" s="173"/>
      <c r="O424" s="173"/>
      <c r="P424" s="174">
        <f>SUM(P425:P454)</f>
        <v>0</v>
      </c>
      <c r="Q424" s="173"/>
      <c r="R424" s="174">
        <f>SUM(R425:R454)</f>
        <v>1.0183868899999999</v>
      </c>
      <c r="S424" s="173"/>
      <c r="T424" s="175">
        <f>SUM(T425:T454)</f>
        <v>0</v>
      </c>
      <c r="AR424" s="176" t="s">
        <v>81</v>
      </c>
      <c r="AT424" s="177" t="s">
        <v>73</v>
      </c>
      <c r="AU424" s="177" t="s">
        <v>14</v>
      </c>
      <c r="AY424" s="176" t="s">
        <v>179</v>
      </c>
      <c r="BK424" s="178">
        <f>SUM(BK425:BK454)</f>
        <v>0</v>
      </c>
    </row>
    <row r="425" spans="1:65" s="2" customFormat="1" ht="24.2" customHeight="1">
      <c r="A425" s="37"/>
      <c r="B425" s="38"/>
      <c r="C425" s="181" t="s">
        <v>442</v>
      </c>
      <c r="D425" s="181" t="s">
        <v>183</v>
      </c>
      <c r="E425" s="182" t="s">
        <v>1229</v>
      </c>
      <c r="F425" s="183" t="s">
        <v>1230</v>
      </c>
      <c r="G425" s="184" t="s">
        <v>269</v>
      </c>
      <c r="H425" s="185">
        <v>21.792999999999999</v>
      </c>
      <c r="I425" s="186"/>
      <c r="J425" s="187">
        <f>ROUND(I425*H425,2)</f>
        <v>0</v>
      </c>
      <c r="K425" s="183" t="s">
        <v>187</v>
      </c>
      <c r="L425" s="42"/>
      <c r="M425" s="188" t="s">
        <v>19</v>
      </c>
      <c r="N425" s="189" t="s">
        <v>45</v>
      </c>
      <c r="O425" s="67"/>
      <c r="P425" s="190">
        <f>O425*H425</f>
        <v>0</v>
      </c>
      <c r="Q425" s="190">
        <v>4.6730000000000001E-2</v>
      </c>
      <c r="R425" s="190">
        <f>Q425*H425</f>
        <v>1.0183868899999999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188</v>
      </c>
      <c r="AT425" s="192" t="s">
        <v>183</v>
      </c>
      <c r="AU425" s="192" t="s">
        <v>189</v>
      </c>
      <c r="AY425" s="20" t="s">
        <v>179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81</v>
      </c>
      <c r="BK425" s="193">
        <f>ROUND(I425*H425,2)</f>
        <v>0</v>
      </c>
      <c r="BL425" s="20" t="s">
        <v>188</v>
      </c>
      <c r="BM425" s="192" t="s">
        <v>431</v>
      </c>
    </row>
    <row r="426" spans="1:65" s="2" customFormat="1">
      <c r="A426" s="37"/>
      <c r="B426" s="38"/>
      <c r="C426" s="39"/>
      <c r="D426" s="194" t="s">
        <v>190</v>
      </c>
      <c r="E426" s="39"/>
      <c r="F426" s="195" t="s">
        <v>1231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190</v>
      </c>
      <c r="AU426" s="20" t="s">
        <v>189</v>
      </c>
    </row>
    <row r="427" spans="1:65" s="2" customFormat="1" ht="19.5">
      <c r="A427" s="37"/>
      <c r="B427" s="38"/>
      <c r="C427" s="39"/>
      <c r="D427" s="201" t="s">
        <v>326</v>
      </c>
      <c r="E427" s="39"/>
      <c r="F427" s="253" t="s">
        <v>1232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326</v>
      </c>
      <c r="AU427" s="20" t="s">
        <v>189</v>
      </c>
    </row>
    <row r="428" spans="1:65" s="13" customFormat="1">
      <c r="B428" s="199"/>
      <c r="C428" s="200"/>
      <c r="D428" s="201" t="s">
        <v>192</v>
      </c>
      <c r="E428" s="202" t="s">
        <v>19</v>
      </c>
      <c r="F428" s="203" t="s">
        <v>1025</v>
      </c>
      <c r="G428" s="200"/>
      <c r="H428" s="202" t="s">
        <v>19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192</v>
      </c>
      <c r="AU428" s="209" t="s">
        <v>189</v>
      </c>
      <c r="AV428" s="13" t="s">
        <v>81</v>
      </c>
      <c r="AW428" s="13" t="s">
        <v>35</v>
      </c>
      <c r="AX428" s="13" t="s">
        <v>74</v>
      </c>
      <c r="AY428" s="209" t="s">
        <v>179</v>
      </c>
    </row>
    <row r="429" spans="1:65" s="13" customFormat="1">
      <c r="B429" s="199"/>
      <c r="C429" s="200"/>
      <c r="D429" s="201" t="s">
        <v>192</v>
      </c>
      <c r="E429" s="202" t="s">
        <v>19</v>
      </c>
      <c r="F429" s="203" t="s">
        <v>194</v>
      </c>
      <c r="G429" s="200"/>
      <c r="H429" s="202" t="s">
        <v>19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192</v>
      </c>
      <c r="AU429" s="209" t="s">
        <v>189</v>
      </c>
      <c r="AV429" s="13" t="s">
        <v>81</v>
      </c>
      <c r="AW429" s="13" t="s">
        <v>35</v>
      </c>
      <c r="AX429" s="13" t="s">
        <v>74</v>
      </c>
      <c r="AY429" s="209" t="s">
        <v>179</v>
      </c>
    </row>
    <row r="430" spans="1:65" s="13" customFormat="1">
      <c r="B430" s="199"/>
      <c r="C430" s="200"/>
      <c r="D430" s="201" t="s">
        <v>192</v>
      </c>
      <c r="E430" s="202" t="s">
        <v>19</v>
      </c>
      <c r="F430" s="203" t="s">
        <v>198</v>
      </c>
      <c r="G430" s="200"/>
      <c r="H430" s="202" t="s">
        <v>19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192</v>
      </c>
      <c r="AU430" s="209" t="s">
        <v>189</v>
      </c>
      <c r="AV430" s="13" t="s">
        <v>81</v>
      </c>
      <c r="AW430" s="13" t="s">
        <v>35</v>
      </c>
      <c r="AX430" s="13" t="s">
        <v>74</v>
      </c>
      <c r="AY430" s="209" t="s">
        <v>179</v>
      </c>
    </row>
    <row r="431" spans="1:65" s="14" customFormat="1">
      <c r="B431" s="210"/>
      <c r="C431" s="211"/>
      <c r="D431" s="201" t="s">
        <v>192</v>
      </c>
      <c r="E431" s="212" t="s">
        <v>19</v>
      </c>
      <c r="F431" s="213" t="s">
        <v>1233</v>
      </c>
      <c r="G431" s="211"/>
      <c r="H431" s="214">
        <v>7.0650000000000004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192</v>
      </c>
      <c r="AU431" s="220" t="s">
        <v>189</v>
      </c>
      <c r="AV431" s="14" t="s">
        <v>14</v>
      </c>
      <c r="AW431" s="14" t="s">
        <v>35</v>
      </c>
      <c r="AX431" s="14" t="s">
        <v>74</v>
      </c>
      <c r="AY431" s="220" t="s">
        <v>179</v>
      </c>
    </row>
    <row r="432" spans="1:65" s="14" customFormat="1">
      <c r="B432" s="210"/>
      <c r="C432" s="211"/>
      <c r="D432" s="201" t="s">
        <v>192</v>
      </c>
      <c r="E432" s="212" t="s">
        <v>19</v>
      </c>
      <c r="F432" s="213" t="s">
        <v>1234</v>
      </c>
      <c r="G432" s="211"/>
      <c r="H432" s="214">
        <v>14.728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192</v>
      </c>
      <c r="AU432" s="220" t="s">
        <v>189</v>
      </c>
      <c r="AV432" s="14" t="s">
        <v>14</v>
      </c>
      <c r="AW432" s="14" t="s">
        <v>35</v>
      </c>
      <c r="AX432" s="14" t="s">
        <v>74</v>
      </c>
      <c r="AY432" s="220" t="s">
        <v>179</v>
      </c>
    </row>
    <row r="433" spans="1:65" s="15" customFormat="1">
      <c r="B433" s="221"/>
      <c r="C433" s="222"/>
      <c r="D433" s="201" t="s">
        <v>192</v>
      </c>
      <c r="E433" s="223" t="s">
        <v>19</v>
      </c>
      <c r="F433" s="224" t="s">
        <v>201</v>
      </c>
      <c r="G433" s="222"/>
      <c r="H433" s="225">
        <v>21.792999999999999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192</v>
      </c>
      <c r="AU433" s="231" t="s">
        <v>189</v>
      </c>
      <c r="AV433" s="15" t="s">
        <v>188</v>
      </c>
      <c r="AW433" s="15" t="s">
        <v>35</v>
      </c>
      <c r="AX433" s="15" t="s">
        <v>81</v>
      </c>
      <c r="AY433" s="231" t="s">
        <v>179</v>
      </c>
    </row>
    <row r="434" spans="1:65" s="2" customFormat="1" ht="16.5" customHeight="1">
      <c r="A434" s="37"/>
      <c r="B434" s="38"/>
      <c r="C434" s="243" t="s">
        <v>309</v>
      </c>
      <c r="D434" s="243" t="s">
        <v>289</v>
      </c>
      <c r="E434" s="244" t="s">
        <v>1235</v>
      </c>
      <c r="F434" s="245" t="s">
        <v>1236</v>
      </c>
      <c r="G434" s="246" t="s">
        <v>292</v>
      </c>
      <c r="H434" s="247">
        <v>21793</v>
      </c>
      <c r="I434" s="248"/>
      <c r="J434" s="249">
        <f>ROUND(I434*H434,2)</f>
        <v>0</v>
      </c>
      <c r="K434" s="245" t="s">
        <v>859</v>
      </c>
      <c r="L434" s="250"/>
      <c r="M434" s="251" t="s">
        <v>19</v>
      </c>
      <c r="N434" s="252" t="s">
        <v>45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217</v>
      </c>
      <c r="AT434" s="192" t="s">
        <v>289</v>
      </c>
      <c r="AU434" s="192" t="s">
        <v>189</v>
      </c>
      <c r="AY434" s="20" t="s">
        <v>179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81</v>
      </c>
      <c r="BK434" s="193">
        <f>ROUND(I434*H434,2)</f>
        <v>0</v>
      </c>
      <c r="BL434" s="20" t="s">
        <v>188</v>
      </c>
      <c r="BM434" s="192" t="s">
        <v>437</v>
      </c>
    </row>
    <row r="435" spans="1:65" s="2" customFormat="1" ht="29.25">
      <c r="A435" s="37"/>
      <c r="B435" s="38"/>
      <c r="C435" s="39"/>
      <c r="D435" s="201" t="s">
        <v>326</v>
      </c>
      <c r="E435" s="39"/>
      <c r="F435" s="253" t="s">
        <v>1237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326</v>
      </c>
      <c r="AU435" s="20" t="s">
        <v>189</v>
      </c>
    </row>
    <row r="436" spans="1:65" s="13" customFormat="1">
      <c r="B436" s="199"/>
      <c r="C436" s="200"/>
      <c r="D436" s="201" t="s">
        <v>192</v>
      </c>
      <c r="E436" s="202" t="s">
        <v>19</v>
      </c>
      <c r="F436" s="203" t="s">
        <v>1025</v>
      </c>
      <c r="G436" s="200"/>
      <c r="H436" s="202" t="s">
        <v>19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192</v>
      </c>
      <c r="AU436" s="209" t="s">
        <v>189</v>
      </c>
      <c r="AV436" s="13" t="s">
        <v>81</v>
      </c>
      <c r="AW436" s="13" t="s">
        <v>35</v>
      </c>
      <c r="AX436" s="13" t="s">
        <v>74</v>
      </c>
      <c r="AY436" s="209" t="s">
        <v>179</v>
      </c>
    </row>
    <row r="437" spans="1:65" s="13" customFormat="1">
      <c r="B437" s="199"/>
      <c r="C437" s="200"/>
      <c r="D437" s="201" t="s">
        <v>192</v>
      </c>
      <c r="E437" s="202" t="s">
        <v>19</v>
      </c>
      <c r="F437" s="203" t="s">
        <v>194</v>
      </c>
      <c r="G437" s="200"/>
      <c r="H437" s="202" t="s">
        <v>19</v>
      </c>
      <c r="I437" s="204"/>
      <c r="J437" s="200"/>
      <c r="K437" s="200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192</v>
      </c>
      <c r="AU437" s="209" t="s">
        <v>189</v>
      </c>
      <c r="AV437" s="13" t="s">
        <v>81</v>
      </c>
      <c r="AW437" s="13" t="s">
        <v>35</v>
      </c>
      <c r="AX437" s="13" t="s">
        <v>74</v>
      </c>
      <c r="AY437" s="209" t="s">
        <v>179</v>
      </c>
    </row>
    <row r="438" spans="1:65" s="13" customFormat="1">
      <c r="B438" s="199"/>
      <c r="C438" s="200"/>
      <c r="D438" s="201" t="s">
        <v>192</v>
      </c>
      <c r="E438" s="202" t="s">
        <v>19</v>
      </c>
      <c r="F438" s="203" t="s">
        <v>198</v>
      </c>
      <c r="G438" s="200"/>
      <c r="H438" s="202" t="s">
        <v>19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192</v>
      </c>
      <c r="AU438" s="209" t="s">
        <v>189</v>
      </c>
      <c r="AV438" s="13" t="s">
        <v>81</v>
      </c>
      <c r="AW438" s="13" t="s">
        <v>35</v>
      </c>
      <c r="AX438" s="13" t="s">
        <v>74</v>
      </c>
      <c r="AY438" s="209" t="s">
        <v>179</v>
      </c>
    </row>
    <row r="439" spans="1:65" s="14" customFormat="1">
      <c r="B439" s="210"/>
      <c r="C439" s="211"/>
      <c r="D439" s="201" t="s">
        <v>192</v>
      </c>
      <c r="E439" s="212" t="s">
        <v>19</v>
      </c>
      <c r="F439" s="213" t="s">
        <v>1238</v>
      </c>
      <c r="G439" s="211"/>
      <c r="H439" s="214">
        <v>7065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192</v>
      </c>
      <c r="AU439" s="220" t="s">
        <v>189</v>
      </c>
      <c r="AV439" s="14" t="s">
        <v>14</v>
      </c>
      <c r="AW439" s="14" t="s">
        <v>35</v>
      </c>
      <c r="AX439" s="14" t="s">
        <v>74</v>
      </c>
      <c r="AY439" s="220" t="s">
        <v>179</v>
      </c>
    </row>
    <row r="440" spans="1:65" s="14" customFormat="1">
      <c r="B440" s="210"/>
      <c r="C440" s="211"/>
      <c r="D440" s="201" t="s">
        <v>192</v>
      </c>
      <c r="E440" s="212" t="s">
        <v>19</v>
      </c>
      <c r="F440" s="213" t="s">
        <v>1239</v>
      </c>
      <c r="G440" s="211"/>
      <c r="H440" s="214">
        <v>14728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192</v>
      </c>
      <c r="AU440" s="220" t="s">
        <v>189</v>
      </c>
      <c r="AV440" s="14" t="s">
        <v>14</v>
      </c>
      <c r="AW440" s="14" t="s">
        <v>35</v>
      </c>
      <c r="AX440" s="14" t="s">
        <v>74</v>
      </c>
      <c r="AY440" s="220" t="s">
        <v>179</v>
      </c>
    </row>
    <row r="441" spans="1:65" s="15" customFormat="1">
      <c r="B441" s="221"/>
      <c r="C441" s="222"/>
      <c r="D441" s="201" t="s">
        <v>192</v>
      </c>
      <c r="E441" s="223" t="s">
        <v>19</v>
      </c>
      <c r="F441" s="224" t="s">
        <v>201</v>
      </c>
      <c r="G441" s="222"/>
      <c r="H441" s="225">
        <v>21793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192</v>
      </c>
      <c r="AU441" s="231" t="s">
        <v>189</v>
      </c>
      <c r="AV441" s="15" t="s">
        <v>188</v>
      </c>
      <c r="AW441" s="15" t="s">
        <v>35</v>
      </c>
      <c r="AX441" s="15" t="s">
        <v>81</v>
      </c>
      <c r="AY441" s="231" t="s">
        <v>179</v>
      </c>
    </row>
    <row r="442" spans="1:65" s="2" customFormat="1" ht="16.5" customHeight="1">
      <c r="A442" s="37"/>
      <c r="B442" s="38"/>
      <c r="C442" s="181" t="s">
        <v>454</v>
      </c>
      <c r="D442" s="181" t="s">
        <v>183</v>
      </c>
      <c r="E442" s="182" t="s">
        <v>1240</v>
      </c>
      <c r="F442" s="183" t="s">
        <v>1241</v>
      </c>
      <c r="G442" s="184" t="s">
        <v>308</v>
      </c>
      <c r="H442" s="185">
        <v>4</v>
      </c>
      <c r="I442" s="186"/>
      <c r="J442" s="187">
        <f>ROUND(I442*H442,2)</f>
        <v>0</v>
      </c>
      <c r="K442" s="183" t="s">
        <v>187</v>
      </c>
      <c r="L442" s="42"/>
      <c r="M442" s="188" t="s">
        <v>19</v>
      </c>
      <c r="N442" s="189" t="s">
        <v>45</v>
      </c>
      <c r="O442" s="67"/>
      <c r="P442" s="190">
        <f>O442*H442</f>
        <v>0</v>
      </c>
      <c r="Q442" s="190">
        <v>0</v>
      </c>
      <c r="R442" s="190">
        <f>Q442*H442</f>
        <v>0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188</v>
      </c>
      <c r="AT442" s="192" t="s">
        <v>183</v>
      </c>
      <c r="AU442" s="192" t="s">
        <v>189</v>
      </c>
      <c r="AY442" s="20" t="s">
        <v>179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81</v>
      </c>
      <c r="BK442" s="193">
        <f>ROUND(I442*H442,2)</f>
        <v>0</v>
      </c>
      <c r="BL442" s="20" t="s">
        <v>188</v>
      </c>
      <c r="BM442" s="192" t="s">
        <v>465</v>
      </c>
    </row>
    <row r="443" spans="1:65" s="2" customFormat="1">
      <c r="A443" s="37"/>
      <c r="B443" s="38"/>
      <c r="C443" s="39"/>
      <c r="D443" s="194" t="s">
        <v>190</v>
      </c>
      <c r="E443" s="39"/>
      <c r="F443" s="195" t="s">
        <v>1242</v>
      </c>
      <c r="G443" s="39"/>
      <c r="H443" s="39"/>
      <c r="I443" s="196"/>
      <c r="J443" s="39"/>
      <c r="K443" s="39"/>
      <c r="L443" s="42"/>
      <c r="M443" s="197"/>
      <c r="N443" s="198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190</v>
      </c>
      <c r="AU443" s="20" t="s">
        <v>189</v>
      </c>
    </row>
    <row r="444" spans="1:65" s="13" customFormat="1">
      <c r="B444" s="199"/>
      <c r="C444" s="200"/>
      <c r="D444" s="201" t="s">
        <v>192</v>
      </c>
      <c r="E444" s="202" t="s">
        <v>19</v>
      </c>
      <c r="F444" s="203" t="s">
        <v>1025</v>
      </c>
      <c r="G444" s="200"/>
      <c r="H444" s="202" t="s">
        <v>19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192</v>
      </c>
      <c r="AU444" s="209" t="s">
        <v>189</v>
      </c>
      <c r="AV444" s="13" t="s">
        <v>81</v>
      </c>
      <c r="AW444" s="13" t="s">
        <v>35</v>
      </c>
      <c r="AX444" s="13" t="s">
        <v>74</v>
      </c>
      <c r="AY444" s="209" t="s">
        <v>179</v>
      </c>
    </row>
    <row r="445" spans="1:65" s="13" customFormat="1">
      <c r="B445" s="199"/>
      <c r="C445" s="200"/>
      <c r="D445" s="201" t="s">
        <v>192</v>
      </c>
      <c r="E445" s="202" t="s">
        <v>19</v>
      </c>
      <c r="F445" s="203" t="s">
        <v>194</v>
      </c>
      <c r="G445" s="200"/>
      <c r="H445" s="202" t="s">
        <v>19</v>
      </c>
      <c r="I445" s="204"/>
      <c r="J445" s="200"/>
      <c r="K445" s="200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192</v>
      </c>
      <c r="AU445" s="209" t="s">
        <v>189</v>
      </c>
      <c r="AV445" s="13" t="s">
        <v>81</v>
      </c>
      <c r="AW445" s="13" t="s">
        <v>35</v>
      </c>
      <c r="AX445" s="13" t="s">
        <v>74</v>
      </c>
      <c r="AY445" s="209" t="s">
        <v>179</v>
      </c>
    </row>
    <row r="446" spans="1:65" s="13" customFormat="1">
      <c r="B446" s="199"/>
      <c r="C446" s="200"/>
      <c r="D446" s="201" t="s">
        <v>192</v>
      </c>
      <c r="E446" s="202" t="s">
        <v>19</v>
      </c>
      <c r="F446" s="203" t="s">
        <v>198</v>
      </c>
      <c r="G446" s="200"/>
      <c r="H446" s="202" t="s">
        <v>19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192</v>
      </c>
      <c r="AU446" s="209" t="s">
        <v>189</v>
      </c>
      <c r="AV446" s="13" t="s">
        <v>81</v>
      </c>
      <c r="AW446" s="13" t="s">
        <v>35</v>
      </c>
      <c r="AX446" s="13" t="s">
        <v>74</v>
      </c>
      <c r="AY446" s="209" t="s">
        <v>179</v>
      </c>
    </row>
    <row r="447" spans="1:65" s="14" customFormat="1">
      <c r="B447" s="210"/>
      <c r="C447" s="211"/>
      <c r="D447" s="201" t="s">
        <v>192</v>
      </c>
      <c r="E447" s="212" t="s">
        <v>19</v>
      </c>
      <c r="F447" s="213" t="s">
        <v>1243</v>
      </c>
      <c r="G447" s="211"/>
      <c r="H447" s="214">
        <v>4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192</v>
      </c>
      <c r="AU447" s="220" t="s">
        <v>189</v>
      </c>
      <c r="AV447" s="14" t="s">
        <v>14</v>
      </c>
      <c r="AW447" s="14" t="s">
        <v>35</v>
      </c>
      <c r="AX447" s="14" t="s">
        <v>74</v>
      </c>
      <c r="AY447" s="220" t="s">
        <v>179</v>
      </c>
    </row>
    <row r="448" spans="1:65" s="15" customFormat="1">
      <c r="B448" s="221"/>
      <c r="C448" s="222"/>
      <c r="D448" s="201" t="s">
        <v>192</v>
      </c>
      <c r="E448" s="223" t="s">
        <v>19</v>
      </c>
      <c r="F448" s="224" t="s">
        <v>201</v>
      </c>
      <c r="G448" s="222"/>
      <c r="H448" s="225">
        <v>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192</v>
      </c>
      <c r="AU448" s="231" t="s">
        <v>189</v>
      </c>
      <c r="AV448" s="15" t="s">
        <v>188</v>
      </c>
      <c r="AW448" s="15" t="s">
        <v>35</v>
      </c>
      <c r="AX448" s="15" t="s">
        <v>81</v>
      </c>
      <c r="AY448" s="231" t="s">
        <v>179</v>
      </c>
    </row>
    <row r="449" spans="1:65" s="2" customFormat="1" ht="24.2" customHeight="1">
      <c r="A449" s="37"/>
      <c r="B449" s="38"/>
      <c r="C449" s="243" t="s">
        <v>313</v>
      </c>
      <c r="D449" s="243" t="s">
        <v>289</v>
      </c>
      <c r="E449" s="244" t="s">
        <v>1244</v>
      </c>
      <c r="F449" s="245" t="s">
        <v>1245</v>
      </c>
      <c r="G449" s="246" t="s">
        <v>308</v>
      </c>
      <c r="H449" s="247">
        <v>4</v>
      </c>
      <c r="I449" s="248"/>
      <c r="J449" s="249">
        <f>ROUND(I449*H449,2)</f>
        <v>0</v>
      </c>
      <c r="K449" s="245" t="s">
        <v>859</v>
      </c>
      <c r="L449" s="250"/>
      <c r="M449" s="251" t="s">
        <v>19</v>
      </c>
      <c r="N449" s="252" t="s">
        <v>45</v>
      </c>
      <c r="O449" s="67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2" t="s">
        <v>217</v>
      </c>
      <c r="AT449" s="192" t="s">
        <v>289</v>
      </c>
      <c r="AU449" s="192" t="s">
        <v>189</v>
      </c>
      <c r="AY449" s="20" t="s">
        <v>179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0" t="s">
        <v>81</v>
      </c>
      <c r="BK449" s="193">
        <f>ROUND(I449*H449,2)</f>
        <v>0</v>
      </c>
      <c r="BL449" s="20" t="s">
        <v>188</v>
      </c>
      <c r="BM449" s="192" t="s">
        <v>890</v>
      </c>
    </row>
    <row r="450" spans="1:65" s="2" customFormat="1" ht="29.25">
      <c r="A450" s="37"/>
      <c r="B450" s="38"/>
      <c r="C450" s="39"/>
      <c r="D450" s="201" t="s">
        <v>326</v>
      </c>
      <c r="E450" s="39"/>
      <c r="F450" s="253" t="s">
        <v>1246</v>
      </c>
      <c r="G450" s="39"/>
      <c r="H450" s="39"/>
      <c r="I450" s="196"/>
      <c r="J450" s="39"/>
      <c r="K450" s="39"/>
      <c r="L450" s="42"/>
      <c r="M450" s="197"/>
      <c r="N450" s="198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326</v>
      </c>
      <c r="AU450" s="20" t="s">
        <v>189</v>
      </c>
    </row>
    <row r="451" spans="1:65" s="13" customFormat="1">
      <c r="B451" s="199"/>
      <c r="C451" s="200"/>
      <c r="D451" s="201" t="s">
        <v>192</v>
      </c>
      <c r="E451" s="202" t="s">
        <v>19</v>
      </c>
      <c r="F451" s="203" t="s">
        <v>1247</v>
      </c>
      <c r="G451" s="200"/>
      <c r="H451" s="202" t="s">
        <v>19</v>
      </c>
      <c r="I451" s="204"/>
      <c r="J451" s="200"/>
      <c r="K451" s="200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192</v>
      </c>
      <c r="AU451" s="209" t="s">
        <v>189</v>
      </c>
      <c r="AV451" s="13" t="s">
        <v>81</v>
      </c>
      <c r="AW451" s="13" t="s">
        <v>35</v>
      </c>
      <c r="AX451" s="13" t="s">
        <v>74</v>
      </c>
      <c r="AY451" s="209" t="s">
        <v>179</v>
      </c>
    </row>
    <row r="452" spans="1:65" s="13" customFormat="1">
      <c r="B452" s="199"/>
      <c r="C452" s="200"/>
      <c r="D452" s="201" t="s">
        <v>192</v>
      </c>
      <c r="E452" s="202" t="s">
        <v>19</v>
      </c>
      <c r="F452" s="203" t="s">
        <v>1248</v>
      </c>
      <c r="G452" s="200"/>
      <c r="H452" s="202" t="s">
        <v>19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192</v>
      </c>
      <c r="AU452" s="209" t="s">
        <v>189</v>
      </c>
      <c r="AV452" s="13" t="s">
        <v>81</v>
      </c>
      <c r="AW452" s="13" t="s">
        <v>35</v>
      </c>
      <c r="AX452" s="13" t="s">
        <v>74</v>
      </c>
      <c r="AY452" s="209" t="s">
        <v>179</v>
      </c>
    </row>
    <row r="453" spans="1:65" s="14" customFormat="1">
      <c r="B453" s="210"/>
      <c r="C453" s="211"/>
      <c r="D453" s="201" t="s">
        <v>192</v>
      </c>
      <c r="E453" s="212" t="s">
        <v>19</v>
      </c>
      <c r="F453" s="213" t="s">
        <v>439</v>
      </c>
      <c r="G453" s="211"/>
      <c r="H453" s="214">
        <v>4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192</v>
      </c>
      <c r="AU453" s="220" t="s">
        <v>189</v>
      </c>
      <c r="AV453" s="14" t="s">
        <v>14</v>
      </c>
      <c r="AW453" s="14" t="s">
        <v>35</v>
      </c>
      <c r="AX453" s="14" t="s">
        <v>74</v>
      </c>
      <c r="AY453" s="220" t="s">
        <v>179</v>
      </c>
    </row>
    <row r="454" spans="1:65" s="15" customFormat="1">
      <c r="B454" s="221"/>
      <c r="C454" s="222"/>
      <c r="D454" s="201" t="s">
        <v>192</v>
      </c>
      <c r="E454" s="223" t="s">
        <v>19</v>
      </c>
      <c r="F454" s="224" t="s">
        <v>201</v>
      </c>
      <c r="G454" s="222"/>
      <c r="H454" s="225">
        <v>4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192</v>
      </c>
      <c r="AU454" s="231" t="s">
        <v>189</v>
      </c>
      <c r="AV454" s="15" t="s">
        <v>188</v>
      </c>
      <c r="AW454" s="15" t="s">
        <v>35</v>
      </c>
      <c r="AX454" s="15" t="s">
        <v>81</v>
      </c>
      <c r="AY454" s="231" t="s">
        <v>179</v>
      </c>
    </row>
    <row r="455" spans="1:65" s="12" customFormat="1" ht="20.85" customHeight="1">
      <c r="B455" s="165"/>
      <c r="C455" s="166"/>
      <c r="D455" s="167" t="s">
        <v>73</v>
      </c>
      <c r="E455" s="179" t="s">
        <v>304</v>
      </c>
      <c r="F455" s="179" t="s">
        <v>305</v>
      </c>
      <c r="G455" s="166"/>
      <c r="H455" s="166"/>
      <c r="I455" s="169"/>
      <c r="J455" s="180">
        <f>BK455</f>
        <v>0</v>
      </c>
      <c r="K455" s="166"/>
      <c r="L455" s="171"/>
      <c r="M455" s="172"/>
      <c r="N455" s="173"/>
      <c r="O455" s="173"/>
      <c r="P455" s="174">
        <f>SUM(P456:P460)</f>
        <v>0</v>
      </c>
      <c r="Q455" s="173"/>
      <c r="R455" s="174">
        <f>SUM(R456:R460)</f>
        <v>44.1</v>
      </c>
      <c r="S455" s="173"/>
      <c r="T455" s="175">
        <f>SUM(T456:T460)</f>
        <v>0</v>
      </c>
      <c r="AR455" s="176" t="s">
        <v>81</v>
      </c>
      <c r="AT455" s="177" t="s">
        <v>73</v>
      </c>
      <c r="AU455" s="177" t="s">
        <v>14</v>
      </c>
      <c r="AY455" s="176" t="s">
        <v>179</v>
      </c>
      <c r="BK455" s="178">
        <f>SUM(BK456:BK460)</f>
        <v>0</v>
      </c>
    </row>
    <row r="456" spans="1:65" s="2" customFormat="1" ht="16.5" customHeight="1">
      <c r="A456" s="37"/>
      <c r="B456" s="38"/>
      <c r="C456" s="181" t="s">
        <v>471</v>
      </c>
      <c r="D456" s="181" t="s">
        <v>183</v>
      </c>
      <c r="E456" s="182" t="s">
        <v>1249</v>
      </c>
      <c r="F456" s="183" t="s">
        <v>1250</v>
      </c>
      <c r="G456" s="184" t="s">
        <v>216</v>
      </c>
      <c r="H456" s="185">
        <v>18</v>
      </c>
      <c r="I456" s="186"/>
      <c r="J456" s="187">
        <f>ROUND(I456*H456,2)</f>
        <v>0</v>
      </c>
      <c r="K456" s="183" t="s">
        <v>187</v>
      </c>
      <c r="L456" s="42"/>
      <c r="M456" s="188" t="s">
        <v>19</v>
      </c>
      <c r="N456" s="189" t="s">
        <v>45</v>
      </c>
      <c r="O456" s="67"/>
      <c r="P456" s="190">
        <f>O456*H456</f>
        <v>0</v>
      </c>
      <c r="Q456" s="190">
        <v>2.4500000000000002</v>
      </c>
      <c r="R456" s="190">
        <f>Q456*H456</f>
        <v>44.1</v>
      </c>
      <c r="S456" s="190">
        <v>0</v>
      </c>
      <c r="T456" s="19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2" t="s">
        <v>188</v>
      </c>
      <c r="AT456" s="192" t="s">
        <v>183</v>
      </c>
      <c r="AU456" s="192" t="s">
        <v>189</v>
      </c>
      <c r="AY456" s="20" t="s">
        <v>179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0" t="s">
        <v>81</v>
      </c>
      <c r="BK456" s="193">
        <f>ROUND(I456*H456,2)</f>
        <v>0</v>
      </c>
      <c r="BL456" s="20" t="s">
        <v>188</v>
      </c>
      <c r="BM456" s="192" t="s">
        <v>445</v>
      </c>
    </row>
    <row r="457" spans="1:65" s="2" customFormat="1">
      <c r="A457" s="37"/>
      <c r="B457" s="38"/>
      <c r="C457" s="39"/>
      <c r="D457" s="194" t="s">
        <v>190</v>
      </c>
      <c r="E457" s="39"/>
      <c r="F457" s="195" t="s">
        <v>1251</v>
      </c>
      <c r="G457" s="39"/>
      <c r="H457" s="39"/>
      <c r="I457" s="196"/>
      <c r="J457" s="39"/>
      <c r="K457" s="39"/>
      <c r="L457" s="42"/>
      <c r="M457" s="197"/>
      <c r="N457" s="198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190</v>
      </c>
      <c r="AU457" s="20" t="s">
        <v>189</v>
      </c>
    </row>
    <row r="458" spans="1:65" s="13" customFormat="1">
      <c r="B458" s="199"/>
      <c r="C458" s="200"/>
      <c r="D458" s="201" t="s">
        <v>192</v>
      </c>
      <c r="E458" s="202" t="s">
        <v>19</v>
      </c>
      <c r="F458" s="203" t="s">
        <v>1252</v>
      </c>
      <c r="G458" s="200"/>
      <c r="H458" s="202" t="s">
        <v>19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192</v>
      </c>
      <c r="AU458" s="209" t="s">
        <v>189</v>
      </c>
      <c r="AV458" s="13" t="s">
        <v>81</v>
      </c>
      <c r="AW458" s="13" t="s">
        <v>35</v>
      </c>
      <c r="AX458" s="13" t="s">
        <v>74</v>
      </c>
      <c r="AY458" s="209" t="s">
        <v>179</v>
      </c>
    </row>
    <row r="459" spans="1:65" s="14" customFormat="1">
      <c r="B459" s="210"/>
      <c r="C459" s="211"/>
      <c r="D459" s="201" t="s">
        <v>192</v>
      </c>
      <c r="E459" s="212" t="s">
        <v>19</v>
      </c>
      <c r="F459" s="213" t="s">
        <v>1253</v>
      </c>
      <c r="G459" s="211"/>
      <c r="H459" s="214">
        <v>18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192</v>
      </c>
      <c r="AU459" s="220" t="s">
        <v>189</v>
      </c>
      <c r="AV459" s="14" t="s">
        <v>14</v>
      </c>
      <c r="AW459" s="14" t="s">
        <v>35</v>
      </c>
      <c r="AX459" s="14" t="s">
        <v>74</v>
      </c>
      <c r="AY459" s="220" t="s">
        <v>179</v>
      </c>
    </row>
    <row r="460" spans="1:65" s="15" customFormat="1">
      <c r="B460" s="221"/>
      <c r="C460" s="222"/>
      <c r="D460" s="201" t="s">
        <v>192</v>
      </c>
      <c r="E460" s="223" t="s">
        <v>19</v>
      </c>
      <c r="F460" s="224" t="s">
        <v>201</v>
      </c>
      <c r="G460" s="222"/>
      <c r="H460" s="225">
        <v>18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AT460" s="231" t="s">
        <v>192</v>
      </c>
      <c r="AU460" s="231" t="s">
        <v>189</v>
      </c>
      <c r="AV460" s="15" t="s">
        <v>188</v>
      </c>
      <c r="AW460" s="15" t="s">
        <v>35</v>
      </c>
      <c r="AX460" s="15" t="s">
        <v>81</v>
      </c>
      <c r="AY460" s="231" t="s">
        <v>179</v>
      </c>
    </row>
    <row r="461" spans="1:65" s="12" customFormat="1" ht="20.85" customHeight="1">
      <c r="B461" s="165"/>
      <c r="C461" s="166"/>
      <c r="D461" s="167" t="s">
        <v>73</v>
      </c>
      <c r="E461" s="179" t="s">
        <v>596</v>
      </c>
      <c r="F461" s="179" t="s">
        <v>597</v>
      </c>
      <c r="G461" s="166"/>
      <c r="H461" s="166"/>
      <c r="I461" s="169"/>
      <c r="J461" s="180">
        <f>BK461</f>
        <v>0</v>
      </c>
      <c r="K461" s="166"/>
      <c r="L461" s="171"/>
      <c r="M461" s="172"/>
      <c r="N461" s="173"/>
      <c r="O461" s="173"/>
      <c r="P461" s="174">
        <f>SUM(P462:P471)</f>
        <v>0</v>
      </c>
      <c r="Q461" s="173"/>
      <c r="R461" s="174">
        <f>SUM(R462:R471)</f>
        <v>77.730168000000006</v>
      </c>
      <c r="S461" s="173"/>
      <c r="T461" s="175">
        <f>SUM(T462:T471)</f>
        <v>0</v>
      </c>
      <c r="AR461" s="176" t="s">
        <v>81</v>
      </c>
      <c r="AT461" s="177" t="s">
        <v>73</v>
      </c>
      <c r="AU461" s="177" t="s">
        <v>14</v>
      </c>
      <c r="AY461" s="176" t="s">
        <v>179</v>
      </c>
      <c r="BK461" s="178">
        <f>SUM(BK462:BK471)</f>
        <v>0</v>
      </c>
    </row>
    <row r="462" spans="1:65" s="2" customFormat="1" ht="16.5" customHeight="1">
      <c r="A462" s="37"/>
      <c r="B462" s="38"/>
      <c r="C462" s="181" t="s">
        <v>319</v>
      </c>
      <c r="D462" s="181" t="s">
        <v>183</v>
      </c>
      <c r="E462" s="182" t="s">
        <v>1254</v>
      </c>
      <c r="F462" s="183" t="s">
        <v>1255</v>
      </c>
      <c r="G462" s="184" t="s">
        <v>216</v>
      </c>
      <c r="H462" s="185">
        <v>17.5</v>
      </c>
      <c r="I462" s="186"/>
      <c r="J462" s="187">
        <f>ROUND(I462*H462,2)</f>
        <v>0</v>
      </c>
      <c r="K462" s="183" t="s">
        <v>187</v>
      </c>
      <c r="L462" s="42"/>
      <c r="M462" s="188" t="s">
        <v>19</v>
      </c>
      <c r="N462" s="189" t="s">
        <v>45</v>
      </c>
      <c r="O462" s="67"/>
      <c r="P462" s="190">
        <f>O462*H462</f>
        <v>0</v>
      </c>
      <c r="Q462" s="190">
        <v>2.4300000000000002</v>
      </c>
      <c r="R462" s="190">
        <f>Q462*H462</f>
        <v>42.525000000000006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188</v>
      </c>
      <c r="AT462" s="192" t="s">
        <v>183</v>
      </c>
      <c r="AU462" s="192" t="s">
        <v>189</v>
      </c>
      <c r="AY462" s="20" t="s">
        <v>179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81</v>
      </c>
      <c r="BK462" s="193">
        <f>ROUND(I462*H462,2)</f>
        <v>0</v>
      </c>
      <c r="BL462" s="20" t="s">
        <v>188</v>
      </c>
      <c r="BM462" s="192" t="s">
        <v>449</v>
      </c>
    </row>
    <row r="463" spans="1:65" s="2" customFormat="1">
      <c r="A463" s="37"/>
      <c r="B463" s="38"/>
      <c r="C463" s="39"/>
      <c r="D463" s="194" t="s">
        <v>190</v>
      </c>
      <c r="E463" s="39"/>
      <c r="F463" s="195" t="s">
        <v>1256</v>
      </c>
      <c r="G463" s="39"/>
      <c r="H463" s="39"/>
      <c r="I463" s="196"/>
      <c r="J463" s="39"/>
      <c r="K463" s="39"/>
      <c r="L463" s="42"/>
      <c r="M463" s="197"/>
      <c r="N463" s="198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190</v>
      </c>
      <c r="AU463" s="20" t="s">
        <v>189</v>
      </c>
    </row>
    <row r="464" spans="1:65" s="14" customFormat="1">
      <c r="B464" s="210"/>
      <c r="C464" s="211"/>
      <c r="D464" s="201" t="s">
        <v>192</v>
      </c>
      <c r="E464" s="212" t="s">
        <v>19</v>
      </c>
      <c r="F464" s="213" t="s">
        <v>1257</v>
      </c>
      <c r="G464" s="211"/>
      <c r="H464" s="214">
        <v>17.5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192</v>
      </c>
      <c r="AU464" s="220" t="s">
        <v>189</v>
      </c>
      <c r="AV464" s="14" t="s">
        <v>14</v>
      </c>
      <c r="AW464" s="14" t="s">
        <v>35</v>
      </c>
      <c r="AX464" s="14" t="s">
        <v>74</v>
      </c>
      <c r="AY464" s="220" t="s">
        <v>179</v>
      </c>
    </row>
    <row r="465" spans="1:65" s="15" customFormat="1">
      <c r="B465" s="221"/>
      <c r="C465" s="222"/>
      <c r="D465" s="201" t="s">
        <v>192</v>
      </c>
      <c r="E465" s="223" t="s">
        <v>19</v>
      </c>
      <c r="F465" s="224" t="s">
        <v>201</v>
      </c>
      <c r="G465" s="222"/>
      <c r="H465" s="225">
        <v>17.5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192</v>
      </c>
      <c r="AU465" s="231" t="s">
        <v>189</v>
      </c>
      <c r="AV465" s="15" t="s">
        <v>188</v>
      </c>
      <c r="AW465" s="15" t="s">
        <v>35</v>
      </c>
      <c r="AX465" s="15" t="s">
        <v>81</v>
      </c>
      <c r="AY465" s="231" t="s">
        <v>179</v>
      </c>
    </row>
    <row r="466" spans="1:65" s="2" customFormat="1" ht="24.2" customHeight="1">
      <c r="A466" s="37"/>
      <c r="B466" s="38"/>
      <c r="C466" s="181" t="s">
        <v>304</v>
      </c>
      <c r="D466" s="181" t="s">
        <v>183</v>
      </c>
      <c r="E466" s="182" t="s">
        <v>1258</v>
      </c>
      <c r="F466" s="183" t="s">
        <v>1259</v>
      </c>
      <c r="G466" s="184" t="s">
        <v>186</v>
      </c>
      <c r="H466" s="185">
        <v>34.14</v>
      </c>
      <c r="I466" s="186"/>
      <c r="J466" s="187">
        <f>ROUND(I466*H466,2)</f>
        <v>0</v>
      </c>
      <c r="K466" s="183" t="s">
        <v>187</v>
      </c>
      <c r="L466" s="42"/>
      <c r="M466" s="188" t="s">
        <v>19</v>
      </c>
      <c r="N466" s="189" t="s">
        <v>45</v>
      </c>
      <c r="O466" s="67"/>
      <c r="P466" s="190">
        <f>O466*H466</f>
        <v>0</v>
      </c>
      <c r="Q466" s="190">
        <v>1.0311999999999999</v>
      </c>
      <c r="R466" s="190">
        <f>Q466*H466</f>
        <v>35.205168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188</v>
      </c>
      <c r="AT466" s="192" t="s">
        <v>183</v>
      </c>
      <c r="AU466" s="192" t="s">
        <v>189</v>
      </c>
      <c r="AY466" s="20" t="s">
        <v>179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81</v>
      </c>
      <c r="BK466" s="193">
        <f>ROUND(I466*H466,2)</f>
        <v>0</v>
      </c>
      <c r="BL466" s="20" t="s">
        <v>188</v>
      </c>
      <c r="BM466" s="192" t="s">
        <v>457</v>
      </c>
    </row>
    <row r="467" spans="1:65" s="2" customFormat="1">
      <c r="A467" s="37"/>
      <c r="B467" s="38"/>
      <c r="C467" s="39"/>
      <c r="D467" s="194" t="s">
        <v>190</v>
      </c>
      <c r="E467" s="39"/>
      <c r="F467" s="195" t="s">
        <v>1260</v>
      </c>
      <c r="G467" s="39"/>
      <c r="H467" s="39"/>
      <c r="I467" s="196"/>
      <c r="J467" s="39"/>
      <c r="K467" s="39"/>
      <c r="L467" s="42"/>
      <c r="M467" s="197"/>
      <c r="N467" s="198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190</v>
      </c>
      <c r="AU467" s="20" t="s">
        <v>189</v>
      </c>
    </row>
    <row r="468" spans="1:65" s="13" customFormat="1">
      <c r="B468" s="199"/>
      <c r="C468" s="200"/>
      <c r="D468" s="201" t="s">
        <v>192</v>
      </c>
      <c r="E468" s="202" t="s">
        <v>19</v>
      </c>
      <c r="F468" s="203" t="s">
        <v>1261</v>
      </c>
      <c r="G468" s="200"/>
      <c r="H468" s="202" t="s">
        <v>19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192</v>
      </c>
      <c r="AU468" s="209" t="s">
        <v>189</v>
      </c>
      <c r="AV468" s="13" t="s">
        <v>81</v>
      </c>
      <c r="AW468" s="13" t="s">
        <v>35</v>
      </c>
      <c r="AX468" s="13" t="s">
        <v>74</v>
      </c>
      <c r="AY468" s="209" t="s">
        <v>179</v>
      </c>
    </row>
    <row r="469" spans="1:65" s="14" customFormat="1">
      <c r="B469" s="210"/>
      <c r="C469" s="211"/>
      <c r="D469" s="201" t="s">
        <v>192</v>
      </c>
      <c r="E469" s="212" t="s">
        <v>19</v>
      </c>
      <c r="F469" s="213" t="s">
        <v>1262</v>
      </c>
      <c r="G469" s="211"/>
      <c r="H469" s="214">
        <v>14.62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192</v>
      </c>
      <c r="AU469" s="220" t="s">
        <v>189</v>
      </c>
      <c r="AV469" s="14" t="s">
        <v>14</v>
      </c>
      <c r="AW469" s="14" t="s">
        <v>35</v>
      </c>
      <c r="AX469" s="14" t="s">
        <v>74</v>
      </c>
      <c r="AY469" s="220" t="s">
        <v>179</v>
      </c>
    </row>
    <row r="470" spans="1:65" s="14" customFormat="1">
      <c r="B470" s="210"/>
      <c r="C470" s="211"/>
      <c r="D470" s="201" t="s">
        <v>192</v>
      </c>
      <c r="E470" s="212" t="s">
        <v>19</v>
      </c>
      <c r="F470" s="213" t="s">
        <v>1263</v>
      </c>
      <c r="G470" s="211"/>
      <c r="H470" s="214">
        <v>19.52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192</v>
      </c>
      <c r="AU470" s="220" t="s">
        <v>189</v>
      </c>
      <c r="AV470" s="14" t="s">
        <v>14</v>
      </c>
      <c r="AW470" s="14" t="s">
        <v>35</v>
      </c>
      <c r="AX470" s="14" t="s">
        <v>74</v>
      </c>
      <c r="AY470" s="220" t="s">
        <v>179</v>
      </c>
    </row>
    <row r="471" spans="1:65" s="15" customFormat="1">
      <c r="B471" s="221"/>
      <c r="C471" s="222"/>
      <c r="D471" s="201" t="s">
        <v>192</v>
      </c>
      <c r="E471" s="223" t="s">
        <v>19</v>
      </c>
      <c r="F471" s="224" t="s">
        <v>201</v>
      </c>
      <c r="G471" s="222"/>
      <c r="H471" s="225">
        <v>34.14</v>
      </c>
      <c r="I471" s="226"/>
      <c r="J471" s="222"/>
      <c r="K471" s="222"/>
      <c r="L471" s="227"/>
      <c r="M471" s="228"/>
      <c r="N471" s="229"/>
      <c r="O471" s="229"/>
      <c r="P471" s="229"/>
      <c r="Q471" s="229"/>
      <c r="R471" s="229"/>
      <c r="S471" s="229"/>
      <c r="T471" s="230"/>
      <c r="AT471" s="231" t="s">
        <v>192</v>
      </c>
      <c r="AU471" s="231" t="s">
        <v>189</v>
      </c>
      <c r="AV471" s="15" t="s">
        <v>188</v>
      </c>
      <c r="AW471" s="15" t="s">
        <v>35</v>
      </c>
      <c r="AX471" s="15" t="s">
        <v>81</v>
      </c>
      <c r="AY471" s="231" t="s">
        <v>179</v>
      </c>
    </row>
    <row r="472" spans="1:65" s="12" customFormat="1" ht="22.9" customHeight="1">
      <c r="B472" s="165"/>
      <c r="C472" s="166"/>
      <c r="D472" s="167" t="s">
        <v>73</v>
      </c>
      <c r="E472" s="179" t="s">
        <v>256</v>
      </c>
      <c r="F472" s="179" t="s">
        <v>397</v>
      </c>
      <c r="G472" s="166"/>
      <c r="H472" s="166"/>
      <c r="I472" s="169"/>
      <c r="J472" s="180">
        <f>BK472</f>
        <v>0</v>
      </c>
      <c r="K472" s="166"/>
      <c r="L472" s="171"/>
      <c r="M472" s="172"/>
      <c r="N472" s="173"/>
      <c r="O472" s="173"/>
      <c r="P472" s="174">
        <f>P473+P481</f>
        <v>0</v>
      </c>
      <c r="Q472" s="173"/>
      <c r="R472" s="174">
        <f>R473+R481</f>
        <v>2.2083699999999999</v>
      </c>
      <c r="S472" s="173"/>
      <c r="T472" s="175">
        <f>T473+T481</f>
        <v>0</v>
      </c>
      <c r="AR472" s="176" t="s">
        <v>81</v>
      </c>
      <c r="AT472" s="177" t="s">
        <v>73</v>
      </c>
      <c r="AU472" s="177" t="s">
        <v>81</v>
      </c>
      <c r="AY472" s="176" t="s">
        <v>179</v>
      </c>
      <c r="BK472" s="178">
        <f>BK473+BK481</f>
        <v>0</v>
      </c>
    </row>
    <row r="473" spans="1:65" s="12" customFormat="1" ht="20.85" customHeight="1">
      <c r="B473" s="165"/>
      <c r="C473" s="166"/>
      <c r="D473" s="167" t="s">
        <v>73</v>
      </c>
      <c r="E473" s="179" t="s">
        <v>398</v>
      </c>
      <c r="F473" s="179" t="s">
        <v>399</v>
      </c>
      <c r="G473" s="166"/>
      <c r="H473" s="166"/>
      <c r="I473" s="169"/>
      <c r="J473" s="180">
        <f>BK473</f>
        <v>0</v>
      </c>
      <c r="K473" s="166"/>
      <c r="L473" s="171"/>
      <c r="M473" s="172"/>
      <c r="N473" s="173"/>
      <c r="O473" s="173"/>
      <c r="P473" s="174">
        <f>SUM(P474:P480)</f>
        <v>0</v>
      </c>
      <c r="Q473" s="173"/>
      <c r="R473" s="174">
        <f>SUM(R474:R480)</f>
        <v>2.19143</v>
      </c>
      <c r="S473" s="173"/>
      <c r="T473" s="175">
        <f>SUM(T474:T480)</f>
        <v>0</v>
      </c>
      <c r="AR473" s="176" t="s">
        <v>81</v>
      </c>
      <c r="AT473" s="177" t="s">
        <v>73</v>
      </c>
      <c r="AU473" s="177" t="s">
        <v>14</v>
      </c>
      <c r="AY473" s="176" t="s">
        <v>179</v>
      </c>
      <c r="BK473" s="178">
        <f>SUM(BK474:BK480)</f>
        <v>0</v>
      </c>
    </row>
    <row r="474" spans="1:65" s="2" customFormat="1" ht="16.5" customHeight="1">
      <c r="A474" s="37"/>
      <c r="B474" s="38"/>
      <c r="C474" s="181" t="s">
        <v>596</v>
      </c>
      <c r="D474" s="181" t="s">
        <v>183</v>
      </c>
      <c r="E474" s="182" t="s">
        <v>1264</v>
      </c>
      <c r="F474" s="183" t="s">
        <v>1265</v>
      </c>
      <c r="G474" s="184" t="s">
        <v>204</v>
      </c>
      <c r="H474" s="185">
        <v>1</v>
      </c>
      <c r="I474" s="186"/>
      <c r="J474" s="187">
        <f>ROUND(I474*H474,2)</f>
        <v>0</v>
      </c>
      <c r="K474" s="183" t="s">
        <v>187</v>
      </c>
      <c r="L474" s="42"/>
      <c r="M474" s="188" t="s">
        <v>19</v>
      </c>
      <c r="N474" s="189" t="s">
        <v>45</v>
      </c>
      <c r="O474" s="67"/>
      <c r="P474" s="190">
        <f>O474*H474</f>
        <v>0</v>
      </c>
      <c r="Q474" s="190">
        <v>1.3682799999999999</v>
      </c>
      <c r="R474" s="190">
        <f>Q474*H474</f>
        <v>1.3682799999999999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188</v>
      </c>
      <c r="AT474" s="192" t="s">
        <v>183</v>
      </c>
      <c r="AU474" s="192" t="s">
        <v>189</v>
      </c>
      <c r="AY474" s="20" t="s">
        <v>179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81</v>
      </c>
      <c r="BK474" s="193">
        <f>ROUND(I474*H474,2)</f>
        <v>0</v>
      </c>
      <c r="BL474" s="20" t="s">
        <v>188</v>
      </c>
      <c r="BM474" s="192" t="s">
        <v>474</v>
      </c>
    </row>
    <row r="475" spans="1:65" s="2" customFormat="1">
      <c r="A475" s="37"/>
      <c r="B475" s="38"/>
      <c r="C475" s="39"/>
      <c r="D475" s="194" t="s">
        <v>190</v>
      </c>
      <c r="E475" s="39"/>
      <c r="F475" s="195" t="s">
        <v>1266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190</v>
      </c>
      <c r="AU475" s="20" t="s">
        <v>189</v>
      </c>
    </row>
    <row r="476" spans="1:65" s="14" customFormat="1">
      <c r="B476" s="210"/>
      <c r="C476" s="211"/>
      <c r="D476" s="201" t="s">
        <v>192</v>
      </c>
      <c r="E476" s="212" t="s">
        <v>19</v>
      </c>
      <c r="F476" s="213" t="s">
        <v>1267</v>
      </c>
      <c r="G476" s="211"/>
      <c r="H476" s="214">
        <v>1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192</v>
      </c>
      <c r="AU476" s="220" t="s">
        <v>189</v>
      </c>
      <c r="AV476" s="14" t="s">
        <v>14</v>
      </c>
      <c r="AW476" s="14" t="s">
        <v>35</v>
      </c>
      <c r="AX476" s="14" t="s">
        <v>74</v>
      </c>
      <c r="AY476" s="220" t="s">
        <v>179</v>
      </c>
    </row>
    <row r="477" spans="1:65" s="15" customFormat="1">
      <c r="B477" s="221"/>
      <c r="C477" s="222"/>
      <c r="D477" s="201" t="s">
        <v>192</v>
      </c>
      <c r="E477" s="223" t="s">
        <v>19</v>
      </c>
      <c r="F477" s="224" t="s">
        <v>201</v>
      </c>
      <c r="G477" s="222"/>
      <c r="H477" s="225">
        <v>1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192</v>
      </c>
      <c r="AU477" s="231" t="s">
        <v>189</v>
      </c>
      <c r="AV477" s="15" t="s">
        <v>188</v>
      </c>
      <c r="AW477" s="15" t="s">
        <v>35</v>
      </c>
      <c r="AX477" s="15" t="s">
        <v>81</v>
      </c>
      <c r="AY477" s="231" t="s">
        <v>179</v>
      </c>
    </row>
    <row r="478" spans="1:65" s="2" customFormat="1" ht="16.5" customHeight="1">
      <c r="A478" s="37"/>
      <c r="B478" s="38"/>
      <c r="C478" s="243" t="s">
        <v>678</v>
      </c>
      <c r="D478" s="243" t="s">
        <v>289</v>
      </c>
      <c r="E478" s="244" t="s">
        <v>1268</v>
      </c>
      <c r="F478" s="245" t="s">
        <v>1269</v>
      </c>
      <c r="G478" s="246" t="s">
        <v>204</v>
      </c>
      <c r="H478" s="247">
        <v>1.01</v>
      </c>
      <c r="I478" s="248"/>
      <c r="J478" s="249">
        <f>ROUND(I478*H478,2)</f>
        <v>0</v>
      </c>
      <c r="K478" s="245" t="s">
        <v>187</v>
      </c>
      <c r="L478" s="250"/>
      <c r="M478" s="251" t="s">
        <v>19</v>
      </c>
      <c r="N478" s="252" t="s">
        <v>45</v>
      </c>
      <c r="O478" s="67"/>
      <c r="P478" s="190">
        <f>O478*H478</f>
        <v>0</v>
      </c>
      <c r="Q478" s="190">
        <v>0.81499999999999995</v>
      </c>
      <c r="R478" s="190">
        <f>Q478*H478</f>
        <v>0.82314999999999994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217</v>
      </c>
      <c r="AT478" s="192" t="s">
        <v>289</v>
      </c>
      <c r="AU478" s="192" t="s">
        <v>189</v>
      </c>
      <c r="AY478" s="20" t="s">
        <v>179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81</v>
      </c>
      <c r="BK478" s="193">
        <f>ROUND(I478*H478,2)</f>
        <v>0</v>
      </c>
      <c r="BL478" s="20" t="s">
        <v>188</v>
      </c>
      <c r="BM478" s="192" t="s">
        <v>483</v>
      </c>
    </row>
    <row r="479" spans="1:65" s="14" customFormat="1">
      <c r="B479" s="210"/>
      <c r="C479" s="211"/>
      <c r="D479" s="201" t="s">
        <v>192</v>
      </c>
      <c r="E479" s="212" t="s">
        <v>19</v>
      </c>
      <c r="F479" s="213" t="s">
        <v>1270</v>
      </c>
      <c r="G479" s="211"/>
      <c r="H479" s="214">
        <v>1.01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192</v>
      </c>
      <c r="AU479" s="220" t="s">
        <v>189</v>
      </c>
      <c r="AV479" s="14" t="s">
        <v>14</v>
      </c>
      <c r="AW479" s="14" t="s">
        <v>35</v>
      </c>
      <c r="AX479" s="14" t="s">
        <v>74</v>
      </c>
      <c r="AY479" s="220" t="s">
        <v>179</v>
      </c>
    </row>
    <row r="480" spans="1:65" s="15" customFormat="1">
      <c r="B480" s="221"/>
      <c r="C480" s="222"/>
      <c r="D480" s="201" t="s">
        <v>192</v>
      </c>
      <c r="E480" s="223" t="s">
        <v>19</v>
      </c>
      <c r="F480" s="224" t="s">
        <v>201</v>
      </c>
      <c r="G480" s="222"/>
      <c r="H480" s="225">
        <v>1.01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192</v>
      </c>
      <c r="AU480" s="231" t="s">
        <v>189</v>
      </c>
      <c r="AV480" s="15" t="s">
        <v>188</v>
      </c>
      <c r="AW480" s="15" t="s">
        <v>35</v>
      </c>
      <c r="AX480" s="15" t="s">
        <v>81</v>
      </c>
      <c r="AY480" s="231" t="s">
        <v>179</v>
      </c>
    </row>
    <row r="481" spans="1:65" s="12" customFormat="1" ht="20.85" customHeight="1">
      <c r="B481" s="165"/>
      <c r="C481" s="166"/>
      <c r="D481" s="167" t="s">
        <v>73</v>
      </c>
      <c r="E481" s="179" t="s">
        <v>450</v>
      </c>
      <c r="F481" s="179" t="s">
        <v>451</v>
      </c>
      <c r="G481" s="166"/>
      <c r="H481" s="166"/>
      <c r="I481" s="169"/>
      <c r="J481" s="180">
        <f>BK481</f>
        <v>0</v>
      </c>
      <c r="K481" s="166"/>
      <c r="L481" s="171"/>
      <c r="M481" s="172"/>
      <c r="N481" s="173"/>
      <c r="O481" s="173"/>
      <c r="P481" s="174">
        <f>P482+SUM(P483:P488)</f>
        <v>0</v>
      </c>
      <c r="Q481" s="173"/>
      <c r="R481" s="174">
        <f>R482+SUM(R483:R488)</f>
        <v>1.694E-2</v>
      </c>
      <c r="S481" s="173"/>
      <c r="T481" s="175">
        <f>T482+SUM(T483:T488)</f>
        <v>0</v>
      </c>
      <c r="AR481" s="176" t="s">
        <v>81</v>
      </c>
      <c r="AT481" s="177" t="s">
        <v>73</v>
      </c>
      <c r="AU481" s="177" t="s">
        <v>14</v>
      </c>
      <c r="AY481" s="176" t="s">
        <v>179</v>
      </c>
      <c r="BK481" s="178">
        <f>BK482+SUM(BK483:BK488)</f>
        <v>0</v>
      </c>
    </row>
    <row r="482" spans="1:65" s="2" customFormat="1" ht="16.5" customHeight="1">
      <c r="A482" s="37"/>
      <c r="B482" s="38"/>
      <c r="C482" s="181" t="s">
        <v>331</v>
      </c>
      <c r="D482" s="181" t="s">
        <v>183</v>
      </c>
      <c r="E482" s="182" t="s">
        <v>1271</v>
      </c>
      <c r="F482" s="183" t="s">
        <v>1272</v>
      </c>
      <c r="G482" s="184" t="s">
        <v>308</v>
      </c>
      <c r="H482" s="185">
        <v>2</v>
      </c>
      <c r="I482" s="186"/>
      <c r="J482" s="187">
        <f>ROUND(I482*H482,2)</f>
        <v>0</v>
      </c>
      <c r="K482" s="183" t="s">
        <v>187</v>
      </c>
      <c r="L482" s="42"/>
      <c r="M482" s="188" t="s">
        <v>19</v>
      </c>
      <c r="N482" s="189" t="s">
        <v>45</v>
      </c>
      <c r="O482" s="67"/>
      <c r="P482" s="190">
        <f>O482*H482</f>
        <v>0</v>
      </c>
      <c r="Q482" s="190">
        <v>8.4700000000000001E-3</v>
      </c>
      <c r="R482" s="190">
        <f>Q482*H482</f>
        <v>1.694E-2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188</v>
      </c>
      <c r="AT482" s="192" t="s">
        <v>183</v>
      </c>
      <c r="AU482" s="192" t="s">
        <v>189</v>
      </c>
      <c r="AY482" s="20" t="s">
        <v>179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81</v>
      </c>
      <c r="BK482" s="193">
        <f>ROUND(I482*H482,2)</f>
        <v>0</v>
      </c>
      <c r="BL482" s="20" t="s">
        <v>188</v>
      </c>
      <c r="BM482" s="192" t="s">
        <v>712</v>
      </c>
    </row>
    <row r="483" spans="1:65" s="2" customFormat="1">
      <c r="A483" s="37"/>
      <c r="B483" s="38"/>
      <c r="C483" s="39"/>
      <c r="D483" s="194" t="s">
        <v>190</v>
      </c>
      <c r="E483" s="39"/>
      <c r="F483" s="195" t="s">
        <v>1273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190</v>
      </c>
      <c r="AU483" s="20" t="s">
        <v>189</v>
      </c>
    </row>
    <row r="484" spans="1:65" s="2" customFormat="1" ht="24.2" customHeight="1">
      <c r="A484" s="37"/>
      <c r="B484" s="38"/>
      <c r="C484" s="181" t="s">
        <v>687</v>
      </c>
      <c r="D484" s="181" t="s">
        <v>183</v>
      </c>
      <c r="E484" s="182" t="s">
        <v>1274</v>
      </c>
      <c r="F484" s="183" t="s">
        <v>1275</v>
      </c>
      <c r="G484" s="184" t="s">
        <v>308</v>
      </c>
      <c r="H484" s="185">
        <v>10</v>
      </c>
      <c r="I484" s="186"/>
      <c r="J484" s="187">
        <f>ROUND(I484*H484,2)</f>
        <v>0</v>
      </c>
      <c r="K484" s="183" t="s">
        <v>187</v>
      </c>
      <c r="L484" s="42"/>
      <c r="M484" s="188" t="s">
        <v>19</v>
      </c>
      <c r="N484" s="189" t="s">
        <v>45</v>
      </c>
      <c r="O484" s="67"/>
      <c r="P484" s="190">
        <f>O484*H484</f>
        <v>0</v>
      </c>
      <c r="Q484" s="190">
        <v>0</v>
      </c>
      <c r="R484" s="190">
        <f>Q484*H484</f>
        <v>0</v>
      </c>
      <c r="S484" s="190">
        <v>0</v>
      </c>
      <c r="T484" s="19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188</v>
      </c>
      <c r="AT484" s="192" t="s">
        <v>183</v>
      </c>
      <c r="AU484" s="192" t="s">
        <v>189</v>
      </c>
      <c r="AY484" s="20" t="s">
        <v>179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0" t="s">
        <v>81</v>
      </c>
      <c r="BK484" s="193">
        <f>ROUND(I484*H484,2)</f>
        <v>0</v>
      </c>
      <c r="BL484" s="20" t="s">
        <v>188</v>
      </c>
      <c r="BM484" s="192" t="s">
        <v>722</v>
      </c>
    </row>
    <row r="485" spans="1:65" s="2" customFormat="1">
      <c r="A485" s="37"/>
      <c r="B485" s="38"/>
      <c r="C485" s="39"/>
      <c r="D485" s="194" t="s">
        <v>190</v>
      </c>
      <c r="E485" s="39"/>
      <c r="F485" s="195" t="s">
        <v>1276</v>
      </c>
      <c r="G485" s="39"/>
      <c r="H485" s="39"/>
      <c r="I485" s="196"/>
      <c r="J485" s="39"/>
      <c r="K485" s="39"/>
      <c r="L485" s="42"/>
      <c r="M485" s="197"/>
      <c r="N485" s="198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190</v>
      </c>
      <c r="AU485" s="20" t="s">
        <v>189</v>
      </c>
    </row>
    <row r="486" spans="1:65" s="2" customFormat="1" ht="24.2" customHeight="1">
      <c r="A486" s="37"/>
      <c r="B486" s="38"/>
      <c r="C486" s="181" t="s">
        <v>337</v>
      </c>
      <c r="D486" s="181" t="s">
        <v>183</v>
      </c>
      <c r="E486" s="182" t="s">
        <v>1277</v>
      </c>
      <c r="F486" s="183" t="s">
        <v>1278</v>
      </c>
      <c r="G486" s="184" t="s">
        <v>308</v>
      </c>
      <c r="H486" s="185">
        <v>5</v>
      </c>
      <c r="I486" s="186"/>
      <c r="J486" s="187">
        <f>ROUND(I486*H486,2)</f>
        <v>0</v>
      </c>
      <c r="K486" s="183" t="s">
        <v>187</v>
      </c>
      <c r="L486" s="42"/>
      <c r="M486" s="188" t="s">
        <v>19</v>
      </c>
      <c r="N486" s="189" t="s">
        <v>45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188</v>
      </c>
      <c r="AT486" s="192" t="s">
        <v>183</v>
      </c>
      <c r="AU486" s="192" t="s">
        <v>189</v>
      </c>
      <c r="AY486" s="20" t="s">
        <v>179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81</v>
      </c>
      <c r="BK486" s="193">
        <f>ROUND(I486*H486,2)</f>
        <v>0</v>
      </c>
      <c r="BL486" s="20" t="s">
        <v>188</v>
      </c>
      <c r="BM486" s="192" t="s">
        <v>727</v>
      </c>
    </row>
    <row r="487" spans="1:65" s="2" customFormat="1">
      <c r="A487" s="37"/>
      <c r="B487" s="38"/>
      <c r="C487" s="39"/>
      <c r="D487" s="194" t="s">
        <v>190</v>
      </c>
      <c r="E487" s="39"/>
      <c r="F487" s="195" t="s">
        <v>1279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190</v>
      </c>
      <c r="AU487" s="20" t="s">
        <v>189</v>
      </c>
    </row>
    <row r="488" spans="1:65" s="17" customFormat="1" ht="20.85" customHeight="1">
      <c r="B488" s="254"/>
      <c r="C488" s="255"/>
      <c r="D488" s="256" t="s">
        <v>73</v>
      </c>
      <c r="E488" s="256" t="s">
        <v>461</v>
      </c>
      <c r="F488" s="256" t="s">
        <v>462</v>
      </c>
      <c r="G488" s="255"/>
      <c r="H488" s="255"/>
      <c r="I488" s="257"/>
      <c r="J488" s="258">
        <f>BK488</f>
        <v>0</v>
      </c>
      <c r="K488" s="255"/>
      <c r="L488" s="259"/>
      <c r="M488" s="260"/>
      <c r="N488" s="261"/>
      <c r="O488" s="261"/>
      <c r="P488" s="262">
        <f>SUM(P489:P490)</f>
        <v>0</v>
      </c>
      <c r="Q488" s="261"/>
      <c r="R488" s="262">
        <f>SUM(R489:R490)</f>
        <v>0</v>
      </c>
      <c r="S488" s="261"/>
      <c r="T488" s="263">
        <f>SUM(T489:T490)</f>
        <v>0</v>
      </c>
      <c r="AR488" s="264" t="s">
        <v>81</v>
      </c>
      <c r="AT488" s="265" t="s">
        <v>73</v>
      </c>
      <c r="AU488" s="265" t="s">
        <v>189</v>
      </c>
      <c r="AY488" s="264" t="s">
        <v>179</v>
      </c>
      <c r="BK488" s="266">
        <f>SUM(BK489:BK490)</f>
        <v>0</v>
      </c>
    </row>
    <row r="489" spans="1:65" s="2" customFormat="1" ht="24.2" customHeight="1">
      <c r="A489" s="37"/>
      <c r="B489" s="38"/>
      <c r="C489" s="181" t="s">
        <v>699</v>
      </c>
      <c r="D489" s="181" t="s">
        <v>183</v>
      </c>
      <c r="E489" s="182" t="s">
        <v>1280</v>
      </c>
      <c r="F489" s="183" t="s">
        <v>1281</v>
      </c>
      <c r="G489" s="184" t="s">
        <v>269</v>
      </c>
      <c r="H489" s="185">
        <v>1201.5619999999999</v>
      </c>
      <c r="I489" s="186"/>
      <c r="J489" s="187">
        <f>ROUND(I489*H489,2)</f>
        <v>0</v>
      </c>
      <c r="K489" s="183" t="s">
        <v>187</v>
      </c>
      <c r="L489" s="42"/>
      <c r="M489" s="188" t="s">
        <v>19</v>
      </c>
      <c r="N489" s="189" t="s">
        <v>45</v>
      </c>
      <c r="O489" s="67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2" t="s">
        <v>188</v>
      </c>
      <c r="AT489" s="192" t="s">
        <v>183</v>
      </c>
      <c r="AU489" s="192" t="s">
        <v>188</v>
      </c>
      <c r="AY489" s="20" t="s">
        <v>179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0" t="s">
        <v>81</v>
      </c>
      <c r="BK489" s="193">
        <f>ROUND(I489*H489,2)</f>
        <v>0</v>
      </c>
      <c r="BL489" s="20" t="s">
        <v>188</v>
      </c>
      <c r="BM489" s="192" t="s">
        <v>920</v>
      </c>
    </row>
    <row r="490" spans="1:65" s="2" customFormat="1">
      <c r="A490" s="37"/>
      <c r="B490" s="38"/>
      <c r="C490" s="39"/>
      <c r="D490" s="194" t="s">
        <v>190</v>
      </c>
      <c r="E490" s="39"/>
      <c r="F490" s="195" t="s">
        <v>1282</v>
      </c>
      <c r="G490" s="39"/>
      <c r="H490" s="39"/>
      <c r="I490" s="196"/>
      <c r="J490" s="39"/>
      <c r="K490" s="39"/>
      <c r="L490" s="42"/>
      <c r="M490" s="197"/>
      <c r="N490" s="198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190</v>
      </c>
      <c r="AU490" s="20" t="s">
        <v>188</v>
      </c>
    </row>
    <row r="491" spans="1:65" s="12" customFormat="1" ht="25.9" customHeight="1">
      <c r="B491" s="165"/>
      <c r="C491" s="166"/>
      <c r="D491" s="167" t="s">
        <v>73</v>
      </c>
      <c r="E491" s="168" t="s">
        <v>467</v>
      </c>
      <c r="F491" s="168" t="s">
        <v>468</v>
      </c>
      <c r="G491" s="166"/>
      <c r="H491" s="166"/>
      <c r="I491" s="169"/>
      <c r="J491" s="170">
        <f>BK491</f>
        <v>0</v>
      </c>
      <c r="K491" s="166"/>
      <c r="L491" s="171"/>
      <c r="M491" s="172"/>
      <c r="N491" s="173"/>
      <c r="O491" s="173"/>
      <c r="P491" s="174">
        <f>P492+P548+P619+P630+P645</f>
        <v>0</v>
      </c>
      <c r="Q491" s="173"/>
      <c r="R491" s="174">
        <f>R492+R548+R619+R630+R645</f>
        <v>20.925315820000002</v>
      </c>
      <c r="S491" s="173"/>
      <c r="T491" s="175">
        <f>T492+T548+T619+T630+T645</f>
        <v>10.2705</v>
      </c>
      <c r="AR491" s="176" t="s">
        <v>14</v>
      </c>
      <c r="AT491" s="177" t="s">
        <v>73</v>
      </c>
      <c r="AU491" s="177" t="s">
        <v>74</v>
      </c>
      <c r="AY491" s="176" t="s">
        <v>179</v>
      </c>
      <c r="BK491" s="178">
        <f>BK492+BK548+BK619+BK630+BK645</f>
        <v>0</v>
      </c>
    </row>
    <row r="492" spans="1:65" s="12" customFormat="1" ht="22.9" customHeight="1">
      <c r="B492" s="165"/>
      <c r="C492" s="166"/>
      <c r="D492" s="167" t="s">
        <v>73</v>
      </c>
      <c r="E492" s="179" t="s">
        <v>1283</v>
      </c>
      <c r="F492" s="179" t="s">
        <v>1284</v>
      </c>
      <c r="G492" s="166"/>
      <c r="H492" s="166"/>
      <c r="I492" s="169"/>
      <c r="J492" s="180">
        <f>BK492</f>
        <v>0</v>
      </c>
      <c r="K492" s="166"/>
      <c r="L492" s="171"/>
      <c r="M492" s="172"/>
      <c r="N492" s="173"/>
      <c r="O492" s="173"/>
      <c r="P492" s="174">
        <f>SUM(P493:P547)</f>
        <v>0</v>
      </c>
      <c r="Q492" s="173"/>
      <c r="R492" s="174">
        <f>SUM(R493:R547)</f>
        <v>0.93250160999999998</v>
      </c>
      <c r="S492" s="173"/>
      <c r="T492" s="175">
        <f>SUM(T493:T547)</f>
        <v>0</v>
      </c>
      <c r="AR492" s="176" t="s">
        <v>14</v>
      </c>
      <c r="AT492" s="177" t="s">
        <v>73</v>
      </c>
      <c r="AU492" s="177" t="s">
        <v>81</v>
      </c>
      <c r="AY492" s="176" t="s">
        <v>179</v>
      </c>
      <c r="BK492" s="178">
        <f>SUM(BK493:BK547)</f>
        <v>0</v>
      </c>
    </row>
    <row r="493" spans="1:65" s="2" customFormat="1" ht="16.5" customHeight="1">
      <c r="A493" s="37"/>
      <c r="B493" s="38"/>
      <c r="C493" s="181" t="s">
        <v>341</v>
      </c>
      <c r="D493" s="181" t="s">
        <v>183</v>
      </c>
      <c r="E493" s="182" t="s">
        <v>1285</v>
      </c>
      <c r="F493" s="183" t="s">
        <v>1286</v>
      </c>
      <c r="G493" s="184" t="s">
        <v>186</v>
      </c>
      <c r="H493" s="185">
        <v>261.12900000000002</v>
      </c>
      <c r="I493" s="186"/>
      <c r="J493" s="187">
        <f>ROUND(I493*H493,2)</f>
        <v>0</v>
      </c>
      <c r="K493" s="183" t="s">
        <v>187</v>
      </c>
      <c r="L493" s="42"/>
      <c r="M493" s="188" t="s">
        <v>19</v>
      </c>
      <c r="N493" s="189" t="s">
        <v>45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229</v>
      </c>
      <c r="AT493" s="192" t="s">
        <v>183</v>
      </c>
      <c r="AU493" s="192" t="s">
        <v>14</v>
      </c>
      <c r="AY493" s="20" t="s">
        <v>179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81</v>
      </c>
      <c r="BK493" s="193">
        <f>ROUND(I493*H493,2)</f>
        <v>0</v>
      </c>
      <c r="BL493" s="20" t="s">
        <v>229</v>
      </c>
      <c r="BM493" s="192" t="s">
        <v>921</v>
      </c>
    </row>
    <row r="494" spans="1:65" s="2" customFormat="1">
      <c r="A494" s="37"/>
      <c r="B494" s="38"/>
      <c r="C494" s="39"/>
      <c r="D494" s="194" t="s">
        <v>190</v>
      </c>
      <c r="E494" s="39"/>
      <c r="F494" s="195" t="s">
        <v>1287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190</v>
      </c>
      <c r="AU494" s="20" t="s">
        <v>14</v>
      </c>
    </row>
    <row r="495" spans="1:65" s="13" customFormat="1">
      <c r="B495" s="199"/>
      <c r="C495" s="200"/>
      <c r="D495" s="201" t="s">
        <v>192</v>
      </c>
      <c r="E495" s="202" t="s">
        <v>19</v>
      </c>
      <c r="F495" s="203" t="s">
        <v>1025</v>
      </c>
      <c r="G495" s="200"/>
      <c r="H495" s="202" t="s">
        <v>19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192</v>
      </c>
      <c r="AU495" s="209" t="s">
        <v>14</v>
      </c>
      <c r="AV495" s="13" t="s">
        <v>81</v>
      </c>
      <c r="AW495" s="13" t="s">
        <v>35</v>
      </c>
      <c r="AX495" s="13" t="s">
        <v>74</v>
      </c>
      <c r="AY495" s="209" t="s">
        <v>179</v>
      </c>
    </row>
    <row r="496" spans="1:65" s="13" customFormat="1">
      <c r="B496" s="199"/>
      <c r="C496" s="200"/>
      <c r="D496" s="201" t="s">
        <v>192</v>
      </c>
      <c r="E496" s="202" t="s">
        <v>19</v>
      </c>
      <c r="F496" s="203" t="s">
        <v>194</v>
      </c>
      <c r="G496" s="200"/>
      <c r="H496" s="202" t="s">
        <v>19</v>
      </c>
      <c r="I496" s="204"/>
      <c r="J496" s="200"/>
      <c r="K496" s="200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192</v>
      </c>
      <c r="AU496" s="209" t="s">
        <v>14</v>
      </c>
      <c r="AV496" s="13" t="s">
        <v>81</v>
      </c>
      <c r="AW496" s="13" t="s">
        <v>35</v>
      </c>
      <c r="AX496" s="13" t="s">
        <v>74</v>
      </c>
      <c r="AY496" s="209" t="s">
        <v>179</v>
      </c>
    </row>
    <row r="497" spans="2:51" s="13" customFormat="1">
      <c r="B497" s="199"/>
      <c r="C497" s="200"/>
      <c r="D497" s="201" t="s">
        <v>192</v>
      </c>
      <c r="E497" s="202" t="s">
        <v>19</v>
      </c>
      <c r="F497" s="203" t="s">
        <v>198</v>
      </c>
      <c r="G497" s="200"/>
      <c r="H497" s="202" t="s">
        <v>19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192</v>
      </c>
      <c r="AU497" s="209" t="s">
        <v>14</v>
      </c>
      <c r="AV497" s="13" t="s">
        <v>81</v>
      </c>
      <c r="AW497" s="13" t="s">
        <v>35</v>
      </c>
      <c r="AX497" s="13" t="s">
        <v>74</v>
      </c>
      <c r="AY497" s="209" t="s">
        <v>179</v>
      </c>
    </row>
    <row r="498" spans="2:51" s="13" customFormat="1">
      <c r="B498" s="199"/>
      <c r="C498" s="200"/>
      <c r="D498" s="201" t="s">
        <v>192</v>
      </c>
      <c r="E498" s="202" t="s">
        <v>19</v>
      </c>
      <c r="F498" s="203" t="s">
        <v>1288</v>
      </c>
      <c r="G498" s="200"/>
      <c r="H498" s="202" t="s">
        <v>19</v>
      </c>
      <c r="I498" s="204"/>
      <c r="J498" s="200"/>
      <c r="K498" s="200"/>
      <c r="L498" s="205"/>
      <c r="M498" s="206"/>
      <c r="N498" s="207"/>
      <c r="O498" s="207"/>
      <c r="P498" s="207"/>
      <c r="Q498" s="207"/>
      <c r="R498" s="207"/>
      <c r="S498" s="207"/>
      <c r="T498" s="208"/>
      <c r="AT498" s="209" t="s">
        <v>192</v>
      </c>
      <c r="AU498" s="209" t="s">
        <v>14</v>
      </c>
      <c r="AV498" s="13" t="s">
        <v>81</v>
      </c>
      <c r="AW498" s="13" t="s">
        <v>35</v>
      </c>
      <c r="AX498" s="13" t="s">
        <v>74</v>
      </c>
      <c r="AY498" s="209" t="s">
        <v>179</v>
      </c>
    </row>
    <row r="499" spans="2:51" s="13" customFormat="1">
      <c r="B499" s="199"/>
      <c r="C499" s="200"/>
      <c r="D499" s="201" t="s">
        <v>192</v>
      </c>
      <c r="E499" s="202" t="s">
        <v>19</v>
      </c>
      <c r="F499" s="203" t="s">
        <v>1096</v>
      </c>
      <c r="G499" s="200"/>
      <c r="H499" s="202" t="s">
        <v>19</v>
      </c>
      <c r="I499" s="204"/>
      <c r="J499" s="200"/>
      <c r="K499" s="200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192</v>
      </c>
      <c r="AU499" s="209" t="s">
        <v>14</v>
      </c>
      <c r="AV499" s="13" t="s">
        <v>81</v>
      </c>
      <c r="AW499" s="13" t="s">
        <v>35</v>
      </c>
      <c r="AX499" s="13" t="s">
        <v>74</v>
      </c>
      <c r="AY499" s="209" t="s">
        <v>179</v>
      </c>
    </row>
    <row r="500" spans="2:51" s="14" customFormat="1">
      <c r="B500" s="210"/>
      <c r="C500" s="211"/>
      <c r="D500" s="201" t="s">
        <v>192</v>
      </c>
      <c r="E500" s="212" t="s">
        <v>19</v>
      </c>
      <c r="F500" s="213" t="s">
        <v>1097</v>
      </c>
      <c r="G500" s="211"/>
      <c r="H500" s="214">
        <v>12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192</v>
      </c>
      <c r="AU500" s="220" t="s">
        <v>14</v>
      </c>
      <c r="AV500" s="14" t="s">
        <v>14</v>
      </c>
      <c r="AW500" s="14" t="s">
        <v>35</v>
      </c>
      <c r="AX500" s="14" t="s">
        <v>74</v>
      </c>
      <c r="AY500" s="220" t="s">
        <v>179</v>
      </c>
    </row>
    <row r="501" spans="2:51" s="14" customFormat="1">
      <c r="B501" s="210"/>
      <c r="C501" s="211"/>
      <c r="D501" s="201" t="s">
        <v>192</v>
      </c>
      <c r="E501" s="212" t="s">
        <v>19</v>
      </c>
      <c r="F501" s="213" t="s">
        <v>1098</v>
      </c>
      <c r="G501" s="211"/>
      <c r="H501" s="214">
        <v>35.08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192</v>
      </c>
      <c r="AU501" s="220" t="s">
        <v>14</v>
      </c>
      <c r="AV501" s="14" t="s">
        <v>14</v>
      </c>
      <c r="AW501" s="14" t="s">
        <v>35</v>
      </c>
      <c r="AX501" s="14" t="s">
        <v>74</v>
      </c>
      <c r="AY501" s="220" t="s">
        <v>179</v>
      </c>
    </row>
    <row r="502" spans="2:51" s="13" customFormat="1">
      <c r="B502" s="199"/>
      <c r="C502" s="200"/>
      <c r="D502" s="201" t="s">
        <v>192</v>
      </c>
      <c r="E502" s="202" t="s">
        <v>19</v>
      </c>
      <c r="F502" s="203" t="s">
        <v>1289</v>
      </c>
      <c r="G502" s="200"/>
      <c r="H502" s="202" t="s">
        <v>19</v>
      </c>
      <c r="I502" s="204"/>
      <c r="J502" s="200"/>
      <c r="K502" s="200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192</v>
      </c>
      <c r="AU502" s="209" t="s">
        <v>14</v>
      </c>
      <c r="AV502" s="13" t="s">
        <v>81</v>
      </c>
      <c r="AW502" s="13" t="s">
        <v>35</v>
      </c>
      <c r="AX502" s="13" t="s">
        <v>74</v>
      </c>
      <c r="AY502" s="209" t="s">
        <v>179</v>
      </c>
    </row>
    <row r="503" spans="2:51" s="13" customFormat="1">
      <c r="B503" s="199"/>
      <c r="C503" s="200"/>
      <c r="D503" s="201" t="s">
        <v>192</v>
      </c>
      <c r="E503" s="202" t="s">
        <v>19</v>
      </c>
      <c r="F503" s="203" t="s">
        <v>1158</v>
      </c>
      <c r="G503" s="200"/>
      <c r="H503" s="202" t="s">
        <v>19</v>
      </c>
      <c r="I503" s="204"/>
      <c r="J503" s="200"/>
      <c r="K503" s="200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192</v>
      </c>
      <c r="AU503" s="209" t="s">
        <v>14</v>
      </c>
      <c r="AV503" s="13" t="s">
        <v>81</v>
      </c>
      <c r="AW503" s="13" t="s">
        <v>35</v>
      </c>
      <c r="AX503" s="13" t="s">
        <v>74</v>
      </c>
      <c r="AY503" s="209" t="s">
        <v>179</v>
      </c>
    </row>
    <row r="504" spans="2:51" s="14" customFormat="1">
      <c r="B504" s="210"/>
      <c r="C504" s="211"/>
      <c r="D504" s="201" t="s">
        <v>192</v>
      </c>
      <c r="E504" s="212" t="s">
        <v>19</v>
      </c>
      <c r="F504" s="213" t="s">
        <v>1290</v>
      </c>
      <c r="G504" s="211"/>
      <c r="H504" s="214">
        <v>24.54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192</v>
      </c>
      <c r="AU504" s="220" t="s">
        <v>14</v>
      </c>
      <c r="AV504" s="14" t="s">
        <v>14</v>
      </c>
      <c r="AW504" s="14" t="s">
        <v>35</v>
      </c>
      <c r="AX504" s="14" t="s">
        <v>74</v>
      </c>
      <c r="AY504" s="220" t="s">
        <v>179</v>
      </c>
    </row>
    <row r="505" spans="2:51" s="14" customFormat="1">
      <c r="B505" s="210"/>
      <c r="C505" s="211"/>
      <c r="D505" s="201" t="s">
        <v>192</v>
      </c>
      <c r="E505" s="212" t="s">
        <v>19</v>
      </c>
      <c r="F505" s="213" t="s">
        <v>1291</v>
      </c>
      <c r="G505" s="211"/>
      <c r="H505" s="214">
        <v>14.4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192</v>
      </c>
      <c r="AU505" s="220" t="s">
        <v>14</v>
      </c>
      <c r="AV505" s="14" t="s">
        <v>14</v>
      </c>
      <c r="AW505" s="14" t="s">
        <v>35</v>
      </c>
      <c r="AX505" s="14" t="s">
        <v>74</v>
      </c>
      <c r="AY505" s="220" t="s">
        <v>179</v>
      </c>
    </row>
    <row r="506" spans="2:51" s="14" customFormat="1">
      <c r="B506" s="210"/>
      <c r="C506" s="211"/>
      <c r="D506" s="201" t="s">
        <v>192</v>
      </c>
      <c r="E506" s="212" t="s">
        <v>19</v>
      </c>
      <c r="F506" s="213" t="s">
        <v>1292</v>
      </c>
      <c r="G506" s="211"/>
      <c r="H506" s="214">
        <v>44.249000000000002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192</v>
      </c>
      <c r="AU506" s="220" t="s">
        <v>14</v>
      </c>
      <c r="AV506" s="14" t="s">
        <v>14</v>
      </c>
      <c r="AW506" s="14" t="s">
        <v>35</v>
      </c>
      <c r="AX506" s="14" t="s">
        <v>74</v>
      </c>
      <c r="AY506" s="220" t="s">
        <v>179</v>
      </c>
    </row>
    <row r="507" spans="2:51" s="14" customFormat="1">
      <c r="B507" s="210"/>
      <c r="C507" s="211"/>
      <c r="D507" s="201" t="s">
        <v>192</v>
      </c>
      <c r="E507" s="212" t="s">
        <v>19</v>
      </c>
      <c r="F507" s="213" t="s">
        <v>1293</v>
      </c>
      <c r="G507" s="211"/>
      <c r="H507" s="214">
        <v>2.0249999999999999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192</v>
      </c>
      <c r="AU507" s="220" t="s">
        <v>14</v>
      </c>
      <c r="AV507" s="14" t="s">
        <v>14</v>
      </c>
      <c r="AW507" s="14" t="s">
        <v>35</v>
      </c>
      <c r="AX507" s="14" t="s">
        <v>74</v>
      </c>
      <c r="AY507" s="220" t="s">
        <v>179</v>
      </c>
    </row>
    <row r="508" spans="2:51" s="14" customFormat="1">
      <c r="B508" s="210"/>
      <c r="C508" s="211"/>
      <c r="D508" s="201" t="s">
        <v>192</v>
      </c>
      <c r="E508" s="212" t="s">
        <v>19</v>
      </c>
      <c r="F508" s="213" t="s">
        <v>1294</v>
      </c>
      <c r="G508" s="211"/>
      <c r="H508" s="214">
        <v>3.5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192</v>
      </c>
      <c r="AU508" s="220" t="s">
        <v>14</v>
      </c>
      <c r="AV508" s="14" t="s">
        <v>14</v>
      </c>
      <c r="AW508" s="14" t="s">
        <v>35</v>
      </c>
      <c r="AX508" s="14" t="s">
        <v>74</v>
      </c>
      <c r="AY508" s="220" t="s">
        <v>179</v>
      </c>
    </row>
    <row r="509" spans="2:51" s="13" customFormat="1">
      <c r="B509" s="199"/>
      <c r="C509" s="200"/>
      <c r="D509" s="201" t="s">
        <v>192</v>
      </c>
      <c r="E509" s="202" t="s">
        <v>19</v>
      </c>
      <c r="F509" s="203" t="s">
        <v>1162</v>
      </c>
      <c r="G509" s="200"/>
      <c r="H509" s="202" t="s">
        <v>19</v>
      </c>
      <c r="I509" s="204"/>
      <c r="J509" s="200"/>
      <c r="K509" s="200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192</v>
      </c>
      <c r="AU509" s="209" t="s">
        <v>14</v>
      </c>
      <c r="AV509" s="13" t="s">
        <v>81</v>
      </c>
      <c r="AW509" s="13" t="s">
        <v>35</v>
      </c>
      <c r="AX509" s="13" t="s">
        <v>74</v>
      </c>
      <c r="AY509" s="209" t="s">
        <v>179</v>
      </c>
    </row>
    <row r="510" spans="2:51" s="14" customFormat="1">
      <c r="B510" s="210"/>
      <c r="C510" s="211"/>
      <c r="D510" s="201" t="s">
        <v>192</v>
      </c>
      <c r="E510" s="212" t="s">
        <v>19</v>
      </c>
      <c r="F510" s="213" t="s">
        <v>1295</v>
      </c>
      <c r="G510" s="211"/>
      <c r="H510" s="214">
        <v>38.378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192</v>
      </c>
      <c r="AU510" s="220" t="s">
        <v>14</v>
      </c>
      <c r="AV510" s="14" t="s">
        <v>14</v>
      </c>
      <c r="AW510" s="14" t="s">
        <v>35</v>
      </c>
      <c r="AX510" s="14" t="s">
        <v>74</v>
      </c>
      <c r="AY510" s="220" t="s">
        <v>179</v>
      </c>
    </row>
    <row r="511" spans="2:51" s="14" customFormat="1">
      <c r="B511" s="210"/>
      <c r="C511" s="211"/>
      <c r="D511" s="201" t="s">
        <v>192</v>
      </c>
      <c r="E511" s="212" t="s">
        <v>19</v>
      </c>
      <c r="F511" s="213" t="s">
        <v>1296</v>
      </c>
      <c r="G511" s="211"/>
      <c r="H511" s="214">
        <v>23.155999999999999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192</v>
      </c>
      <c r="AU511" s="220" t="s">
        <v>14</v>
      </c>
      <c r="AV511" s="14" t="s">
        <v>14</v>
      </c>
      <c r="AW511" s="14" t="s">
        <v>35</v>
      </c>
      <c r="AX511" s="14" t="s">
        <v>74</v>
      </c>
      <c r="AY511" s="220" t="s">
        <v>179</v>
      </c>
    </row>
    <row r="512" spans="2:51" s="14" customFormat="1">
      <c r="B512" s="210"/>
      <c r="C512" s="211"/>
      <c r="D512" s="201" t="s">
        <v>192</v>
      </c>
      <c r="E512" s="212" t="s">
        <v>19</v>
      </c>
      <c r="F512" s="213" t="s">
        <v>1297</v>
      </c>
      <c r="G512" s="211"/>
      <c r="H512" s="214">
        <v>56.459000000000003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192</v>
      </c>
      <c r="AU512" s="220" t="s">
        <v>14</v>
      </c>
      <c r="AV512" s="14" t="s">
        <v>14</v>
      </c>
      <c r="AW512" s="14" t="s">
        <v>35</v>
      </c>
      <c r="AX512" s="14" t="s">
        <v>74</v>
      </c>
      <c r="AY512" s="220" t="s">
        <v>179</v>
      </c>
    </row>
    <row r="513" spans="1:65" s="14" customFormat="1">
      <c r="B513" s="210"/>
      <c r="C513" s="211"/>
      <c r="D513" s="201" t="s">
        <v>192</v>
      </c>
      <c r="E513" s="212" t="s">
        <v>19</v>
      </c>
      <c r="F513" s="213" t="s">
        <v>1298</v>
      </c>
      <c r="G513" s="211"/>
      <c r="H513" s="214">
        <v>1.35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192</v>
      </c>
      <c r="AU513" s="220" t="s">
        <v>14</v>
      </c>
      <c r="AV513" s="14" t="s">
        <v>14</v>
      </c>
      <c r="AW513" s="14" t="s">
        <v>35</v>
      </c>
      <c r="AX513" s="14" t="s">
        <v>74</v>
      </c>
      <c r="AY513" s="220" t="s">
        <v>179</v>
      </c>
    </row>
    <row r="514" spans="1:65" s="14" customFormat="1">
      <c r="B514" s="210"/>
      <c r="C514" s="211"/>
      <c r="D514" s="201" t="s">
        <v>192</v>
      </c>
      <c r="E514" s="212" t="s">
        <v>19</v>
      </c>
      <c r="F514" s="213" t="s">
        <v>1299</v>
      </c>
      <c r="G514" s="211"/>
      <c r="H514" s="214">
        <v>5.992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192</v>
      </c>
      <c r="AU514" s="220" t="s">
        <v>14</v>
      </c>
      <c r="AV514" s="14" t="s">
        <v>14</v>
      </c>
      <c r="AW514" s="14" t="s">
        <v>35</v>
      </c>
      <c r="AX514" s="14" t="s">
        <v>74</v>
      </c>
      <c r="AY514" s="220" t="s">
        <v>179</v>
      </c>
    </row>
    <row r="515" spans="1:65" s="15" customFormat="1">
      <c r="B515" s="221"/>
      <c r="C515" s="222"/>
      <c r="D515" s="201" t="s">
        <v>192</v>
      </c>
      <c r="E515" s="223" t="s">
        <v>19</v>
      </c>
      <c r="F515" s="224" t="s">
        <v>201</v>
      </c>
      <c r="G515" s="222"/>
      <c r="H515" s="225">
        <v>261.12900000000002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192</v>
      </c>
      <c r="AU515" s="231" t="s">
        <v>14</v>
      </c>
      <c r="AV515" s="15" t="s">
        <v>188</v>
      </c>
      <c r="AW515" s="15" t="s">
        <v>35</v>
      </c>
      <c r="AX515" s="15" t="s">
        <v>81</v>
      </c>
      <c r="AY515" s="231" t="s">
        <v>179</v>
      </c>
    </row>
    <row r="516" spans="1:65" s="2" customFormat="1" ht="16.5" customHeight="1">
      <c r="A516" s="37"/>
      <c r="B516" s="38"/>
      <c r="C516" s="243" t="s">
        <v>705</v>
      </c>
      <c r="D516" s="243" t="s">
        <v>289</v>
      </c>
      <c r="E516" s="244" t="s">
        <v>1300</v>
      </c>
      <c r="F516" s="245" t="s">
        <v>1301</v>
      </c>
      <c r="G516" s="246" t="s">
        <v>269</v>
      </c>
      <c r="H516" s="247">
        <v>8.4000000000000005E-2</v>
      </c>
      <c r="I516" s="248"/>
      <c r="J516" s="249">
        <f>ROUND(I516*H516,2)</f>
        <v>0</v>
      </c>
      <c r="K516" s="245" t="s">
        <v>187</v>
      </c>
      <c r="L516" s="250"/>
      <c r="M516" s="251" t="s">
        <v>19</v>
      </c>
      <c r="N516" s="252" t="s">
        <v>45</v>
      </c>
      <c r="O516" s="67"/>
      <c r="P516" s="190">
        <f>O516*H516</f>
        <v>0</v>
      </c>
      <c r="Q516" s="190">
        <v>1</v>
      </c>
      <c r="R516" s="190">
        <f>Q516*H516</f>
        <v>8.4000000000000005E-2</v>
      </c>
      <c r="S516" s="190">
        <v>0</v>
      </c>
      <c r="T516" s="19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92" t="s">
        <v>400</v>
      </c>
      <c r="AT516" s="192" t="s">
        <v>289</v>
      </c>
      <c r="AU516" s="192" t="s">
        <v>14</v>
      </c>
      <c r="AY516" s="20" t="s">
        <v>179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20" t="s">
        <v>81</v>
      </c>
      <c r="BK516" s="193">
        <f>ROUND(I516*H516,2)</f>
        <v>0</v>
      </c>
      <c r="BL516" s="20" t="s">
        <v>229</v>
      </c>
      <c r="BM516" s="192" t="s">
        <v>923</v>
      </c>
    </row>
    <row r="517" spans="1:65" s="14" customFormat="1">
      <c r="B517" s="210"/>
      <c r="C517" s="211"/>
      <c r="D517" s="201" t="s">
        <v>192</v>
      </c>
      <c r="E517" s="212" t="s">
        <v>19</v>
      </c>
      <c r="F517" s="213" t="s">
        <v>1302</v>
      </c>
      <c r="G517" s="211"/>
      <c r="H517" s="214">
        <v>8.4000000000000005E-2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192</v>
      </c>
      <c r="AU517" s="220" t="s">
        <v>14</v>
      </c>
      <c r="AV517" s="14" t="s">
        <v>14</v>
      </c>
      <c r="AW517" s="14" t="s">
        <v>35</v>
      </c>
      <c r="AX517" s="14" t="s">
        <v>74</v>
      </c>
      <c r="AY517" s="220" t="s">
        <v>179</v>
      </c>
    </row>
    <row r="518" spans="1:65" s="15" customFormat="1">
      <c r="B518" s="221"/>
      <c r="C518" s="222"/>
      <c r="D518" s="201" t="s">
        <v>192</v>
      </c>
      <c r="E518" s="223" t="s">
        <v>19</v>
      </c>
      <c r="F518" s="224" t="s">
        <v>201</v>
      </c>
      <c r="G518" s="222"/>
      <c r="H518" s="225">
        <v>8.4000000000000005E-2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192</v>
      </c>
      <c r="AU518" s="231" t="s">
        <v>14</v>
      </c>
      <c r="AV518" s="15" t="s">
        <v>188</v>
      </c>
      <c r="AW518" s="15" t="s">
        <v>35</v>
      </c>
      <c r="AX518" s="15" t="s">
        <v>81</v>
      </c>
      <c r="AY518" s="231" t="s">
        <v>179</v>
      </c>
    </row>
    <row r="519" spans="1:65" s="2" customFormat="1" ht="16.5" customHeight="1">
      <c r="A519" s="37"/>
      <c r="B519" s="38"/>
      <c r="C519" s="181" t="s">
        <v>346</v>
      </c>
      <c r="D519" s="181" t="s">
        <v>183</v>
      </c>
      <c r="E519" s="182" t="s">
        <v>1303</v>
      </c>
      <c r="F519" s="183" t="s">
        <v>1304</v>
      </c>
      <c r="G519" s="184" t="s">
        <v>186</v>
      </c>
      <c r="H519" s="185">
        <v>783.38699999999994</v>
      </c>
      <c r="I519" s="186"/>
      <c r="J519" s="187">
        <f>ROUND(I519*H519,2)</f>
        <v>0</v>
      </c>
      <c r="K519" s="183" t="s">
        <v>187</v>
      </c>
      <c r="L519" s="42"/>
      <c r="M519" s="188" t="s">
        <v>19</v>
      </c>
      <c r="N519" s="189" t="s">
        <v>45</v>
      </c>
      <c r="O519" s="67"/>
      <c r="P519" s="190">
        <f>O519*H519</f>
        <v>0</v>
      </c>
      <c r="Q519" s="190">
        <v>3.0000000000000001E-5</v>
      </c>
      <c r="R519" s="190">
        <f>Q519*H519</f>
        <v>2.3501609999999999E-2</v>
      </c>
      <c r="S519" s="190">
        <v>0</v>
      </c>
      <c r="T519" s="19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2" t="s">
        <v>229</v>
      </c>
      <c r="AT519" s="192" t="s">
        <v>183</v>
      </c>
      <c r="AU519" s="192" t="s">
        <v>14</v>
      </c>
      <c r="AY519" s="20" t="s">
        <v>179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0" t="s">
        <v>81</v>
      </c>
      <c r="BK519" s="193">
        <f>ROUND(I519*H519,2)</f>
        <v>0</v>
      </c>
      <c r="BL519" s="20" t="s">
        <v>229</v>
      </c>
      <c r="BM519" s="192" t="s">
        <v>926</v>
      </c>
    </row>
    <row r="520" spans="1:65" s="2" customFormat="1">
      <c r="A520" s="37"/>
      <c r="B520" s="38"/>
      <c r="C520" s="39"/>
      <c r="D520" s="194" t="s">
        <v>190</v>
      </c>
      <c r="E520" s="39"/>
      <c r="F520" s="195" t="s">
        <v>1305</v>
      </c>
      <c r="G520" s="39"/>
      <c r="H520" s="39"/>
      <c r="I520" s="196"/>
      <c r="J520" s="39"/>
      <c r="K520" s="39"/>
      <c r="L520" s="42"/>
      <c r="M520" s="197"/>
      <c r="N520" s="198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190</v>
      </c>
      <c r="AU520" s="20" t="s">
        <v>14</v>
      </c>
    </row>
    <row r="521" spans="1:65" s="13" customFormat="1">
      <c r="B521" s="199"/>
      <c r="C521" s="200"/>
      <c r="D521" s="201" t="s">
        <v>192</v>
      </c>
      <c r="E521" s="202" t="s">
        <v>19</v>
      </c>
      <c r="F521" s="203" t="s">
        <v>1025</v>
      </c>
      <c r="G521" s="200"/>
      <c r="H521" s="202" t="s">
        <v>19</v>
      </c>
      <c r="I521" s="204"/>
      <c r="J521" s="200"/>
      <c r="K521" s="200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192</v>
      </c>
      <c r="AU521" s="209" t="s">
        <v>14</v>
      </c>
      <c r="AV521" s="13" t="s">
        <v>81</v>
      </c>
      <c r="AW521" s="13" t="s">
        <v>35</v>
      </c>
      <c r="AX521" s="13" t="s">
        <v>74</v>
      </c>
      <c r="AY521" s="209" t="s">
        <v>179</v>
      </c>
    </row>
    <row r="522" spans="1:65" s="13" customFormat="1">
      <c r="B522" s="199"/>
      <c r="C522" s="200"/>
      <c r="D522" s="201" t="s">
        <v>192</v>
      </c>
      <c r="E522" s="202" t="s">
        <v>19</v>
      </c>
      <c r="F522" s="203" t="s">
        <v>194</v>
      </c>
      <c r="G522" s="200"/>
      <c r="H522" s="202" t="s">
        <v>19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192</v>
      </c>
      <c r="AU522" s="209" t="s">
        <v>14</v>
      </c>
      <c r="AV522" s="13" t="s">
        <v>81</v>
      </c>
      <c r="AW522" s="13" t="s">
        <v>35</v>
      </c>
      <c r="AX522" s="13" t="s">
        <v>74</v>
      </c>
      <c r="AY522" s="209" t="s">
        <v>179</v>
      </c>
    </row>
    <row r="523" spans="1:65" s="13" customFormat="1">
      <c r="B523" s="199"/>
      <c r="C523" s="200"/>
      <c r="D523" s="201" t="s">
        <v>192</v>
      </c>
      <c r="E523" s="202" t="s">
        <v>19</v>
      </c>
      <c r="F523" s="203" t="s">
        <v>198</v>
      </c>
      <c r="G523" s="200"/>
      <c r="H523" s="202" t="s">
        <v>19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192</v>
      </c>
      <c r="AU523" s="209" t="s">
        <v>14</v>
      </c>
      <c r="AV523" s="13" t="s">
        <v>81</v>
      </c>
      <c r="AW523" s="13" t="s">
        <v>35</v>
      </c>
      <c r="AX523" s="13" t="s">
        <v>74</v>
      </c>
      <c r="AY523" s="209" t="s">
        <v>179</v>
      </c>
    </row>
    <row r="524" spans="1:65" s="13" customFormat="1">
      <c r="B524" s="199"/>
      <c r="C524" s="200"/>
      <c r="D524" s="201" t="s">
        <v>192</v>
      </c>
      <c r="E524" s="202" t="s">
        <v>19</v>
      </c>
      <c r="F524" s="203" t="s">
        <v>1306</v>
      </c>
      <c r="G524" s="200"/>
      <c r="H524" s="202" t="s">
        <v>19</v>
      </c>
      <c r="I524" s="204"/>
      <c r="J524" s="200"/>
      <c r="K524" s="200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192</v>
      </c>
      <c r="AU524" s="209" t="s">
        <v>14</v>
      </c>
      <c r="AV524" s="13" t="s">
        <v>81</v>
      </c>
      <c r="AW524" s="13" t="s">
        <v>35</v>
      </c>
      <c r="AX524" s="13" t="s">
        <v>74</v>
      </c>
      <c r="AY524" s="209" t="s">
        <v>179</v>
      </c>
    </row>
    <row r="525" spans="1:65" s="13" customFormat="1">
      <c r="B525" s="199"/>
      <c r="C525" s="200"/>
      <c r="D525" s="201" t="s">
        <v>192</v>
      </c>
      <c r="E525" s="202" t="s">
        <v>19</v>
      </c>
      <c r="F525" s="203" t="s">
        <v>1096</v>
      </c>
      <c r="G525" s="200"/>
      <c r="H525" s="202" t="s">
        <v>19</v>
      </c>
      <c r="I525" s="204"/>
      <c r="J525" s="200"/>
      <c r="K525" s="200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192</v>
      </c>
      <c r="AU525" s="209" t="s">
        <v>14</v>
      </c>
      <c r="AV525" s="13" t="s">
        <v>81</v>
      </c>
      <c r="AW525" s="13" t="s">
        <v>35</v>
      </c>
      <c r="AX525" s="13" t="s">
        <v>74</v>
      </c>
      <c r="AY525" s="209" t="s">
        <v>179</v>
      </c>
    </row>
    <row r="526" spans="1:65" s="14" customFormat="1">
      <c r="B526" s="210"/>
      <c r="C526" s="211"/>
      <c r="D526" s="201" t="s">
        <v>192</v>
      </c>
      <c r="E526" s="212" t="s">
        <v>19</v>
      </c>
      <c r="F526" s="213" t="s">
        <v>1097</v>
      </c>
      <c r="G526" s="211"/>
      <c r="H526" s="214">
        <v>12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192</v>
      </c>
      <c r="AU526" s="220" t="s">
        <v>14</v>
      </c>
      <c r="AV526" s="14" t="s">
        <v>14</v>
      </c>
      <c r="AW526" s="14" t="s">
        <v>35</v>
      </c>
      <c r="AX526" s="14" t="s">
        <v>74</v>
      </c>
      <c r="AY526" s="220" t="s">
        <v>179</v>
      </c>
    </row>
    <row r="527" spans="1:65" s="14" customFormat="1">
      <c r="B527" s="210"/>
      <c r="C527" s="211"/>
      <c r="D527" s="201" t="s">
        <v>192</v>
      </c>
      <c r="E527" s="212" t="s">
        <v>19</v>
      </c>
      <c r="F527" s="213" t="s">
        <v>1098</v>
      </c>
      <c r="G527" s="211"/>
      <c r="H527" s="214">
        <v>35.08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192</v>
      </c>
      <c r="AU527" s="220" t="s">
        <v>14</v>
      </c>
      <c r="AV527" s="14" t="s">
        <v>14</v>
      </c>
      <c r="AW527" s="14" t="s">
        <v>35</v>
      </c>
      <c r="AX527" s="14" t="s">
        <v>74</v>
      </c>
      <c r="AY527" s="220" t="s">
        <v>179</v>
      </c>
    </row>
    <row r="528" spans="1:65" s="13" customFormat="1">
      <c r="B528" s="199"/>
      <c r="C528" s="200"/>
      <c r="D528" s="201" t="s">
        <v>192</v>
      </c>
      <c r="E528" s="202" t="s">
        <v>19</v>
      </c>
      <c r="F528" s="203" t="s">
        <v>1289</v>
      </c>
      <c r="G528" s="200"/>
      <c r="H528" s="202" t="s">
        <v>19</v>
      </c>
      <c r="I528" s="204"/>
      <c r="J528" s="200"/>
      <c r="K528" s="200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192</v>
      </c>
      <c r="AU528" s="209" t="s">
        <v>14</v>
      </c>
      <c r="AV528" s="13" t="s">
        <v>81</v>
      </c>
      <c r="AW528" s="13" t="s">
        <v>35</v>
      </c>
      <c r="AX528" s="13" t="s">
        <v>74</v>
      </c>
      <c r="AY528" s="209" t="s">
        <v>179</v>
      </c>
    </row>
    <row r="529" spans="1:65" s="13" customFormat="1">
      <c r="B529" s="199"/>
      <c r="C529" s="200"/>
      <c r="D529" s="201" t="s">
        <v>192</v>
      </c>
      <c r="E529" s="202" t="s">
        <v>19</v>
      </c>
      <c r="F529" s="203" t="s">
        <v>1158</v>
      </c>
      <c r="G529" s="200"/>
      <c r="H529" s="202" t="s">
        <v>19</v>
      </c>
      <c r="I529" s="204"/>
      <c r="J529" s="200"/>
      <c r="K529" s="200"/>
      <c r="L529" s="205"/>
      <c r="M529" s="206"/>
      <c r="N529" s="207"/>
      <c r="O529" s="207"/>
      <c r="P529" s="207"/>
      <c r="Q529" s="207"/>
      <c r="R529" s="207"/>
      <c r="S529" s="207"/>
      <c r="T529" s="208"/>
      <c r="AT529" s="209" t="s">
        <v>192</v>
      </c>
      <c r="AU529" s="209" t="s">
        <v>14</v>
      </c>
      <c r="AV529" s="13" t="s">
        <v>81</v>
      </c>
      <c r="AW529" s="13" t="s">
        <v>35</v>
      </c>
      <c r="AX529" s="13" t="s">
        <v>74</v>
      </c>
      <c r="AY529" s="209" t="s">
        <v>179</v>
      </c>
    </row>
    <row r="530" spans="1:65" s="14" customFormat="1">
      <c r="B530" s="210"/>
      <c r="C530" s="211"/>
      <c r="D530" s="201" t="s">
        <v>192</v>
      </c>
      <c r="E530" s="212" t="s">
        <v>19</v>
      </c>
      <c r="F530" s="213" t="s">
        <v>1290</v>
      </c>
      <c r="G530" s="211"/>
      <c r="H530" s="214">
        <v>24.54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192</v>
      </c>
      <c r="AU530" s="220" t="s">
        <v>14</v>
      </c>
      <c r="AV530" s="14" t="s">
        <v>14</v>
      </c>
      <c r="AW530" s="14" t="s">
        <v>35</v>
      </c>
      <c r="AX530" s="14" t="s">
        <v>74</v>
      </c>
      <c r="AY530" s="220" t="s">
        <v>179</v>
      </c>
    </row>
    <row r="531" spans="1:65" s="14" customFormat="1">
      <c r="B531" s="210"/>
      <c r="C531" s="211"/>
      <c r="D531" s="201" t="s">
        <v>192</v>
      </c>
      <c r="E531" s="212" t="s">
        <v>19</v>
      </c>
      <c r="F531" s="213" t="s">
        <v>1291</v>
      </c>
      <c r="G531" s="211"/>
      <c r="H531" s="214">
        <v>14.4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192</v>
      </c>
      <c r="AU531" s="220" t="s">
        <v>14</v>
      </c>
      <c r="AV531" s="14" t="s">
        <v>14</v>
      </c>
      <c r="AW531" s="14" t="s">
        <v>35</v>
      </c>
      <c r="AX531" s="14" t="s">
        <v>74</v>
      </c>
      <c r="AY531" s="220" t="s">
        <v>179</v>
      </c>
    </row>
    <row r="532" spans="1:65" s="14" customFormat="1">
      <c r="B532" s="210"/>
      <c r="C532" s="211"/>
      <c r="D532" s="201" t="s">
        <v>192</v>
      </c>
      <c r="E532" s="212" t="s">
        <v>19</v>
      </c>
      <c r="F532" s="213" t="s">
        <v>1292</v>
      </c>
      <c r="G532" s="211"/>
      <c r="H532" s="214">
        <v>44.249000000000002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192</v>
      </c>
      <c r="AU532" s="220" t="s">
        <v>14</v>
      </c>
      <c r="AV532" s="14" t="s">
        <v>14</v>
      </c>
      <c r="AW532" s="14" t="s">
        <v>35</v>
      </c>
      <c r="AX532" s="14" t="s">
        <v>74</v>
      </c>
      <c r="AY532" s="220" t="s">
        <v>179</v>
      </c>
    </row>
    <row r="533" spans="1:65" s="14" customFormat="1">
      <c r="B533" s="210"/>
      <c r="C533" s="211"/>
      <c r="D533" s="201" t="s">
        <v>192</v>
      </c>
      <c r="E533" s="212" t="s">
        <v>19</v>
      </c>
      <c r="F533" s="213" t="s">
        <v>1293</v>
      </c>
      <c r="G533" s="211"/>
      <c r="H533" s="214">
        <v>2.0249999999999999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192</v>
      </c>
      <c r="AU533" s="220" t="s">
        <v>14</v>
      </c>
      <c r="AV533" s="14" t="s">
        <v>14</v>
      </c>
      <c r="AW533" s="14" t="s">
        <v>35</v>
      </c>
      <c r="AX533" s="14" t="s">
        <v>74</v>
      </c>
      <c r="AY533" s="220" t="s">
        <v>179</v>
      </c>
    </row>
    <row r="534" spans="1:65" s="14" customFormat="1">
      <c r="B534" s="210"/>
      <c r="C534" s="211"/>
      <c r="D534" s="201" t="s">
        <v>192</v>
      </c>
      <c r="E534" s="212" t="s">
        <v>19</v>
      </c>
      <c r="F534" s="213" t="s">
        <v>1294</v>
      </c>
      <c r="G534" s="211"/>
      <c r="H534" s="214">
        <v>3.5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192</v>
      </c>
      <c r="AU534" s="220" t="s">
        <v>14</v>
      </c>
      <c r="AV534" s="14" t="s">
        <v>14</v>
      </c>
      <c r="AW534" s="14" t="s">
        <v>35</v>
      </c>
      <c r="AX534" s="14" t="s">
        <v>74</v>
      </c>
      <c r="AY534" s="220" t="s">
        <v>179</v>
      </c>
    </row>
    <row r="535" spans="1:65" s="13" customFormat="1">
      <c r="B535" s="199"/>
      <c r="C535" s="200"/>
      <c r="D535" s="201" t="s">
        <v>192</v>
      </c>
      <c r="E535" s="202" t="s">
        <v>19</v>
      </c>
      <c r="F535" s="203" t="s">
        <v>1162</v>
      </c>
      <c r="G535" s="200"/>
      <c r="H535" s="202" t="s">
        <v>19</v>
      </c>
      <c r="I535" s="204"/>
      <c r="J535" s="200"/>
      <c r="K535" s="200"/>
      <c r="L535" s="205"/>
      <c r="M535" s="206"/>
      <c r="N535" s="207"/>
      <c r="O535" s="207"/>
      <c r="P535" s="207"/>
      <c r="Q535" s="207"/>
      <c r="R535" s="207"/>
      <c r="S535" s="207"/>
      <c r="T535" s="208"/>
      <c r="AT535" s="209" t="s">
        <v>192</v>
      </c>
      <c r="AU535" s="209" t="s">
        <v>14</v>
      </c>
      <c r="AV535" s="13" t="s">
        <v>81</v>
      </c>
      <c r="AW535" s="13" t="s">
        <v>35</v>
      </c>
      <c r="AX535" s="13" t="s">
        <v>74</v>
      </c>
      <c r="AY535" s="209" t="s">
        <v>179</v>
      </c>
    </row>
    <row r="536" spans="1:65" s="14" customFormat="1">
      <c r="B536" s="210"/>
      <c r="C536" s="211"/>
      <c r="D536" s="201" t="s">
        <v>192</v>
      </c>
      <c r="E536" s="212" t="s">
        <v>19</v>
      </c>
      <c r="F536" s="213" t="s">
        <v>1295</v>
      </c>
      <c r="G536" s="211"/>
      <c r="H536" s="214">
        <v>38.378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192</v>
      </c>
      <c r="AU536" s="220" t="s">
        <v>14</v>
      </c>
      <c r="AV536" s="14" t="s">
        <v>14</v>
      </c>
      <c r="AW536" s="14" t="s">
        <v>35</v>
      </c>
      <c r="AX536" s="14" t="s">
        <v>74</v>
      </c>
      <c r="AY536" s="220" t="s">
        <v>179</v>
      </c>
    </row>
    <row r="537" spans="1:65" s="14" customFormat="1">
      <c r="B537" s="210"/>
      <c r="C537" s="211"/>
      <c r="D537" s="201" t="s">
        <v>192</v>
      </c>
      <c r="E537" s="212" t="s">
        <v>19</v>
      </c>
      <c r="F537" s="213" t="s">
        <v>1296</v>
      </c>
      <c r="G537" s="211"/>
      <c r="H537" s="214">
        <v>23.155999999999999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192</v>
      </c>
      <c r="AU537" s="220" t="s">
        <v>14</v>
      </c>
      <c r="AV537" s="14" t="s">
        <v>14</v>
      </c>
      <c r="AW537" s="14" t="s">
        <v>35</v>
      </c>
      <c r="AX537" s="14" t="s">
        <v>74</v>
      </c>
      <c r="AY537" s="220" t="s">
        <v>179</v>
      </c>
    </row>
    <row r="538" spans="1:65" s="14" customFormat="1">
      <c r="B538" s="210"/>
      <c r="C538" s="211"/>
      <c r="D538" s="201" t="s">
        <v>192</v>
      </c>
      <c r="E538" s="212" t="s">
        <v>19</v>
      </c>
      <c r="F538" s="213" t="s">
        <v>1297</v>
      </c>
      <c r="G538" s="211"/>
      <c r="H538" s="214">
        <v>56.459000000000003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192</v>
      </c>
      <c r="AU538" s="220" t="s">
        <v>14</v>
      </c>
      <c r="AV538" s="14" t="s">
        <v>14</v>
      </c>
      <c r="AW538" s="14" t="s">
        <v>35</v>
      </c>
      <c r="AX538" s="14" t="s">
        <v>74</v>
      </c>
      <c r="AY538" s="220" t="s">
        <v>179</v>
      </c>
    </row>
    <row r="539" spans="1:65" s="14" customFormat="1">
      <c r="B539" s="210"/>
      <c r="C539" s="211"/>
      <c r="D539" s="201" t="s">
        <v>192</v>
      </c>
      <c r="E539" s="212" t="s">
        <v>19</v>
      </c>
      <c r="F539" s="213" t="s">
        <v>1298</v>
      </c>
      <c r="G539" s="211"/>
      <c r="H539" s="214">
        <v>1.35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192</v>
      </c>
      <c r="AU539" s="220" t="s">
        <v>14</v>
      </c>
      <c r="AV539" s="14" t="s">
        <v>14</v>
      </c>
      <c r="AW539" s="14" t="s">
        <v>35</v>
      </c>
      <c r="AX539" s="14" t="s">
        <v>74</v>
      </c>
      <c r="AY539" s="220" t="s">
        <v>179</v>
      </c>
    </row>
    <row r="540" spans="1:65" s="14" customFormat="1">
      <c r="B540" s="210"/>
      <c r="C540" s="211"/>
      <c r="D540" s="201" t="s">
        <v>192</v>
      </c>
      <c r="E540" s="212" t="s">
        <v>19</v>
      </c>
      <c r="F540" s="213" t="s">
        <v>1299</v>
      </c>
      <c r="G540" s="211"/>
      <c r="H540" s="214">
        <v>5.992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192</v>
      </c>
      <c r="AU540" s="220" t="s">
        <v>14</v>
      </c>
      <c r="AV540" s="14" t="s">
        <v>14</v>
      </c>
      <c r="AW540" s="14" t="s">
        <v>35</v>
      </c>
      <c r="AX540" s="14" t="s">
        <v>74</v>
      </c>
      <c r="AY540" s="220" t="s">
        <v>179</v>
      </c>
    </row>
    <row r="541" spans="1:65" s="14" customFormat="1">
      <c r="B541" s="210"/>
      <c r="C541" s="211"/>
      <c r="D541" s="201" t="s">
        <v>192</v>
      </c>
      <c r="E541" s="212" t="s">
        <v>19</v>
      </c>
      <c r="F541" s="213" t="s">
        <v>1307</v>
      </c>
      <c r="G541" s="211"/>
      <c r="H541" s="214">
        <v>522.25800000000004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192</v>
      </c>
      <c r="AU541" s="220" t="s">
        <v>14</v>
      </c>
      <c r="AV541" s="14" t="s">
        <v>14</v>
      </c>
      <c r="AW541" s="14" t="s">
        <v>35</v>
      </c>
      <c r="AX541" s="14" t="s">
        <v>74</v>
      </c>
      <c r="AY541" s="220" t="s">
        <v>179</v>
      </c>
    </row>
    <row r="542" spans="1:65" s="15" customFormat="1">
      <c r="B542" s="221"/>
      <c r="C542" s="222"/>
      <c r="D542" s="201" t="s">
        <v>192</v>
      </c>
      <c r="E542" s="223" t="s">
        <v>19</v>
      </c>
      <c r="F542" s="224" t="s">
        <v>201</v>
      </c>
      <c r="G542" s="222"/>
      <c r="H542" s="225">
        <v>783.38699999999994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192</v>
      </c>
      <c r="AU542" s="231" t="s">
        <v>14</v>
      </c>
      <c r="AV542" s="15" t="s">
        <v>188</v>
      </c>
      <c r="AW542" s="15" t="s">
        <v>35</v>
      </c>
      <c r="AX542" s="15" t="s">
        <v>81</v>
      </c>
      <c r="AY542" s="231" t="s">
        <v>179</v>
      </c>
    </row>
    <row r="543" spans="1:65" s="2" customFormat="1" ht="16.5" customHeight="1">
      <c r="A543" s="37"/>
      <c r="B543" s="38"/>
      <c r="C543" s="243" t="s">
        <v>716</v>
      </c>
      <c r="D543" s="243" t="s">
        <v>289</v>
      </c>
      <c r="E543" s="244" t="s">
        <v>1308</v>
      </c>
      <c r="F543" s="245" t="s">
        <v>1309</v>
      </c>
      <c r="G543" s="246" t="s">
        <v>269</v>
      </c>
      <c r="H543" s="247">
        <v>0.82499999999999996</v>
      </c>
      <c r="I543" s="248"/>
      <c r="J543" s="249">
        <f>ROUND(I543*H543,2)</f>
        <v>0</v>
      </c>
      <c r="K543" s="245" t="s">
        <v>187</v>
      </c>
      <c r="L543" s="250"/>
      <c r="M543" s="251" t="s">
        <v>19</v>
      </c>
      <c r="N543" s="252" t="s">
        <v>45</v>
      </c>
      <c r="O543" s="67"/>
      <c r="P543" s="190">
        <f>O543*H543</f>
        <v>0</v>
      </c>
      <c r="Q543" s="190">
        <v>1</v>
      </c>
      <c r="R543" s="190">
        <f>Q543*H543</f>
        <v>0.82499999999999996</v>
      </c>
      <c r="S543" s="190">
        <v>0</v>
      </c>
      <c r="T543" s="191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2" t="s">
        <v>400</v>
      </c>
      <c r="AT543" s="192" t="s">
        <v>289</v>
      </c>
      <c r="AU543" s="192" t="s">
        <v>14</v>
      </c>
      <c r="AY543" s="20" t="s">
        <v>179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20" t="s">
        <v>81</v>
      </c>
      <c r="BK543" s="193">
        <f>ROUND(I543*H543,2)</f>
        <v>0</v>
      </c>
      <c r="BL543" s="20" t="s">
        <v>229</v>
      </c>
      <c r="BM543" s="192" t="s">
        <v>1310</v>
      </c>
    </row>
    <row r="544" spans="1:65" s="14" customFormat="1">
      <c r="B544" s="210"/>
      <c r="C544" s="211"/>
      <c r="D544" s="201" t="s">
        <v>192</v>
      </c>
      <c r="E544" s="212" t="s">
        <v>19</v>
      </c>
      <c r="F544" s="213" t="s">
        <v>1311</v>
      </c>
      <c r="G544" s="211"/>
      <c r="H544" s="214">
        <v>0.82499999999999996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192</v>
      </c>
      <c r="AU544" s="220" t="s">
        <v>14</v>
      </c>
      <c r="AV544" s="14" t="s">
        <v>14</v>
      </c>
      <c r="AW544" s="14" t="s">
        <v>35</v>
      </c>
      <c r="AX544" s="14" t="s">
        <v>74</v>
      </c>
      <c r="AY544" s="220" t="s">
        <v>179</v>
      </c>
    </row>
    <row r="545" spans="1:65" s="15" customFormat="1">
      <c r="B545" s="221"/>
      <c r="C545" s="222"/>
      <c r="D545" s="201" t="s">
        <v>192</v>
      </c>
      <c r="E545" s="223" t="s">
        <v>19</v>
      </c>
      <c r="F545" s="224" t="s">
        <v>201</v>
      </c>
      <c r="G545" s="222"/>
      <c r="H545" s="225">
        <v>0.82499999999999996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192</v>
      </c>
      <c r="AU545" s="231" t="s">
        <v>14</v>
      </c>
      <c r="AV545" s="15" t="s">
        <v>188</v>
      </c>
      <c r="AW545" s="15" t="s">
        <v>35</v>
      </c>
      <c r="AX545" s="15" t="s">
        <v>81</v>
      </c>
      <c r="AY545" s="231" t="s">
        <v>179</v>
      </c>
    </row>
    <row r="546" spans="1:65" s="2" customFormat="1" ht="24.2" customHeight="1">
      <c r="A546" s="37"/>
      <c r="B546" s="38"/>
      <c r="C546" s="181" t="s">
        <v>315</v>
      </c>
      <c r="D546" s="181" t="s">
        <v>183</v>
      </c>
      <c r="E546" s="182" t="s">
        <v>1312</v>
      </c>
      <c r="F546" s="183" t="s">
        <v>1313</v>
      </c>
      <c r="G546" s="184" t="s">
        <v>269</v>
      </c>
      <c r="H546" s="185">
        <v>0.93300000000000005</v>
      </c>
      <c r="I546" s="186"/>
      <c r="J546" s="187">
        <f>ROUND(I546*H546,2)</f>
        <v>0</v>
      </c>
      <c r="K546" s="183" t="s">
        <v>187</v>
      </c>
      <c r="L546" s="42"/>
      <c r="M546" s="188" t="s">
        <v>19</v>
      </c>
      <c r="N546" s="189" t="s">
        <v>45</v>
      </c>
      <c r="O546" s="67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2" t="s">
        <v>229</v>
      </c>
      <c r="AT546" s="192" t="s">
        <v>183</v>
      </c>
      <c r="AU546" s="192" t="s">
        <v>14</v>
      </c>
      <c r="AY546" s="20" t="s">
        <v>179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0" t="s">
        <v>81</v>
      </c>
      <c r="BK546" s="193">
        <f>ROUND(I546*H546,2)</f>
        <v>0</v>
      </c>
      <c r="BL546" s="20" t="s">
        <v>229</v>
      </c>
      <c r="BM546" s="192" t="s">
        <v>932</v>
      </c>
    </row>
    <row r="547" spans="1:65" s="2" customFormat="1">
      <c r="A547" s="37"/>
      <c r="B547" s="38"/>
      <c r="C547" s="39"/>
      <c r="D547" s="194" t="s">
        <v>190</v>
      </c>
      <c r="E547" s="39"/>
      <c r="F547" s="195" t="s">
        <v>1314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190</v>
      </c>
      <c r="AU547" s="20" t="s">
        <v>14</v>
      </c>
    </row>
    <row r="548" spans="1:65" s="12" customFormat="1" ht="22.9" customHeight="1">
      <c r="B548" s="165"/>
      <c r="C548" s="166"/>
      <c r="D548" s="167" t="s">
        <v>73</v>
      </c>
      <c r="E548" s="179" t="s">
        <v>1315</v>
      </c>
      <c r="F548" s="179" t="s">
        <v>1316</v>
      </c>
      <c r="G548" s="166"/>
      <c r="H548" s="166"/>
      <c r="I548" s="169"/>
      <c r="J548" s="180">
        <f>BK548</f>
        <v>0</v>
      </c>
      <c r="K548" s="166"/>
      <c r="L548" s="171"/>
      <c r="M548" s="172"/>
      <c r="N548" s="173"/>
      <c r="O548" s="173"/>
      <c r="P548" s="174">
        <f>SUM(P549:P618)</f>
        <v>0</v>
      </c>
      <c r="Q548" s="173"/>
      <c r="R548" s="174">
        <f>SUM(R549:R618)</f>
        <v>7.4621582100000001</v>
      </c>
      <c r="S548" s="173"/>
      <c r="T548" s="175">
        <f>SUM(T549:T618)</f>
        <v>0</v>
      </c>
      <c r="AR548" s="176" t="s">
        <v>14</v>
      </c>
      <c r="AT548" s="177" t="s">
        <v>73</v>
      </c>
      <c r="AU548" s="177" t="s">
        <v>81</v>
      </c>
      <c r="AY548" s="176" t="s">
        <v>179</v>
      </c>
      <c r="BK548" s="178">
        <f>SUM(BK549:BK618)</f>
        <v>0</v>
      </c>
    </row>
    <row r="549" spans="1:65" s="2" customFormat="1" ht="21.75" customHeight="1">
      <c r="A549" s="37"/>
      <c r="B549" s="38"/>
      <c r="C549" s="181" t="s">
        <v>333</v>
      </c>
      <c r="D549" s="181" t="s">
        <v>183</v>
      </c>
      <c r="E549" s="182" t="s">
        <v>1317</v>
      </c>
      <c r="F549" s="183" t="s">
        <v>1318</v>
      </c>
      <c r="G549" s="184" t="s">
        <v>308</v>
      </c>
      <c r="H549" s="185">
        <v>320</v>
      </c>
      <c r="I549" s="186"/>
      <c r="J549" s="187">
        <f>ROUND(I549*H549,2)</f>
        <v>0</v>
      </c>
      <c r="K549" s="183" t="s">
        <v>187</v>
      </c>
      <c r="L549" s="42"/>
      <c r="M549" s="188" t="s">
        <v>19</v>
      </c>
      <c r="N549" s="189" t="s">
        <v>45</v>
      </c>
      <c r="O549" s="67"/>
      <c r="P549" s="190">
        <f>O549*H549</f>
        <v>0</v>
      </c>
      <c r="Q549" s="190">
        <v>0</v>
      </c>
      <c r="R549" s="190">
        <f>Q549*H549</f>
        <v>0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229</v>
      </c>
      <c r="AT549" s="192" t="s">
        <v>183</v>
      </c>
      <c r="AU549" s="192" t="s">
        <v>14</v>
      </c>
      <c r="AY549" s="20" t="s">
        <v>179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81</v>
      </c>
      <c r="BK549" s="193">
        <f>ROUND(I549*H549,2)</f>
        <v>0</v>
      </c>
      <c r="BL549" s="20" t="s">
        <v>229</v>
      </c>
      <c r="BM549" s="192" t="s">
        <v>934</v>
      </c>
    </row>
    <row r="550" spans="1:65" s="2" customFormat="1">
      <c r="A550" s="37"/>
      <c r="B550" s="38"/>
      <c r="C550" s="39"/>
      <c r="D550" s="194" t="s">
        <v>190</v>
      </c>
      <c r="E550" s="39"/>
      <c r="F550" s="195" t="s">
        <v>1319</v>
      </c>
      <c r="G550" s="39"/>
      <c r="H550" s="39"/>
      <c r="I550" s="196"/>
      <c r="J550" s="39"/>
      <c r="K550" s="39"/>
      <c r="L550" s="42"/>
      <c r="M550" s="197"/>
      <c r="N550" s="198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190</v>
      </c>
      <c r="AU550" s="20" t="s">
        <v>14</v>
      </c>
    </row>
    <row r="551" spans="1:65" s="13" customFormat="1">
      <c r="B551" s="199"/>
      <c r="C551" s="200"/>
      <c r="D551" s="201" t="s">
        <v>192</v>
      </c>
      <c r="E551" s="202" t="s">
        <v>19</v>
      </c>
      <c r="F551" s="203" t="s">
        <v>1025</v>
      </c>
      <c r="G551" s="200"/>
      <c r="H551" s="202" t="s">
        <v>19</v>
      </c>
      <c r="I551" s="204"/>
      <c r="J551" s="200"/>
      <c r="K551" s="200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192</v>
      </c>
      <c r="AU551" s="209" t="s">
        <v>14</v>
      </c>
      <c r="AV551" s="13" t="s">
        <v>81</v>
      </c>
      <c r="AW551" s="13" t="s">
        <v>35</v>
      </c>
      <c r="AX551" s="13" t="s">
        <v>74</v>
      </c>
      <c r="AY551" s="209" t="s">
        <v>179</v>
      </c>
    </row>
    <row r="552" spans="1:65" s="13" customFormat="1">
      <c r="B552" s="199"/>
      <c r="C552" s="200"/>
      <c r="D552" s="201" t="s">
        <v>192</v>
      </c>
      <c r="E552" s="202" t="s">
        <v>19</v>
      </c>
      <c r="F552" s="203" t="s">
        <v>194</v>
      </c>
      <c r="G552" s="200"/>
      <c r="H552" s="202" t="s">
        <v>19</v>
      </c>
      <c r="I552" s="204"/>
      <c r="J552" s="200"/>
      <c r="K552" s="200"/>
      <c r="L552" s="205"/>
      <c r="M552" s="206"/>
      <c r="N552" s="207"/>
      <c r="O552" s="207"/>
      <c r="P552" s="207"/>
      <c r="Q552" s="207"/>
      <c r="R552" s="207"/>
      <c r="S552" s="207"/>
      <c r="T552" s="208"/>
      <c r="AT552" s="209" t="s">
        <v>192</v>
      </c>
      <c r="AU552" s="209" t="s">
        <v>14</v>
      </c>
      <c r="AV552" s="13" t="s">
        <v>81</v>
      </c>
      <c r="AW552" s="13" t="s">
        <v>35</v>
      </c>
      <c r="AX552" s="13" t="s">
        <v>74</v>
      </c>
      <c r="AY552" s="209" t="s">
        <v>179</v>
      </c>
    </row>
    <row r="553" spans="1:65" s="13" customFormat="1">
      <c r="B553" s="199"/>
      <c r="C553" s="200"/>
      <c r="D553" s="201" t="s">
        <v>192</v>
      </c>
      <c r="E553" s="202" t="s">
        <v>19</v>
      </c>
      <c r="F553" s="203" t="s">
        <v>198</v>
      </c>
      <c r="G553" s="200"/>
      <c r="H553" s="202" t="s">
        <v>19</v>
      </c>
      <c r="I553" s="204"/>
      <c r="J553" s="200"/>
      <c r="K553" s="200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192</v>
      </c>
      <c r="AU553" s="209" t="s">
        <v>14</v>
      </c>
      <c r="AV553" s="13" t="s">
        <v>81</v>
      </c>
      <c r="AW553" s="13" t="s">
        <v>35</v>
      </c>
      <c r="AX553" s="13" t="s">
        <v>74</v>
      </c>
      <c r="AY553" s="209" t="s">
        <v>179</v>
      </c>
    </row>
    <row r="554" spans="1:65" s="14" customFormat="1">
      <c r="B554" s="210"/>
      <c r="C554" s="211"/>
      <c r="D554" s="201" t="s">
        <v>192</v>
      </c>
      <c r="E554" s="212" t="s">
        <v>19</v>
      </c>
      <c r="F554" s="213" t="s">
        <v>1320</v>
      </c>
      <c r="G554" s="211"/>
      <c r="H554" s="214">
        <v>250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192</v>
      </c>
      <c r="AU554" s="220" t="s">
        <v>14</v>
      </c>
      <c r="AV554" s="14" t="s">
        <v>14</v>
      </c>
      <c r="AW554" s="14" t="s">
        <v>35</v>
      </c>
      <c r="AX554" s="14" t="s">
        <v>74</v>
      </c>
      <c r="AY554" s="220" t="s">
        <v>179</v>
      </c>
    </row>
    <row r="555" spans="1:65" s="14" customFormat="1">
      <c r="B555" s="210"/>
      <c r="C555" s="211"/>
      <c r="D555" s="201" t="s">
        <v>192</v>
      </c>
      <c r="E555" s="212" t="s">
        <v>19</v>
      </c>
      <c r="F555" s="213" t="s">
        <v>1321</v>
      </c>
      <c r="G555" s="211"/>
      <c r="H555" s="214">
        <v>70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192</v>
      </c>
      <c r="AU555" s="220" t="s">
        <v>14</v>
      </c>
      <c r="AV555" s="14" t="s">
        <v>14</v>
      </c>
      <c r="AW555" s="14" t="s">
        <v>35</v>
      </c>
      <c r="AX555" s="14" t="s">
        <v>74</v>
      </c>
      <c r="AY555" s="220" t="s">
        <v>179</v>
      </c>
    </row>
    <row r="556" spans="1:65" s="15" customFormat="1">
      <c r="B556" s="221"/>
      <c r="C556" s="222"/>
      <c r="D556" s="201" t="s">
        <v>192</v>
      </c>
      <c r="E556" s="223" t="s">
        <v>19</v>
      </c>
      <c r="F556" s="224" t="s">
        <v>201</v>
      </c>
      <c r="G556" s="222"/>
      <c r="H556" s="225">
        <v>320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192</v>
      </c>
      <c r="AU556" s="231" t="s">
        <v>14</v>
      </c>
      <c r="AV556" s="15" t="s">
        <v>188</v>
      </c>
      <c r="AW556" s="15" t="s">
        <v>35</v>
      </c>
      <c r="AX556" s="15" t="s">
        <v>81</v>
      </c>
      <c r="AY556" s="231" t="s">
        <v>179</v>
      </c>
    </row>
    <row r="557" spans="1:65" s="2" customFormat="1" ht="24.2" customHeight="1">
      <c r="A557" s="37"/>
      <c r="B557" s="38"/>
      <c r="C557" s="181" t="s">
        <v>355</v>
      </c>
      <c r="D557" s="181" t="s">
        <v>183</v>
      </c>
      <c r="E557" s="182" t="s">
        <v>1322</v>
      </c>
      <c r="F557" s="183" t="s">
        <v>1323</v>
      </c>
      <c r="G557" s="184" t="s">
        <v>216</v>
      </c>
      <c r="H557" s="185">
        <v>9.0890000000000004</v>
      </c>
      <c r="I557" s="186"/>
      <c r="J557" s="187">
        <f>ROUND(I557*H557,2)</f>
        <v>0</v>
      </c>
      <c r="K557" s="183" t="s">
        <v>187</v>
      </c>
      <c r="L557" s="42"/>
      <c r="M557" s="188" t="s">
        <v>19</v>
      </c>
      <c r="N557" s="189" t="s">
        <v>45</v>
      </c>
      <c r="O557" s="67"/>
      <c r="P557" s="190">
        <f>O557*H557</f>
        <v>0</v>
      </c>
      <c r="Q557" s="190">
        <v>1.89E-3</v>
      </c>
      <c r="R557" s="190">
        <f>Q557*H557</f>
        <v>1.7178209999999999E-2</v>
      </c>
      <c r="S557" s="190">
        <v>0</v>
      </c>
      <c r="T557" s="191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2" t="s">
        <v>229</v>
      </c>
      <c r="AT557" s="192" t="s">
        <v>183</v>
      </c>
      <c r="AU557" s="192" t="s">
        <v>14</v>
      </c>
      <c r="AY557" s="20" t="s">
        <v>179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20" t="s">
        <v>81</v>
      </c>
      <c r="BK557" s="193">
        <f>ROUND(I557*H557,2)</f>
        <v>0</v>
      </c>
      <c r="BL557" s="20" t="s">
        <v>229</v>
      </c>
      <c r="BM557" s="192" t="s">
        <v>935</v>
      </c>
    </row>
    <row r="558" spans="1:65" s="2" customFormat="1">
      <c r="A558" s="37"/>
      <c r="B558" s="38"/>
      <c r="C558" s="39"/>
      <c r="D558" s="194" t="s">
        <v>190</v>
      </c>
      <c r="E558" s="39"/>
      <c r="F558" s="195" t="s">
        <v>1324</v>
      </c>
      <c r="G558" s="39"/>
      <c r="H558" s="39"/>
      <c r="I558" s="196"/>
      <c r="J558" s="39"/>
      <c r="K558" s="39"/>
      <c r="L558" s="42"/>
      <c r="M558" s="197"/>
      <c r="N558" s="198"/>
      <c r="O558" s="67"/>
      <c r="P558" s="67"/>
      <c r="Q558" s="67"/>
      <c r="R558" s="67"/>
      <c r="S558" s="67"/>
      <c r="T558" s="68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20" t="s">
        <v>190</v>
      </c>
      <c r="AU558" s="20" t="s">
        <v>14</v>
      </c>
    </row>
    <row r="559" spans="1:65" s="14" customFormat="1">
      <c r="B559" s="210"/>
      <c r="C559" s="211"/>
      <c r="D559" s="201" t="s">
        <v>192</v>
      </c>
      <c r="E559" s="212" t="s">
        <v>19</v>
      </c>
      <c r="F559" s="213" t="s">
        <v>1325</v>
      </c>
      <c r="G559" s="211"/>
      <c r="H559" s="214">
        <v>6.7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192</v>
      </c>
      <c r="AU559" s="220" t="s">
        <v>14</v>
      </c>
      <c r="AV559" s="14" t="s">
        <v>14</v>
      </c>
      <c r="AW559" s="14" t="s">
        <v>35</v>
      </c>
      <c r="AX559" s="14" t="s">
        <v>74</v>
      </c>
      <c r="AY559" s="220" t="s">
        <v>179</v>
      </c>
    </row>
    <row r="560" spans="1:65" s="13" customFormat="1">
      <c r="B560" s="199"/>
      <c r="C560" s="200"/>
      <c r="D560" s="201" t="s">
        <v>192</v>
      </c>
      <c r="E560" s="202" t="s">
        <v>19</v>
      </c>
      <c r="F560" s="203" t="s">
        <v>1326</v>
      </c>
      <c r="G560" s="200"/>
      <c r="H560" s="202" t="s">
        <v>19</v>
      </c>
      <c r="I560" s="204"/>
      <c r="J560" s="200"/>
      <c r="K560" s="200"/>
      <c r="L560" s="205"/>
      <c r="M560" s="206"/>
      <c r="N560" s="207"/>
      <c r="O560" s="207"/>
      <c r="P560" s="207"/>
      <c r="Q560" s="207"/>
      <c r="R560" s="207"/>
      <c r="S560" s="207"/>
      <c r="T560" s="208"/>
      <c r="AT560" s="209" t="s">
        <v>192</v>
      </c>
      <c r="AU560" s="209" t="s">
        <v>14</v>
      </c>
      <c r="AV560" s="13" t="s">
        <v>81</v>
      </c>
      <c r="AW560" s="13" t="s">
        <v>35</v>
      </c>
      <c r="AX560" s="13" t="s">
        <v>74</v>
      </c>
      <c r="AY560" s="209" t="s">
        <v>179</v>
      </c>
    </row>
    <row r="561" spans="1:65" s="14" customFormat="1">
      <c r="B561" s="210"/>
      <c r="C561" s="211"/>
      <c r="D561" s="201" t="s">
        <v>192</v>
      </c>
      <c r="E561" s="212" t="s">
        <v>19</v>
      </c>
      <c r="F561" s="213" t="s">
        <v>1327</v>
      </c>
      <c r="G561" s="211"/>
      <c r="H561" s="214">
        <v>0.36199999999999999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192</v>
      </c>
      <c r="AU561" s="220" t="s">
        <v>14</v>
      </c>
      <c r="AV561" s="14" t="s">
        <v>14</v>
      </c>
      <c r="AW561" s="14" t="s">
        <v>35</v>
      </c>
      <c r="AX561" s="14" t="s">
        <v>74</v>
      </c>
      <c r="AY561" s="220" t="s">
        <v>179</v>
      </c>
    </row>
    <row r="562" spans="1:65" s="14" customFormat="1">
      <c r="B562" s="210"/>
      <c r="C562" s="211"/>
      <c r="D562" s="201" t="s">
        <v>192</v>
      </c>
      <c r="E562" s="212" t="s">
        <v>19</v>
      </c>
      <c r="F562" s="213" t="s">
        <v>1328</v>
      </c>
      <c r="G562" s="211"/>
      <c r="H562" s="214">
        <v>2.0270000000000001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192</v>
      </c>
      <c r="AU562" s="220" t="s">
        <v>14</v>
      </c>
      <c r="AV562" s="14" t="s">
        <v>14</v>
      </c>
      <c r="AW562" s="14" t="s">
        <v>35</v>
      </c>
      <c r="AX562" s="14" t="s">
        <v>74</v>
      </c>
      <c r="AY562" s="220" t="s">
        <v>179</v>
      </c>
    </row>
    <row r="563" spans="1:65" s="15" customFormat="1">
      <c r="B563" s="221"/>
      <c r="C563" s="222"/>
      <c r="D563" s="201" t="s">
        <v>192</v>
      </c>
      <c r="E563" s="223" t="s">
        <v>19</v>
      </c>
      <c r="F563" s="224" t="s">
        <v>201</v>
      </c>
      <c r="G563" s="222"/>
      <c r="H563" s="225">
        <v>9.0890000000000004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192</v>
      </c>
      <c r="AU563" s="231" t="s">
        <v>14</v>
      </c>
      <c r="AV563" s="15" t="s">
        <v>188</v>
      </c>
      <c r="AW563" s="15" t="s">
        <v>35</v>
      </c>
      <c r="AX563" s="15" t="s">
        <v>81</v>
      </c>
      <c r="AY563" s="231" t="s">
        <v>179</v>
      </c>
    </row>
    <row r="564" spans="1:65" s="2" customFormat="1" ht="16.5" customHeight="1">
      <c r="A564" s="37"/>
      <c r="B564" s="38"/>
      <c r="C564" s="181" t="s">
        <v>616</v>
      </c>
      <c r="D564" s="181" t="s">
        <v>183</v>
      </c>
      <c r="E564" s="182" t="s">
        <v>1329</v>
      </c>
      <c r="F564" s="183" t="s">
        <v>1330</v>
      </c>
      <c r="G564" s="184" t="s">
        <v>292</v>
      </c>
      <c r="H564" s="185">
        <v>98</v>
      </c>
      <c r="I564" s="186"/>
      <c r="J564" s="187">
        <f>ROUND(I564*H564,2)</f>
        <v>0</v>
      </c>
      <c r="K564" s="183" t="s">
        <v>187</v>
      </c>
      <c r="L564" s="42"/>
      <c r="M564" s="188" t="s">
        <v>19</v>
      </c>
      <c r="N564" s="189" t="s">
        <v>45</v>
      </c>
      <c r="O564" s="67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2" t="s">
        <v>229</v>
      </c>
      <c r="AT564" s="192" t="s">
        <v>183</v>
      </c>
      <c r="AU564" s="192" t="s">
        <v>14</v>
      </c>
      <c r="AY564" s="20" t="s">
        <v>179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0" t="s">
        <v>81</v>
      </c>
      <c r="BK564" s="193">
        <f>ROUND(I564*H564,2)</f>
        <v>0</v>
      </c>
      <c r="BL564" s="20" t="s">
        <v>229</v>
      </c>
      <c r="BM564" s="192" t="s">
        <v>938</v>
      </c>
    </row>
    <row r="565" spans="1:65" s="2" customFormat="1">
      <c r="A565" s="37"/>
      <c r="B565" s="38"/>
      <c r="C565" s="39"/>
      <c r="D565" s="194" t="s">
        <v>190</v>
      </c>
      <c r="E565" s="39"/>
      <c r="F565" s="195" t="s">
        <v>1331</v>
      </c>
      <c r="G565" s="39"/>
      <c r="H565" s="39"/>
      <c r="I565" s="196"/>
      <c r="J565" s="39"/>
      <c r="K565" s="39"/>
      <c r="L565" s="42"/>
      <c r="M565" s="197"/>
      <c r="N565" s="198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190</v>
      </c>
      <c r="AU565" s="20" t="s">
        <v>14</v>
      </c>
    </row>
    <row r="566" spans="1:65" s="14" customFormat="1">
      <c r="B566" s="210"/>
      <c r="C566" s="211"/>
      <c r="D566" s="201" t="s">
        <v>192</v>
      </c>
      <c r="E566" s="212" t="s">
        <v>19</v>
      </c>
      <c r="F566" s="213" t="s">
        <v>1332</v>
      </c>
      <c r="G566" s="211"/>
      <c r="H566" s="214">
        <v>98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192</v>
      </c>
      <c r="AU566" s="220" t="s">
        <v>14</v>
      </c>
      <c r="AV566" s="14" t="s">
        <v>14</v>
      </c>
      <c r="AW566" s="14" t="s">
        <v>35</v>
      </c>
      <c r="AX566" s="14" t="s">
        <v>74</v>
      </c>
      <c r="AY566" s="220" t="s">
        <v>179</v>
      </c>
    </row>
    <row r="567" spans="1:65" s="15" customFormat="1">
      <c r="B567" s="221"/>
      <c r="C567" s="222"/>
      <c r="D567" s="201" t="s">
        <v>192</v>
      </c>
      <c r="E567" s="223" t="s">
        <v>19</v>
      </c>
      <c r="F567" s="224" t="s">
        <v>201</v>
      </c>
      <c r="G567" s="222"/>
      <c r="H567" s="225">
        <v>98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192</v>
      </c>
      <c r="AU567" s="231" t="s">
        <v>14</v>
      </c>
      <c r="AV567" s="15" t="s">
        <v>188</v>
      </c>
      <c r="AW567" s="15" t="s">
        <v>35</v>
      </c>
      <c r="AX567" s="15" t="s">
        <v>81</v>
      </c>
      <c r="AY567" s="231" t="s">
        <v>179</v>
      </c>
    </row>
    <row r="568" spans="1:65" s="2" customFormat="1" ht="24.2" customHeight="1">
      <c r="A568" s="37"/>
      <c r="B568" s="38"/>
      <c r="C568" s="243" t="s">
        <v>369</v>
      </c>
      <c r="D568" s="243" t="s">
        <v>289</v>
      </c>
      <c r="E568" s="244" t="s">
        <v>1333</v>
      </c>
      <c r="F568" s="245" t="s">
        <v>1334</v>
      </c>
      <c r="G568" s="246" t="s">
        <v>1335</v>
      </c>
      <c r="H568" s="247">
        <v>4</v>
      </c>
      <c r="I568" s="248"/>
      <c r="J568" s="249">
        <f>ROUND(I568*H568,2)</f>
        <v>0</v>
      </c>
      <c r="K568" s="245" t="s">
        <v>187</v>
      </c>
      <c r="L568" s="250"/>
      <c r="M568" s="251" t="s">
        <v>19</v>
      </c>
      <c r="N568" s="252" t="s">
        <v>45</v>
      </c>
      <c r="O568" s="67"/>
      <c r="P568" s="190">
        <f>O568*H568</f>
        <v>0</v>
      </c>
      <c r="Q568" s="190">
        <v>8.8000000000000005E-3</v>
      </c>
      <c r="R568" s="190">
        <f>Q568*H568</f>
        <v>3.5200000000000002E-2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400</v>
      </c>
      <c r="AT568" s="192" t="s">
        <v>289</v>
      </c>
      <c r="AU568" s="192" t="s">
        <v>14</v>
      </c>
      <c r="AY568" s="20" t="s">
        <v>179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81</v>
      </c>
      <c r="BK568" s="193">
        <f>ROUND(I568*H568,2)</f>
        <v>0</v>
      </c>
      <c r="BL568" s="20" t="s">
        <v>229</v>
      </c>
      <c r="BM568" s="192" t="s">
        <v>1336</v>
      </c>
    </row>
    <row r="569" spans="1:65" s="2" customFormat="1" ht="39">
      <c r="A569" s="37"/>
      <c r="B569" s="38"/>
      <c r="C569" s="39"/>
      <c r="D569" s="201" t="s">
        <v>326</v>
      </c>
      <c r="E569" s="39"/>
      <c r="F569" s="253" t="s">
        <v>1337</v>
      </c>
      <c r="G569" s="39"/>
      <c r="H569" s="39"/>
      <c r="I569" s="196"/>
      <c r="J569" s="39"/>
      <c r="K569" s="39"/>
      <c r="L569" s="42"/>
      <c r="M569" s="197"/>
      <c r="N569" s="198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326</v>
      </c>
      <c r="AU569" s="20" t="s">
        <v>14</v>
      </c>
    </row>
    <row r="570" spans="1:65" s="13" customFormat="1">
      <c r="B570" s="199"/>
      <c r="C570" s="200"/>
      <c r="D570" s="201" t="s">
        <v>192</v>
      </c>
      <c r="E570" s="202" t="s">
        <v>19</v>
      </c>
      <c r="F570" s="203" t="s">
        <v>1025</v>
      </c>
      <c r="G570" s="200"/>
      <c r="H570" s="202" t="s">
        <v>19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192</v>
      </c>
      <c r="AU570" s="209" t="s">
        <v>14</v>
      </c>
      <c r="AV570" s="13" t="s">
        <v>81</v>
      </c>
      <c r="AW570" s="13" t="s">
        <v>35</v>
      </c>
      <c r="AX570" s="13" t="s">
        <v>74</v>
      </c>
      <c r="AY570" s="209" t="s">
        <v>179</v>
      </c>
    </row>
    <row r="571" spans="1:65" s="13" customFormat="1">
      <c r="B571" s="199"/>
      <c r="C571" s="200"/>
      <c r="D571" s="201" t="s">
        <v>192</v>
      </c>
      <c r="E571" s="202" t="s">
        <v>19</v>
      </c>
      <c r="F571" s="203" t="s">
        <v>194</v>
      </c>
      <c r="G571" s="200"/>
      <c r="H571" s="202" t="s">
        <v>19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192</v>
      </c>
      <c r="AU571" s="209" t="s">
        <v>14</v>
      </c>
      <c r="AV571" s="13" t="s">
        <v>81</v>
      </c>
      <c r="AW571" s="13" t="s">
        <v>35</v>
      </c>
      <c r="AX571" s="13" t="s">
        <v>74</v>
      </c>
      <c r="AY571" s="209" t="s">
        <v>179</v>
      </c>
    </row>
    <row r="572" spans="1:65" s="13" customFormat="1">
      <c r="B572" s="199"/>
      <c r="C572" s="200"/>
      <c r="D572" s="201" t="s">
        <v>192</v>
      </c>
      <c r="E572" s="202" t="s">
        <v>19</v>
      </c>
      <c r="F572" s="203" t="s">
        <v>198</v>
      </c>
      <c r="G572" s="200"/>
      <c r="H572" s="202" t="s">
        <v>19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192</v>
      </c>
      <c r="AU572" s="209" t="s">
        <v>14</v>
      </c>
      <c r="AV572" s="13" t="s">
        <v>81</v>
      </c>
      <c r="AW572" s="13" t="s">
        <v>35</v>
      </c>
      <c r="AX572" s="13" t="s">
        <v>74</v>
      </c>
      <c r="AY572" s="209" t="s">
        <v>179</v>
      </c>
    </row>
    <row r="573" spans="1:65" s="14" customFormat="1">
      <c r="B573" s="210"/>
      <c r="C573" s="211"/>
      <c r="D573" s="201" t="s">
        <v>192</v>
      </c>
      <c r="E573" s="212" t="s">
        <v>19</v>
      </c>
      <c r="F573" s="213" t="s">
        <v>439</v>
      </c>
      <c r="G573" s="211"/>
      <c r="H573" s="214">
        <v>4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192</v>
      </c>
      <c r="AU573" s="220" t="s">
        <v>14</v>
      </c>
      <c r="AV573" s="14" t="s">
        <v>14</v>
      </c>
      <c r="AW573" s="14" t="s">
        <v>35</v>
      </c>
      <c r="AX573" s="14" t="s">
        <v>74</v>
      </c>
      <c r="AY573" s="220" t="s">
        <v>179</v>
      </c>
    </row>
    <row r="574" spans="1:65" s="15" customFormat="1">
      <c r="B574" s="221"/>
      <c r="C574" s="222"/>
      <c r="D574" s="201" t="s">
        <v>192</v>
      </c>
      <c r="E574" s="223" t="s">
        <v>19</v>
      </c>
      <c r="F574" s="224" t="s">
        <v>201</v>
      </c>
      <c r="G574" s="222"/>
      <c r="H574" s="225">
        <v>4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192</v>
      </c>
      <c r="AU574" s="231" t="s">
        <v>14</v>
      </c>
      <c r="AV574" s="15" t="s">
        <v>188</v>
      </c>
      <c r="AW574" s="15" t="s">
        <v>35</v>
      </c>
      <c r="AX574" s="15" t="s">
        <v>81</v>
      </c>
      <c r="AY574" s="231" t="s">
        <v>179</v>
      </c>
    </row>
    <row r="575" spans="1:65" s="2" customFormat="1" ht="24.2" customHeight="1">
      <c r="A575" s="37"/>
      <c r="B575" s="38"/>
      <c r="C575" s="243" t="s">
        <v>919</v>
      </c>
      <c r="D575" s="243" t="s">
        <v>289</v>
      </c>
      <c r="E575" s="244" t="s">
        <v>1338</v>
      </c>
      <c r="F575" s="245" t="s">
        <v>1339</v>
      </c>
      <c r="G575" s="246" t="s">
        <v>1335</v>
      </c>
      <c r="H575" s="247">
        <v>4</v>
      </c>
      <c r="I575" s="248"/>
      <c r="J575" s="249">
        <f>ROUND(I575*H575,2)</f>
        <v>0</v>
      </c>
      <c r="K575" s="245" t="s">
        <v>187</v>
      </c>
      <c r="L575" s="250"/>
      <c r="M575" s="251" t="s">
        <v>19</v>
      </c>
      <c r="N575" s="252" t="s">
        <v>45</v>
      </c>
      <c r="O575" s="67"/>
      <c r="P575" s="190">
        <f>O575*H575</f>
        <v>0</v>
      </c>
      <c r="Q575" s="190">
        <v>1.73E-3</v>
      </c>
      <c r="R575" s="190">
        <f>Q575*H575</f>
        <v>6.9199999999999999E-3</v>
      </c>
      <c r="S575" s="190">
        <v>0</v>
      </c>
      <c r="T575" s="19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2" t="s">
        <v>400</v>
      </c>
      <c r="AT575" s="192" t="s">
        <v>289</v>
      </c>
      <c r="AU575" s="192" t="s">
        <v>14</v>
      </c>
      <c r="AY575" s="20" t="s">
        <v>179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20" t="s">
        <v>81</v>
      </c>
      <c r="BK575" s="193">
        <f>ROUND(I575*H575,2)</f>
        <v>0</v>
      </c>
      <c r="BL575" s="20" t="s">
        <v>229</v>
      </c>
      <c r="BM575" s="192" t="s">
        <v>1340</v>
      </c>
    </row>
    <row r="576" spans="1:65" s="2" customFormat="1" ht="19.5">
      <c r="A576" s="37"/>
      <c r="B576" s="38"/>
      <c r="C576" s="39"/>
      <c r="D576" s="201" t="s">
        <v>326</v>
      </c>
      <c r="E576" s="39"/>
      <c r="F576" s="253" t="s">
        <v>1341</v>
      </c>
      <c r="G576" s="39"/>
      <c r="H576" s="39"/>
      <c r="I576" s="196"/>
      <c r="J576" s="39"/>
      <c r="K576" s="39"/>
      <c r="L576" s="42"/>
      <c r="M576" s="197"/>
      <c r="N576" s="198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326</v>
      </c>
      <c r="AU576" s="20" t="s">
        <v>14</v>
      </c>
    </row>
    <row r="577" spans="1:65" s="13" customFormat="1">
      <c r="B577" s="199"/>
      <c r="C577" s="200"/>
      <c r="D577" s="201" t="s">
        <v>192</v>
      </c>
      <c r="E577" s="202" t="s">
        <v>19</v>
      </c>
      <c r="F577" s="203" t="s">
        <v>1025</v>
      </c>
      <c r="G577" s="200"/>
      <c r="H577" s="202" t="s">
        <v>19</v>
      </c>
      <c r="I577" s="204"/>
      <c r="J577" s="200"/>
      <c r="K577" s="200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192</v>
      </c>
      <c r="AU577" s="209" t="s">
        <v>14</v>
      </c>
      <c r="AV577" s="13" t="s">
        <v>81</v>
      </c>
      <c r="AW577" s="13" t="s">
        <v>35</v>
      </c>
      <c r="AX577" s="13" t="s">
        <v>74</v>
      </c>
      <c r="AY577" s="209" t="s">
        <v>179</v>
      </c>
    </row>
    <row r="578" spans="1:65" s="13" customFormat="1">
      <c r="B578" s="199"/>
      <c r="C578" s="200"/>
      <c r="D578" s="201" t="s">
        <v>192</v>
      </c>
      <c r="E578" s="202" t="s">
        <v>19</v>
      </c>
      <c r="F578" s="203" t="s">
        <v>194</v>
      </c>
      <c r="G578" s="200"/>
      <c r="H578" s="202" t="s">
        <v>19</v>
      </c>
      <c r="I578" s="204"/>
      <c r="J578" s="200"/>
      <c r="K578" s="200"/>
      <c r="L578" s="205"/>
      <c r="M578" s="206"/>
      <c r="N578" s="207"/>
      <c r="O578" s="207"/>
      <c r="P578" s="207"/>
      <c r="Q578" s="207"/>
      <c r="R578" s="207"/>
      <c r="S578" s="207"/>
      <c r="T578" s="208"/>
      <c r="AT578" s="209" t="s">
        <v>192</v>
      </c>
      <c r="AU578" s="209" t="s">
        <v>14</v>
      </c>
      <c r="AV578" s="13" t="s">
        <v>81</v>
      </c>
      <c r="AW578" s="13" t="s">
        <v>35</v>
      </c>
      <c r="AX578" s="13" t="s">
        <v>74</v>
      </c>
      <c r="AY578" s="209" t="s">
        <v>179</v>
      </c>
    </row>
    <row r="579" spans="1:65" s="13" customFormat="1">
      <c r="B579" s="199"/>
      <c r="C579" s="200"/>
      <c r="D579" s="201" t="s">
        <v>192</v>
      </c>
      <c r="E579" s="202" t="s">
        <v>19</v>
      </c>
      <c r="F579" s="203" t="s">
        <v>198</v>
      </c>
      <c r="G579" s="200"/>
      <c r="H579" s="202" t="s">
        <v>19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192</v>
      </c>
      <c r="AU579" s="209" t="s">
        <v>14</v>
      </c>
      <c r="AV579" s="13" t="s">
        <v>81</v>
      </c>
      <c r="AW579" s="13" t="s">
        <v>35</v>
      </c>
      <c r="AX579" s="13" t="s">
        <v>74</v>
      </c>
      <c r="AY579" s="209" t="s">
        <v>179</v>
      </c>
    </row>
    <row r="580" spans="1:65" s="14" customFormat="1">
      <c r="B580" s="210"/>
      <c r="C580" s="211"/>
      <c r="D580" s="201" t="s">
        <v>192</v>
      </c>
      <c r="E580" s="212" t="s">
        <v>19</v>
      </c>
      <c r="F580" s="213" t="s">
        <v>439</v>
      </c>
      <c r="G580" s="211"/>
      <c r="H580" s="214">
        <v>4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192</v>
      </c>
      <c r="AU580" s="220" t="s">
        <v>14</v>
      </c>
      <c r="AV580" s="14" t="s">
        <v>14</v>
      </c>
      <c r="AW580" s="14" t="s">
        <v>35</v>
      </c>
      <c r="AX580" s="14" t="s">
        <v>74</v>
      </c>
      <c r="AY580" s="220" t="s">
        <v>179</v>
      </c>
    </row>
    <row r="581" spans="1:65" s="15" customFormat="1">
      <c r="B581" s="221"/>
      <c r="C581" s="222"/>
      <c r="D581" s="201" t="s">
        <v>192</v>
      </c>
      <c r="E581" s="223" t="s">
        <v>19</v>
      </c>
      <c r="F581" s="224" t="s">
        <v>201</v>
      </c>
      <c r="G581" s="222"/>
      <c r="H581" s="225">
        <v>4</v>
      </c>
      <c r="I581" s="226"/>
      <c r="J581" s="222"/>
      <c r="K581" s="222"/>
      <c r="L581" s="227"/>
      <c r="M581" s="228"/>
      <c r="N581" s="229"/>
      <c r="O581" s="229"/>
      <c r="P581" s="229"/>
      <c r="Q581" s="229"/>
      <c r="R581" s="229"/>
      <c r="S581" s="229"/>
      <c r="T581" s="230"/>
      <c r="AT581" s="231" t="s">
        <v>192</v>
      </c>
      <c r="AU581" s="231" t="s">
        <v>14</v>
      </c>
      <c r="AV581" s="15" t="s">
        <v>188</v>
      </c>
      <c r="AW581" s="15" t="s">
        <v>35</v>
      </c>
      <c r="AX581" s="15" t="s">
        <v>81</v>
      </c>
      <c r="AY581" s="231" t="s">
        <v>179</v>
      </c>
    </row>
    <row r="582" spans="1:65" s="2" customFormat="1" ht="24.2" customHeight="1">
      <c r="A582" s="37"/>
      <c r="B582" s="38"/>
      <c r="C582" s="243" t="s">
        <v>375</v>
      </c>
      <c r="D582" s="243" t="s">
        <v>289</v>
      </c>
      <c r="E582" s="244" t="s">
        <v>1342</v>
      </c>
      <c r="F582" s="245" t="s">
        <v>1343</v>
      </c>
      <c r="G582" s="246" t="s">
        <v>1335</v>
      </c>
      <c r="H582" s="247">
        <v>18</v>
      </c>
      <c r="I582" s="248"/>
      <c r="J582" s="249">
        <f>ROUND(I582*H582,2)</f>
        <v>0</v>
      </c>
      <c r="K582" s="245" t="s">
        <v>187</v>
      </c>
      <c r="L582" s="250"/>
      <c r="M582" s="251" t="s">
        <v>19</v>
      </c>
      <c r="N582" s="252" t="s">
        <v>45</v>
      </c>
      <c r="O582" s="67"/>
      <c r="P582" s="190">
        <f>O582*H582</f>
        <v>0</v>
      </c>
      <c r="Q582" s="190">
        <v>9.3000000000000005E-4</v>
      </c>
      <c r="R582" s="190">
        <f>Q582*H582</f>
        <v>1.6740000000000001E-2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400</v>
      </c>
      <c r="AT582" s="192" t="s">
        <v>289</v>
      </c>
      <c r="AU582" s="192" t="s">
        <v>14</v>
      </c>
      <c r="AY582" s="20" t="s">
        <v>179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81</v>
      </c>
      <c r="BK582" s="193">
        <f>ROUND(I582*H582,2)</f>
        <v>0</v>
      </c>
      <c r="BL582" s="20" t="s">
        <v>229</v>
      </c>
      <c r="BM582" s="192" t="s">
        <v>1344</v>
      </c>
    </row>
    <row r="583" spans="1:65" s="2" customFormat="1" ht="19.5">
      <c r="A583" s="37"/>
      <c r="B583" s="38"/>
      <c r="C583" s="39"/>
      <c r="D583" s="201" t="s">
        <v>326</v>
      </c>
      <c r="E583" s="39"/>
      <c r="F583" s="253" t="s">
        <v>1341</v>
      </c>
      <c r="G583" s="39"/>
      <c r="H583" s="39"/>
      <c r="I583" s="196"/>
      <c r="J583" s="39"/>
      <c r="K583" s="39"/>
      <c r="L583" s="42"/>
      <c r="M583" s="197"/>
      <c r="N583" s="198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326</v>
      </c>
      <c r="AU583" s="20" t="s">
        <v>14</v>
      </c>
    </row>
    <row r="584" spans="1:65" s="13" customFormat="1">
      <c r="B584" s="199"/>
      <c r="C584" s="200"/>
      <c r="D584" s="201" t="s">
        <v>192</v>
      </c>
      <c r="E584" s="202" t="s">
        <v>19</v>
      </c>
      <c r="F584" s="203" t="s">
        <v>1025</v>
      </c>
      <c r="G584" s="200"/>
      <c r="H584" s="202" t="s">
        <v>19</v>
      </c>
      <c r="I584" s="204"/>
      <c r="J584" s="200"/>
      <c r="K584" s="200"/>
      <c r="L584" s="205"/>
      <c r="M584" s="206"/>
      <c r="N584" s="207"/>
      <c r="O584" s="207"/>
      <c r="P584" s="207"/>
      <c r="Q584" s="207"/>
      <c r="R584" s="207"/>
      <c r="S584" s="207"/>
      <c r="T584" s="208"/>
      <c r="AT584" s="209" t="s">
        <v>192</v>
      </c>
      <c r="AU584" s="209" t="s">
        <v>14</v>
      </c>
      <c r="AV584" s="13" t="s">
        <v>81</v>
      </c>
      <c r="AW584" s="13" t="s">
        <v>35</v>
      </c>
      <c r="AX584" s="13" t="s">
        <v>74</v>
      </c>
      <c r="AY584" s="209" t="s">
        <v>179</v>
      </c>
    </row>
    <row r="585" spans="1:65" s="13" customFormat="1">
      <c r="B585" s="199"/>
      <c r="C585" s="200"/>
      <c r="D585" s="201" t="s">
        <v>192</v>
      </c>
      <c r="E585" s="202" t="s">
        <v>19</v>
      </c>
      <c r="F585" s="203" t="s">
        <v>194</v>
      </c>
      <c r="G585" s="200"/>
      <c r="H585" s="202" t="s">
        <v>19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192</v>
      </c>
      <c r="AU585" s="209" t="s">
        <v>14</v>
      </c>
      <c r="AV585" s="13" t="s">
        <v>81</v>
      </c>
      <c r="AW585" s="13" t="s">
        <v>35</v>
      </c>
      <c r="AX585" s="13" t="s">
        <v>74</v>
      </c>
      <c r="AY585" s="209" t="s">
        <v>179</v>
      </c>
    </row>
    <row r="586" spans="1:65" s="13" customFormat="1">
      <c r="B586" s="199"/>
      <c r="C586" s="200"/>
      <c r="D586" s="201" t="s">
        <v>192</v>
      </c>
      <c r="E586" s="202" t="s">
        <v>19</v>
      </c>
      <c r="F586" s="203" t="s">
        <v>198</v>
      </c>
      <c r="G586" s="200"/>
      <c r="H586" s="202" t="s">
        <v>19</v>
      </c>
      <c r="I586" s="204"/>
      <c r="J586" s="200"/>
      <c r="K586" s="200"/>
      <c r="L586" s="205"/>
      <c r="M586" s="206"/>
      <c r="N586" s="207"/>
      <c r="O586" s="207"/>
      <c r="P586" s="207"/>
      <c r="Q586" s="207"/>
      <c r="R586" s="207"/>
      <c r="S586" s="207"/>
      <c r="T586" s="208"/>
      <c r="AT586" s="209" t="s">
        <v>192</v>
      </c>
      <c r="AU586" s="209" t="s">
        <v>14</v>
      </c>
      <c r="AV586" s="13" t="s">
        <v>81</v>
      </c>
      <c r="AW586" s="13" t="s">
        <v>35</v>
      </c>
      <c r="AX586" s="13" t="s">
        <v>74</v>
      </c>
      <c r="AY586" s="209" t="s">
        <v>179</v>
      </c>
    </row>
    <row r="587" spans="1:65" s="14" customFormat="1">
      <c r="B587" s="210"/>
      <c r="C587" s="211"/>
      <c r="D587" s="201" t="s">
        <v>192</v>
      </c>
      <c r="E587" s="212" t="s">
        <v>19</v>
      </c>
      <c r="F587" s="213" t="s">
        <v>1345</v>
      </c>
      <c r="G587" s="211"/>
      <c r="H587" s="214">
        <v>18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192</v>
      </c>
      <c r="AU587" s="220" t="s">
        <v>14</v>
      </c>
      <c r="AV587" s="14" t="s">
        <v>14</v>
      </c>
      <c r="AW587" s="14" t="s">
        <v>35</v>
      </c>
      <c r="AX587" s="14" t="s">
        <v>74</v>
      </c>
      <c r="AY587" s="220" t="s">
        <v>179</v>
      </c>
    </row>
    <row r="588" spans="1:65" s="15" customFormat="1">
      <c r="B588" s="221"/>
      <c r="C588" s="222"/>
      <c r="D588" s="201" t="s">
        <v>192</v>
      </c>
      <c r="E588" s="223" t="s">
        <v>19</v>
      </c>
      <c r="F588" s="224" t="s">
        <v>201</v>
      </c>
      <c r="G588" s="222"/>
      <c r="H588" s="225">
        <v>18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192</v>
      </c>
      <c r="AU588" s="231" t="s">
        <v>14</v>
      </c>
      <c r="AV588" s="15" t="s">
        <v>188</v>
      </c>
      <c r="AW588" s="15" t="s">
        <v>35</v>
      </c>
      <c r="AX588" s="15" t="s">
        <v>81</v>
      </c>
      <c r="AY588" s="231" t="s">
        <v>179</v>
      </c>
    </row>
    <row r="589" spans="1:65" s="2" customFormat="1" ht="16.5" customHeight="1">
      <c r="A589" s="37"/>
      <c r="B589" s="38"/>
      <c r="C589" s="181" t="s">
        <v>922</v>
      </c>
      <c r="D589" s="181" t="s">
        <v>183</v>
      </c>
      <c r="E589" s="182" t="s">
        <v>1346</v>
      </c>
      <c r="F589" s="183" t="s">
        <v>1347</v>
      </c>
      <c r="G589" s="184" t="s">
        <v>186</v>
      </c>
      <c r="H589" s="185">
        <v>134</v>
      </c>
      <c r="I589" s="186"/>
      <c r="J589" s="187">
        <f>ROUND(I589*H589,2)</f>
        <v>0</v>
      </c>
      <c r="K589" s="183" t="s">
        <v>187</v>
      </c>
      <c r="L589" s="42"/>
      <c r="M589" s="188" t="s">
        <v>19</v>
      </c>
      <c r="N589" s="189" t="s">
        <v>45</v>
      </c>
      <c r="O589" s="67"/>
      <c r="P589" s="190">
        <f>O589*H589</f>
        <v>0</v>
      </c>
      <c r="Q589" s="190">
        <v>0</v>
      </c>
      <c r="R589" s="190">
        <f>Q589*H589</f>
        <v>0</v>
      </c>
      <c r="S589" s="190">
        <v>0</v>
      </c>
      <c r="T589" s="191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92" t="s">
        <v>229</v>
      </c>
      <c r="AT589" s="192" t="s">
        <v>183</v>
      </c>
      <c r="AU589" s="192" t="s">
        <v>14</v>
      </c>
      <c r="AY589" s="20" t="s">
        <v>179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0" t="s">
        <v>81</v>
      </c>
      <c r="BK589" s="193">
        <f>ROUND(I589*H589,2)</f>
        <v>0</v>
      </c>
      <c r="BL589" s="20" t="s">
        <v>229</v>
      </c>
      <c r="BM589" s="192" t="s">
        <v>943</v>
      </c>
    </row>
    <row r="590" spans="1:65" s="2" customFormat="1">
      <c r="A590" s="37"/>
      <c r="B590" s="38"/>
      <c r="C590" s="39"/>
      <c r="D590" s="194" t="s">
        <v>190</v>
      </c>
      <c r="E590" s="39"/>
      <c r="F590" s="195" t="s">
        <v>1348</v>
      </c>
      <c r="G590" s="39"/>
      <c r="H590" s="39"/>
      <c r="I590" s="196"/>
      <c r="J590" s="39"/>
      <c r="K590" s="39"/>
      <c r="L590" s="42"/>
      <c r="M590" s="197"/>
      <c r="N590" s="198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190</v>
      </c>
      <c r="AU590" s="20" t="s">
        <v>14</v>
      </c>
    </row>
    <row r="591" spans="1:65" s="13" customFormat="1">
      <c r="B591" s="199"/>
      <c r="C591" s="200"/>
      <c r="D591" s="201" t="s">
        <v>192</v>
      </c>
      <c r="E591" s="202" t="s">
        <v>19</v>
      </c>
      <c r="F591" s="203" t="s">
        <v>1025</v>
      </c>
      <c r="G591" s="200"/>
      <c r="H591" s="202" t="s">
        <v>19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192</v>
      </c>
      <c r="AU591" s="209" t="s">
        <v>14</v>
      </c>
      <c r="AV591" s="13" t="s">
        <v>81</v>
      </c>
      <c r="AW591" s="13" t="s">
        <v>35</v>
      </c>
      <c r="AX591" s="13" t="s">
        <v>74</v>
      </c>
      <c r="AY591" s="209" t="s">
        <v>179</v>
      </c>
    </row>
    <row r="592" spans="1:65" s="13" customFormat="1">
      <c r="B592" s="199"/>
      <c r="C592" s="200"/>
      <c r="D592" s="201" t="s">
        <v>192</v>
      </c>
      <c r="E592" s="202" t="s">
        <v>19</v>
      </c>
      <c r="F592" s="203" t="s">
        <v>194</v>
      </c>
      <c r="G592" s="200"/>
      <c r="H592" s="202" t="s">
        <v>19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192</v>
      </c>
      <c r="AU592" s="209" t="s">
        <v>14</v>
      </c>
      <c r="AV592" s="13" t="s">
        <v>81</v>
      </c>
      <c r="AW592" s="13" t="s">
        <v>35</v>
      </c>
      <c r="AX592" s="13" t="s">
        <v>74</v>
      </c>
      <c r="AY592" s="209" t="s">
        <v>179</v>
      </c>
    </row>
    <row r="593" spans="1:65" s="13" customFormat="1">
      <c r="B593" s="199"/>
      <c r="C593" s="200"/>
      <c r="D593" s="201" t="s">
        <v>192</v>
      </c>
      <c r="E593" s="202" t="s">
        <v>19</v>
      </c>
      <c r="F593" s="203" t="s">
        <v>198</v>
      </c>
      <c r="G593" s="200"/>
      <c r="H593" s="202" t="s">
        <v>19</v>
      </c>
      <c r="I593" s="204"/>
      <c r="J593" s="200"/>
      <c r="K593" s="200"/>
      <c r="L593" s="205"/>
      <c r="M593" s="206"/>
      <c r="N593" s="207"/>
      <c r="O593" s="207"/>
      <c r="P593" s="207"/>
      <c r="Q593" s="207"/>
      <c r="R593" s="207"/>
      <c r="S593" s="207"/>
      <c r="T593" s="208"/>
      <c r="AT593" s="209" t="s">
        <v>192</v>
      </c>
      <c r="AU593" s="209" t="s">
        <v>14</v>
      </c>
      <c r="AV593" s="13" t="s">
        <v>81</v>
      </c>
      <c r="AW593" s="13" t="s">
        <v>35</v>
      </c>
      <c r="AX593" s="13" t="s">
        <v>74</v>
      </c>
      <c r="AY593" s="209" t="s">
        <v>179</v>
      </c>
    </row>
    <row r="594" spans="1:65" s="14" customFormat="1">
      <c r="B594" s="210"/>
      <c r="C594" s="211"/>
      <c r="D594" s="201" t="s">
        <v>192</v>
      </c>
      <c r="E594" s="212" t="s">
        <v>19</v>
      </c>
      <c r="F594" s="213" t="s">
        <v>1349</v>
      </c>
      <c r="G594" s="211"/>
      <c r="H594" s="214">
        <v>134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192</v>
      </c>
      <c r="AU594" s="220" t="s">
        <v>14</v>
      </c>
      <c r="AV594" s="14" t="s">
        <v>14</v>
      </c>
      <c r="AW594" s="14" t="s">
        <v>35</v>
      </c>
      <c r="AX594" s="14" t="s">
        <v>74</v>
      </c>
      <c r="AY594" s="220" t="s">
        <v>179</v>
      </c>
    </row>
    <row r="595" spans="1:65" s="15" customFormat="1">
      <c r="B595" s="221"/>
      <c r="C595" s="222"/>
      <c r="D595" s="201" t="s">
        <v>192</v>
      </c>
      <c r="E595" s="223" t="s">
        <v>19</v>
      </c>
      <c r="F595" s="224" t="s">
        <v>201</v>
      </c>
      <c r="G595" s="222"/>
      <c r="H595" s="225">
        <v>134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192</v>
      </c>
      <c r="AU595" s="231" t="s">
        <v>14</v>
      </c>
      <c r="AV595" s="15" t="s">
        <v>188</v>
      </c>
      <c r="AW595" s="15" t="s">
        <v>35</v>
      </c>
      <c r="AX595" s="15" t="s">
        <v>81</v>
      </c>
      <c r="AY595" s="231" t="s">
        <v>179</v>
      </c>
    </row>
    <row r="596" spans="1:65" s="2" customFormat="1" ht="16.5" customHeight="1">
      <c r="A596" s="37"/>
      <c r="B596" s="38"/>
      <c r="C596" s="243" t="s">
        <v>381</v>
      </c>
      <c r="D596" s="243" t="s">
        <v>289</v>
      </c>
      <c r="E596" s="244" t="s">
        <v>1350</v>
      </c>
      <c r="F596" s="245" t="s">
        <v>1351</v>
      </c>
      <c r="G596" s="246" t="s">
        <v>216</v>
      </c>
      <c r="H596" s="247">
        <v>7.2359999999999998</v>
      </c>
      <c r="I596" s="248"/>
      <c r="J596" s="249">
        <f>ROUND(I596*H596,2)</f>
        <v>0</v>
      </c>
      <c r="K596" s="245" t="s">
        <v>187</v>
      </c>
      <c r="L596" s="250"/>
      <c r="M596" s="251" t="s">
        <v>19</v>
      </c>
      <c r="N596" s="252" t="s">
        <v>45</v>
      </c>
      <c r="O596" s="67"/>
      <c r="P596" s="190">
        <f>O596*H596</f>
        <v>0</v>
      </c>
      <c r="Q596" s="190">
        <v>0.75</v>
      </c>
      <c r="R596" s="190">
        <f>Q596*H596</f>
        <v>5.4269999999999996</v>
      </c>
      <c r="S596" s="190">
        <v>0</v>
      </c>
      <c r="T596" s="191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400</v>
      </c>
      <c r="AT596" s="192" t="s">
        <v>289</v>
      </c>
      <c r="AU596" s="192" t="s">
        <v>14</v>
      </c>
      <c r="AY596" s="20" t="s">
        <v>179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81</v>
      </c>
      <c r="BK596" s="193">
        <f>ROUND(I596*H596,2)</f>
        <v>0</v>
      </c>
      <c r="BL596" s="20" t="s">
        <v>229</v>
      </c>
      <c r="BM596" s="192" t="s">
        <v>948</v>
      </c>
    </row>
    <row r="597" spans="1:65" s="14" customFormat="1">
      <c r="B597" s="210"/>
      <c r="C597" s="211"/>
      <c r="D597" s="201" t="s">
        <v>192</v>
      </c>
      <c r="E597" s="212" t="s">
        <v>19</v>
      </c>
      <c r="F597" s="213" t="s">
        <v>1325</v>
      </c>
      <c r="G597" s="211"/>
      <c r="H597" s="214">
        <v>6.7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192</v>
      </c>
      <c r="AU597" s="220" t="s">
        <v>14</v>
      </c>
      <c r="AV597" s="14" t="s">
        <v>14</v>
      </c>
      <c r="AW597" s="14" t="s">
        <v>35</v>
      </c>
      <c r="AX597" s="14" t="s">
        <v>74</v>
      </c>
      <c r="AY597" s="220" t="s">
        <v>179</v>
      </c>
    </row>
    <row r="598" spans="1:65" s="15" customFormat="1">
      <c r="B598" s="221"/>
      <c r="C598" s="222"/>
      <c r="D598" s="201" t="s">
        <v>192</v>
      </c>
      <c r="E598" s="223" t="s">
        <v>19</v>
      </c>
      <c r="F598" s="224" t="s">
        <v>201</v>
      </c>
      <c r="G598" s="222"/>
      <c r="H598" s="225">
        <v>6.7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192</v>
      </c>
      <c r="AU598" s="231" t="s">
        <v>14</v>
      </c>
      <c r="AV598" s="15" t="s">
        <v>188</v>
      </c>
      <c r="AW598" s="15" t="s">
        <v>35</v>
      </c>
      <c r="AX598" s="15" t="s">
        <v>74</v>
      </c>
      <c r="AY598" s="231" t="s">
        <v>179</v>
      </c>
    </row>
    <row r="599" spans="1:65" s="14" customFormat="1">
      <c r="B599" s="210"/>
      <c r="C599" s="211"/>
      <c r="D599" s="201" t="s">
        <v>192</v>
      </c>
      <c r="E599" s="212" t="s">
        <v>19</v>
      </c>
      <c r="F599" s="213" t="s">
        <v>1352</v>
      </c>
      <c r="G599" s="211"/>
      <c r="H599" s="214">
        <v>7.2359999999999998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192</v>
      </c>
      <c r="AU599" s="220" t="s">
        <v>14</v>
      </c>
      <c r="AV599" s="14" t="s">
        <v>14</v>
      </c>
      <c r="AW599" s="14" t="s">
        <v>35</v>
      </c>
      <c r="AX599" s="14" t="s">
        <v>81</v>
      </c>
      <c r="AY599" s="220" t="s">
        <v>179</v>
      </c>
    </row>
    <row r="600" spans="1:65" s="2" customFormat="1" ht="16.5" customHeight="1">
      <c r="A600" s="37"/>
      <c r="B600" s="38"/>
      <c r="C600" s="181" t="s">
        <v>928</v>
      </c>
      <c r="D600" s="181" t="s">
        <v>183</v>
      </c>
      <c r="E600" s="182" t="s">
        <v>1353</v>
      </c>
      <c r="F600" s="183" t="s">
        <v>1354</v>
      </c>
      <c r="G600" s="184" t="s">
        <v>186</v>
      </c>
      <c r="H600" s="185">
        <v>134</v>
      </c>
      <c r="I600" s="186"/>
      <c r="J600" s="187">
        <f>ROUND(I600*H600,2)</f>
        <v>0</v>
      </c>
      <c r="K600" s="183" t="s">
        <v>187</v>
      </c>
      <c r="L600" s="42"/>
      <c r="M600" s="188" t="s">
        <v>19</v>
      </c>
      <c r="N600" s="189" t="s">
        <v>45</v>
      </c>
      <c r="O600" s="67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2" t="s">
        <v>229</v>
      </c>
      <c r="AT600" s="192" t="s">
        <v>183</v>
      </c>
      <c r="AU600" s="192" t="s">
        <v>14</v>
      </c>
      <c r="AY600" s="20" t="s">
        <v>179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20" t="s">
        <v>81</v>
      </c>
      <c r="BK600" s="193">
        <f>ROUND(I600*H600,2)</f>
        <v>0</v>
      </c>
      <c r="BL600" s="20" t="s">
        <v>229</v>
      </c>
      <c r="BM600" s="192" t="s">
        <v>1355</v>
      </c>
    </row>
    <row r="601" spans="1:65" s="2" customFormat="1">
      <c r="A601" s="37"/>
      <c r="B601" s="38"/>
      <c r="C601" s="39"/>
      <c r="D601" s="194" t="s">
        <v>190</v>
      </c>
      <c r="E601" s="39"/>
      <c r="F601" s="195" t="s">
        <v>1356</v>
      </c>
      <c r="G601" s="39"/>
      <c r="H601" s="39"/>
      <c r="I601" s="196"/>
      <c r="J601" s="39"/>
      <c r="K601" s="39"/>
      <c r="L601" s="42"/>
      <c r="M601" s="197"/>
      <c r="N601" s="198"/>
      <c r="O601" s="67"/>
      <c r="P601" s="67"/>
      <c r="Q601" s="67"/>
      <c r="R601" s="67"/>
      <c r="S601" s="67"/>
      <c r="T601" s="68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20" t="s">
        <v>190</v>
      </c>
      <c r="AU601" s="20" t="s">
        <v>14</v>
      </c>
    </row>
    <row r="602" spans="1:65" s="13" customFormat="1">
      <c r="B602" s="199"/>
      <c r="C602" s="200"/>
      <c r="D602" s="201" t="s">
        <v>192</v>
      </c>
      <c r="E602" s="202" t="s">
        <v>19</v>
      </c>
      <c r="F602" s="203" t="s">
        <v>1025</v>
      </c>
      <c r="G602" s="200"/>
      <c r="H602" s="202" t="s">
        <v>19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192</v>
      </c>
      <c r="AU602" s="209" t="s">
        <v>14</v>
      </c>
      <c r="AV602" s="13" t="s">
        <v>81</v>
      </c>
      <c r="AW602" s="13" t="s">
        <v>35</v>
      </c>
      <c r="AX602" s="13" t="s">
        <v>74</v>
      </c>
      <c r="AY602" s="209" t="s">
        <v>179</v>
      </c>
    </row>
    <row r="603" spans="1:65" s="13" customFormat="1">
      <c r="B603" s="199"/>
      <c r="C603" s="200"/>
      <c r="D603" s="201" t="s">
        <v>192</v>
      </c>
      <c r="E603" s="202" t="s">
        <v>19</v>
      </c>
      <c r="F603" s="203" t="s">
        <v>194</v>
      </c>
      <c r="G603" s="200"/>
      <c r="H603" s="202" t="s">
        <v>19</v>
      </c>
      <c r="I603" s="204"/>
      <c r="J603" s="200"/>
      <c r="K603" s="200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192</v>
      </c>
      <c r="AU603" s="209" t="s">
        <v>14</v>
      </c>
      <c r="AV603" s="13" t="s">
        <v>81</v>
      </c>
      <c r="AW603" s="13" t="s">
        <v>35</v>
      </c>
      <c r="AX603" s="13" t="s">
        <v>74</v>
      </c>
      <c r="AY603" s="209" t="s">
        <v>179</v>
      </c>
    </row>
    <row r="604" spans="1:65" s="13" customFormat="1">
      <c r="B604" s="199"/>
      <c r="C604" s="200"/>
      <c r="D604" s="201" t="s">
        <v>192</v>
      </c>
      <c r="E604" s="202" t="s">
        <v>19</v>
      </c>
      <c r="F604" s="203" t="s">
        <v>198</v>
      </c>
      <c r="G604" s="200"/>
      <c r="H604" s="202" t="s">
        <v>19</v>
      </c>
      <c r="I604" s="204"/>
      <c r="J604" s="200"/>
      <c r="K604" s="200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192</v>
      </c>
      <c r="AU604" s="209" t="s">
        <v>14</v>
      </c>
      <c r="AV604" s="13" t="s">
        <v>81</v>
      </c>
      <c r="AW604" s="13" t="s">
        <v>35</v>
      </c>
      <c r="AX604" s="13" t="s">
        <v>74</v>
      </c>
      <c r="AY604" s="209" t="s">
        <v>179</v>
      </c>
    </row>
    <row r="605" spans="1:65" s="14" customFormat="1">
      <c r="B605" s="210"/>
      <c r="C605" s="211"/>
      <c r="D605" s="201" t="s">
        <v>192</v>
      </c>
      <c r="E605" s="212" t="s">
        <v>19</v>
      </c>
      <c r="F605" s="213" t="s">
        <v>1357</v>
      </c>
      <c r="G605" s="211"/>
      <c r="H605" s="214">
        <v>134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192</v>
      </c>
      <c r="AU605" s="220" t="s">
        <v>14</v>
      </c>
      <c r="AV605" s="14" t="s">
        <v>14</v>
      </c>
      <c r="AW605" s="14" t="s">
        <v>35</v>
      </c>
      <c r="AX605" s="14" t="s">
        <v>74</v>
      </c>
      <c r="AY605" s="220" t="s">
        <v>179</v>
      </c>
    </row>
    <row r="606" spans="1:65" s="15" customFormat="1">
      <c r="B606" s="221"/>
      <c r="C606" s="222"/>
      <c r="D606" s="201" t="s">
        <v>192</v>
      </c>
      <c r="E606" s="223" t="s">
        <v>19</v>
      </c>
      <c r="F606" s="224" t="s">
        <v>201</v>
      </c>
      <c r="G606" s="222"/>
      <c r="H606" s="225">
        <v>134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192</v>
      </c>
      <c r="AU606" s="231" t="s">
        <v>14</v>
      </c>
      <c r="AV606" s="15" t="s">
        <v>188</v>
      </c>
      <c r="AW606" s="15" t="s">
        <v>35</v>
      </c>
      <c r="AX606" s="15" t="s">
        <v>81</v>
      </c>
      <c r="AY606" s="231" t="s">
        <v>179</v>
      </c>
    </row>
    <row r="607" spans="1:65" s="2" customFormat="1" ht="16.5" customHeight="1">
      <c r="A607" s="37"/>
      <c r="B607" s="38"/>
      <c r="C607" s="243" t="s">
        <v>364</v>
      </c>
      <c r="D607" s="243" t="s">
        <v>289</v>
      </c>
      <c r="E607" s="244" t="s">
        <v>1358</v>
      </c>
      <c r="F607" s="245" t="s">
        <v>1359</v>
      </c>
      <c r="G607" s="246" t="s">
        <v>216</v>
      </c>
      <c r="H607" s="247">
        <v>2.58</v>
      </c>
      <c r="I607" s="248"/>
      <c r="J607" s="249">
        <f>ROUND(I607*H607,2)</f>
        <v>0</v>
      </c>
      <c r="K607" s="245" t="s">
        <v>187</v>
      </c>
      <c r="L607" s="250"/>
      <c r="M607" s="251" t="s">
        <v>19</v>
      </c>
      <c r="N607" s="252" t="s">
        <v>45</v>
      </c>
      <c r="O607" s="67"/>
      <c r="P607" s="190">
        <f>O607*H607</f>
        <v>0</v>
      </c>
      <c r="Q607" s="190">
        <v>0.75</v>
      </c>
      <c r="R607" s="190">
        <f>Q607*H607</f>
        <v>1.9350000000000001</v>
      </c>
      <c r="S607" s="190">
        <v>0</v>
      </c>
      <c r="T607" s="19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92" t="s">
        <v>400</v>
      </c>
      <c r="AT607" s="192" t="s">
        <v>289</v>
      </c>
      <c r="AU607" s="192" t="s">
        <v>14</v>
      </c>
      <c r="AY607" s="20" t="s">
        <v>179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20" t="s">
        <v>81</v>
      </c>
      <c r="BK607" s="193">
        <f>ROUND(I607*H607,2)</f>
        <v>0</v>
      </c>
      <c r="BL607" s="20" t="s">
        <v>229</v>
      </c>
      <c r="BM607" s="192" t="s">
        <v>953</v>
      </c>
    </row>
    <row r="608" spans="1:65" s="13" customFormat="1">
      <c r="B608" s="199"/>
      <c r="C608" s="200"/>
      <c r="D608" s="201" t="s">
        <v>192</v>
      </c>
      <c r="E608" s="202" t="s">
        <v>19</v>
      </c>
      <c r="F608" s="203" t="s">
        <v>1326</v>
      </c>
      <c r="G608" s="200"/>
      <c r="H608" s="202" t="s">
        <v>19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192</v>
      </c>
      <c r="AU608" s="209" t="s">
        <v>14</v>
      </c>
      <c r="AV608" s="13" t="s">
        <v>81</v>
      </c>
      <c r="AW608" s="13" t="s">
        <v>35</v>
      </c>
      <c r="AX608" s="13" t="s">
        <v>74</v>
      </c>
      <c r="AY608" s="209" t="s">
        <v>179</v>
      </c>
    </row>
    <row r="609" spans="1:65" s="14" customFormat="1">
      <c r="B609" s="210"/>
      <c r="C609" s="211"/>
      <c r="D609" s="201" t="s">
        <v>192</v>
      </c>
      <c r="E609" s="212" t="s">
        <v>19</v>
      </c>
      <c r="F609" s="213" t="s">
        <v>1327</v>
      </c>
      <c r="G609" s="211"/>
      <c r="H609" s="214">
        <v>0.36199999999999999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192</v>
      </c>
      <c r="AU609" s="220" t="s">
        <v>14</v>
      </c>
      <c r="AV609" s="14" t="s">
        <v>14</v>
      </c>
      <c r="AW609" s="14" t="s">
        <v>35</v>
      </c>
      <c r="AX609" s="14" t="s">
        <v>74</v>
      </c>
      <c r="AY609" s="220" t="s">
        <v>179</v>
      </c>
    </row>
    <row r="610" spans="1:65" s="14" customFormat="1">
      <c r="B610" s="210"/>
      <c r="C610" s="211"/>
      <c r="D610" s="201" t="s">
        <v>192</v>
      </c>
      <c r="E610" s="212" t="s">
        <v>19</v>
      </c>
      <c r="F610" s="213" t="s">
        <v>1328</v>
      </c>
      <c r="G610" s="211"/>
      <c r="H610" s="214">
        <v>2.0270000000000001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192</v>
      </c>
      <c r="AU610" s="220" t="s">
        <v>14</v>
      </c>
      <c r="AV610" s="14" t="s">
        <v>14</v>
      </c>
      <c r="AW610" s="14" t="s">
        <v>35</v>
      </c>
      <c r="AX610" s="14" t="s">
        <v>74</v>
      </c>
      <c r="AY610" s="220" t="s">
        <v>179</v>
      </c>
    </row>
    <row r="611" spans="1:65" s="15" customFormat="1">
      <c r="B611" s="221"/>
      <c r="C611" s="222"/>
      <c r="D611" s="201" t="s">
        <v>192</v>
      </c>
      <c r="E611" s="223" t="s">
        <v>19</v>
      </c>
      <c r="F611" s="224" t="s">
        <v>201</v>
      </c>
      <c r="G611" s="222"/>
      <c r="H611" s="225">
        <v>2.3889999999999998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192</v>
      </c>
      <c r="AU611" s="231" t="s">
        <v>14</v>
      </c>
      <c r="AV611" s="15" t="s">
        <v>188</v>
      </c>
      <c r="AW611" s="15" t="s">
        <v>35</v>
      </c>
      <c r="AX611" s="15" t="s">
        <v>74</v>
      </c>
      <c r="AY611" s="231" t="s">
        <v>179</v>
      </c>
    </row>
    <row r="612" spans="1:65" s="14" customFormat="1">
      <c r="B612" s="210"/>
      <c r="C612" s="211"/>
      <c r="D612" s="201" t="s">
        <v>192</v>
      </c>
      <c r="E612" s="212" t="s">
        <v>19</v>
      </c>
      <c r="F612" s="213" t="s">
        <v>1360</v>
      </c>
      <c r="G612" s="211"/>
      <c r="H612" s="214">
        <v>2.58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192</v>
      </c>
      <c r="AU612" s="220" t="s">
        <v>14</v>
      </c>
      <c r="AV612" s="14" t="s">
        <v>14</v>
      </c>
      <c r="AW612" s="14" t="s">
        <v>35</v>
      </c>
      <c r="AX612" s="14" t="s">
        <v>81</v>
      </c>
      <c r="AY612" s="220" t="s">
        <v>179</v>
      </c>
    </row>
    <row r="613" spans="1:65" s="2" customFormat="1" ht="16.5" customHeight="1">
      <c r="A613" s="37"/>
      <c r="B613" s="38"/>
      <c r="C613" s="181" t="s">
        <v>933</v>
      </c>
      <c r="D613" s="181" t="s">
        <v>183</v>
      </c>
      <c r="E613" s="182" t="s">
        <v>1361</v>
      </c>
      <c r="F613" s="183" t="s">
        <v>1362</v>
      </c>
      <c r="G613" s="184" t="s">
        <v>186</v>
      </c>
      <c r="H613" s="185">
        <v>134</v>
      </c>
      <c r="I613" s="186"/>
      <c r="J613" s="187">
        <f>ROUND(I613*H613,2)</f>
        <v>0</v>
      </c>
      <c r="K613" s="183" t="s">
        <v>187</v>
      </c>
      <c r="L613" s="42"/>
      <c r="M613" s="188" t="s">
        <v>19</v>
      </c>
      <c r="N613" s="189" t="s">
        <v>45</v>
      </c>
      <c r="O613" s="67"/>
      <c r="P613" s="190">
        <f>O613*H613</f>
        <v>0</v>
      </c>
      <c r="Q613" s="190">
        <v>1.8000000000000001E-4</v>
      </c>
      <c r="R613" s="190">
        <f>Q613*H613</f>
        <v>2.4120000000000003E-2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229</v>
      </c>
      <c r="AT613" s="192" t="s">
        <v>183</v>
      </c>
      <c r="AU613" s="192" t="s">
        <v>14</v>
      </c>
      <c r="AY613" s="20" t="s">
        <v>179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81</v>
      </c>
      <c r="BK613" s="193">
        <f>ROUND(I613*H613,2)</f>
        <v>0</v>
      </c>
      <c r="BL613" s="20" t="s">
        <v>229</v>
      </c>
      <c r="BM613" s="192" t="s">
        <v>958</v>
      </c>
    </row>
    <row r="614" spans="1:65" s="2" customFormat="1">
      <c r="A614" s="37"/>
      <c r="B614" s="38"/>
      <c r="C614" s="39"/>
      <c r="D614" s="194" t="s">
        <v>190</v>
      </c>
      <c r="E614" s="39"/>
      <c r="F614" s="195" t="s">
        <v>1363</v>
      </c>
      <c r="G614" s="39"/>
      <c r="H614" s="39"/>
      <c r="I614" s="196"/>
      <c r="J614" s="39"/>
      <c r="K614" s="39"/>
      <c r="L614" s="42"/>
      <c r="M614" s="197"/>
      <c r="N614" s="198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190</v>
      </c>
      <c r="AU614" s="20" t="s">
        <v>14</v>
      </c>
    </row>
    <row r="615" spans="1:65" s="14" customFormat="1">
      <c r="B615" s="210"/>
      <c r="C615" s="211"/>
      <c r="D615" s="201" t="s">
        <v>192</v>
      </c>
      <c r="E615" s="212" t="s">
        <v>19</v>
      </c>
      <c r="F615" s="213" t="s">
        <v>1357</v>
      </c>
      <c r="G615" s="211"/>
      <c r="H615" s="214">
        <v>134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192</v>
      </c>
      <c r="AU615" s="220" t="s">
        <v>14</v>
      </c>
      <c r="AV615" s="14" t="s">
        <v>14</v>
      </c>
      <c r="AW615" s="14" t="s">
        <v>35</v>
      </c>
      <c r="AX615" s="14" t="s">
        <v>74</v>
      </c>
      <c r="AY615" s="220" t="s">
        <v>179</v>
      </c>
    </row>
    <row r="616" spans="1:65" s="15" customFormat="1">
      <c r="B616" s="221"/>
      <c r="C616" s="222"/>
      <c r="D616" s="201" t="s">
        <v>192</v>
      </c>
      <c r="E616" s="223" t="s">
        <v>19</v>
      </c>
      <c r="F616" s="224" t="s">
        <v>201</v>
      </c>
      <c r="G616" s="222"/>
      <c r="H616" s="225">
        <v>134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192</v>
      </c>
      <c r="AU616" s="231" t="s">
        <v>14</v>
      </c>
      <c r="AV616" s="15" t="s">
        <v>188</v>
      </c>
      <c r="AW616" s="15" t="s">
        <v>35</v>
      </c>
      <c r="AX616" s="15" t="s">
        <v>81</v>
      </c>
      <c r="AY616" s="231" t="s">
        <v>179</v>
      </c>
    </row>
    <row r="617" spans="1:65" s="2" customFormat="1" ht="24.2" customHeight="1">
      <c r="A617" s="37"/>
      <c r="B617" s="38"/>
      <c r="C617" s="181" t="s">
        <v>387</v>
      </c>
      <c r="D617" s="181" t="s">
        <v>183</v>
      </c>
      <c r="E617" s="182" t="s">
        <v>1364</v>
      </c>
      <c r="F617" s="183" t="s">
        <v>1365</v>
      </c>
      <c r="G617" s="184" t="s">
        <v>269</v>
      </c>
      <c r="H617" s="185">
        <v>7.4619999999999997</v>
      </c>
      <c r="I617" s="186"/>
      <c r="J617" s="187">
        <f>ROUND(I617*H617,2)</f>
        <v>0</v>
      </c>
      <c r="K617" s="183" t="s">
        <v>187</v>
      </c>
      <c r="L617" s="42"/>
      <c r="M617" s="188" t="s">
        <v>19</v>
      </c>
      <c r="N617" s="189" t="s">
        <v>45</v>
      </c>
      <c r="O617" s="67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229</v>
      </c>
      <c r="AT617" s="192" t="s">
        <v>183</v>
      </c>
      <c r="AU617" s="192" t="s">
        <v>14</v>
      </c>
      <c r="AY617" s="20" t="s">
        <v>179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81</v>
      </c>
      <c r="BK617" s="193">
        <f>ROUND(I617*H617,2)</f>
        <v>0</v>
      </c>
      <c r="BL617" s="20" t="s">
        <v>229</v>
      </c>
      <c r="BM617" s="192" t="s">
        <v>963</v>
      </c>
    </row>
    <row r="618" spans="1:65" s="2" customFormat="1">
      <c r="A618" s="37"/>
      <c r="B618" s="38"/>
      <c r="C618" s="39"/>
      <c r="D618" s="194" t="s">
        <v>190</v>
      </c>
      <c r="E618" s="39"/>
      <c r="F618" s="195" t="s">
        <v>1366</v>
      </c>
      <c r="G618" s="39"/>
      <c r="H618" s="39"/>
      <c r="I618" s="196"/>
      <c r="J618" s="39"/>
      <c r="K618" s="39"/>
      <c r="L618" s="42"/>
      <c r="M618" s="197"/>
      <c r="N618" s="198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190</v>
      </c>
      <c r="AU618" s="20" t="s">
        <v>14</v>
      </c>
    </row>
    <row r="619" spans="1:65" s="12" customFormat="1" ht="22.9" customHeight="1">
      <c r="B619" s="165"/>
      <c r="C619" s="166"/>
      <c r="D619" s="167" t="s">
        <v>73</v>
      </c>
      <c r="E619" s="179" t="s">
        <v>469</v>
      </c>
      <c r="F619" s="179" t="s">
        <v>470</v>
      </c>
      <c r="G619" s="166"/>
      <c r="H619" s="166"/>
      <c r="I619" s="169"/>
      <c r="J619" s="180">
        <f>BK619</f>
        <v>0</v>
      </c>
      <c r="K619" s="166"/>
      <c r="L619" s="171"/>
      <c r="M619" s="172"/>
      <c r="N619" s="173"/>
      <c r="O619" s="173"/>
      <c r="P619" s="174">
        <f>SUM(P620:P629)</f>
        <v>0</v>
      </c>
      <c r="Q619" s="173"/>
      <c r="R619" s="174">
        <f>SUM(R620:R629)</f>
        <v>3.2800000000000003E-2</v>
      </c>
      <c r="S619" s="173"/>
      <c r="T619" s="175">
        <f>SUM(T620:T629)</f>
        <v>0</v>
      </c>
      <c r="AR619" s="176" t="s">
        <v>14</v>
      </c>
      <c r="AT619" s="177" t="s">
        <v>73</v>
      </c>
      <c r="AU619" s="177" t="s">
        <v>81</v>
      </c>
      <c r="AY619" s="176" t="s">
        <v>179</v>
      </c>
      <c r="BK619" s="178">
        <f>SUM(BK620:BK629)</f>
        <v>0</v>
      </c>
    </row>
    <row r="620" spans="1:65" s="2" customFormat="1" ht="24.2" customHeight="1">
      <c r="A620" s="37"/>
      <c r="B620" s="38"/>
      <c r="C620" s="181" t="s">
        <v>937</v>
      </c>
      <c r="D620" s="181" t="s">
        <v>183</v>
      </c>
      <c r="E620" s="182" t="s">
        <v>1367</v>
      </c>
      <c r="F620" s="183" t="s">
        <v>1368</v>
      </c>
      <c r="G620" s="184" t="s">
        <v>204</v>
      </c>
      <c r="H620" s="185">
        <v>82</v>
      </c>
      <c r="I620" s="186"/>
      <c r="J620" s="187">
        <f>ROUND(I620*H620,2)</f>
        <v>0</v>
      </c>
      <c r="K620" s="183" t="s">
        <v>187</v>
      </c>
      <c r="L620" s="42"/>
      <c r="M620" s="188" t="s">
        <v>19</v>
      </c>
      <c r="N620" s="189" t="s">
        <v>45</v>
      </c>
      <c r="O620" s="67"/>
      <c r="P620" s="190">
        <f>O620*H620</f>
        <v>0</v>
      </c>
      <c r="Q620" s="190">
        <v>4.0000000000000002E-4</v>
      </c>
      <c r="R620" s="190">
        <f>Q620*H620</f>
        <v>3.2800000000000003E-2</v>
      </c>
      <c r="S620" s="190">
        <v>0</v>
      </c>
      <c r="T620" s="191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92" t="s">
        <v>229</v>
      </c>
      <c r="AT620" s="192" t="s">
        <v>183</v>
      </c>
      <c r="AU620" s="192" t="s">
        <v>14</v>
      </c>
      <c r="AY620" s="20" t="s">
        <v>179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20" t="s">
        <v>81</v>
      </c>
      <c r="BK620" s="193">
        <f>ROUND(I620*H620,2)</f>
        <v>0</v>
      </c>
      <c r="BL620" s="20" t="s">
        <v>229</v>
      </c>
      <c r="BM620" s="192" t="s">
        <v>968</v>
      </c>
    </row>
    <row r="621" spans="1:65" s="2" customFormat="1">
      <c r="A621" s="37"/>
      <c r="B621" s="38"/>
      <c r="C621" s="39"/>
      <c r="D621" s="194" t="s">
        <v>190</v>
      </c>
      <c r="E621" s="39"/>
      <c r="F621" s="195" t="s">
        <v>1369</v>
      </c>
      <c r="G621" s="39"/>
      <c r="H621" s="39"/>
      <c r="I621" s="196"/>
      <c r="J621" s="39"/>
      <c r="K621" s="39"/>
      <c r="L621" s="42"/>
      <c r="M621" s="197"/>
      <c r="N621" s="198"/>
      <c r="O621" s="67"/>
      <c r="P621" s="67"/>
      <c r="Q621" s="67"/>
      <c r="R621" s="67"/>
      <c r="S621" s="67"/>
      <c r="T621" s="68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20" t="s">
        <v>190</v>
      </c>
      <c r="AU621" s="20" t="s">
        <v>14</v>
      </c>
    </row>
    <row r="622" spans="1:65" s="13" customFormat="1">
      <c r="B622" s="199"/>
      <c r="C622" s="200"/>
      <c r="D622" s="201" t="s">
        <v>192</v>
      </c>
      <c r="E622" s="202" t="s">
        <v>19</v>
      </c>
      <c r="F622" s="203" t="s">
        <v>1025</v>
      </c>
      <c r="G622" s="200"/>
      <c r="H622" s="202" t="s">
        <v>19</v>
      </c>
      <c r="I622" s="204"/>
      <c r="J622" s="200"/>
      <c r="K622" s="200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192</v>
      </c>
      <c r="AU622" s="209" t="s">
        <v>14</v>
      </c>
      <c r="AV622" s="13" t="s">
        <v>81</v>
      </c>
      <c r="AW622" s="13" t="s">
        <v>35</v>
      </c>
      <c r="AX622" s="13" t="s">
        <v>74</v>
      </c>
      <c r="AY622" s="209" t="s">
        <v>179</v>
      </c>
    </row>
    <row r="623" spans="1:65" s="13" customFormat="1">
      <c r="B623" s="199"/>
      <c r="C623" s="200"/>
      <c r="D623" s="201" t="s">
        <v>192</v>
      </c>
      <c r="E623" s="202" t="s">
        <v>19</v>
      </c>
      <c r="F623" s="203" t="s">
        <v>194</v>
      </c>
      <c r="G623" s="200"/>
      <c r="H623" s="202" t="s">
        <v>19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192</v>
      </c>
      <c r="AU623" s="209" t="s">
        <v>14</v>
      </c>
      <c r="AV623" s="13" t="s">
        <v>81</v>
      </c>
      <c r="AW623" s="13" t="s">
        <v>35</v>
      </c>
      <c r="AX623" s="13" t="s">
        <v>74</v>
      </c>
      <c r="AY623" s="209" t="s">
        <v>179</v>
      </c>
    </row>
    <row r="624" spans="1:65" s="13" customFormat="1">
      <c r="B624" s="199"/>
      <c r="C624" s="200"/>
      <c r="D624" s="201" t="s">
        <v>192</v>
      </c>
      <c r="E624" s="202" t="s">
        <v>19</v>
      </c>
      <c r="F624" s="203" t="s">
        <v>198</v>
      </c>
      <c r="G624" s="200"/>
      <c r="H624" s="202" t="s">
        <v>19</v>
      </c>
      <c r="I624" s="204"/>
      <c r="J624" s="200"/>
      <c r="K624" s="200"/>
      <c r="L624" s="205"/>
      <c r="M624" s="206"/>
      <c r="N624" s="207"/>
      <c r="O624" s="207"/>
      <c r="P624" s="207"/>
      <c r="Q624" s="207"/>
      <c r="R624" s="207"/>
      <c r="S624" s="207"/>
      <c r="T624" s="208"/>
      <c r="AT624" s="209" t="s">
        <v>192</v>
      </c>
      <c r="AU624" s="209" t="s">
        <v>14</v>
      </c>
      <c r="AV624" s="13" t="s">
        <v>81</v>
      </c>
      <c r="AW624" s="13" t="s">
        <v>35</v>
      </c>
      <c r="AX624" s="13" t="s">
        <v>74</v>
      </c>
      <c r="AY624" s="209" t="s">
        <v>179</v>
      </c>
    </row>
    <row r="625" spans="1:65" s="14" customFormat="1">
      <c r="B625" s="210"/>
      <c r="C625" s="211"/>
      <c r="D625" s="201" t="s">
        <v>192</v>
      </c>
      <c r="E625" s="212" t="s">
        <v>19</v>
      </c>
      <c r="F625" s="213" t="s">
        <v>1370</v>
      </c>
      <c r="G625" s="211"/>
      <c r="H625" s="214">
        <v>82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192</v>
      </c>
      <c r="AU625" s="220" t="s">
        <v>14</v>
      </c>
      <c r="AV625" s="14" t="s">
        <v>14</v>
      </c>
      <c r="AW625" s="14" t="s">
        <v>35</v>
      </c>
      <c r="AX625" s="14" t="s">
        <v>74</v>
      </c>
      <c r="AY625" s="220" t="s">
        <v>179</v>
      </c>
    </row>
    <row r="626" spans="1:65" s="15" customFormat="1">
      <c r="B626" s="221"/>
      <c r="C626" s="222"/>
      <c r="D626" s="201" t="s">
        <v>192</v>
      </c>
      <c r="E626" s="223" t="s">
        <v>19</v>
      </c>
      <c r="F626" s="224" t="s">
        <v>201</v>
      </c>
      <c r="G626" s="222"/>
      <c r="H626" s="225">
        <v>82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192</v>
      </c>
      <c r="AU626" s="231" t="s">
        <v>14</v>
      </c>
      <c r="AV626" s="15" t="s">
        <v>188</v>
      </c>
      <c r="AW626" s="15" t="s">
        <v>35</v>
      </c>
      <c r="AX626" s="15" t="s">
        <v>81</v>
      </c>
      <c r="AY626" s="231" t="s">
        <v>179</v>
      </c>
    </row>
    <row r="627" spans="1:65" s="2" customFormat="1" ht="16.5" customHeight="1">
      <c r="A627" s="37"/>
      <c r="B627" s="38"/>
      <c r="C627" s="243" t="s">
        <v>394</v>
      </c>
      <c r="D627" s="243" t="s">
        <v>289</v>
      </c>
      <c r="E627" s="244" t="s">
        <v>1371</v>
      </c>
      <c r="F627" s="245" t="s">
        <v>1372</v>
      </c>
      <c r="G627" s="246" t="s">
        <v>204</v>
      </c>
      <c r="H627" s="247">
        <v>82</v>
      </c>
      <c r="I627" s="248"/>
      <c r="J627" s="249">
        <f>ROUND(I627*H627,2)</f>
        <v>0</v>
      </c>
      <c r="K627" s="245" t="s">
        <v>187</v>
      </c>
      <c r="L627" s="250"/>
      <c r="M627" s="251" t="s">
        <v>19</v>
      </c>
      <c r="N627" s="252" t="s">
        <v>45</v>
      </c>
      <c r="O627" s="67"/>
      <c r="P627" s="190">
        <f>O627*H627</f>
        <v>0</v>
      </c>
      <c r="Q627" s="190">
        <v>0</v>
      </c>
      <c r="R627" s="190">
        <f>Q627*H627</f>
        <v>0</v>
      </c>
      <c r="S627" s="190">
        <v>0</v>
      </c>
      <c r="T627" s="191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92" t="s">
        <v>400</v>
      </c>
      <c r="AT627" s="192" t="s">
        <v>289</v>
      </c>
      <c r="AU627" s="192" t="s">
        <v>14</v>
      </c>
      <c r="AY627" s="20" t="s">
        <v>179</v>
      </c>
      <c r="BE627" s="193">
        <f>IF(N627="základní",J627,0)</f>
        <v>0</v>
      </c>
      <c r="BF627" s="193">
        <f>IF(N627="snížená",J627,0)</f>
        <v>0</v>
      </c>
      <c r="BG627" s="193">
        <f>IF(N627="zákl. přenesená",J627,0)</f>
        <v>0</v>
      </c>
      <c r="BH627" s="193">
        <f>IF(N627="sníž. přenesená",J627,0)</f>
        <v>0</v>
      </c>
      <c r="BI627" s="193">
        <f>IF(N627="nulová",J627,0)</f>
        <v>0</v>
      </c>
      <c r="BJ627" s="20" t="s">
        <v>81</v>
      </c>
      <c r="BK627" s="193">
        <f>ROUND(I627*H627,2)</f>
        <v>0</v>
      </c>
      <c r="BL627" s="20" t="s">
        <v>229</v>
      </c>
      <c r="BM627" s="192" t="s">
        <v>973</v>
      </c>
    </row>
    <row r="628" spans="1:65" s="2" customFormat="1" ht="24.2" customHeight="1">
      <c r="A628" s="37"/>
      <c r="B628" s="38"/>
      <c r="C628" s="181" t="s">
        <v>940</v>
      </c>
      <c r="D628" s="181" t="s">
        <v>183</v>
      </c>
      <c r="E628" s="182" t="s">
        <v>1373</v>
      </c>
      <c r="F628" s="183" t="s">
        <v>1374</v>
      </c>
      <c r="G628" s="184" t="s">
        <v>269</v>
      </c>
      <c r="H628" s="185">
        <v>3.3000000000000002E-2</v>
      </c>
      <c r="I628" s="186"/>
      <c r="J628" s="187">
        <f>ROUND(I628*H628,2)</f>
        <v>0</v>
      </c>
      <c r="K628" s="183" t="s">
        <v>187</v>
      </c>
      <c r="L628" s="42"/>
      <c r="M628" s="188" t="s">
        <v>19</v>
      </c>
      <c r="N628" s="189" t="s">
        <v>45</v>
      </c>
      <c r="O628" s="67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92" t="s">
        <v>229</v>
      </c>
      <c r="AT628" s="192" t="s">
        <v>183</v>
      </c>
      <c r="AU628" s="192" t="s">
        <v>14</v>
      </c>
      <c r="AY628" s="20" t="s">
        <v>179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20" t="s">
        <v>81</v>
      </c>
      <c r="BK628" s="193">
        <f>ROUND(I628*H628,2)</f>
        <v>0</v>
      </c>
      <c r="BL628" s="20" t="s">
        <v>229</v>
      </c>
      <c r="BM628" s="192" t="s">
        <v>978</v>
      </c>
    </row>
    <row r="629" spans="1:65" s="2" customFormat="1">
      <c r="A629" s="37"/>
      <c r="B629" s="38"/>
      <c r="C629" s="39"/>
      <c r="D629" s="194" t="s">
        <v>190</v>
      </c>
      <c r="E629" s="39"/>
      <c r="F629" s="195" t="s">
        <v>1375</v>
      </c>
      <c r="G629" s="39"/>
      <c r="H629" s="39"/>
      <c r="I629" s="196"/>
      <c r="J629" s="39"/>
      <c r="K629" s="39"/>
      <c r="L629" s="42"/>
      <c r="M629" s="197"/>
      <c r="N629" s="198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190</v>
      </c>
      <c r="AU629" s="20" t="s">
        <v>14</v>
      </c>
    </row>
    <row r="630" spans="1:65" s="12" customFormat="1" ht="22.9" customHeight="1">
      <c r="B630" s="165"/>
      <c r="C630" s="166"/>
      <c r="D630" s="167" t="s">
        <v>73</v>
      </c>
      <c r="E630" s="179" t="s">
        <v>1376</v>
      </c>
      <c r="F630" s="179" t="s">
        <v>1377</v>
      </c>
      <c r="G630" s="166"/>
      <c r="H630" s="166"/>
      <c r="I630" s="169"/>
      <c r="J630" s="180">
        <f>BK630</f>
        <v>0</v>
      </c>
      <c r="K630" s="166"/>
      <c r="L630" s="171"/>
      <c r="M630" s="172"/>
      <c r="N630" s="173"/>
      <c r="O630" s="173"/>
      <c r="P630" s="174">
        <f>SUM(P631:P644)</f>
        <v>0</v>
      </c>
      <c r="Q630" s="173"/>
      <c r="R630" s="174">
        <f>SUM(R631:R644)</f>
        <v>7.0551000000000003E-2</v>
      </c>
      <c r="S630" s="173"/>
      <c r="T630" s="175">
        <f>SUM(T631:T644)</f>
        <v>0</v>
      </c>
      <c r="AR630" s="176" t="s">
        <v>14</v>
      </c>
      <c r="AT630" s="177" t="s">
        <v>73</v>
      </c>
      <c r="AU630" s="177" t="s">
        <v>81</v>
      </c>
      <c r="AY630" s="176" t="s">
        <v>179</v>
      </c>
      <c r="BK630" s="178">
        <f>SUM(BK631:BK644)</f>
        <v>0</v>
      </c>
    </row>
    <row r="631" spans="1:65" s="2" customFormat="1" ht="24.2" customHeight="1">
      <c r="A631" s="37"/>
      <c r="B631" s="38"/>
      <c r="C631" s="181" t="s">
        <v>403</v>
      </c>
      <c r="D631" s="181" t="s">
        <v>183</v>
      </c>
      <c r="E631" s="182" t="s">
        <v>1378</v>
      </c>
      <c r="F631" s="183" t="s">
        <v>1379</v>
      </c>
      <c r="G631" s="184" t="s">
        <v>186</v>
      </c>
      <c r="H631" s="185">
        <v>180.9</v>
      </c>
      <c r="I631" s="186"/>
      <c r="J631" s="187">
        <f>ROUND(I631*H631,2)</f>
        <v>0</v>
      </c>
      <c r="K631" s="183" t="s">
        <v>187</v>
      </c>
      <c r="L631" s="42"/>
      <c r="M631" s="188" t="s">
        <v>19</v>
      </c>
      <c r="N631" s="189" t="s">
        <v>45</v>
      </c>
      <c r="O631" s="67"/>
      <c r="P631" s="190">
        <f>O631*H631</f>
        <v>0</v>
      </c>
      <c r="Q631" s="190">
        <v>1.3999999999999999E-4</v>
      </c>
      <c r="R631" s="190">
        <f>Q631*H631</f>
        <v>2.5325999999999998E-2</v>
      </c>
      <c r="S631" s="190">
        <v>0</v>
      </c>
      <c r="T631" s="191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92" t="s">
        <v>229</v>
      </c>
      <c r="AT631" s="192" t="s">
        <v>183</v>
      </c>
      <c r="AU631" s="192" t="s">
        <v>14</v>
      </c>
      <c r="AY631" s="20" t="s">
        <v>179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0" t="s">
        <v>81</v>
      </c>
      <c r="BK631" s="193">
        <f>ROUND(I631*H631,2)</f>
        <v>0</v>
      </c>
      <c r="BL631" s="20" t="s">
        <v>229</v>
      </c>
      <c r="BM631" s="192" t="s">
        <v>981</v>
      </c>
    </row>
    <row r="632" spans="1:65" s="2" customFormat="1">
      <c r="A632" s="37"/>
      <c r="B632" s="38"/>
      <c r="C632" s="39"/>
      <c r="D632" s="194" t="s">
        <v>190</v>
      </c>
      <c r="E632" s="39"/>
      <c r="F632" s="195" t="s">
        <v>1380</v>
      </c>
      <c r="G632" s="39"/>
      <c r="H632" s="39"/>
      <c r="I632" s="196"/>
      <c r="J632" s="39"/>
      <c r="K632" s="39"/>
      <c r="L632" s="42"/>
      <c r="M632" s="197"/>
      <c r="N632" s="198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20" t="s">
        <v>190</v>
      </c>
      <c r="AU632" s="20" t="s">
        <v>14</v>
      </c>
    </row>
    <row r="633" spans="1:65" s="13" customFormat="1">
      <c r="B633" s="199"/>
      <c r="C633" s="200"/>
      <c r="D633" s="201" t="s">
        <v>192</v>
      </c>
      <c r="E633" s="202" t="s">
        <v>19</v>
      </c>
      <c r="F633" s="203" t="s">
        <v>1025</v>
      </c>
      <c r="G633" s="200"/>
      <c r="H633" s="202" t="s">
        <v>19</v>
      </c>
      <c r="I633" s="204"/>
      <c r="J633" s="200"/>
      <c r="K633" s="200"/>
      <c r="L633" s="205"/>
      <c r="M633" s="206"/>
      <c r="N633" s="207"/>
      <c r="O633" s="207"/>
      <c r="P633" s="207"/>
      <c r="Q633" s="207"/>
      <c r="R633" s="207"/>
      <c r="S633" s="207"/>
      <c r="T633" s="208"/>
      <c r="AT633" s="209" t="s">
        <v>192</v>
      </c>
      <c r="AU633" s="209" t="s">
        <v>14</v>
      </c>
      <c r="AV633" s="13" t="s">
        <v>81</v>
      </c>
      <c r="AW633" s="13" t="s">
        <v>35</v>
      </c>
      <c r="AX633" s="13" t="s">
        <v>74</v>
      </c>
      <c r="AY633" s="209" t="s">
        <v>179</v>
      </c>
    </row>
    <row r="634" spans="1:65" s="13" customFormat="1">
      <c r="B634" s="199"/>
      <c r="C634" s="200"/>
      <c r="D634" s="201" t="s">
        <v>192</v>
      </c>
      <c r="E634" s="202" t="s">
        <v>19</v>
      </c>
      <c r="F634" s="203" t="s">
        <v>194</v>
      </c>
      <c r="G634" s="200"/>
      <c r="H634" s="202" t="s">
        <v>19</v>
      </c>
      <c r="I634" s="204"/>
      <c r="J634" s="200"/>
      <c r="K634" s="200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192</v>
      </c>
      <c r="AU634" s="209" t="s">
        <v>14</v>
      </c>
      <c r="AV634" s="13" t="s">
        <v>81</v>
      </c>
      <c r="AW634" s="13" t="s">
        <v>35</v>
      </c>
      <c r="AX634" s="13" t="s">
        <v>74</v>
      </c>
      <c r="AY634" s="209" t="s">
        <v>179</v>
      </c>
    </row>
    <row r="635" spans="1:65" s="13" customFormat="1">
      <c r="B635" s="199"/>
      <c r="C635" s="200"/>
      <c r="D635" s="201" t="s">
        <v>192</v>
      </c>
      <c r="E635" s="202" t="s">
        <v>19</v>
      </c>
      <c r="F635" s="203" t="s">
        <v>198</v>
      </c>
      <c r="G635" s="200"/>
      <c r="H635" s="202" t="s">
        <v>19</v>
      </c>
      <c r="I635" s="204"/>
      <c r="J635" s="200"/>
      <c r="K635" s="200"/>
      <c r="L635" s="205"/>
      <c r="M635" s="206"/>
      <c r="N635" s="207"/>
      <c r="O635" s="207"/>
      <c r="P635" s="207"/>
      <c r="Q635" s="207"/>
      <c r="R635" s="207"/>
      <c r="S635" s="207"/>
      <c r="T635" s="208"/>
      <c r="AT635" s="209" t="s">
        <v>192</v>
      </c>
      <c r="AU635" s="209" t="s">
        <v>14</v>
      </c>
      <c r="AV635" s="13" t="s">
        <v>81</v>
      </c>
      <c r="AW635" s="13" t="s">
        <v>35</v>
      </c>
      <c r="AX635" s="13" t="s">
        <v>74</v>
      </c>
      <c r="AY635" s="209" t="s">
        <v>179</v>
      </c>
    </row>
    <row r="636" spans="1:65" s="14" customFormat="1">
      <c r="B636" s="210"/>
      <c r="C636" s="211"/>
      <c r="D636" s="201" t="s">
        <v>192</v>
      </c>
      <c r="E636" s="212" t="s">
        <v>19</v>
      </c>
      <c r="F636" s="213" t="s">
        <v>1381</v>
      </c>
      <c r="G636" s="211"/>
      <c r="H636" s="214">
        <v>180.9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192</v>
      </c>
      <c r="AU636" s="220" t="s">
        <v>14</v>
      </c>
      <c r="AV636" s="14" t="s">
        <v>14</v>
      </c>
      <c r="AW636" s="14" t="s">
        <v>35</v>
      </c>
      <c r="AX636" s="14" t="s">
        <v>74</v>
      </c>
      <c r="AY636" s="220" t="s">
        <v>179</v>
      </c>
    </row>
    <row r="637" spans="1:65" s="15" customFormat="1">
      <c r="B637" s="221"/>
      <c r="C637" s="222"/>
      <c r="D637" s="201" t="s">
        <v>192</v>
      </c>
      <c r="E637" s="223" t="s">
        <v>19</v>
      </c>
      <c r="F637" s="224" t="s">
        <v>201</v>
      </c>
      <c r="G637" s="222"/>
      <c r="H637" s="225">
        <v>180.9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192</v>
      </c>
      <c r="AU637" s="231" t="s">
        <v>14</v>
      </c>
      <c r="AV637" s="15" t="s">
        <v>188</v>
      </c>
      <c r="AW637" s="15" t="s">
        <v>35</v>
      </c>
      <c r="AX637" s="15" t="s">
        <v>81</v>
      </c>
      <c r="AY637" s="231" t="s">
        <v>179</v>
      </c>
    </row>
    <row r="638" spans="1:65" s="2" customFormat="1" ht="16.5" customHeight="1">
      <c r="A638" s="37"/>
      <c r="B638" s="38"/>
      <c r="C638" s="181" t="s">
        <v>950</v>
      </c>
      <c r="D638" s="181" t="s">
        <v>183</v>
      </c>
      <c r="E638" s="182" t="s">
        <v>1382</v>
      </c>
      <c r="F638" s="183" t="s">
        <v>1383</v>
      </c>
      <c r="G638" s="184" t="s">
        <v>186</v>
      </c>
      <c r="H638" s="185">
        <v>180.9</v>
      </c>
      <c r="I638" s="186"/>
      <c r="J638" s="187">
        <f>ROUND(I638*H638,2)</f>
        <v>0</v>
      </c>
      <c r="K638" s="183" t="s">
        <v>187</v>
      </c>
      <c r="L638" s="42"/>
      <c r="M638" s="188" t="s">
        <v>19</v>
      </c>
      <c r="N638" s="189" t="s">
        <v>45</v>
      </c>
      <c r="O638" s="67"/>
      <c r="P638" s="190">
        <f>O638*H638</f>
        <v>0</v>
      </c>
      <c r="Q638" s="190">
        <v>2.5000000000000001E-4</v>
      </c>
      <c r="R638" s="190">
        <f>Q638*H638</f>
        <v>4.5225000000000001E-2</v>
      </c>
      <c r="S638" s="190">
        <v>0</v>
      </c>
      <c r="T638" s="191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92" t="s">
        <v>229</v>
      </c>
      <c r="AT638" s="192" t="s">
        <v>183</v>
      </c>
      <c r="AU638" s="192" t="s">
        <v>14</v>
      </c>
      <c r="AY638" s="20" t="s">
        <v>179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0" t="s">
        <v>81</v>
      </c>
      <c r="BK638" s="193">
        <f>ROUND(I638*H638,2)</f>
        <v>0</v>
      </c>
      <c r="BL638" s="20" t="s">
        <v>229</v>
      </c>
      <c r="BM638" s="192" t="s">
        <v>1384</v>
      </c>
    </row>
    <row r="639" spans="1:65" s="2" customFormat="1">
      <c r="A639" s="37"/>
      <c r="B639" s="38"/>
      <c r="C639" s="39"/>
      <c r="D639" s="194" t="s">
        <v>190</v>
      </c>
      <c r="E639" s="39"/>
      <c r="F639" s="195" t="s">
        <v>1385</v>
      </c>
      <c r="G639" s="39"/>
      <c r="H639" s="39"/>
      <c r="I639" s="196"/>
      <c r="J639" s="39"/>
      <c r="K639" s="39"/>
      <c r="L639" s="42"/>
      <c r="M639" s="197"/>
      <c r="N639" s="198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20" t="s">
        <v>190</v>
      </c>
      <c r="AU639" s="20" t="s">
        <v>14</v>
      </c>
    </row>
    <row r="640" spans="1:65" s="13" customFormat="1">
      <c r="B640" s="199"/>
      <c r="C640" s="200"/>
      <c r="D640" s="201" t="s">
        <v>192</v>
      </c>
      <c r="E640" s="202" t="s">
        <v>19</v>
      </c>
      <c r="F640" s="203" t="s">
        <v>1025</v>
      </c>
      <c r="G640" s="200"/>
      <c r="H640" s="202" t="s">
        <v>19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192</v>
      </c>
      <c r="AU640" s="209" t="s">
        <v>14</v>
      </c>
      <c r="AV640" s="13" t="s">
        <v>81</v>
      </c>
      <c r="AW640" s="13" t="s">
        <v>35</v>
      </c>
      <c r="AX640" s="13" t="s">
        <v>74</v>
      </c>
      <c r="AY640" s="209" t="s">
        <v>179</v>
      </c>
    </row>
    <row r="641" spans="1:65" s="13" customFormat="1">
      <c r="B641" s="199"/>
      <c r="C641" s="200"/>
      <c r="D641" s="201" t="s">
        <v>192</v>
      </c>
      <c r="E641" s="202" t="s">
        <v>19</v>
      </c>
      <c r="F641" s="203" t="s">
        <v>194</v>
      </c>
      <c r="G641" s="200"/>
      <c r="H641" s="202" t="s">
        <v>19</v>
      </c>
      <c r="I641" s="204"/>
      <c r="J641" s="200"/>
      <c r="K641" s="200"/>
      <c r="L641" s="205"/>
      <c r="M641" s="206"/>
      <c r="N641" s="207"/>
      <c r="O641" s="207"/>
      <c r="P641" s="207"/>
      <c r="Q641" s="207"/>
      <c r="R641" s="207"/>
      <c r="S641" s="207"/>
      <c r="T641" s="208"/>
      <c r="AT641" s="209" t="s">
        <v>192</v>
      </c>
      <c r="AU641" s="209" t="s">
        <v>14</v>
      </c>
      <c r="AV641" s="13" t="s">
        <v>81</v>
      </c>
      <c r="AW641" s="13" t="s">
        <v>35</v>
      </c>
      <c r="AX641" s="13" t="s">
        <v>74</v>
      </c>
      <c r="AY641" s="209" t="s">
        <v>179</v>
      </c>
    </row>
    <row r="642" spans="1:65" s="13" customFormat="1">
      <c r="B642" s="199"/>
      <c r="C642" s="200"/>
      <c r="D642" s="201" t="s">
        <v>192</v>
      </c>
      <c r="E642" s="202" t="s">
        <v>19</v>
      </c>
      <c r="F642" s="203" t="s">
        <v>198</v>
      </c>
      <c r="G642" s="200"/>
      <c r="H642" s="202" t="s">
        <v>19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192</v>
      </c>
      <c r="AU642" s="209" t="s">
        <v>14</v>
      </c>
      <c r="AV642" s="13" t="s">
        <v>81</v>
      </c>
      <c r="AW642" s="13" t="s">
        <v>35</v>
      </c>
      <c r="AX642" s="13" t="s">
        <v>74</v>
      </c>
      <c r="AY642" s="209" t="s">
        <v>179</v>
      </c>
    </row>
    <row r="643" spans="1:65" s="14" customFormat="1">
      <c r="B643" s="210"/>
      <c r="C643" s="211"/>
      <c r="D643" s="201" t="s">
        <v>192</v>
      </c>
      <c r="E643" s="212" t="s">
        <v>19</v>
      </c>
      <c r="F643" s="213" t="s">
        <v>1381</v>
      </c>
      <c r="G643" s="211"/>
      <c r="H643" s="214">
        <v>180.9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192</v>
      </c>
      <c r="AU643" s="220" t="s">
        <v>14</v>
      </c>
      <c r="AV643" s="14" t="s">
        <v>14</v>
      </c>
      <c r="AW643" s="14" t="s">
        <v>35</v>
      </c>
      <c r="AX643" s="14" t="s">
        <v>74</v>
      </c>
      <c r="AY643" s="220" t="s">
        <v>179</v>
      </c>
    </row>
    <row r="644" spans="1:65" s="15" customFormat="1">
      <c r="B644" s="221"/>
      <c r="C644" s="222"/>
      <c r="D644" s="201" t="s">
        <v>192</v>
      </c>
      <c r="E644" s="223" t="s">
        <v>19</v>
      </c>
      <c r="F644" s="224" t="s">
        <v>201</v>
      </c>
      <c r="G644" s="222"/>
      <c r="H644" s="225">
        <v>180.9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192</v>
      </c>
      <c r="AU644" s="231" t="s">
        <v>14</v>
      </c>
      <c r="AV644" s="15" t="s">
        <v>188</v>
      </c>
      <c r="AW644" s="15" t="s">
        <v>35</v>
      </c>
      <c r="AX644" s="15" t="s">
        <v>81</v>
      </c>
      <c r="AY644" s="231" t="s">
        <v>179</v>
      </c>
    </row>
    <row r="645" spans="1:65" s="12" customFormat="1" ht="22.9" customHeight="1">
      <c r="B645" s="165"/>
      <c r="C645" s="166"/>
      <c r="D645" s="167" t="s">
        <v>73</v>
      </c>
      <c r="E645" s="179" t="s">
        <v>479</v>
      </c>
      <c r="F645" s="179" t="s">
        <v>480</v>
      </c>
      <c r="G645" s="166"/>
      <c r="H645" s="166"/>
      <c r="I645" s="169"/>
      <c r="J645" s="180">
        <f>BK645</f>
        <v>0</v>
      </c>
      <c r="K645" s="166"/>
      <c r="L645" s="171"/>
      <c r="M645" s="172"/>
      <c r="N645" s="173"/>
      <c r="O645" s="173"/>
      <c r="P645" s="174">
        <f>SUM(P646:P732)</f>
        <v>0</v>
      </c>
      <c r="Q645" s="173"/>
      <c r="R645" s="174">
        <f>SUM(R646:R732)</f>
        <v>12.427305000000002</v>
      </c>
      <c r="S645" s="173"/>
      <c r="T645" s="175">
        <f>SUM(T646:T732)</f>
        <v>10.2705</v>
      </c>
      <c r="AR645" s="176" t="s">
        <v>14</v>
      </c>
      <c r="AT645" s="177" t="s">
        <v>73</v>
      </c>
      <c r="AU645" s="177" t="s">
        <v>81</v>
      </c>
      <c r="AY645" s="176" t="s">
        <v>179</v>
      </c>
      <c r="BK645" s="178">
        <f>SUM(BK646:BK732)</f>
        <v>0</v>
      </c>
    </row>
    <row r="646" spans="1:65" s="2" customFormat="1" ht="16.5" customHeight="1">
      <c r="A646" s="37"/>
      <c r="B646" s="38"/>
      <c r="C646" s="181" t="s">
        <v>410</v>
      </c>
      <c r="D646" s="181" t="s">
        <v>183</v>
      </c>
      <c r="E646" s="182" t="s">
        <v>706</v>
      </c>
      <c r="F646" s="183" t="s">
        <v>707</v>
      </c>
      <c r="G646" s="184" t="s">
        <v>186</v>
      </c>
      <c r="H646" s="185">
        <v>410.82</v>
      </c>
      <c r="I646" s="186"/>
      <c r="J646" s="187">
        <f>ROUND(I646*H646,2)</f>
        <v>0</v>
      </c>
      <c r="K646" s="183" t="s">
        <v>187</v>
      </c>
      <c r="L646" s="42"/>
      <c r="M646" s="188" t="s">
        <v>19</v>
      </c>
      <c r="N646" s="189" t="s">
        <v>45</v>
      </c>
      <c r="O646" s="67"/>
      <c r="P646" s="190">
        <f>O646*H646</f>
        <v>0</v>
      </c>
      <c r="Q646" s="190">
        <v>1.1E-4</v>
      </c>
      <c r="R646" s="190">
        <f>Q646*H646</f>
        <v>4.51902E-2</v>
      </c>
      <c r="S646" s="190">
        <v>0</v>
      </c>
      <c r="T646" s="191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92" t="s">
        <v>229</v>
      </c>
      <c r="AT646" s="192" t="s">
        <v>183</v>
      </c>
      <c r="AU646" s="192" t="s">
        <v>14</v>
      </c>
      <c r="AY646" s="20" t="s">
        <v>179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20" t="s">
        <v>81</v>
      </c>
      <c r="BK646" s="193">
        <f>ROUND(I646*H646,2)</f>
        <v>0</v>
      </c>
      <c r="BL646" s="20" t="s">
        <v>229</v>
      </c>
      <c r="BM646" s="192" t="s">
        <v>1386</v>
      </c>
    </row>
    <row r="647" spans="1:65" s="2" customFormat="1">
      <c r="A647" s="37"/>
      <c r="B647" s="38"/>
      <c r="C647" s="39"/>
      <c r="D647" s="194" t="s">
        <v>190</v>
      </c>
      <c r="E647" s="39"/>
      <c r="F647" s="195" t="s">
        <v>708</v>
      </c>
      <c r="G647" s="39"/>
      <c r="H647" s="39"/>
      <c r="I647" s="196"/>
      <c r="J647" s="39"/>
      <c r="K647" s="39"/>
      <c r="L647" s="42"/>
      <c r="M647" s="197"/>
      <c r="N647" s="198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190</v>
      </c>
      <c r="AU647" s="20" t="s">
        <v>14</v>
      </c>
    </row>
    <row r="648" spans="1:65" s="13" customFormat="1">
      <c r="B648" s="199"/>
      <c r="C648" s="200"/>
      <c r="D648" s="201" t="s">
        <v>192</v>
      </c>
      <c r="E648" s="202" t="s">
        <v>19</v>
      </c>
      <c r="F648" s="203" t="s">
        <v>1025</v>
      </c>
      <c r="G648" s="200"/>
      <c r="H648" s="202" t="s">
        <v>19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192</v>
      </c>
      <c r="AU648" s="209" t="s">
        <v>14</v>
      </c>
      <c r="AV648" s="13" t="s">
        <v>81</v>
      </c>
      <c r="AW648" s="13" t="s">
        <v>35</v>
      </c>
      <c r="AX648" s="13" t="s">
        <v>74</v>
      </c>
      <c r="AY648" s="209" t="s">
        <v>179</v>
      </c>
    </row>
    <row r="649" spans="1:65" s="13" customFormat="1">
      <c r="B649" s="199"/>
      <c r="C649" s="200"/>
      <c r="D649" s="201" t="s">
        <v>192</v>
      </c>
      <c r="E649" s="202" t="s">
        <v>19</v>
      </c>
      <c r="F649" s="203" t="s">
        <v>194</v>
      </c>
      <c r="G649" s="200"/>
      <c r="H649" s="202" t="s">
        <v>19</v>
      </c>
      <c r="I649" s="204"/>
      <c r="J649" s="200"/>
      <c r="K649" s="200"/>
      <c r="L649" s="205"/>
      <c r="M649" s="206"/>
      <c r="N649" s="207"/>
      <c r="O649" s="207"/>
      <c r="P649" s="207"/>
      <c r="Q649" s="207"/>
      <c r="R649" s="207"/>
      <c r="S649" s="207"/>
      <c r="T649" s="208"/>
      <c r="AT649" s="209" t="s">
        <v>192</v>
      </c>
      <c r="AU649" s="209" t="s">
        <v>14</v>
      </c>
      <c r="AV649" s="13" t="s">
        <v>81</v>
      </c>
      <c r="AW649" s="13" t="s">
        <v>35</v>
      </c>
      <c r="AX649" s="13" t="s">
        <v>74</v>
      </c>
      <c r="AY649" s="209" t="s">
        <v>179</v>
      </c>
    </row>
    <row r="650" spans="1:65" s="13" customFormat="1">
      <c r="B650" s="199"/>
      <c r="C650" s="200"/>
      <c r="D650" s="201" t="s">
        <v>192</v>
      </c>
      <c r="E650" s="202" t="s">
        <v>19</v>
      </c>
      <c r="F650" s="203" t="s">
        <v>198</v>
      </c>
      <c r="G650" s="200"/>
      <c r="H650" s="202" t="s">
        <v>19</v>
      </c>
      <c r="I650" s="204"/>
      <c r="J650" s="200"/>
      <c r="K650" s="200"/>
      <c r="L650" s="205"/>
      <c r="M650" s="206"/>
      <c r="N650" s="207"/>
      <c r="O650" s="207"/>
      <c r="P650" s="207"/>
      <c r="Q650" s="207"/>
      <c r="R650" s="207"/>
      <c r="S650" s="207"/>
      <c r="T650" s="208"/>
      <c r="AT650" s="209" t="s">
        <v>192</v>
      </c>
      <c r="AU650" s="209" t="s">
        <v>14</v>
      </c>
      <c r="AV650" s="13" t="s">
        <v>81</v>
      </c>
      <c r="AW650" s="13" t="s">
        <v>35</v>
      </c>
      <c r="AX650" s="13" t="s">
        <v>74</v>
      </c>
      <c r="AY650" s="209" t="s">
        <v>179</v>
      </c>
    </row>
    <row r="651" spans="1:65" s="13" customFormat="1">
      <c r="B651" s="199"/>
      <c r="C651" s="200"/>
      <c r="D651" s="201" t="s">
        <v>192</v>
      </c>
      <c r="E651" s="202" t="s">
        <v>19</v>
      </c>
      <c r="F651" s="203" t="s">
        <v>1387</v>
      </c>
      <c r="G651" s="200"/>
      <c r="H651" s="202" t="s">
        <v>19</v>
      </c>
      <c r="I651" s="204"/>
      <c r="J651" s="200"/>
      <c r="K651" s="200"/>
      <c r="L651" s="205"/>
      <c r="M651" s="206"/>
      <c r="N651" s="207"/>
      <c r="O651" s="207"/>
      <c r="P651" s="207"/>
      <c r="Q651" s="207"/>
      <c r="R651" s="207"/>
      <c r="S651" s="207"/>
      <c r="T651" s="208"/>
      <c r="AT651" s="209" t="s">
        <v>192</v>
      </c>
      <c r="AU651" s="209" t="s">
        <v>14</v>
      </c>
      <c r="AV651" s="13" t="s">
        <v>81</v>
      </c>
      <c r="AW651" s="13" t="s">
        <v>35</v>
      </c>
      <c r="AX651" s="13" t="s">
        <v>74</v>
      </c>
      <c r="AY651" s="209" t="s">
        <v>179</v>
      </c>
    </row>
    <row r="652" spans="1:65" s="14" customFormat="1">
      <c r="B652" s="210"/>
      <c r="C652" s="211"/>
      <c r="D652" s="201" t="s">
        <v>192</v>
      </c>
      <c r="E652" s="212" t="s">
        <v>19</v>
      </c>
      <c r="F652" s="213" t="s">
        <v>1388</v>
      </c>
      <c r="G652" s="211"/>
      <c r="H652" s="214">
        <v>180.8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192</v>
      </c>
      <c r="AU652" s="220" t="s">
        <v>14</v>
      </c>
      <c r="AV652" s="14" t="s">
        <v>14</v>
      </c>
      <c r="AW652" s="14" t="s">
        <v>35</v>
      </c>
      <c r="AX652" s="14" t="s">
        <v>74</v>
      </c>
      <c r="AY652" s="220" t="s">
        <v>179</v>
      </c>
    </row>
    <row r="653" spans="1:65" s="14" customFormat="1">
      <c r="B653" s="210"/>
      <c r="C653" s="211"/>
      <c r="D653" s="201" t="s">
        <v>192</v>
      </c>
      <c r="E653" s="212" t="s">
        <v>19</v>
      </c>
      <c r="F653" s="213" t="s">
        <v>1389</v>
      </c>
      <c r="G653" s="211"/>
      <c r="H653" s="214">
        <v>167.6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192</v>
      </c>
      <c r="AU653" s="220" t="s">
        <v>14</v>
      </c>
      <c r="AV653" s="14" t="s">
        <v>14</v>
      </c>
      <c r="AW653" s="14" t="s">
        <v>35</v>
      </c>
      <c r="AX653" s="14" t="s">
        <v>74</v>
      </c>
      <c r="AY653" s="220" t="s">
        <v>179</v>
      </c>
    </row>
    <row r="654" spans="1:65" s="14" customFormat="1">
      <c r="B654" s="210"/>
      <c r="C654" s="211"/>
      <c r="D654" s="201" t="s">
        <v>192</v>
      </c>
      <c r="E654" s="212" t="s">
        <v>19</v>
      </c>
      <c r="F654" s="213" t="s">
        <v>1390</v>
      </c>
      <c r="G654" s="211"/>
      <c r="H654" s="214">
        <v>54.3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192</v>
      </c>
      <c r="AU654" s="220" t="s">
        <v>14</v>
      </c>
      <c r="AV654" s="14" t="s">
        <v>14</v>
      </c>
      <c r="AW654" s="14" t="s">
        <v>35</v>
      </c>
      <c r="AX654" s="14" t="s">
        <v>74</v>
      </c>
      <c r="AY654" s="220" t="s">
        <v>179</v>
      </c>
    </row>
    <row r="655" spans="1:65" s="14" customFormat="1">
      <c r="B655" s="210"/>
      <c r="C655" s="211"/>
      <c r="D655" s="201" t="s">
        <v>192</v>
      </c>
      <c r="E655" s="212" t="s">
        <v>19</v>
      </c>
      <c r="F655" s="213" t="s">
        <v>1391</v>
      </c>
      <c r="G655" s="211"/>
      <c r="H655" s="214">
        <v>8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192</v>
      </c>
      <c r="AU655" s="220" t="s">
        <v>14</v>
      </c>
      <c r="AV655" s="14" t="s">
        <v>14</v>
      </c>
      <c r="AW655" s="14" t="s">
        <v>35</v>
      </c>
      <c r="AX655" s="14" t="s">
        <v>74</v>
      </c>
      <c r="AY655" s="220" t="s">
        <v>179</v>
      </c>
    </row>
    <row r="656" spans="1:65" s="13" customFormat="1">
      <c r="B656" s="199"/>
      <c r="C656" s="200"/>
      <c r="D656" s="201" t="s">
        <v>192</v>
      </c>
      <c r="E656" s="202" t="s">
        <v>19</v>
      </c>
      <c r="F656" s="203" t="s">
        <v>198</v>
      </c>
      <c r="G656" s="200"/>
      <c r="H656" s="202" t="s">
        <v>19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192</v>
      </c>
      <c r="AU656" s="209" t="s">
        <v>14</v>
      </c>
      <c r="AV656" s="13" t="s">
        <v>81</v>
      </c>
      <c r="AW656" s="13" t="s">
        <v>35</v>
      </c>
      <c r="AX656" s="13" t="s">
        <v>74</v>
      </c>
      <c r="AY656" s="209" t="s">
        <v>179</v>
      </c>
    </row>
    <row r="657" spans="1:65" s="13" customFormat="1">
      <c r="B657" s="199"/>
      <c r="C657" s="200"/>
      <c r="D657" s="201" t="s">
        <v>192</v>
      </c>
      <c r="E657" s="202" t="s">
        <v>19</v>
      </c>
      <c r="F657" s="203" t="s">
        <v>1392</v>
      </c>
      <c r="G657" s="200"/>
      <c r="H657" s="202" t="s">
        <v>19</v>
      </c>
      <c r="I657" s="204"/>
      <c r="J657" s="200"/>
      <c r="K657" s="200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192</v>
      </c>
      <c r="AU657" s="209" t="s">
        <v>14</v>
      </c>
      <c r="AV657" s="13" t="s">
        <v>81</v>
      </c>
      <c r="AW657" s="13" t="s">
        <v>35</v>
      </c>
      <c r="AX657" s="13" t="s">
        <v>74</v>
      </c>
      <c r="AY657" s="209" t="s">
        <v>179</v>
      </c>
    </row>
    <row r="658" spans="1:65" s="14" customFormat="1">
      <c r="B658" s="210"/>
      <c r="C658" s="211"/>
      <c r="D658" s="201" t="s">
        <v>192</v>
      </c>
      <c r="E658" s="212" t="s">
        <v>19</v>
      </c>
      <c r="F658" s="213" t="s">
        <v>1393</v>
      </c>
      <c r="G658" s="211"/>
      <c r="H658" s="214">
        <v>0.12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192</v>
      </c>
      <c r="AU658" s="220" t="s">
        <v>14</v>
      </c>
      <c r="AV658" s="14" t="s">
        <v>14</v>
      </c>
      <c r="AW658" s="14" t="s">
        <v>35</v>
      </c>
      <c r="AX658" s="14" t="s">
        <v>74</v>
      </c>
      <c r="AY658" s="220" t="s">
        <v>179</v>
      </c>
    </row>
    <row r="659" spans="1:65" s="15" customFormat="1">
      <c r="B659" s="221"/>
      <c r="C659" s="222"/>
      <c r="D659" s="201" t="s">
        <v>192</v>
      </c>
      <c r="E659" s="223" t="s">
        <v>19</v>
      </c>
      <c r="F659" s="224" t="s">
        <v>201</v>
      </c>
      <c r="G659" s="222"/>
      <c r="H659" s="225">
        <v>410.82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192</v>
      </c>
      <c r="AU659" s="231" t="s">
        <v>14</v>
      </c>
      <c r="AV659" s="15" t="s">
        <v>188</v>
      </c>
      <c r="AW659" s="15" t="s">
        <v>35</v>
      </c>
      <c r="AX659" s="15" t="s">
        <v>81</v>
      </c>
      <c r="AY659" s="231" t="s">
        <v>179</v>
      </c>
    </row>
    <row r="660" spans="1:65" s="2" customFormat="1" ht="24.2" customHeight="1">
      <c r="A660" s="37"/>
      <c r="B660" s="38"/>
      <c r="C660" s="181" t="s">
        <v>960</v>
      </c>
      <c r="D660" s="181" t="s">
        <v>183</v>
      </c>
      <c r="E660" s="182" t="s">
        <v>710</v>
      </c>
      <c r="F660" s="183" t="s">
        <v>711</v>
      </c>
      <c r="G660" s="184" t="s">
        <v>186</v>
      </c>
      <c r="H660" s="185">
        <v>410.82</v>
      </c>
      <c r="I660" s="186"/>
      <c r="J660" s="187">
        <f>ROUND(I660*H660,2)</f>
        <v>0</v>
      </c>
      <c r="K660" s="183" t="s">
        <v>187</v>
      </c>
      <c r="L660" s="42"/>
      <c r="M660" s="188" t="s">
        <v>19</v>
      </c>
      <c r="N660" s="189" t="s">
        <v>45</v>
      </c>
      <c r="O660" s="67"/>
      <c r="P660" s="190">
        <f>O660*H660</f>
        <v>0</v>
      </c>
      <c r="Q660" s="190">
        <v>2.5000000000000001E-2</v>
      </c>
      <c r="R660" s="190">
        <f>Q660*H660</f>
        <v>10.2705</v>
      </c>
      <c r="S660" s="190">
        <v>2.5000000000000001E-2</v>
      </c>
      <c r="T660" s="191">
        <f>S660*H660</f>
        <v>10.2705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2" t="s">
        <v>229</v>
      </c>
      <c r="AT660" s="192" t="s">
        <v>183</v>
      </c>
      <c r="AU660" s="192" t="s">
        <v>14</v>
      </c>
      <c r="AY660" s="20" t="s">
        <v>179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0" t="s">
        <v>81</v>
      </c>
      <c r="BK660" s="193">
        <f>ROUND(I660*H660,2)</f>
        <v>0</v>
      </c>
      <c r="BL660" s="20" t="s">
        <v>229</v>
      </c>
      <c r="BM660" s="192" t="s">
        <v>1394</v>
      </c>
    </row>
    <row r="661" spans="1:65" s="2" customFormat="1">
      <c r="A661" s="37"/>
      <c r="B661" s="38"/>
      <c r="C661" s="39"/>
      <c r="D661" s="194" t="s">
        <v>190</v>
      </c>
      <c r="E661" s="39"/>
      <c r="F661" s="195" t="s">
        <v>713</v>
      </c>
      <c r="G661" s="39"/>
      <c r="H661" s="39"/>
      <c r="I661" s="196"/>
      <c r="J661" s="39"/>
      <c r="K661" s="39"/>
      <c r="L661" s="42"/>
      <c r="M661" s="197"/>
      <c r="N661" s="198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190</v>
      </c>
      <c r="AU661" s="20" t="s">
        <v>14</v>
      </c>
    </row>
    <row r="662" spans="1:65" s="2" customFormat="1" ht="19.5">
      <c r="A662" s="37"/>
      <c r="B662" s="38"/>
      <c r="C662" s="39"/>
      <c r="D662" s="201" t="s">
        <v>326</v>
      </c>
      <c r="E662" s="39"/>
      <c r="F662" s="253" t="s">
        <v>1395</v>
      </c>
      <c r="G662" s="39"/>
      <c r="H662" s="39"/>
      <c r="I662" s="196"/>
      <c r="J662" s="39"/>
      <c r="K662" s="39"/>
      <c r="L662" s="42"/>
      <c r="M662" s="197"/>
      <c r="N662" s="198"/>
      <c r="O662" s="67"/>
      <c r="P662" s="67"/>
      <c r="Q662" s="67"/>
      <c r="R662" s="67"/>
      <c r="S662" s="67"/>
      <c r="T662" s="68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20" t="s">
        <v>326</v>
      </c>
      <c r="AU662" s="20" t="s">
        <v>14</v>
      </c>
    </row>
    <row r="663" spans="1:65" s="13" customFormat="1">
      <c r="B663" s="199"/>
      <c r="C663" s="200"/>
      <c r="D663" s="201" t="s">
        <v>192</v>
      </c>
      <c r="E663" s="202" t="s">
        <v>19</v>
      </c>
      <c r="F663" s="203" t="s">
        <v>1025</v>
      </c>
      <c r="G663" s="200"/>
      <c r="H663" s="202" t="s">
        <v>19</v>
      </c>
      <c r="I663" s="204"/>
      <c r="J663" s="200"/>
      <c r="K663" s="200"/>
      <c r="L663" s="205"/>
      <c r="M663" s="206"/>
      <c r="N663" s="207"/>
      <c r="O663" s="207"/>
      <c r="P663" s="207"/>
      <c r="Q663" s="207"/>
      <c r="R663" s="207"/>
      <c r="S663" s="207"/>
      <c r="T663" s="208"/>
      <c r="AT663" s="209" t="s">
        <v>192</v>
      </c>
      <c r="AU663" s="209" t="s">
        <v>14</v>
      </c>
      <c r="AV663" s="13" t="s">
        <v>81</v>
      </c>
      <c r="AW663" s="13" t="s">
        <v>35</v>
      </c>
      <c r="AX663" s="13" t="s">
        <v>74</v>
      </c>
      <c r="AY663" s="209" t="s">
        <v>179</v>
      </c>
    </row>
    <row r="664" spans="1:65" s="13" customFormat="1">
      <c r="B664" s="199"/>
      <c r="C664" s="200"/>
      <c r="D664" s="201" t="s">
        <v>192</v>
      </c>
      <c r="E664" s="202" t="s">
        <v>19</v>
      </c>
      <c r="F664" s="203" t="s">
        <v>194</v>
      </c>
      <c r="G664" s="200"/>
      <c r="H664" s="202" t="s">
        <v>19</v>
      </c>
      <c r="I664" s="204"/>
      <c r="J664" s="200"/>
      <c r="K664" s="200"/>
      <c r="L664" s="205"/>
      <c r="M664" s="206"/>
      <c r="N664" s="207"/>
      <c r="O664" s="207"/>
      <c r="P664" s="207"/>
      <c r="Q664" s="207"/>
      <c r="R664" s="207"/>
      <c r="S664" s="207"/>
      <c r="T664" s="208"/>
      <c r="AT664" s="209" t="s">
        <v>192</v>
      </c>
      <c r="AU664" s="209" t="s">
        <v>14</v>
      </c>
      <c r="AV664" s="13" t="s">
        <v>81</v>
      </c>
      <c r="AW664" s="13" t="s">
        <v>35</v>
      </c>
      <c r="AX664" s="13" t="s">
        <v>74</v>
      </c>
      <c r="AY664" s="209" t="s">
        <v>179</v>
      </c>
    </row>
    <row r="665" spans="1:65" s="13" customFormat="1">
      <c r="B665" s="199"/>
      <c r="C665" s="200"/>
      <c r="D665" s="201" t="s">
        <v>192</v>
      </c>
      <c r="E665" s="202" t="s">
        <v>19</v>
      </c>
      <c r="F665" s="203" t="s">
        <v>198</v>
      </c>
      <c r="G665" s="200"/>
      <c r="H665" s="202" t="s">
        <v>19</v>
      </c>
      <c r="I665" s="204"/>
      <c r="J665" s="200"/>
      <c r="K665" s="200"/>
      <c r="L665" s="205"/>
      <c r="M665" s="206"/>
      <c r="N665" s="207"/>
      <c r="O665" s="207"/>
      <c r="P665" s="207"/>
      <c r="Q665" s="207"/>
      <c r="R665" s="207"/>
      <c r="S665" s="207"/>
      <c r="T665" s="208"/>
      <c r="AT665" s="209" t="s">
        <v>192</v>
      </c>
      <c r="AU665" s="209" t="s">
        <v>14</v>
      </c>
      <c r="AV665" s="13" t="s">
        <v>81</v>
      </c>
      <c r="AW665" s="13" t="s">
        <v>35</v>
      </c>
      <c r="AX665" s="13" t="s">
        <v>74</v>
      </c>
      <c r="AY665" s="209" t="s">
        <v>179</v>
      </c>
    </row>
    <row r="666" spans="1:65" s="13" customFormat="1">
      <c r="B666" s="199"/>
      <c r="C666" s="200"/>
      <c r="D666" s="201" t="s">
        <v>192</v>
      </c>
      <c r="E666" s="202" t="s">
        <v>19</v>
      </c>
      <c r="F666" s="203" t="s">
        <v>1387</v>
      </c>
      <c r="G666" s="200"/>
      <c r="H666" s="202" t="s">
        <v>19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192</v>
      </c>
      <c r="AU666" s="209" t="s">
        <v>14</v>
      </c>
      <c r="AV666" s="13" t="s">
        <v>81</v>
      </c>
      <c r="AW666" s="13" t="s">
        <v>35</v>
      </c>
      <c r="AX666" s="13" t="s">
        <v>74</v>
      </c>
      <c r="AY666" s="209" t="s">
        <v>179</v>
      </c>
    </row>
    <row r="667" spans="1:65" s="14" customFormat="1">
      <c r="B667" s="210"/>
      <c r="C667" s="211"/>
      <c r="D667" s="201" t="s">
        <v>192</v>
      </c>
      <c r="E667" s="212" t="s">
        <v>19</v>
      </c>
      <c r="F667" s="213" t="s">
        <v>1388</v>
      </c>
      <c r="G667" s="211"/>
      <c r="H667" s="214">
        <v>180.8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192</v>
      </c>
      <c r="AU667" s="220" t="s">
        <v>14</v>
      </c>
      <c r="AV667" s="14" t="s">
        <v>14</v>
      </c>
      <c r="AW667" s="14" t="s">
        <v>35</v>
      </c>
      <c r="AX667" s="14" t="s">
        <v>74</v>
      </c>
      <c r="AY667" s="220" t="s">
        <v>179</v>
      </c>
    </row>
    <row r="668" spans="1:65" s="14" customFormat="1">
      <c r="B668" s="210"/>
      <c r="C668" s="211"/>
      <c r="D668" s="201" t="s">
        <v>192</v>
      </c>
      <c r="E668" s="212" t="s">
        <v>19</v>
      </c>
      <c r="F668" s="213" t="s">
        <v>1389</v>
      </c>
      <c r="G668" s="211"/>
      <c r="H668" s="214">
        <v>167.6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192</v>
      </c>
      <c r="AU668" s="220" t="s">
        <v>14</v>
      </c>
      <c r="AV668" s="14" t="s">
        <v>14</v>
      </c>
      <c r="AW668" s="14" t="s">
        <v>35</v>
      </c>
      <c r="AX668" s="14" t="s">
        <v>74</v>
      </c>
      <c r="AY668" s="220" t="s">
        <v>179</v>
      </c>
    </row>
    <row r="669" spans="1:65" s="14" customFormat="1">
      <c r="B669" s="210"/>
      <c r="C669" s="211"/>
      <c r="D669" s="201" t="s">
        <v>192</v>
      </c>
      <c r="E669" s="212" t="s">
        <v>19</v>
      </c>
      <c r="F669" s="213" t="s">
        <v>1390</v>
      </c>
      <c r="G669" s="211"/>
      <c r="H669" s="214">
        <v>54.3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192</v>
      </c>
      <c r="AU669" s="220" t="s">
        <v>14</v>
      </c>
      <c r="AV669" s="14" t="s">
        <v>14</v>
      </c>
      <c r="AW669" s="14" t="s">
        <v>35</v>
      </c>
      <c r="AX669" s="14" t="s">
        <v>74</v>
      </c>
      <c r="AY669" s="220" t="s">
        <v>179</v>
      </c>
    </row>
    <row r="670" spans="1:65" s="14" customFormat="1">
      <c r="B670" s="210"/>
      <c r="C670" s="211"/>
      <c r="D670" s="201" t="s">
        <v>192</v>
      </c>
      <c r="E670" s="212" t="s">
        <v>19</v>
      </c>
      <c r="F670" s="213" t="s">
        <v>1391</v>
      </c>
      <c r="G670" s="211"/>
      <c r="H670" s="214">
        <v>8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192</v>
      </c>
      <c r="AU670" s="220" t="s">
        <v>14</v>
      </c>
      <c r="AV670" s="14" t="s">
        <v>14</v>
      </c>
      <c r="AW670" s="14" t="s">
        <v>35</v>
      </c>
      <c r="AX670" s="14" t="s">
        <v>74</v>
      </c>
      <c r="AY670" s="220" t="s">
        <v>179</v>
      </c>
    </row>
    <row r="671" spans="1:65" s="14" customFormat="1">
      <c r="B671" s="210"/>
      <c r="C671" s="211"/>
      <c r="D671" s="201" t="s">
        <v>192</v>
      </c>
      <c r="E671" s="212" t="s">
        <v>19</v>
      </c>
      <c r="F671" s="213" t="s">
        <v>1396</v>
      </c>
      <c r="G671" s="211"/>
      <c r="H671" s="214">
        <v>0.12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192</v>
      </c>
      <c r="AU671" s="220" t="s">
        <v>14</v>
      </c>
      <c r="AV671" s="14" t="s">
        <v>14</v>
      </c>
      <c r="AW671" s="14" t="s">
        <v>35</v>
      </c>
      <c r="AX671" s="14" t="s">
        <v>74</v>
      </c>
      <c r="AY671" s="220" t="s">
        <v>179</v>
      </c>
    </row>
    <row r="672" spans="1:65" s="15" customFormat="1">
      <c r="B672" s="221"/>
      <c r="C672" s="222"/>
      <c r="D672" s="201" t="s">
        <v>192</v>
      </c>
      <c r="E672" s="223" t="s">
        <v>19</v>
      </c>
      <c r="F672" s="224" t="s">
        <v>201</v>
      </c>
      <c r="G672" s="222"/>
      <c r="H672" s="225">
        <v>410.82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192</v>
      </c>
      <c r="AU672" s="231" t="s">
        <v>14</v>
      </c>
      <c r="AV672" s="15" t="s">
        <v>188</v>
      </c>
      <c r="AW672" s="15" t="s">
        <v>35</v>
      </c>
      <c r="AX672" s="15" t="s">
        <v>81</v>
      </c>
      <c r="AY672" s="231" t="s">
        <v>179</v>
      </c>
    </row>
    <row r="673" spans="1:65" s="2" customFormat="1" ht="16.5" customHeight="1">
      <c r="A673" s="37"/>
      <c r="B673" s="38"/>
      <c r="C673" s="181" t="s">
        <v>415</v>
      </c>
      <c r="D673" s="181" t="s">
        <v>183</v>
      </c>
      <c r="E673" s="182" t="s">
        <v>1397</v>
      </c>
      <c r="F673" s="183" t="s">
        <v>1398</v>
      </c>
      <c r="G673" s="184" t="s">
        <v>186</v>
      </c>
      <c r="H673" s="185">
        <v>410.82</v>
      </c>
      <c r="I673" s="186"/>
      <c r="J673" s="187">
        <f>ROUND(I673*H673,2)</f>
        <v>0</v>
      </c>
      <c r="K673" s="183" t="s">
        <v>187</v>
      </c>
      <c r="L673" s="42"/>
      <c r="M673" s="188" t="s">
        <v>19</v>
      </c>
      <c r="N673" s="189" t="s">
        <v>45</v>
      </c>
      <c r="O673" s="67"/>
      <c r="P673" s="190">
        <f>O673*H673</f>
        <v>0</v>
      </c>
      <c r="Q673" s="190">
        <v>1.0499999999999999E-3</v>
      </c>
      <c r="R673" s="190">
        <f>Q673*H673</f>
        <v>0.43136099999999994</v>
      </c>
      <c r="S673" s="190">
        <v>0</v>
      </c>
      <c r="T673" s="191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92" t="s">
        <v>229</v>
      </c>
      <c r="AT673" s="192" t="s">
        <v>183</v>
      </c>
      <c r="AU673" s="192" t="s">
        <v>14</v>
      </c>
      <c r="AY673" s="20" t="s">
        <v>179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20" t="s">
        <v>81</v>
      </c>
      <c r="BK673" s="193">
        <f>ROUND(I673*H673,2)</f>
        <v>0</v>
      </c>
      <c r="BL673" s="20" t="s">
        <v>229</v>
      </c>
      <c r="BM673" s="192" t="s">
        <v>1399</v>
      </c>
    </row>
    <row r="674" spans="1:65" s="2" customFormat="1">
      <c r="A674" s="37"/>
      <c r="B674" s="38"/>
      <c r="C674" s="39"/>
      <c r="D674" s="194" t="s">
        <v>190</v>
      </c>
      <c r="E674" s="39"/>
      <c r="F674" s="195" t="s">
        <v>1400</v>
      </c>
      <c r="G674" s="39"/>
      <c r="H674" s="39"/>
      <c r="I674" s="196"/>
      <c r="J674" s="39"/>
      <c r="K674" s="39"/>
      <c r="L674" s="42"/>
      <c r="M674" s="197"/>
      <c r="N674" s="198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190</v>
      </c>
      <c r="AU674" s="20" t="s">
        <v>14</v>
      </c>
    </row>
    <row r="675" spans="1:65" s="2" customFormat="1" ht="29.25">
      <c r="A675" s="37"/>
      <c r="B675" s="38"/>
      <c r="C675" s="39"/>
      <c r="D675" s="201" t="s">
        <v>326</v>
      </c>
      <c r="E675" s="39"/>
      <c r="F675" s="253" t="s">
        <v>1401</v>
      </c>
      <c r="G675" s="39"/>
      <c r="H675" s="39"/>
      <c r="I675" s="196"/>
      <c r="J675" s="39"/>
      <c r="K675" s="39"/>
      <c r="L675" s="42"/>
      <c r="M675" s="197"/>
      <c r="N675" s="198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326</v>
      </c>
      <c r="AU675" s="20" t="s">
        <v>14</v>
      </c>
    </row>
    <row r="676" spans="1:65" s="13" customFormat="1">
      <c r="B676" s="199"/>
      <c r="C676" s="200"/>
      <c r="D676" s="201" t="s">
        <v>192</v>
      </c>
      <c r="E676" s="202" t="s">
        <v>19</v>
      </c>
      <c r="F676" s="203" t="s">
        <v>1025</v>
      </c>
      <c r="G676" s="200"/>
      <c r="H676" s="202" t="s">
        <v>19</v>
      </c>
      <c r="I676" s="204"/>
      <c r="J676" s="200"/>
      <c r="K676" s="200"/>
      <c r="L676" s="205"/>
      <c r="M676" s="206"/>
      <c r="N676" s="207"/>
      <c r="O676" s="207"/>
      <c r="P676" s="207"/>
      <c r="Q676" s="207"/>
      <c r="R676" s="207"/>
      <c r="S676" s="207"/>
      <c r="T676" s="208"/>
      <c r="AT676" s="209" t="s">
        <v>192</v>
      </c>
      <c r="AU676" s="209" t="s">
        <v>14</v>
      </c>
      <c r="AV676" s="13" t="s">
        <v>81</v>
      </c>
      <c r="AW676" s="13" t="s">
        <v>35</v>
      </c>
      <c r="AX676" s="13" t="s">
        <v>74</v>
      </c>
      <c r="AY676" s="209" t="s">
        <v>179</v>
      </c>
    </row>
    <row r="677" spans="1:65" s="13" customFormat="1">
      <c r="B677" s="199"/>
      <c r="C677" s="200"/>
      <c r="D677" s="201" t="s">
        <v>192</v>
      </c>
      <c r="E677" s="202" t="s">
        <v>19</v>
      </c>
      <c r="F677" s="203" t="s">
        <v>194</v>
      </c>
      <c r="G677" s="200"/>
      <c r="H677" s="202" t="s">
        <v>19</v>
      </c>
      <c r="I677" s="204"/>
      <c r="J677" s="200"/>
      <c r="K677" s="200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192</v>
      </c>
      <c r="AU677" s="209" t="s">
        <v>14</v>
      </c>
      <c r="AV677" s="13" t="s">
        <v>81</v>
      </c>
      <c r="AW677" s="13" t="s">
        <v>35</v>
      </c>
      <c r="AX677" s="13" t="s">
        <v>74</v>
      </c>
      <c r="AY677" s="209" t="s">
        <v>179</v>
      </c>
    </row>
    <row r="678" spans="1:65" s="13" customFormat="1">
      <c r="B678" s="199"/>
      <c r="C678" s="200"/>
      <c r="D678" s="201" t="s">
        <v>192</v>
      </c>
      <c r="E678" s="202" t="s">
        <v>19</v>
      </c>
      <c r="F678" s="203" t="s">
        <v>198</v>
      </c>
      <c r="G678" s="200"/>
      <c r="H678" s="202" t="s">
        <v>19</v>
      </c>
      <c r="I678" s="204"/>
      <c r="J678" s="200"/>
      <c r="K678" s="200"/>
      <c r="L678" s="205"/>
      <c r="M678" s="206"/>
      <c r="N678" s="207"/>
      <c r="O678" s="207"/>
      <c r="P678" s="207"/>
      <c r="Q678" s="207"/>
      <c r="R678" s="207"/>
      <c r="S678" s="207"/>
      <c r="T678" s="208"/>
      <c r="AT678" s="209" t="s">
        <v>192</v>
      </c>
      <c r="AU678" s="209" t="s">
        <v>14</v>
      </c>
      <c r="AV678" s="13" t="s">
        <v>81</v>
      </c>
      <c r="AW678" s="13" t="s">
        <v>35</v>
      </c>
      <c r="AX678" s="13" t="s">
        <v>74</v>
      </c>
      <c r="AY678" s="209" t="s">
        <v>179</v>
      </c>
    </row>
    <row r="679" spans="1:65" s="13" customFormat="1">
      <c r="B679" s="199"/>
      <c r="C679" s="200"/>
      <c r="D679" s="201" t="s">
        <v>192</v>
      </c>
      <c r="E679" s="202" t="s">
        <v>19</v>
      </c>
      <c r="F679" s="203" t="s">
        <v>1402</v>
      </c>
      <c r="G679" s="200"/>
      <c r="H679" s="202" t="s">
        <v>19</v>
      </c>
      <c r="I679" s="204"/>
      <c r="J679" s="200"/>
      <c r="K679" s="200"/>
      <c r="L679" s="205"/>
      <c r="M679" s="206"/>
      <c r="N679" s="207"/>
      <c r="O679" s="207"/>
      <c r="P679" s="207"/>
      <c r="Q679" s="207"/>
      <c r="R679" s="207"/>
      <c r="S679" s="207"/>
      <c r="T679" s="208"/>
      <c r="AT679" s="209" t="s">
        <v>192</v>
      </c>
      <c r="AU679" s="209" t="s">
        <v>14</v>
      </c>
      <c r="AV679" s="13" t="s">
        <v>81</v>
      </c>
      <c r="AW679" s="13" t="s">
        <v>35</v>
      </c>
      <c r="AX679" s="13" t="s">
        <v>74</v>
      </c>
      <c r="AY679" s="209" t="s">
        <v>179</v>
      </c>
    </row>
    <row r="680" spans="1:65" s="14" customFormat="1">
      <c r="B680" s="210"/>
      <c r="C680" s="211"/>
      <c r="D680" s="201" t="s">
        <v>192</v>
      </c>
      <c r="E680" s="212" t="s">
        <v>19</v>
      </c>
      <c r="F680" s="213" t="s">
        <v>1403</v>
      </c>
      <c r="G680" s="211"/>
      <c r="H680" s="214">
        <v>410.7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192</v>
      </c>
      <c r="AU680" s="220" t="s">
        <v>14</v>
      </c>
      <c r="AV680" s="14" t="s">
        <v>14</v>
      </c>
      <c r="AW680" s="14" t="s">
        <v>35</v>
      </c>
      <c r="AX680" s="14" t="s">
        <v>74</v>
      </c>
      <c r="AY680" s="220" t="s">
        <v>179</v>
      </c>
    </row>
    <row r="681" spans="1:65" s="13" customFormat="1">
      <c r="B681" s="199"/>
      <c r="C681" s="200"/>
      <c r="D681" s="201" t="s">
        <v>192</v>
      </c>
      <c r="E681" s="202" t="s">
        <v>19</v>
      </c>
      <c r="F681" s="203" t="s">
        <v>198</v>
      </c>
      <c r="G681" s="200"/>
      <c r="H681" s="202" t="s">
        <v>19</v>
      </c>
      <c r="I681" s="204"/>
      <c r="J681" s="200"/>
      <c r="K681" s="200"/>
      <c r="L681" s="205"/>
      <c r="M681" s="206"/>
      <c r="N681" s="207"/>
      <c r="O681" s="207"/>
      <c r="P681" s="207"/>
      <c r="Q681" s="207"/>
      <c r="R681" s="207"/>
      <c r="S681" s="207"/>
      <c r="T681" s="208"/>
      <c r="AT681" s="209" t="s">
        <v>192</v>
      </c>
      <c r="AU681" s="209" t="s">
        <v>14</v>
      </c>
      <c r="AV681" s="13" t="s">
        <v>81</v>
      </c>
      <c r="AW681" s="13" t="s">
        <v>35</v>
      </c>
      <c r="AX681" s="13" t="s">
        <v>74</v>
      </c>
      <c r="AY681" s="209" t="s">
        <v>179</v>
      </c>
    </row>
    <row r="682" spans="1:65" s="13" customFormat="1">
      <c r="B682" s="199"/>
      <c r="C682" s="200"/>
      <c r="D682" s="201" t="s">
        <v>192</v>
      </c>
      <c r="E682" s="202" t="s">
        <v>19</v>
      </c>
      <c r="F682" s="203" t="s">
        <v>1392</v>
      </c>
      <c r="G682" s="200"/>
      <c r="H682" s="202" t="s">
        <v>19</v>
      </c>
      <c r="I682" s="204"/>
      <c r="J682" s="200"/>
      <c r="K682" s="200"/>
      <c r="L682" s="205"/>
      <c r="M682" s="206"/>
      <c r="N682" s="207"/>
      <c r="O682" s="207"/>
      <c r="P682" s="207"/>
      <c r="Q682" s="207"/>
      <c r="R682" s="207"/>
      <c r="S682" s="207"/>
      <c r="T682" s="208"/>
      <c r="AT682" s="209" t="s">
        <v>192</v>
      </c>
      <c r="AU682" s="209" t="s">
        <v>14</v>
      </c>
      <c r="AV682" s="13" t="s">
        <v>81</v>
      </c>
      <c r="AW682" s="13" t="s">
        <v>35</v>
      </c>
      <c r="AX682" s="13" t="s">
        <v>74</v>
      </c>
      <c r="AY682" s="209" t="s">
        <v>179</v>
      </c>
    </row>
    <row r="683" spans="1:65" s="14" customFormat="1">
      <c r="B683" s="210"/>
      <c r="C683" s="211"/>
      <c r="D683" s="201" t="s">
        <v>192</v>
      </c>
      <c r="E683" s="212" t="s">
        <v>19</v>
      </c>
      <c r="F683" s="213" t="s">
        <v>1393</v>
      </c>
      <c r="G683" s="211"/>
      <c r="H683" s="214">
        <v>0.12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192</v>
      </c>
      <c r="AU683" s="220" t="s">
        <v>14</v>
      </c>
      <c r="AV683" s="14" t="s">
        <v>14</v>
      </c>
      <c r="AW683" s="14" t="s">
        <v>35</v>
      </c>
      <c r="AX683" s="14" t="s">
        <v>74</v>
      </c>
      <c r="AY683" s="220" t="s">
        <v>179</v>
      </c>
    </row>
    <row r="684" spans="1:65" s="15" customFormat="1">
      <c r="B684" s="221"/>
      <c r="C684" s="222"/>
      <c r="D684" s="201" t="s">
        <v>192</v>
      </c>
      <c r="E684" s="223" t="s">
        <v>19</v>
      </c>
      <c r="F684" s="224" t="s">
        <v>201</v>
      </c>
      <c r="G684" s="222"/>
      <c r="H684" s="225">
        <v>410.82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192</v>
      </c>
      <c r="AU684" s="231" t="s">
        <v>14</v>
      </c>
      <c r="AV684" s="15" t="s">
        <v>188</v>
      </c>
      <c r="AW684" s="15" t="s">
        <v>35</v>
      </c>
      <c r="AX684" s="15" t="s">
        <v>81</v>
      </c>
      <c r="AY684" s="231" t="s">
        <v>179</v>
      </c>
    </row>
    <row r="685" spans="1:65" s="2" customFormat="1" ht="16.5" customHeight="1">
      <c r="A685" s="37"/>
      <c r="B685" s="38"/>
      <c r="C685" s="181" t="s">
        <v>970</v>
      </c>
      <c r="D685" s="181" t="s">
        <v>183</v>
      </c>
      <c r="E685" s="182" t="s">
        <v>1404</v>
      </c>
      <c r="F685" s="183" t="s">
        <v>1405</v>
      </c>
      <c r="G685" s="184" t="s">
        <v>186</v>
      </c>
      <c r="H685" s="185">
        <v>410.82</v>
      </c>
      <c r="I685" s="186"/>
      <c r="J685" s="187">
        <f>ROUND(I685*H685,2)</f>
        <v>0</v>
      </c>
      <c r="K685" s="183" t="s">
        <v>187</v>
      </c>
      <c r="L685" s="42"/>
      <c r="M685" s="188" t="s">
        <v>19</v>
      </c>
      <c r="N685" s="189" t="s">
        <v>45</v>
      </c>
      <c r="O685" s="67"/>
      <c r="P685" s="190">
        <f>O685*H685</f>
        <v>0</v>
      </c>
      <c r="Q685" s="190">
        <v>5.2999999999999998E-4</v>
      </c>
      <c r="R685" s="190">
        <f>Q685*H685</f>
        <v>0.2177346</v>
      </c>
      <c r="S685" s="190">
        <v>0</v>
      </c>
      <c r="T685" s="191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92" t="s">
        <v>229</v>
      </c>
      <c r="AT685" s="192" t="s">
        <v>183</v>
      </c>
      <c r="AU685" s="192" t="s">
        <v>14</v>
      </c>
      <c r="AY685" s="20" t="s">
        <v>179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20" t="s">
        <v>81</v>
      </c>
      <c r="BK685" s="193">
        <f>ROUND(I685*H685,2)</f>
        <v>0</v>
      </c>
      <c r="BL685" s="20" t="s">
        <v>229</v>
      </c>
      <c r="BM685" s="192" t="s">
        <v>1406</v>
      </c>
    </row>
    <row r="686" spans="1:65" s="2" customFormat="1">
      <c r="A686" s="37"/>
      <c r="B686" s="38"/>
      <c r="C686" s="39"/>
      <c r="D686" s="194" t="s">
        <v>190</v>
      </c>
      <c r="E686" s="39"/>
      <c r="F686" s="195" t="s">
        <v>1407</v>
      </c>
      <c r="G686" s="39"/>
      <c r="H686" s="39"/>
      <c r="I686" s="196"/>
      <c r="J686" s="39"/>
      <c r="K686" s="39"/>
      <c r="L686" s="42"/>
      <c r="M686" s="197"/>
      <c r="N686" s="198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190</v>
      </c>
      <c r="AU686" s="20" t="s">
        <v>14</v>
      </c>
    </row>
    <row r="687" spans="1:65" s="2" customFormat="1" ht="29.25">
      <c r="A687" s="37"/>
      <c r="B687" s="38"/>
      <c r="C687" s="39"/>
      <c r="D687" s="201" t="s">
        <v>326</v>
      </c>
      <c r="E687" s="39"/>
      <c r="F687" s="253" t="s">
        <v>1401</v>
      </c>
      <c r="G687" s="39"/>
      <c r="H687" s="39"/>
      <c r="I687" s="196"/>
      <c r="J687" s="39"/>
      <c r="K687" s="39"/>
      <c r="L687" s="42"/>
      <c r="M687" s="197"/>
      <c r="N687" s="198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326</v>
      </c>
      <c r="AU687" s="20" t="s">
        <v>14</v>
      </c>
    </row>
    <row r="688" spans="1:65" s="13" customFormat="1">
      <c r="B688" s="199"/>
      <c r="C688" s="200"/>
      <c r="D688" s="201" t="s">
        <v>192</v>
      </c>
      <c r="E688" s="202" t="s">
        <v>19</v>
      </c>
      <c r="F688" s="203" t="s">
        <v>1025</v>
      </c>
      <c r="G688" s="200"/>
      <c r="H688" s="202" t="s">
        <v>19</v>
      </c>
      <c r="I688" s="204"/>
      <c r="J688" s="200"/>
      <c r="K688" s="200"/>
      <c r="L688" s="205"/>
      <c r="M688" s="206"/>
      <c r="N688" s="207"/>
      <c r="O688" s="207"/>
      <c r="P688" s="207"/>
      <c r="Q688" s="207"/>
      <c r="R688" s="207"/>
      <c r="S688" s="207"/>
      <c r="T688" s="208"/>
      <c r="AT688" s="209" t="s">
        <v>192</v>
      </c>
      <c r="AU688" s="209" t="s">
        <v>14</v>
      </c>
      <c r="AV688" s="13" t="s">
        <v>81</v>
      </c>
      <c r="AW688" s="13" t="s">
        <v>35</v>
      </c>
      <c r="AX688" s="13" t="s">
        <v>74</v>
      </c>
      <c r="AY688" s="209" t="s">
        <v>179</v>
      </c>
    </row>
    <row r="689" spans="1:65" s="13" customFormat="1">
      <c r="B689" s="199"/>
      <c r="C689" s="200"/>
      <c r="D689" s="201" t="s">
        <v>192</v>
      </c>
      <c r="E689" s="202" t="s">
        <v>19</v>
      </c>
      <c r="F689" s="203" t="s">
        <v>194</v>
      </c>
      <c r="G689" s="200"/>
      <c r="H689" s="202" t="s">
        <v>19</v>
      </c>
      <c r="I689" s="204"/>
      <c r="J689" s="200"/>
      <c r="K689" s="200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192</v>
      </c>
      <c r="AU689" s="209" t="s">
        <v>14</v>
      </c>
      <c r="AV689" s="13" t="s">
        <v>81</v>
      </c>
      <c r="AW689" s="13" t="s">
        <v>35</v>
      </c>
      <c r="AX689" s="13" t="s">
        <v>74</v>
      </c>
      <c r="AY689" s="209" t="s">
        <v>179</v>
      </c>
    </row>
    <row r="690" spans="1:65" s="13" customFormat="1">
      <c r="B690" s="199"/>
      <c r="C690" s="200"/>
      <c r="D690" s="201" t="s">
        <v>192</v>
      </c>
      <c r="E690" s="202" t="s">
        <v>19</v>
      </c>
      <c r="F690" s="203" t="s">
        <v>198</v>
      </c>
      <c r="G690" s="200"/>
      <c r="H690" s="202" t="s">
        <v>19</v>
      </c>
      <c r="I690" s="204"/>
      <c r="J690" s="200"/>
      <c r="K690" s="200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192</v>
      </c>
      <c r="AU690" s="209" t="s">
        <v>14</v>
      </c>
      <c r="AV690" s="13" t="s">
        <v>81</v>
      </c>
      <c r="AW690" s="13" t="s">
        <v>35</v>
      </c>
      <c r="AX690" s="13" t="s">
        <v>74</v>
      </c>
      <c r="AY690" s="209" t="s">
        <v>179</v>
      </c>
    </row>
    <row r="691" spans="1:65" s="13" customFormat="1">
      <c r="B691" s="199"/>
      <c r="C691" s="200"/>
      <c r="D691" s="201" t="s">
        <v>192</v>
      </c>
      <c r="E691" s="202" t="s">
        <v>19</v>
      </c>
      <c r="F691" s="203" t="s">
        <v>1402</v>
      </c>
      <c r="G691" s="200"/>
      <c r="H691" s="202" t="s">
        <v>19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192</v>
      </c>
      <c r="AU691" s="209" t="s">
        <v>14</v>
      </c>
      <c r="AV691" s="13" t="s">
        <v>81</v>
      </c>
      <c r="AW691" s="13" t="s">
        <v>35</v>
      </c>
      <c r="AX691" s="13" t="s">
        <v>74</v>
      </c>
      <c r="AY691" s="209" t="s">
        <v>179</v>
      </c>
    </row>
    <row r="692" spans="1:65" s="14" customFormat="1">
      <c r="B692" s="210"/>
      <c r="C692" s="211"/>
      <c r="D692" s="201" t="s">
        <v>192</v>
      </c>
      <c r="E692" s="212" t="s">
        <v>19</v>
      </c>
      <c r="F692" s="213" t="s">
        <v>1403</v>
      </c>
      <c r="G692" s="211"/>
      <c r="H692" s="214">
        <v>410.7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192</v>
      </c>
      <c r="AU692" s="220" t="s">
        <v>14</v>
      </c>
      <c r="AV692" s="14" t="s">
        <v>14</v>
      </c>
      <c r="AW692" s="14" t="s">
        <v>35</v>
      </c>
      <c r="AX692" s="14" t="s">
        <v>74</v>
      </c>
      <c r="AY692" s="220" t="s">
        <v>179</v>
      </c>
    </row>
    <row r="693" spans="1:65" s="13" customFormat="1">
      <c r="B693" s="199"/>
      <c r="C693" s="200"/>
      <c r="D693" s="201" t="s">
        <v>192</v>
      </c>
      <c r="E693" s="202" t="s">
        <v>19</v>
      </c>
      <c r="F693" s="203" t="s">
        <v>198</v>
      </c>
      <c r="G693" s="200"/>
      <c r="H693" s="202" t="s">
        <v>19</v>
      </c>
      <c r="I693" s="204"/>
      <c r="J693" s="200"/>
      <c r="K693" s="200"/>
      <c r="L693" s="205"/>
      <c r="M693" s="206"/>
      <c r="N693" s="207"/>
      <c r="O693" s="207"/>
      <c r="P693" s="207"/>
      <c r="Q693" s="207"/>
      <c r="R693" s="207"/>
      <c r="S693" s="207"/>
      <c r="T693" s="208"/>
      <c r="AT693" s="209" t="s">
        <v>192</v>
      </c>
      <c r="AU693" s="209" t="s">
        <v>14</v>
      </c>
      <c r="AV693" s="13" t="s">
        <v>81</v>
      </c>
      <c r="AW693" s="13" t="s">
        <v>35</v>
      </c>
      <c r="AX693" s="13" t="s">
        <v>74</v>
      </c>
      <c r="AY693" s="209" t="s">
        <v>179</v>
      </c>
    </row>
    <row r="694" spans="1:65" s="13" customFormat="1">
      <c r="B694" s="199"/>
      <c r="C694" s="200"/>
      <c r="D694" s="201" t="s">
        <v>192</v>
      </c>
      <c r="E694" s="202" t="s">
        <v>19</v>
      </c>
      <c r="F694" s="203" t="s">
        <v>1392</v>
      </c>
      <c r="G694" s="200"/>
      <c r="H694" s="202" t="s">
        <v>19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192</v>
      </c>
      <c r="AU694" s="209" t="s">
        <v>14</v>
      </c>
      <c r="AV694" s="13" t="s">
        <v>81</v>
      </c>
      <c r="AW694" s="13" t="s">
        <v>35</v>
      </c>
      <c r="AX694" s="13" t="s">
        <v>74</v>
      </c>
      <c r="AY694" s="209" t="s">
        <v>179</v>
      </c>
    </row>
    <row r="695" spans="1:65" s="14" customFormat="1">
      <c r="B695" s="210"/>
      <c r="C695" s="211"/>
      <c r="D695" s="201" t="s">
        <v>192</v>
      </c>
      <c r="E695" s="212" t="s">
        <v>19</v>
      </c>
      <c r="F695" s="213" t="s">
        <v>1393</v>
      </c>
      <c r="G695" s="211"/>
      <c r="H695" s="214">
        <v>0.12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192</v>
      </c>
      <c r="AU695" s="220" t="s">
        <v>14</v>
      </c>
      <c r="AV695" s="14" t="s">
        <v>14</v>
      </c>
      <c r="AW695" s="14" t="s">
        <v>35</v>
      </c>
      <c r="AX695" s="14" t="s">
        <v>74</v>
      </c>
      <c r="AY695" s="220" t="s">
        <v>179</v>
      </c>
    </row>
    <row r="696" spans="1:65" s="15" customFormat="1">
      <c r="B696" s="221"/>
      <c r="C696" s="222"/>
      <c r="D696" s="201" t="s">
        <v>192</v>
      </c>
      <c r="E696" s="223" t="s">
        <v>19</v>
      </c>
      <c r="F696" s="224" t="s">
        <v>201</v>
      </c>
      <c r="G696" s="222"/>
      <c r="H696" s="225">
        <v>410.82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192</v>
      </c>
      <c r="AU696" s="231" t="s">
        <v>14</v>
      </c>
      <c r="AV696" s="15" t="s">
        <v>188</v>
      </c>
      <c r="AW696" s="15" t="s">
        <v>35</v>
      </c>
      <c r="AX696" s="15" t="s">
        <v>81</v>
      </c>
      <c r="AY696" s="231" t="s">
        <v>179</v>
      </c>
    </row>
    <row r="697" spans="1:65" s="2" customFormat="1" ht="16.5" customHeight="1">
      <c r="A697" s="37"/>
      <c r="B697" s="38"/>
      <c r="C697" s="181" t="s">
        <v>420</v>
      </c>
      <c r="D697" s="181" t="s">
        <v>183</v>
      </c>
      <c r="E697" s="182" t="s">
        <v>1408</v>
      </c>
      <c r="F697" s="183" t="s">
        <v>1409</v>
      </c>
      <c r="G697" s="184" t="s">
        <v>186</v>
      </c>
      <c r="H697" s="185">
        <v>410.82</v>
      </c>
      <c r="I697" s="186"/>
      <c r="J697" s="187">
        <f>ROUND(I697*H697,2)</f>
        <v>0</v>
      </c>
      <c r="K697" s="183" t="s">
        <v>187</v>
      </c>
      <c r="L697" s="42"/>
      <c r="M697" s="188" t="s">
        <v>19</v>
      </c>
      <c r="N697" s="189" t="s">
        <v>45</v>
      </c>
      <c r="O697" s="67"/>
      <c r="P697" s="190">
        <f>O697*H697</f>
        <v>0</v>
      </c>
      <c r="Q697" s="190">
        <v>2.7E-4</v>
      </c>
      <c r="R697" s="190">
        <f>Q697*H697</f>
        <v>0.1109214</v>
      </c>
      <c r="S697" s="190">
        <v>0</v>
      </c>
      <c r="T697" s="191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92" t="s">
        <v>229</v>
      </c>
      <c r="AT697" s="192" t="s">
        <v>183</v>
      </c>
      <c r="AU697" s="192" t="s">
        <v>14</v>
      </c>
      <c r="AY697" s="20" t="s">
        <v>179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20" t="s">
        <v>81</v>
      </c>
      <c r="BK697" s="193">
        <f>ROUND(I697*H697,2)</f>
        <v>0</v>
      </c>
      <c r="BL697" s="20" t="s">
        <v>229</v>
      </c>
      <c r="BM697" s="192" t="s">
        <v>1410</v>
      </c>
    </row>
    <row r="698" spans="1:65" s="2" customFormat="1">
      <c r="A698" s="37"/>
      <c r="B698" s="38"/>
      <c r="C698" s="39"/>
      <c r="D698" s="194" t="s">
        <v>190</v>
      </c>
      <c r="E698" s="39"/>
      <c r="F698" s="195" t="s">
        <v>1411</v>
      </c>
      <c r="G698" s="39"/>
      <c r="H698" s="39"/>
      <c r="I698" s="196"/>
      <c r="J698" s="39"/>
      <c r="K698" s="39"/>
      <c r="L698" s="42"/>
      <c r="M698" s="197"/>
      <c r="N698" s="198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20" t="s">
        <v>190</v>
      </c>
      <c r="AU698" s="20" t="s">
        <v>14</v>
      </c>
    </row>
    <row r="699" spans="1:65" s="2" customFormat="1" ht="29.25">
      <c r="A699" s="37"/>
      <c r="B699" s="38"/>
      <c r="C699" s="39"/>
      <c r="D699" s="201" t="s">
        <v>326</v>
      </c>
      <c r="E699" s="39"/>
      <c r="F699" s="253" t="s">
        <v>1401</v>
      </c>
      <c r="G699" s="39"/>
      <c r="H699" s="39"/>
      <c r="I699" s="196"/>
      <c r="J699" s="39"/>
      <c r="K699" s="39"/>
      <c r="L699" s="42"/>
      <c r="M699" s="197"/>
      <c r="N699" s="198"/>
      <c r="O699" s="67"/>
      <c r="P699" s="67"/>
      <c r="Q699" s="67"/>
      <c r="R699" s="67"/>
      <c r="S699" s="67"/>
      <c r="T699" s="68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20" t="s">
        <v>326</v>
      </c>
      <c r="AU699" s="20" t="s">
        <v>14</v>
      </c>
    </row>
    <row r="700" spans="1:65" s="13" customFormat="1">
      <c r="B700" s="199"/>
      <c r="C700" s="200"/>
      <c r="D700" s="201" t="s">
        <v>192</v>
      </c>
      <c r="E700" s="202" t="s">
        <v>19</v>
      </c>
      <c r="F700" s="203" t="s">
        <v>1025</v>
      </c>
      <c r="G700" s="200"/>
      <c r="H700" s="202" t="s">
        <v>19</v>
      </c>
      <c r="I700" s="204"/>
      <c r="J700" s="200"/>
      <c r="K700" s="200"/>
      <c r="L700" s="205"/>
      <c r="M700" s="206"/>
      <c r="N700" s="207"/>
      <c r="O700" s="207"/>
      <c r="P700" s="207"/>
      <c r="Q700" s="207"/>
      <c r="R700" s="207"/>
      <c r="S700" s="207"/>
      <c r="T700" s="208"/>
      <c r="AT700" s="209" t="s">
        <v>192</v>
      </c>
      <c r="AU700" s="209" t="s">
        <v>14</v>
      </c>
      <c r="AV700" s="13" t="s">
        <v>81</v>
      </c>
      <c r="AW700" s="13" t="s">
        <v>35</v>
      </c>
      <c r="AX700" s="13" t="s">
        <v>74</v>
      </c>
      <c r="AY700" s="209" t="s">
        <v>179</v>
      </c>
    </row>
    <row r="701" spans="1:65" s="13" customFormat="1">
      <c r="B701" s="199"/>
      <c r="C701" s="200"/>
      <c r="D701" s="201" t="s">
        <v>192</v>
      </c>
      <c r="E701" s="202" t="s">
        <v>19</v>
      </c>
      <c r="F701" s="203" t="s">
        <v>194</v>
      </c>
      <c r="G701" s="200"/>
      <c r="H701" s="202" t="s">
        <v>19</v>
      </c>
      <c r="I701" s="204"/>
      <c r="J701" s="200"/>
      <c r="K701" s="200"/>
      <c r="L701" s="205"/>
      <c r="M701" s="206"/>
      <c r="N701" s="207"/>
      <c r="O701" s="207"/>
      <c r="P701" s="207"/>
      <c r="Q701" s="207"/>
      <c r="R701" s="207"/>
      <c r="S701" s="207"/>
      <c r="T701" s="208"/>
      <c r="AT701" s="209" t="s">
        <v>192</v>
      </c>
      <c r="AU701" s="209" t="s">
        <v>14</v>
      </c>
      <c r="AV701" s="13" t="s">
        <v>81</v>
      </c>
      <c r="AW701" s="13" t="s">
        <v>35</v>
      </c>
      <c r="AX701" s="13" t="s">
        <v>74</v>
      </c>
      <c r="AY701" s="209" t="s">
        <v>179</v>
      </c>
    </row>
    <row r="702" spans="1:65" s="13" customFormat="1">
      <c r="B702" s="199"/>
      <c r="C702" s="200"/>
      <c r="D702" s="201" t="s">
        <v>192</v>
      </c>
      <c r="E702" s="202" t="s">
        <v>19</v>
      </c>
      <c r="F702" s="203" t="s">
        <v>198</v>
      </c>
      <c r="G702" s="200"/>
      <c r="H702" s="202" t="s">
        <v>19</v>
      </c>
      <c r="I702" s="204"/>
      <c r="J702" s="200"/>
      <c r="K702" s="200"/>
      <c r="L702" s="205"/>
      <c r="M702" s="206"/>
      <c r="N702" s="207"/>
      <c r="O702" s="207"/>
      <c r="P702" s="207"/>
      <c r="Q702" s="207"/>
      <c r="R702" s="207"/>
      <c r="S702" s="207"/>
      <c r="T702" s="208"/>
      <c r="AT702" s="209" t="s">
        <v>192</v>
      </c>
      <c r="AU702" s="209" t="s">
        <v>14</v>
      </c>
      <c r="AV702" s="13" t="s">
        <v>81</v>
      </c>
      <c r="AW702" s="13" t="s">
        <v>35</v>
      </c>
      <c r="AX702" s="13" t="s">
        <v>74</v>
      </c>
      <c r="AY702" s="209" t="s">
        <v>179</v>
      </c>
    </row>
    <row r="703" spans="1:65" s="13" customFormat="1">
      <c r="B703" s="199"/>
      <c r="C703" s="200"/>
      <c r="D703" s="201" t="s">
        <v>192</v>
      </c>
      <c r="E703" s="202" t="s">
        <v>19</v>
      </c>
      <c r="F703" s="203" t="s">
        <v>1402</v>
      </c>
      <c r="G703" s="200"/>
      <c r="H703" s="202" t="s">
        <v>19</v>
      </c>
      <c r="I703" s="204"/>
      <c r="J703" s="200"/>
      <c r="K703" s="200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192</v>
      </c>
      <c r="AU703" s="209" t="s">
        <v>14</v>
      </c>
      <c r="AV703" s="13" t="s">
        <v>81</v>
      </c>
      <c r="AW703" s="13" t="s">
        <v>35</v>
      </c>
      <c r="AX703" s="13" t="s">
        <v>74</v>
      </c>
      <c r="AY703" s="209" t="s">
        <v>179</v>
      </c>
    </row>
    <row r="704" spans="1:65" s="14" customFormat="1">
      <c r="B704" s="210"/>
      <c r="C704" s="211"/>
      <c r="D704" s="201" t="s">
        <v>192</v>
      </c>
      <c r="E704" s="212" t="s">
        <v>19</v>
      </c>
      <c r="F704" s="213" t="s">
        <v>1403</v>
      </c>
      <c r="G704" s="211"/>
      <c r="H704" s="214">
        <v>410.7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192</v>
      </c>
      <c r="AU704" s="220" t="s">
        <v>14</v>
      </c>
      <c r="AV704" s="14" t="s">
        <v>14</v>
      </c>
      <c r="AW704" s="14" t="s">
        <v>35</v>
      </c>
      <c r="AX704" s="14" t="s">
        <v>74</v>
      </c>
      <c r="AY704" s="220" t="s">
        <v>179</v>
      </c>
    </row>
    <row r="705" spans="1:65" s="13" customFormat="1">
      <c r="B705" s="199"/>
      <c r="C705" s="200"/>
      <c r="D705" s="201" t="s">
        <v>192</v>
      </c>
      <c r="E705" s="202" t="s">
        <v>19</v>
      </c>
      <c r="F705" s="203" t="s">
        <v>198</v>
      </c>
      <c r="G705" s="200"/>
      <c r="H705" s="202" t="s">
        <v>19</v>
      </c>
      <c r="I705" s="204"/>
      <c r="J705" s="200"/>
      <c r="K705" s="200"/>
      <c r="L705" s="205"/>
      <c r="M705" s="206"/>
      <c r="N705" s="207"/>
      <c r="O705" s="207"/>
      <c r="P705" s="207"/>
      <c r="Q705" s="207"/>
      <c r="R705" s="207"/>
      <c r="S705" s="207"/>
      <c r="T705" s="208"/>
      <c r="AT705" s="209" t="s">
        <v>192</v>
      </c>
      <c r="AU705" s="209" t="s">
        <v>14</v>
      </c>
      <c r="AV705" s="13" t="s">
        <v>81</v>
      </c>
      <c r="AW705" s="13" t="s">
        <v>35</v>
      </c>
      <c r="AX705" s="13" t="s">
        <v>74</v>
      </c>
      <c r="AY705" s="209" t="s">
        <v>179</v>
      </c>
    </row>
    <row r="706" spans="1:65" s="13" customFormat="1">
      <c r="B706" s="199"/>
      <c r="C706" s="200"/>
      <c r="D706" s="201" t="s">
        <v>192</v>
      </c>
      <c r="E706" s="202" t="s">
        <v>19</v>
      </c>
      <c r="F706" s="203" t="s">
        <v>1392</v>
      </c>
      <c r="G706" s="200"/>
      <c r="H706" s="202" t="s">
        <v>19</v>
      </c>
      <c r="I706" s="204"/>
      <c r="J706" s="200"/>
      <c r="K706" s="200"/>
      <c r="L706" s="205"/>
      <c r="M706" s="206"/>
      <c r="N706" s="207"/>
      <c r="O706" s="207"/>
      <c r="P706" s="207"/>
      <c r="Q706" s="207"/>
      <c r="R706" s="207"/>
      <c r="S706" s="207"/>
      <c r="T706" s="208"/>
      <c r="AT706" s="209" t="s">
        <v>192</v>
      </c>
      <c r="AU706" s="209" t="s">
        <v>14</v>
      </c>
      <c r="AV706" s="13" t="s">
        <v>81</v>
      </c>
      <c r="AW706" s="13" t="s">
        <v>35</v>
      </c>
      <c r="AX706" s="13" t="s">
        <v>74</v>
      </c>
      <c r="AY706" s="209" t="s">
        <v>179</v>
      </c>
    </row>
    <row r="707" spans="1:65" s="14" customFormat="1">
      <c r="B707" s="210"/>
      <c r="C707" s="211"/>
      <c r="D707" s="201" t="s">
        <v>192</v>
      </c>
      <c r="E707" s="212" t="s">
        <v>19</v>
      </c>
      <c r="F707" s="213" t="s">
        <v>1393</v>
      </c>
      <c r="G707" s="211"/>
      <c r="H707" s="214">
        <v>0.12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192</v>
      </c>
      <c r="AU707" s="220" t="s">
        <v>14</v>
      </c>
      <c r="AV707" s="14" t="s">
        <v>14</v>
      </c>
      <c r="AW707" s="14" t="s">
        <v>35</v>
      </c>
      <c r="AX707" s="14" t="s">
        <v>74</v>
      </c>
      <c r="AY707" s="220" t="s">
        <v>179</v>
      </c>
    </row>
    <row r="708" spans="1:65" s="15" customFormat="1">
      <c r="B708" s="221"/>
      <c r="C708" s="222"/>
      <c r="D708" s="201" t="s">
        <v>192</v>
      </c>
      <c r="E708" s="223" t="s">
        <v>19</v>
      </c>
      <c r="F708" s="224" t="s">
        <v>201</v>
      </c>
      <c r="G708" s="222"/>
      <c r="H708" s="225">
        <v>410.82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192</v>
      </c>
      <c r="AU708" s="231" t="s">
        <v>14</v>
      </c>
      <c r="AV708" s="15" t="s">
        <v>188</v>
      </c>
      <c r="AW708" s="15" t="s">
        <v>35</v>
      </c>
      <c r="AX708" s="15" t="s">
        <v>81</v>
      </c>
      <c r="AY708" s="231" t="s">
        <v>179</v>
      </c>
    </row>
    <row r="709" spans="1:65" s="2" customFormat="1" ht="16.5" customHeight="1">
      <c r="A709" s="37"/>
      <c r="B709" s="38"/>
      <c r="C709" s="181" t="s">
        <v>980</v>
      </c>
      <c r="D709" s="181" t="s">
        <v>183</v>
      </c>
      <c r="E709" s="182" t="s">
        <v>1412</v>
      </c>
      <c r="F709" s="183" t="s">
        <v>1413</v>
      </c>
      <c r="G709" s="184" t="s">
        <v>186</v>
      </c>
      <c r="H709" s="185">
        <v>410.82</v>
      </c>
      <c r="I709" s="186"/>
      <c r="J709" s="187">
        <f>ROUND(I709*H709,2)</f>
        <v>0</v>
      </c>
      <c r="K709" s="183" t="s">
        <v>187</v>
      </c>
      <c r="L709" s="42"/>
      <c r="M709" s="188" t="s">
        <v>19</v>
      </c>
      <c r="N709" s="189" t="s">
        <v>45</v>
      </c>
      <c r="O709" s="67"/>
      <c r="P709" s="190">
        <f>O709*H709</f>
        <v>0</v>
      </c>
      <c r="Q709" s="190">
        <v>4.6000000000000001E-4</v>
      </c>
      <c r="R709" s="190">
        <f>Q709*H709</f>
        <v>0.18897720000000001</v>
      </c>
      <c r="S709" s="190">
        <v>0</v>
      </c>
      <c r="T709" s="191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92" t="s">
        <v>229</v>
      </c>
      <c r="AT709" s="192" t="s">
        <v>183</v>
      </c>
      <c r="AU709" s="192" t="s">
        <v>14</v>
      </c>
      <c r="AY709" s="20" t="s">
        <v>179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20" t="s">
        <v>81</v>
      </c>
      <c r="BK709" s="193">
        <f>ROUND(I709*H709,2)</f>
        <v>0</v>
      </c>
      <c r="BL709" s="20" t="s">
        <v>229</v>
      </c>
      <c r="BM709" s="192" t="s">
        <v>996</v>
      </c>
    </row>
    <row r="710" spans="1:65" s="2" customFormat="1">
      <c r="A710" s="37"/>
      <c r="B710" s="38"/>
      <c r="C710" s="39"/>
      <c r="D710" s="194" t="s">
        <v>190</v>
      </c>
      <c r="E710" s="39"/>
      <c r="F710" s="195" t="s">
        <v>1414</v>
      </c>
      <c r="G710" s="39"/>
      <c r="H710" s="39"/>
      <c r="I710" s="196"/>
      <c r="J710" s="39"/>
      <c r="K710" s="39"/>
      <c r="L710" s="42"/>
      <c r="M710" s="197"/>
      <c r="N710" s="198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190</v>
      </c>
      <c r="AU710" s="20" t="s">
        <v>14</v>
      </c>
    </row>
    <row r="711" spans="1:65" s="2" customFormat="1" ht="29.25">
      <c r="A711" s="37"/>
      <c r="B711" s="38"/>
      <c r="C711" s="39"/>
      <c r="D711" s="201" t="s">
        <v>326</v>
      </c>
      <c r="E711" s="39"/>
      <c r="F711" s="253" t="s">
        <v>1415</v>
      </c>
      <c r="G711" s="39"/>
      <c r="H711" s="39"/>
      <c r="I711" s="196"/>
      <c r="J711" s="39"/>
      <c r="K711" s="39"/>
      <c r="L711" s="42"/>
      <c r="M711" s="197"/>
      <c r="N711" s="198"/>
      <c r="O711" s="67"/>
      <c r="P711" s="67"/>
      <c r="Q711" s="67"/>
      <c r="R711" s="67"/>
      <c r="S711" s="67"/>
      <c r="T711" s="68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20" t="s">
        <v>326</v>
      </c>
      <c r="AU711" s="20" t="s">
        <v>14</v>
      </c>
    </row>
    <row r="712" spans="1:65" s="13" customFormat="1">
      <c r="B712" s="199"/>
      <c r="C712" s="200"/>
      <c r="D712" s="201" t="s">
        <v>192</v>
      </c>
      <c r="E712" s="202" t="s">
        <v>19</v>
      </c>
      <c r="F712" s="203" t="s">
        <v>1025</v>
      </c>
      <c r="G712" s="200"/>
      <c r="H712" s="202" t="s">
        <v>19</v>
      </c>
      <c r="I712" s="204"/>
      <c r="J712" s="200"/>
      <c r="K712" s="200"/>
      <c r="L712" s="205"/>
      <c r="M712" s="206"/>
      <c r="N712" s="207"/>
      <c r="O712" s="207"/>
      <c r="P712" s="207"/>
      <c r="Q712" s="207"/>
      <c r="R712" s="207"/>
      <c r="S712" s="207"/>
      <c r="T712" s="208"/>
      <c r="AT712" s="209" t="s">
        <v>192</v>
      </c>
      <c r="AU712" s="209" t="s">
        <v>14</v>
      </c>
      <c r="AV712" s="13" t="s">
        <v>81</v>
      </c>
      <c r="AW712" s="13" t="s">
        <v>35</v>
      </c>
      <c r="AX712" s="13" t="s">
        <v>74</v>
      </c>
      <c r="AY712" s="209" t="s">
        <v>179</v>
      </c>
    </row>
    <row r="713" spans="1:65" s="13" customFormat="1">
      <c r="B713" s="199"/>
      <c r="C713" s="200"/>
      <c r="D713" s="201" t="s">
        <v>192</v>
      </c>
      <c r="E713" s="202" t="s">
        <v>19</v>
      </c>
      <c r="F713" s="203" t="s">
        <v>194</v>
      </c>
      <c r="G713" s="200"/>
      <c r="H713" s="202" t="s">
        <v>19</v>
      </c>
      <c r="I713" s="204"/>
      <c r="J713" s="200"/>
      <c r="K713" s="200"/>
      <c r="L713" s="205"/>
      <c r="M713" s="206"/>
      <c r="N713" s="207"/>
      <c r="O713" s="207"/>
      <c r="P713" s="207"/>
      <c r="Q713" s="207"/>
      <c r="R713" s="207"/>
      <c r="S713" s="207"/>
      <c r="T713" s="208"/>
      <c r="AT713" s="209" t="s">
        <v>192</v>
      </c>
      <c r="AU713" s="209" t="s">
        <v>14</v>
      </c>
      <c r="AV713" s="13" t="s">
        <v>81</v>
      </c>
      <c r="AW713" s="13" t="s">
        <v>35</v>
      </c>
      <c r="AX713" s="13" t="s">
        <v>74</v>
      </c>
      <c r="AY713" s="209" t="s">
        <v>179</v>
      </c>
    </row>
    <row r="714" spans="1:65" s="13" customFormat="1">
      <c r="B714" s="199"/>
      <c r="C714" s="200"/>
      <c r="D714" s="201" t="s">
        <v>192</v>
      </c>
      <c r="E714" s="202" t="s">
        <v>19</v>
      </c>
      <c r="F714" s="203" t="s">
        <v>198</v>
      </c>
      <c r="G714" s="200"/>
      <c r="H714" s="202" t="s">
        <v>19</v>
      </c>
      <c r="I714" s="204"/>
      <c r="J714" s="200"/>
      <c r="K714" s="200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192</v>
      </c>
      <c r="AU714" s="209" t="s">
        <v>14</v>
      </c>
      <c r="AV714" s="13" t="s">
        <v>81</v>
      </c>
      <c r="AW714" s="13" t="s">
        <v>35</v>
      </c>
      <c r="AX714" s="13" t="s">
        <v>74</v>
      </c>
      <c r="AY714" s="209" t="s">
        <v>179</v>
      </c>
    </row>
    <row r="715" spans="1:65" s="13" customFormat="1">
      <c r="B715" s="199"/>
      <c r="C715" s="200"/>
      <c r="D715" s="201" t="s">
        <v>192</v>
      </c>
      <c r="E715" s="202" t="s">
        <v>19</v>
      </c>
      <c r="F715" s="203" t="s">
        <v>1402</v>
      </c>
      <c r="G715" s="200"/>
      <c r="H715" s="202" t="s">
        <v>19</v>
      </c>
      <c r="I715" s="204"/>
      <c r="J715" s="200"/>
      <c r="K715" s="200"/>
      <c r="L715" s="205"/>
      <c r="M715" s="206"/>
      <c r="N715" s="207"/>
      <c r="O715" s="207"/>
      <c r="P715" s="207"/>
      <c r="Q715" s="207"/>
      <c r="R715" s="207"/>
      <c r="S715" s="207"/>
      <c r="T715" s="208"/>
      <c r="AT715" s="209" t="s">
        <v>192</v>
      </c>
      <c r="AU715" s="209" t="s">
        <v>14</v>
      </c>
      <c r="AV715" s="13" t="s">
        <v>81</v>
      </c>
      <c r="AW715" s="13" t="s">
        <v>35</v>
      </c>
      <c r="AX715" s="13" t="s">
        <v>74</v>
      </c>
      <c r="AY715" s="209" t="s">
        <v>179</v>
      </c>
    </row>
    <row r="716" spans="1:65" s="14" customFormat="1">
      <c r="B716" s="210"/>
      <c r="C716" s="211"/>
      <c r="D716" s="201" t="s">
        <v>192</v>
      </c>
      <c r="E716" s="212" t="s">
        <v>19</v>
      </c>
      <c r="F716" s="213" t="s">
        <v>1403</v>
      </c>
      <c r="G716" s="211"/>
      <c r="H716" s="214">
        <v>410.7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192</v>
      </c>
      <c r="AU716" s="220" t="s">
        <v>14</v>
      </c>
      <c r="AV716" s="14" t="s">
        <v>14</v>
      </c>
      <c r="AW716" s="14" t="s">
        <v>35</v>
      </c>
      <c r="AX716" s="14" t="s">
        <v>74</v>
      </c>
      <c r="AY716" s="220" t="s">
        <v>179</v>
      </c>
    </row>
    <row r="717" spans="1:65" s="13" customFormat="1">
      <c r="B717" s="199"/>
      <c r="C717" s="200"/>
      <c r="D717" s="201" t="s">
        <v>192</v>
      </c>
      <c r="E717" s="202" t="s">
        <v>19</v>
      </c>
      <c r="F717" s="203" t="s">
        <v>198</v>
      </c>
      <c r="G717" s="200"/>
      <c r="H717" s="202" t="s">
        <v>19</v>
      </c>
      <c r="I717" s="204"/>
      <c r="J717" s="200"/>
      <c r="K717" s="200"/>
      <c r="L717" s="205"/>
      <c r="M717" s="206"/>
      <c r="N717" s="207"/>
      <c r="O717" s="207"/>
      <c r="P717" s="207"/>
      <c r="Q717" s="207"/>
      <c r="R717" s="207"/>
      <c r="S717" s="207"/>
      <c r="T717" s="208"/>
      <c r="AT717" s="209" t="s">
        <v>192</v>
      </c>
      <c r="AU717" s="209" t="s">
        <v>14</v>
      </c>
      <c r="AV717" s="13" t="s">
        <v>81</v>
      </c>
      <c r="AW717" s="13" t="s">
        <v>35</v>
      </c>
      <c r="AX717" s="13" t="s">
        <v>74</v>
      </c>
      <c r="AY717" s="209" t="s">
        <v>179</v>
      </c>
    </row>
    <row r="718" spans="1:65" s="13" customFormat="1">
      <c r="B718" s="199"/>
      <c r="C718" s="200"/>
      <c r="D718" s="201" t="s">
        <v>192</v>
      </c>
      <c r="E718" s="202" t="s">
        <v>19</v>
      </c>
      <c r="F718" s="203" t="s">
        <v>1392</v>
      </c>
      <c r="G718" s="200"/>
      <c r="H718" s="202" t="s">
        <v>19</v>
      </c>
      <c r="I718" s="204"/>
      <c r="J718" s="200"/>
      <c r="K718" s="200"/>
      <c r="L718" s="205"/>
      <c r="M718" s="206"/>
      <c r="N718" s="207"/>
      <c r="O718" s="207"/>
      <c r="P718" s="207"/>
      <c r="Q718" s="207"/>
      <c r="R718" s="207"/>
      <c r="S718" s="207"/>
      <c r="T718" s="208"/>
      <c r="AT718" s="209" t="s">
        <v>192</v>
      </c>
      <c r="AU718" s="209" t="s">
        <v>14</v>
      </c>
      <c r="AV718" s="13" t="s">
        <v>81</v>
      </c>
      <c r="AW718" s="13" t="s">
        <v>35</v>
      </c>
      <c r="AX718" s="13" t="s">
        <v>74</v>
      </c>
      <c r="AY718" s="209" t="s">
        <v>179</v>
      </c>
    </row>
    <row r="719" spans="1:65" s="14" customFormat="1">
      <c r="B719" s="210"/>
      <c r="C719" s="211"/>
      <c r="D719" s="201" t="s">
        <v>192</v>
      </c>
      <c r="E719" s="212" t="s">
        <v>19</v>
      </c>
      <c r="F719" s="213" t="s">
        <v>1393</v>
      </c>
      <c r="G719" s="211"/>
      <c r="H719" s="214">
        <v>0.12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192</v>
      </c>
      <c r="AU719" s="220" t="s">
        <v>14</v>
      </c>
      <c r="AV719" s="14" t="s">
        <v>14</v>
      </c>
      <c r="AW719" s="14" t="s">
        <v>35</v>
      </c>
      <c r="AX719" s="14" t="s">
        <v>74</v>
      </c>
      <c r="AY719" s="220" t="s">
        <v>179</v>
      </c>
    </row>
    <row r="720" spans="1:65" s="15" customFormat="1">
      <c r="B720" s="221"/>
      <c r="C720" s="222"/>
      <c r="D720" s="201" t="s">
        <v>192</v>
      </c>
      <c r="E720" s="223" t="s">
        <v>19</v>
      </c>
      <c r="F720" s="224" t="s">
        <v>201</v>
      </c>
      <c r="G720" s="222"/>
      <c r="H720" s="225">
        <v>410.82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192</v>
      </c>
      <c r="AU720" s="231" t="s">
        <v>14</v>
      </c>
      <c r="AV720" s="15" t="s">
        <v>188</v>
      </c>
      <c r="AW720" s="15" t="s">
        <v>35</v>
      </c>
      <c r="AX720" s="15" t="s">
        <v>81</v>
      </c>
      <c r="AY720" s="231" t="s">
        <v>179</v>
      </c>
    </row>
    <row r="721" spans="1:65" s="2" customFormat="1" ht="16.5" customHeight="1">
      <c r="A721" s="37"/>
      <c r="B721" s="38"/>
      <c r="C721" s="181" t="s">
        <v>426</v>
      </c>
      <c r="D721" s="181" t="s">
        <v>183</v>
      </c>
      <c r="E721" s="182" t="s">
        <v>1416</v>
      </c>
      <c r="F721" s="183" t="s">
        <v>1417</v>
      </c>
      <c r="G721" s="184" t="s">
        <v>186</v>
      </c>
      <c r="H721" s="185">
        <v>410.82</v>
      </c>
      <c r="I721" s="186"/>
      <c r="J721" s="187">
        <f>ROUND(I721*H721,2)</f>
        <v>0</v>
      </c>
      <c r="K721" s="183" t="s">
        <v>187</v>
      </c>
      <c r="L721" s="42"/>
      <c r="M721" s="188" t="s">
        <v>19</v>
      </c>
      <c r="N721" s="189" t="s">
        <v>45</v>
      </c>
      <c r="O721" s="67"/>
      <c r="P721" s="190">
        <f>O721*H721</f>
        <v>0</v>
      </c>
      <c r="Q721" s="190">
        <v>2.8300000000000001E-3</v>
      </c>
      <c r="R721" s="190">
        <f>Q721*H721</f>
        <v>1.1626205999999999</v>
      </c>
      <c r="S721" s="190">
        <v>0</v>
      </c>
      <c r="T721" s="191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2" t="s">
        <v>229</v>
      </c>
      <c r="AT721" s="192" t="s">
        <v>183</v>
      </c>
      <c r="AU721" s="192" t="s">
        <v>14</v>
      </c>
      <c r="AY721" s="20" t="s">
        <v>179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20" t="s">
        <v>81</v>
      </c>
      <c r="BK721" s="193">
        <f>ROUND(I721*H721,2)</f>
        <v>0</v>
      </c>
      <c r="BL721" s="20" t="s">
        <v>229</v>
      </c>
      <c r="BM721" s="192" t="s">
        <v>1418</v>
      </c>
    </row>
    <row r="722" spans="1:65" s="2" customFormat="1">
      <c r="A722" s="37"/>
      <c r="B722" s="38"/>
      <c r="C722" s="39"/>
      <c r="D722" s="194" t="s">
        <v>190</v>
      </c>
      <c r="E722" s="39"/>
      <c r="F722" s="195" t="s">
        <v>1419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190</v>
      </c>
      <c r="AU722" s="20" t="s">
        <v>14</v>
      </c>
    </row>
    <row r="723" spans="1:65" s="2" customFormat="1" ht="19.5">
      <c r="A723" s="37"/>
      <c r="B723" s="38"/>
      <c r="C723" s="39"/>
      <c r="D723" s="201" t="s">
        <v>326</v>
      </c>
      <c r="E723" s="39"/>
      <c r="F723" s="253" t="s">
        <v>1420</v>
      </c>
      <c r="G723" s="39"/>
      <c r="H723" s="39"/>
      <c r="I723" s="196"/>
      <c r="J723" s="39"/>
      <c r="K723" s="39"/>
      <c r="L723" s="42"/>
      <c r="M723" s="197"/>
      <c r="N723" s="198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326</v>
      </c>
      <c r="AU723" s="20" t="s">
        <v>14</v>
      </c>
    </row>
    <row r="724" spans="1:65" s="13" customFormat="1">
      <c r="B724" s="199"/>
      <c r="C724" s="200"/>
      <c r="D724" s="201" t="s">
        <v>192</v>
      </c>
      <c r="E724" s="202" t="s">
        <v>19</v>
      </c>
      <c r="F724" s="203" t="s">
        <v>1025</v>
      </c>
      <c r="G724" s="200"/>
      <c r="H724" s="202" t="s">
        <v>19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192</v>
      </c>
      <c r="AU724" s="209" t="s">
        <v>14</v>
      </c>
      <c r="AV724" s="13" t="s">
        <v>81</v>
      </c>
      <c r="AW724" s="13" t="s">
        <v>35</v>
      </c>
      <c r="AX724" s="13" t="s">
        <v>74</v>
      </c>
      <c r="AY724" s="209" t="s">
        <v>179</v>
      </c>
    </row>
    <row r="725" spans="1:65" s="13" customFormat="1">
      <c r="B725" s="199"/>
      <c r="C725" s="200"/>
      <c r="D725" s="201" t="s">
        <v>192</v>
      </c>
      <c r="E725" s="202" t="s">
        <v>19</v>
      </c>
      <c r="F725" s="203" t="s">
        <v>194</v>
      </c>
      <c r="G725" s="200"/>
      <c r="H725" s="202" t="s">
        <v>19</v>
      </c>
      <c r="I725" s="204"/>
      <c r="J725" s="200"/>
      <c r="K725" s="200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192</v>
      </c>
      <c r="AU725" s="209" t="s">
        <v>14</v>
      </c>
      <c r="AV725" s="13" t="s">
        <v>81</v>
      </c>
      <c r="AW725" s="13" t="s">
        <v>35</v>
      </c>
      <c r="AX725" s="13" t="s">
        <v>74</v>
      </c>
      <c r="AY725" s="209" t="s">
        <v>179</v>
      </c>
    </row>
    <row r="726" spans="1:65" s="13" customFormat="1">
      <c r="B726" s="199"/>
      <c r="C726" s="200"/>
      <c r="D726" s="201" t="s">
        <v>192</v>
      </c>
      <c r="E726" s="202" t="s">
        <v>19</v>
      </c>
      <c r="F726" s="203" t="s">
        <v>198</v>
      </c>
      <c r="G726" s="200"/>
      <c r="H726" s="202" t="s">
        <v>19</v>
      </c>
      <c r="I726" s="204"/>
      <c r="J726" s="200"/>
      <c r="K726" s="200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192</v>
      </c>
      <c r="AU726" s="209" t="s">
        <v>14</v>
      </c>
      <c r="AV726" s="13" t="s">
        <v>81</v>
      </c>
      <c r="AW726" s="13" t="s">
        <v>35</v>
      </c>
      <c r="AX726" s="13" t="s">
        <v>74</v>
      </c>
      <c r="AY726" s="209" t="s">
        <v>179</v>
      </c>
    </row>
    <row r="727" spans="1:65" s="13" customFormat="1">
      <c r="B727" s="199"/>
      <c r="C727" s="200"/>
      <c r="D727" s="201" t="s">
        <v>192</v>
      </c>
      <c r="E727" s="202" t="s">
        <v>19</v>
      </c>
      <c r="F727" s="203" t="s">
        <v>1402</v>
      </c>
      <c r="G727" s="200"/>
      <c r="H727" s="202" t="s">
        <v>19</v>
      </c>
      <c r="I727" s="204"/>
      <c r="J727" s="200"/>
      <c r="K727" s="200"/>
      <c r="L727" s="205"/>
      <c r="M727" s="206"/>
      <c r="N727" s="207"/>
      <c r="O727" s="207"/>
      <c r="P727" s="207"/>
      <c r="Q727" s="207"/>
      <c r="R727" s="207"/>
      <c r="S727" s="207"/>
      <c r="T727" s="208"/>
      <c r="AT727" s="209" t="s">
        <v>192</v>
      </c>
      <c r="AU727" s="209" t="s">
        <v>14</v>
      </c>
      <c r="AV727" s="13" t="s">
        <v>81</v>
      </c>
      <c r="AW727" s="13" t="s">
        <v>35</v>
      </c>
      <c r="AX727" s="13" t="s">
        <v>74</v>
      </c>
      <c r="AY727" s="209" t="s">
        <v>179</v>
      </c>
    </row>
    <row r="728" spans="1:65" s="14" customFormat="1">
      <c r="B728" s="210"/>
      <c r="C728" s="211"/>
      <c r="D728" s="201" t="s">
        <v>192</v>
      </c>
      <c r="E728" s="212" t="s">
        <v>19</v>
      </c>
      <c r="F728" s="213" t="s">
        <v>1403</v>
      </c>
      <c r="G728" s="211"/>
      <c r="H728" s="214">
        <v>410.7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192</v>
      </c>
      <c r="AU728" s="220" t="s">
        <v>14</v>
      </c>
      <c r="AV728" s="14" t="s">
        <v>14</v>
      </c>
      <c r="AW728" s="14" t="s">
        <v>35</v>
      </c>
      <c r="AX728" s="14" t="s">
        <v>74</v>
      </c>
      <c r="AY728" s="220" t="s">
        <v>179</v>
      </c>
    </row>
    <row r="729" spans="1:65" s="13" customFormat="1">
      <c r="B729" s="199"/>
      <c r="C729" s="200"/>
      <c r="D729" s="201" t="s">
        <v>192</v>
      </c>
      <c r="E729" s="202" t="s">
        <v>19</v>
      </c>
      <c r="F729" s="203" t="s">
        <v>198</v>
      </c>
      <c r="G729" s="200"/>
      <c r="H729" s="202" t="s">
        <v>19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192</v>
      </c>
      <c r="AU729" s="209" t="s">
        <v>14</v>
      </c>
      <c r="AV729" s="13" t="s">
        <v>81</v>
      </c>
      <c r="AW729" s="13" t="s">
        <v>35</v>
      </c>
      <c r="AX729" s="13" t="s">
        <v>74</v>
      </c>
      <c r="AY729" s="209" t="s">
        <v>179</v>
      </c>
    </row>
    <row r="730" spans="1:65" s="13" customFormat="1">
      <c r="B730" s="199"/>
      <c r="C730" s="200"/>
      <c r="D730" s="201" t="s">
        <v>192</v>
      </c>
      <c r="E730" s="202" t="s">
        <v>19</v>
      </c>
      <c r="F730" s="203" t="s">
        <v>1392</v>
      </c>
      <c r="G730" s="200"/>
      <c r="H730" s="202" t="s">
        <v>19</v>
      </c>
      <c r="I730" s="204"/>
      <c r="J730" s="200"/>
      <c r="K730" s="200"/>
      <c r="L730" s="205"/>
      <c r="M730" s="206"/>
      <c r="N730" s="207"/>
      <c r="O730" s="207"/>
      <c r="P730" s="207"/>
      <c r="Q730" s="207"/>
      <c r="R730" s="207"/>
      <c r="S730" s="207"/>
      <c r="T730" s="208"/>
      <c r="AT730" s="209" t="s">
        <v>192</v>
      </c>
      <c r="AU730" s="209" t="s">
        <v>14</v>
      </c>
      <c r="AV730" s="13" t="s">
        <v>81</v>
      </c>
      <c r="AW730" s="13" t="s">
        <v>35</v>
      </c>
      <c r="AX730" s="13" t="s">
        <v>74</v>
      </c>
      <c r="AY730" s="209" t="s">
        <v>179</v>
      </c>
    </row>
    <row r="731" spans="1:65" s="14" customFormat="1">
      <c r="B731" s="210"/>
      <c r="C731" s="211"/>
      <c r="D731" s="201" t="s">
        <v>192</v>
      </c>
      <c r="E731" s="212" t="s">
        <v>19</v>
      </c>
      <c r="F731" s="213" t="s">
        <v>1393</v>
      </c>
      <c r="G731" s="211"/>
      <c r="H731" s="214">
        <v>0.12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192</v>
      </c>
      <c r="AU731" s="220" t="s">
        <v>14</v>
      </c>
      <c r="AV731" s="14" t="s">
        <v>14</v>
      </c>
      <c r="AW731" s="14" t="s">
        <v>35</v>
      </c>
      <c r="AX731" s="14" t="s">
        <v>74</v>
      </c>
      <c r="AY731" s="220" t="s">
        <v>179</v>
      </c>
    </row>
    <row r="732" spans="1:65" s="15" customFormat="1">
      <c r="B732" s="221"/>
      <c r="C732" s="222"/>
      <c r="D732" s="201" t="s">
        <v>192</v>
      </c>
      <c r="E732" s="223" t="s">
        <v>19</v>
      </c>
      <c r="F732" s="224" t="s">
        <v>201</v>
      </c>
      <c r="G732" s="222"/>
      <c r="H732" s="225">
        <v>410.82</v>
      </c>
      <c r="I732" s="226"/>
      <c r="J732" s="222"/>
      <c r="K732" s="222"/>
      <c r="L732" s="227"/>
      <c r="M732" s="267"/>
      <c r="N732" s="268"/>
      <c r="O732" s="268"/>
      <c r="P732" s="268"/>
      <c r="Q732" s="268"/>
      <c r="R732" s="268"/>
      <c r="S732" s="268"/>
      <c r="T732" s="269"/>
      <c r="AT732" s="231" t="s">
        <v>192</v>
      </c>
      <c r="AU732" s="231" t="s">
        <v>14</v>
      </c>
      <c r="AV732" s="15" t="s">
        <v>188</v>
      </c>
      <c r="AW732" s="15" t="s">
        <v>35</v>
      </c>
      <c r="AX732" s="15" t="s">
        <v>81</v>
      </c>
      <c r="AY732" s="231" t="s">
        <v>179</v>
      </c>
    </row>
    <row r="733" spans="1:65" s="2" customFormat="1" ht="6.95" customHeight="1">
      <c r="A733" s="37"/>
      <c r="B733" s="50"/>
      <c r="C733" s="51"/>
      <c r="D733" s="51"/>
      <c r="E733" s="51"/>
      <c r="F733" s="51"/>
      <c r="G733" s="51"/>
      <c r="H733" s="51"/>
      <c r="I733" s="51"/>
      <c r="J733" s="51"/>
      <c r="K733" s="51"/>
      <c r="L733" s="42"/>
      <c r="M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</row>
  </sheetData>
  <sheetProtection algorithmName="SHA-512" hashValue="pto0SDRSMWlAphoIi154AgHJfhpdF6DpOsuyOn2ebEWCF6zU8nLAo9Mwm99mrmoDx6prPDnywIDjK9gbGtrMzA==" saltValue="4Tqjvz5IsglKeG629Y5tMIuLtP9XiPOYqqWeryZUN0HSnMax07QwwW/ye5qr2L77hHYId1OdLbYs2KfqyenDfA==" spinCount="100000" sheet="1" objects="1" scenarios="1" formatColumns="0" formatRows="0" autoFilter="0"/>
  <autoFilter ref="C109:K732" xr:uid="{00000000-0009-0000-0000-000004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400-000000000000}"/>
    <hyperlink ref="F117" r:id="rId2" xr:uid="{00000000-0004-0000-0400-000001000000}"/>
    <hyperlink ref="F120" r:id="rId3" xr:uid="{00000000-0004-0000-0400-000002000000}"/>
    <hyperlink ref="F133" r:id="rId4" xr:uid="{00000000-0004-0000-0400-000003000000}"/>
    <hyperlink ref="F146" r:id="rId5" xr:uid="{00000000-0004-0000-0400-000004000000}"/>
    <hyperlink ref="F156" r:id="rId6" xr:uid="{00000000-0004-0000-0400-000005000000}"/>
    <hyperlink ref="F163" r:id="rId7" xr:uid="{00000000-0004-0000-0400-000006000000}"/>
    <hyperlink ref="F174" r:id="rId8" xr:uid="{00000000-0004-0000-0400-000007000000}"/>
    <hyperlink ref="F178" r:id="rId9" xr:uid="{00000000-0004-0000-0400-000008000000}"/>
    <hyperlink ref="F184" r:id="rId10" xr:uid="{00000000-0004-0000-0400-000009000000}"/>
    <hyperlink ref="F207" r:id="rId11" xr:uid="{00000000-0004-0000-0400-00000A000000}"/>
    <hyperlink ref="F223" r:id="rId12" xr:uid="{00000000-0004-0000-0400-00000B000000}"/>
    <hyperlink ref="F230" r:id="rId13" xr:uid="{00000000-0004-0000-0400-00000C000000}"/>
    <hyperlink ref="F237" r:id="rId14" xr:uid="{00000000-0004-0000-0400-00000D000000}"/>
    <hyperlink ref="F257" r:id="rId15" xr:uid="{00000000-0004-0000-0400-00000E000000}"/>
    <hyperlink ref="F266" r:id="rId16" xr:uid="{00000000-0004-0000-0400-00000F000000}"/>
    <hyperlink ref="F269" r:id="rId17" xr:uid="{00000000-0004-0000-0400-000010000000}"/>
    <hyperlink ref="F277" r:id="rId18" xr:uid="{00000000-0004-0000-0400-000011000000}"/>
    <hyperlink ref="F291" r:id="rId19" xr:uid="{00000000-0004-0000-0400-000012000000}"/>
    <hyperlink ref="F301" r:id="rId20" xr:uid="{00000000-0004-0000-0400-000013000000}"/>
    <hyperlink ref="F308" r:id="rId21" xr:uid="{00000000-0004-0000-0400-000014000000}"/>
    <hyperlink ref="F313" r:id="rId22" xr:uid="{00000000-0004-0000-0400-000015000000}"/>
    <hyperlink ref="F325" r:id="rId23" xr:uid="{00000000-0004-0000-0400-000016000000}"/>
    <hyperlink ref="F340" r:id="rId24" xr:uid="{00000000-0004-0000-0400-000017000000}"/>
    <hyperlink ref="F366" r:id="rId25" xr:uid="{00000000-0004-0000-0400-000018000000}"/>
    <hyperlink ref="F368" r:id="rId26" xr:uid="{00000000-0004-0000-0400-000019000000}"/>
    <hyperlink ref="F379" r:id="rId27" xr:uid="{00000000-0004-0000-0400-00001A000000}"/>
    <hyperlink ref="F392" r:id="rId28" xr:uid="{00000000-0004-0000-0400-00001B000000}"/>
    <hyperlink ref="F403" r:id="rId29" xr:uid="{00000000-0004-0000-0400-00001C000000}"/>
    <hyperlink ref="F408" r:id="rId30" xr:uid="{00000000-0004-0000-0400-00001D000000}"/>
    <hyperlink ref="F412" r:id="rId31" xr:uid="{00000000-0004-0000-0400-00001E000000}"/>
    <hyperlink ref="F414" r:id="rId32" xr:uid="{00000000-0004-0000-0400-00001F000000}"/>
    <hyperlink ref="F420" r:id="rId33" xr:uid="{00000000-0004-0000-0400-000020000000}"/>
    <hyperlink ref="F426" r:id="rId34" xr:uid="{00000000-0004-0000-0400-000021000000}"/>
    <hyperlink ref="F443" r:id="rId35" xr:uid="{00000000-0004-0000-0400-000022000000}"/>
    <hyperlink ref="F457" r:id="rId36" xr:uid="{00000000-0004-0000-0400-000023000000}"/>
    <hyperlink ref="F463" r:id="rId37" xr:uid="{00000000-0004-0000-0400-000024000000}"/>
    <hyperlink ref="F467" r:id="rId38" xr:uid="{00000000-0004-0000-0400-000025000000}"/>
    <hyperlink ref="F475" r:id="rId39" xr:uid="{00000000-0004-0000-0400-000026000000}"/>
    <hyperlink ref="F483" r:id="rId40" xr:uid="{00000000-0004-0000-0400-000027000000}"/>
    <hyperlink ref="F485" r:id="rId41" xr:uid="{00000000-0004-0000-0400-000028000000}"/>
    <hyperlink ref="F487" r:id="rId42" xr:uid="{00000000-0004-0000-0400-000029000000}"/>
    <hyperlink ref="F490" r:id="rId43" xr:uid="{00000000-0004-0000-0400-00002A000000}"/>
    <hyperlink ref="F494" r:id="rId44" xr:uid="{00000000-0004-0000-0400-00002B000000}"/>
    <hyperlink ref="F520" r:id="rId45" xr:uid="{00000000-0004-0000-0400-00002C000000}"/>
    <hyperlink ref="F547" r:id="rId46" xr:uid="{00000000-0004-0000-0400-00002D000000}"/>
    <hyperlink ref="F550" r:id="rId47" xr:uid="{00000000-0004-0000-0400-00002E000000}"/>
    <hyperlink ref="F558" r:id="rId48" xr:uid="{00000000-0004-0000-0400-00002F000000}"/>
    <hyperlink ref="F565" r:id="rId49" xr:uid="{00000000-0004-0000-0400-000030000000}"/>
    <hyperlink ref="F590" r:id="rId50" xr:uid="{00000000-0004-0000-0400-000031000000}"/>
    <hyperlink ref="F601" r:id="rId51" xr:uid="{00000000-0004-0000-0400-000032000000}"/>
    <hyperlink ref="F614" r:id="rId52" xr:uid="{00000000-0004-0000-0400-000033000000}"/>
    <hyperlink ref="F618" r:id="rId53" xr:uid="{00000000-0004-0000-0400-000034000000}"/>
    <hyperlink ref="F621" r:id="rId54" xr:uid="{00000000-0004-0000-0400-000035000000}"/>
    <hyperlink ref="F629" r:id="rId55" xr:uid="{00000000-0004-0000-0400-000036000000}"/>
    <hyperlink ref="F632" r:id="rId56" xr:uid="{00000000-0004-0000-0400-000037000000}"/>
    <hyperlink ref="F639" r:id="rId57" xr:uid="{00000000-0004-0000-0400-000038000000}"/>
    <hyperlink ref="F647" r:id="rId58" xr:uid="{00000000-0004-0000-0400-000039000000}"/>
    <hyperlink ref="F661" r:id="rId59" xr:uid="{00000000-0004-0000-0400-00003A000000}"/>
    <hyperlink ref="F674" r:id="rId60" xr:uid="{00000000-0004-0000-0400-00003B000000}"/>
    <hyperlink ref="F686" r:id="rId61" xr:uid="{00000000-0004-0000-0400-00003C000000}"/>
    <hyperlink ref="F698" r:id="rId62" xr:uid="{00000000-0004-0000-0400-00003D000000}"/>
    <hyperlink ref="F710" r:id="rId63" xr:uid="{00000000-0004-0000-0400-00003E000000}"/>
    <hyperlink ref="F722" r:id="rId64" xr:uid="{00000000-0004-0000-0400-00003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8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15" t="s">
        <v>130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5" t="s">
        <v>1421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3. 8. 2023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27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30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32</v>
      </c>
      <c r="E20" s="37"/>
      <c r="F20" s="37"/>
      <c r="G20" s="37"/>
      <c r="H20" s="37"/>
      <c r="I20" s="115" t="s">
        <v>26</v>
      </c>
      <c r="J20" s="106" t="s">
        <v>33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34</v>
      </c>
      <c r="F21" s="37"/>
      <c r="G21" s="37"/>
      <c r="H21" s="37"/>
      <c r="I21" s="115" t="s">
        <v>29</v>
      </c>
      <c r="J21" s="106" t="s">
        <v>33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36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29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38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59.25" customHeight="1">
      <c r="A27" s="118"/>
      <c r="B27" s="119"/>
      <c r="C27" s="118"/>
      <c r="D27" s="118"/>
      <c r="E27" s="408" t="s">
        <v>134</v>
      </c>
      <c r="F27" s="408"/>
      <c r="G27" s="408"/>
      <c r="H27" s="40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40</v>
      </c>
      <c r="E30" s="37"/>
      <c r="F30" s="37"/>
      <c r="G30" s="37"/>
      <c r="H30" s="37"/>
      <c r="I30" s="37"/>
      <c r="J30" s="123">
        <f>ROUND(J114,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42</v>
      </c>
      <c r="G32" s="37"/>
      <c r="H32" s="37"/>
      <c r="I32" s="124" t="s">
        <v>41</v>
      </c>
      <c r="J32" s="124" t="s">
        <v>43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44</v>
      </c>
      <c r="E33" s="115" t="s">
        <v>45</v>
      </c>
      <c r="F33" s="126">
        <f>ROUND((SUM(BE114:BE846)),  2)</f>
        <v>0</v>
      </c>
      <c r="G33" s="37"/>
      <c r="H33" s="37"/>
      <c r="I33" s="127">
        <v>0.21</v>
      </c>
      <c r="J33" s="126">
        <f>ROUND(((SUM(BE114:BE846))*I33),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46</v>
      </c>
      <c r="F34" s="126">
        <f>ROUND((SUM(BF114:BF846)),  2)</f>
        <v>0</v>
      </c>
      <c r="G34" s="37"/>
      <c r="H34" s="37"/>
      <c r="I34" s="127">
        <v>0.15</v>
      </c>
      <c r="J34" s="126">
        <f>ROUND(((SUM(BF114:BF846))*I34),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47</v>
      </c>
      <c r="F35" s="126">
        <f>ROUND((SUM(BG114:BG846)),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48</v>
      </c>
      <c r="F36" s="126">
        <f>ROUND((SUM(BH114:BH846)),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49</v>
      </c>
      <c r="F37" s="126">
        <f>ROUND((SUM(BI114:BI846)),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0" t="str">
        <f>E7</f>
        <v>Cyklostezka Ohře – Dalovice-Všeborovice</v>
      </c>
      <c r="F48" s="401"/>
      <c r="G48" s="401"/>
      <c r="H48" s="401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SO 203 - Zárubní zeď vlevo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Dalovice - Všeborovice</v>
      </c>
      <c r="G52" s="39"/>
      <c r="H52" s="39"/>
      <c r="I52" s="32" t="s">
        <v>23</v>
      </c>
      <c r="J52" s="62" t="str">
        <f>IF(J12="","",J12)</f>
        <v>3. 8. 2023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Karlovarský kraj</v>
      </c>
      <c r="G54" s="39"/>
      <c r="H54" s="39"/>
      <c r="I54" s="32" t="s">
        <v>32</v>
      </c>
      <c r="J54" s="35" t="str">
        <f>E21</f>
        <v>PONTIKA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136</v>
      </c>
      <c r="D57" s="140"/>
      <c r="E57" s="140"/>
      <c r="F57" s="140"/>
      <c r="G57" s="140"/>
      <c r="H57" s="140"/>
      <c r="I57" s="140"/>
      <c r="J57" s="141" t="s">
        <v>137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72</v>
      </c>
      <c r="D59" s="39"/>
      <c r="E59" s="39"/>
      <c r="F59" s="39"/>
      <c r="G59" s="39"/>
      <c r="H59" s="39"/>
      <c r="I59" s="39"/>
      <c r="J59" s="80">
        <f>J114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138</v>
      </c>
    </row>
    <row r="60" spans="1:47" s="9" customFormat="1" ht="24.95" customHeight="1">
      <c r="B60" s="143"/>
      <c r="C60" s="144"/>
      <c r="D60" s="145" t="s">
        <v>139</v>
      </c>
      <c r="E60" s="146"/>
      <c r="F60" s="146"/>
      <c r="G60" s="146"/>
      <c r="H60" s="146"/>
      <c r="I60" s="146"/>
      <c r="J60" s="147">
        <f>J115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140</v>
      </c>
      <c r="E61" s="151"/>
      <c r="F61" s="151"/>
      <c r="G61" s="151"/>
      <c r="H61" s="151"/>
      <c r="I61" s="151"/>
      <c r="J61" s="152">
        <f>J116</f>
        <v>0</v>
      </c>
      <c r="K61" s="100"/>
      <c r="L61" s="153"/>
    </row>
    <row r="62" spans="1:47" s="10" customFormat="1" ht="14.85" customHeight="1">
      <c r="B62" s="149"/>
      <c r="C62" s="100"/>
      <c r="D62" s="150" t="s">
        <v>141</v>
      </c>
      <c r="E62" s="151"/>
      <c r="F62" s="151"/>
      <c r="G62" s="151"/>
      <c r="H62" s="151"/>
      <c r="I62" s="151"/>
      <c r="J62" s="152">
        <f>J117</f>
        <v>0</v>
      </c>
      <c r="K62" s="100"/>
      <c r="L62" s="153"/>
    </row>
    <row r="63" spans="1:47" s="10" customFormat="1" ht="14.85" customHeight="1">
      <c r="B63" s="149"/>
      <c r="C63" s="100"/>
      <c r="D63" s="150" t="s">
        <v>142</v>
      </c>
      <c r="E63" s="151"/>
      <c r="F63" s="151"/>
      <c r="G63" s="151"/>
      <c r="H63" s="151"/>
      <c r="I63" s="151"/>
      <c r="J63" s="152">
        <f>J138</f>
        <v>0</v>
      </c>
      <c r="K63" s="100"/>
      <c r="L63" s="153"/>
    </row>
    <row r="64" spans="1:47" s="10" customFormat="1" ht="14.85" customHeight="1">
      <c r="B64" s="149"/>
      <c r="C64" s="100"/>
      <c r="D64" s="150" t="s">
        <v>1422</v>
      </c>
      <c r="E64" s="151"/>
      <c r="F64" s="151"/>
      <c r="G64" s="151"/>
      <c r="H64" s="151"/>
      <c r="I64" s="151"/>
      <c r="J64" s="152">
        <f>J158</f>
        <v>0</v>
      </c>
      <c r="K64" s="100"/>
      <c r="L64" s="153"/>
    </row>
    <row r="65" spans="2:12" s="10" customFormat="1" ht="14.85" customHeight="1">
      <c r="B65" s="149"/>
      <c r="C65" s="100"/>
      <c r="D65" s="150" t="s">
        <v>144</v>
      </c>
      <c r="E65" s="151"/>
      <c r="F65" s="151"/>
      <c r="G65" s="151"/>
      <c r="H65" s="151"/>
      <c r="I65" s="151"/>
      <c r="J65" s="152">
        <f>J183</f>
        <v>0</v>
      </c>
      <c r="K65" s="100"/>
      <c r="L65" s="153"/>
    </row>
    <row r="66" spans="2:12" s="10" customFormat="1" ht="14.85" customHeight="1">
      <c r="B66" s="149"/>
      <c r="C66" s="100"/>
      <c r="D66" s="150" t="s">
        <v>145</v>
      </c>
      <c r="E66" s="151"/>
      <c r="F66" s="151"/>
      <c r="G66" s="151"/>
      <c r="H66" s="151"/>
      <c r="I66" s="151"/>
      <c r="J66" s="152">
        <f>J205</f>
        <v>0</v>
      </c>
      <c r="K66" s="100"/>
      <c r="L66" s="153"/>
    </row>
    <row r="67" spans="2:12" s="10" customFormat="1" ht="14.85" customHeight="1">
      <c r="B67" s="149"/>
      <c r="C67" s="100"/>
      <c r="D67" s="150" t="s">
        <v>146</v>
      </c>
      <c r="E67" s="151"/>
      <c r="F67" s="151"/>
      <c r="G67" s="151"/>
      <c r="H67" s="151"/>
      <c r="I67" s="151"/>
      <c r="J67" s="152">
        <f>J254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147</v>
      </c>
      <c r="E68" s="151"/>
      <c r="F68" s="151"/>
      <c r="G68" s="151"/>
      <c r="H68" s="151"/>
      <c r="I68" s="151"/>
      <c r="J68" s="152">
        <f>J274</f>
        <v>0</v>
      </c>
      <c r="K68" s="100"/>
      <c r="L68" s="153"/>
    </row>
    <row r="69" spans="2:12" s="10" customFormat="1" ht="14.85" customHeight="1">
      <c r="B69" s="149"/>
      <c r="C69" s="100"/>
      <c r="D69" s="150" t="s">
        <v>731</v>
      </c>
      <c r="E69" s="151"/>
      <c r="F69" s="151"/>
      <c r="G69" s="151"/>
      <c r="H69" s="151"/>
      <c r="I69" s="151"/>
      <c r="J69" s="152">
        <f>J275</f>
        <v>0</v>
      </c>
      <c r="K69" s="100"/>
      <c r="L69" s="153"/>
    </row>
    <row r="70" spans="2:12" s="10" customFormat="1" ht="14.85" customHeight="1">
      <c r="B70" s="149"/>
      <c r="C70" s="100"/>
      <c r="D70" s="150" t="s">
        <v>1423</v>
      </c>
      <c r="E70" s="151"/>
      <c r="F70" s="151"/>
      <c r="G70" s="151"/>
      <c r="H70" s="151"/>
      <c r="I70" s="151"/>
      <c r="J70" s="152">
        <f>J303</f>
        <v>0</v>
      </c>
      <c r="K70" s="100"/>
      <c r="L70" s="153"/>
    </row>
    <row r="71" spans="2:12" s="10" customFormat="1" ht="14.85" customHeight="1">
      <c r="B71" s="149"/>
      <c r="C71" s="100"/>
      <c r="D71" s="150" t="s">
        <v>1007</v>
      </c>
      <c r="E71" s="151"/>
      <c r="F71" s="151"/>
      <c r="G71" s="151"/>
      <c r="H71" s="151"/>
      <c r="I71" s="151"/>
      <c r="J71" s="152">
        <f>J317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488</v>
      </c>
      <c r="E72" s="151"/>
      <c r="F72" s="151"/>
      <c r="G72" s="151"/>
      <c r="H72" s="151"/>
      <c r="I72" s="151"/>
      <c r="J72" s="152">
        <f>J345</f>
        <v>0</v>
      </c>
      <c r="K72" s="100"/>
      <c r="L72" s="153"/>
    </row>
    <row r="73" spans="2:12" s="10" customFormat="1" ht="14.85" customHeight="1">
      <c r="B73" s="149"/>
      <c r="C73" s="100"/>
      <c r="D73" s="150" t="s">
        <v>1008</v>
      </c>
      <c r="E73" s="151"/>
      <c r="F73" s="151"/>
      <c r="G73" s="151"/>
      <c r="H73" s="151"/>
      <c r="I73" s="151"/>
      <c r="J73" s="152">
        <f>J346</f>
        <v>0</v>
      </c>
      <c r="K73" s="100"/>
      <c r="L73" s="153"/>
    </row>
    <row r="74" spans="2:12" s="10" customFormat="1" ht="14.85" customHeight="1">
      <c r="B74" s="149"/>
      <c r="C74" s="100"/>
      <c r="D74" s="150" t="s">
        <v>489</v>
      </c>
      <c r="E74" s="151"/>
      <c r="F74" s="151"/>
      <c r="G74" s="151"/>
      <c r="H74" s="151"/>
      <c r="I74" s="151"/>
      <c r="J74" s="152">
        <f>J405</f>
        <v>0</v>
      </c>
      <c r="K74" s="100"/>
      <c r="L74" s="153"/>
    </row>
    <row r="75" spans="2:12" s="10" customFormat="1" ht="14.85" customHeight="1">
      <c r="B75" s="149"/>
      <c r="C75" s="100"/>
      <c r="D75" s="150" t="s">
        <v>490</v>
      </c>
      <c r="E75" s="151"/>
      <c r="F75" s="151"/>
      <c r="G75" s="151"/>
      <c r="H75" s="151"/>
      <c r="I75" s="151"/>
      <c r="J75" s="152">
        <f>J414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149</v>
      </c>
      <c r="E76" s="151"/>
      <c r="F76" s="151"/>
      <c r="G76" s="151"/>
      <c r="H76" s="151"/>
      <c r="I76" s="151"/>
      <c r="J76" s="152">
        <f>J468</f>
        <v>0</v>
      </c>
      <c r="K76" s="100"/>
      <c r="L76" s="153"/>
    </row>
    <row r="77" spans="2:12" s="10" customFormat="1" ht="14.85" customHeight="1">
      <c r="B77" s="149"/>
      <c r="C77" s="100"/>
      <c r="D77" s="150" t="s">
        <v>150</v>
      </c>
      <c r="E77" s="151"/>
      <c r="F77" s="151"/>
      <c r="G77" s="151"/>
      <c r="H77" s="151"/>
      <c r="I77" s="151"/>
      <c r="J77" s="152">
        <f>J469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151</v>
      </c>
      <c r="E78" s="151"/>
      <c r="F78" s="151"/>
      <c r="G78" s="151"/>
      <c r="H78" s="151"/>
      <c r="I78" s="151"/>
      <c r="J78" s="152">
        <f>J486</f>
        <v>0</v>
      </c>
      <c r="K78" s="100"/>
      <c r="L78" s="153"/>
    </row>
    <row r="79" spans="2:12" s="10" customFormat="1" ht="14.85" customHeight="1">
      <c r="B79" s="149"/>
      <c r="C79" s="100"/>
      <c r="D79" s="150" t="s">
        <v>492</v>
      </c>
      <c r="E79" s="151"/>
      <c r="F79" s="151"/>
      <c r="G79" s="151"/>
      <c r="H79" s="151"/>
      <c r="I79" s="151"/>
      <c r="J79" s="152">
        <f>J487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154</v>
      </c>
      <c r="E80" s="151"/>
      <c r="F80" s="151"/>
      <c r="G80" s="151"/>
      <c r="H80" s="151"/>
      <c r="I80" s="151"/>
      <c r="J80" s="152">
        <f>J498</f>
        <v>0</v>
      </c>
      <c r="K80" s="100"/>
      <c r="L80" s="153"/>
    </row>
    <row r="81" spans="1:31" s="10" customFormat="1" ht="14.85" customHeight="1">
      <c r="B81" s="149"/>
      <c r="C81" s="100"/>
      <c r="D81" s="150" t="s">
        <v>1424</v>
      </c>
      <c r="E81" s="151"/>
      <c r="F81" s="151"/>
      <c r="G81" s="151"/>
      <c r="H81" s="151"/>
      <c r="I81" s="151"/>
      <c r="J81" s="152">
        <f>J499</f>
        <v>0</v>
      </c>
      <c r="K81" s="100"/>
      <c r="L81" s="153"/>
    </row>
    <row r="82" spans="1:31" s="10" customFormat="1" ht="14.85" customHeight="1">
      <c r="B82" s="149"/>
      <c r="C82" s="100"/>
      <c r="D82" s="150" t="s">
        <v>155</v>
      </c>
      <c r="E82" s="151"/>
      <c r="F82" s="151"/>
      <c r="G82" s="151"/>
      <c r="H82" s="151"/>
      <c r="I82" s="151"/>
      <c r="J82" s="152">
        <f>J530</f>
        <v>0</v>
      </c>
      <c r="K82" s="100"/>
      <c r="L82" s="153"/>
    </row>
    <row r="83" spans="1:31" s="10" customFormat="1" ht="19.899999999999999" customHeight="1">
      <c r="B83" s="149"/>
      <c r="C83" s="100"/>
      <c r="D83" s="150" t="s">
        <v>156</v>
      </c>
      <c r="E83" s="151"/>
      <c r="F83" s="151"/>
      <c r="G83" s="151"/>
      <c r="H83" s="151"/>
      <c r="I83" s="151"/>
      <c r="J83" s="152">
        <f>J556</f>
        <v>0</v>
      </c>
      <c r="K83" s="100"/>
      <c r="L83" s="153"/>
    </row>
    <row r="84" spans="1:31" s="10" customFormat="1" ht="14.85" customHeight="1">
      <c r="B84" s="149"/>
      <c r="C84" s="100"/>
      <c r="D84" s="150" t="s">
        <v>157</v>
      </c>
      <c r="E84" s="151"/>
      <c r="F84" s="151"/>
      <c r="G84" s="151"/>
      <c r="H84" s="151"/>
      <c r="I84" s="151"/>
      <c r="J84" s="152">
        <f>J557</f>
        <v>0</v>
      </c>
      <c r="K84" s="100"/>
      <c r="L84" s="153"/>
    </row>
    <row r="85" spans="1:31" s="10" customFormat="1" ht="14.85" customHeight="1">
      <c r="B85" s="149"/>
      <c r="C85" s="100"/>
      <c r="D85" s="150" t="s">
        <v>493</v>
      </c>
      <c r="E85" s="151"/>
      <c r="F85" s="151"/>
      <c r="G85" s="151"/>
      <c r="H85" s="151"/>
      <c r="I85" s="151"/>
      <c r="J85" s="152">
        <f>J588</f>
        <v>0</v>
      </c>
      <c r="K85" s="100"/>
      <c r="L85" s="153"/>
    </row>
    <row r="86" spans="1:31" s="10" customFormat="1" ht="14.85" customHeight="1">
      <c r="B86" s="149"/>
      <c r="C86" s="100"/>
      <c r="D86" s="150" t="s">
        <v>1425</v>
      </c>
      <c r="E86" s="151"/>
      <c r="F86" s="151"/>
      <c r="G86" s="151"/>
      <c r="H86" s="151"/>
      <c r="I86" s="151"/>
      <c r="J86" s="152">
        <f>J671</f>
        <v>0</v>
      </c>
      <c r="K86" s="100"/>
      <c r="L86" s="153"/>
    </row>
    <row r="87" spans="1:31" s="10" customFormat="1" ht="14.85" customHeight="1">
      <c r="B87" s="149"/>
      <c r="C87" s="100"/>
      <c r="D87" s="150" t="s">
        <v>158</v>
      </c>
      <c r="E87" s="151"/>
      <c r="F87" s="151"/>
      <c r="G87" s="151"/>
      <c r="H87" s="151"/>
      <c r="I87" s="151"/>
      <c r="J87" s="152">
        <f>J680</f>
        <v>0</v>
      </c>
      <c r="K87" s="100"/>
      <c r="L87" s="153"/>
    </row>
    <row r="88" spans="1:31" s="10" customFormat="1" ht="21.75" customHeight="1">
      <c r="B88" s="149"/>
      <c r="C88" s="100"/>
      <c r="D88" s="150" t="s">
        <v>159</v>
      </c>
      <c r="E88" s="151"/>
      <c r="F88" s="151"/>
      <c r="G88" s="151"/>
      <c r="H88" s="151"/>
      <c r="I88" s="151"/>
      <c r="J88" s="152">
        <f>J681</f>
        <v>0</v>
      </c>
      <c r="K88" s="100"/>
      <c r="L88" s="153"/>
    </row>
    <row r="89" spans="1:31" s="10" customFormat="1" ht="21.75" customHeight="1">
      <c r="B89" s="149"/>
      <c r="C89" s="100"/>
      <c r="D89" s="150" t="s">
        <v>160</v>
      </c>
      <c r="E89" s="151"/>
      <c r="F89" s="151"/>
      <c r="G89" s="151"/>
      <c r="H89" s="151"/>
      <c r="I89" s="151"/>
      <c r="J89" s="152">
        <f>J748</f>
        <v>0</v>
      </c>
      <c r="K89" s="100"/>
      <c r="L89" s="153"/>
    </row>
    <row r="90" spans="1:31" s="9" customFormat="1" ht="24.95" customHeight="1">
      <c r="B90" s="143"/>
      <c r="C90" s="144"/>
      <c r="D90" s="145" t="s">
        <v>161</v>
      </c>
      <c r="E90" s="146"/>
      <c r="F90" s="146"/>
      <c r="G90" s="146"/>
      <c r="H90" s="146"/>
      <c r="I90" s="146"/>
      <c r="J90" s="147">
        <f>J751</f>
        <v>0</v>
      </c>
      <c r="K90" s="144"/>
      <c r="L90" s="148"/>
    </row>
    <row r="91" spans="1:31" s="10" customFormat="1" ht="19.899999999999999" customHeight="1">
      <c r="B91" s="149"/>
      <c r="C91" s="100"/>
      <c r="D91" s="150" t="s">
        <v>1426</v>
      </c>
      <c r="E91" s="151"/>
      <c r="F91" s="151"/>
      <c r="G91" s="151"/>
      <c r="H91" s="151"/>
      <c r="I91" s="151"/>
      <c r="J91" s="152">
        <f>J752</f>
        <v>0</v>
      </c>
      <c r="K91" s="100"/>
      <c r="L91" s="153"/>
    </row>
    <row r="92" spans="1:31" s="10" customFormat="1" ht="19.899999999999999" customHeight="1">
      <c r="B92" s="149"/>
      <c r="C92" s="100"/>
      <c r="D92" s="150" t="s">
        <v>162</v>
      </c>
      <c r="E92" s="151"/>
      <c r="F92" s="151"/>
      <c r="G92" s="151"/>
      <c r="H92" s="151"/>
      <c r="I92" s="151"/>
      <c r="J92" s="152">
        <f>J757</f>
        <v>0</v>
      </c>
      <c r="K92" s="100"/>
      <c r="L92" s="153"/>
    </row>
    <row r="93" spans="1:31" s="10" customFormat="1" ht="19.899999999999999" customHeight="1">
      <c r="B93" s="149"/>
      <c r="C93" s="100"/>
      <c r="D93" s="150" t="s">
        <v>1013</v>
      </c>
      <c r="E93" s="151"/>
      <c r="F93" s="151"/>
      <c r="G93" s="151"/>
      <c r="H93" s="151"/>
      <c r="I93" s="151"/>
      <c r="J93" s="152">
        <f>J779</f>
        <v>0</v>
      </c>
      <c r="K93" s="100"/>
      <c r="L93" s="153"/>
    </row>
    <row r="94" spans="1:31" s="10" customFormat="1" ht="19.899999999999999" customHeight="1">
      <c r="B94" s="149"/>
      <c r="C94" s="100"/>
      <c r="D94" s="150" t="s">
        <v>163</v>
      </c>
      <c r="E94" s="151"/>
      <c r="F94" s="151"/>
      <c r="G94" s="151"/>
      <c r="H94" s="151"/>
      <c r="I94" s="151"/>
      <c r="J94" s="152">
        <f>J788</f>
        <v>0</v>
      </c>
      <c r="K94" s="100"/>
      <c r="L94" s="153"/>
    </row>
    <row r="95" spans="1:31" s="2" customFormat="1" ht="21.7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100" spans="1:31" s="2" customFormat="1" ht="6.95" customHeight="1">
      <c r="A100" s="37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s="2" customFormat="1" ht="24.95" customHeight="1">
      <c r="A101" s="37"/>
      <c r="B101" s="38"/>
      <c r="C101" s="26" t="s">
        <v>164</v>
      </c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12" customHeight="1">
      <c r="A103" s="37"/>
      <c r="B103" s="38"/>
      <c r="C103" s="32" t="s">
        <v>16</v>
      </c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6.5" customHeight="1">
      <c r="A104" s="37"/>
      <c r="B104" s="38"/>
      <c r="C104" s="39"/>
      <c r="D104" s="39"/>
      <c r="E104" s="400" t="str">
        <f>E7</f>
        <v>Cyklostezka Ohře – Dalovice-Všeborovice</v>
      </c>
      <c r="F104" s="401"/>
      <c r="G104" s="401"/>
      <c r="H104" s="401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2" customHeight="1">
      <c r="A105" s="37"/>
      <c r="B105" s="38"/>
      <c r="C105" s="32" t="s">
        <v>130</v>
      </c>
      <c r="D105" s="39"/>
      <c r="E105" s="39"/>
      <c r="F105" s="39"/>
      <c r="G105" s="39"/>
      <c r="H105" s="39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6.5" customHeight="1">
      <c r="A106" s="37"/>
      <c r="B106" s="38"/>
      <c r="C106" s="39"/>
      <c r="D106" s="39"/>
      <c r="E106" s="359" t="str">
        <f>E9</f>
        <v>SO 203 - Zárubní zeď vlevo</v>
      </c>
      <c r="F106" s="399"/>
      <c r="G106" s="399"/>
      <c r="H106" s="399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6.9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12" customHeight="1">
      <c r="A108" s="37"/>
      <c r="B108" s="38"/>
      <c r="C108" s="32" t="s">
        <v>21</v>
      </c>
      <c r="D108" s="39"/>
      <c r="E108" s="39"/>
      <c r="F108" s="30" t="str">
        <f>F12</f>
        <v>Dalovice - Všeborovice</v>
      </c>
      <c r="G108" s="39"/>
      <c r="H108" s="39"/>
      <c r="I108" s="32" t="s">
        <v>23</v>
      </c>
      <c r="J108" s="62" t="str">
        <f>IF(J12="","",J12)</f>
        <v>3. 8. 2023</v>
      </c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6.95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15.2" customHeight="1">
      <c r="A110" s="37"/>
      <c r="B110" s="38"/>
      <c r="C110" s="32" t="s">
        <v>25</v>
      </c>
      <c r="D110" s="39"/>
      <c r="E110" s="39"/>
      <c r="F110" s="30" t="str">
        <f>E15</f>
        <v>Karlovarský kraj</v>
      </c>
      <c r="G110" s="39"/>
      <c r="H110" s="39"/>
      <c r="I110" s="32" t="s">
        <v>32</v>
      </c>
      <c r="J110" s="35" t="str">
        <f>E21</f>
        <v>PONTIKA s.r.o.</v>
      </c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5.2" customHeight="1">
      <c r="A111" s="37"/>
      <c r="B111" s="38"/>
      <c r="C111" s="32" t="s">
        <v>30</v>
      </c>
      <c r="D111" s="39"/>
      <c r="E111" s="39"/>
      <c r="F111" s="30" t="str">
        <f>IF(E18="","",E18)</f>
        <v>Vyplň údaj</v>
      </c>
      <c r="G111" s="39"/>
      <c r="H111" s="39"/>
      <c r="I111" s="32" t="s">
        <v>36</v>
      </c>
      <c r="J111" s="35" t="str">
        <f>E24</f>
        <v xml:space="preserve"> </v>
      </c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10.3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6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11" customFormat="1" ht="29.25" customHeight="1">
      <c r="A113" s="154"/>
      <c r="B113" s="155"/>
      <c r="C113" s="156" t="s">
        <v>165</v>
      </c>
      <c r="D113" s="157" t="s">
        <v>59</v>
      </c>
      <c r="E113" s="157" t="s">
        <v>55</v>
      </c>
      <c r="F113" s="157" t="s">
        <v>56</v>
      </c>
      <c r="G113" s="157" t="s">
        <v>166</v>
      </c>
      <c r="H113" s="157" t="s">
        <v>167</v>
      </c>
      <c r="I113" s="157" t="s">
        <v>168</v>
      </c>
      <c r="J113" s="157" t="s">
        <v>137</v>
      </c>
      <c r="K113" s="158" t="s">
        <v>169</v>
      </c>
      <c r="L113" s="159"/>
      <c r="M113" s="71" t="s">
        <v>19</v>
      </c>
      <c r="N113" s="72" t="s">
        <v>44</v>
      </c>
      <c r="O113" s="72" t="s">
        <v>170</v>
      </c>
      <c r="P113" s="72" t="s">
        <v>171</v>
      </c>
      <c r="Q113" s="72" t="s">
        <v>172</v>
      </c>
      <c r="R113" s="72" t="s">
        <v>173</v>
      </c>
      <c r="S113" s="72" t="s">
        <v>174</v>
      </c>
      <c r="T113" s="73" t="s">
        <v>175</v>
      </c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</row>
    <row r="114" spans="1:65" s="2" customFormat="1" ht="22.9" customHeight="1">
      <c r="A114" s="37"/>
      <c r="B114" s="38"/>
      <c r="C114" s="78" t="s">
        <v>176</v>
      </c>
      <c r="D114" s="39"/>
      <c r="E114" s="39"/>
      <c r="F114" s="39"/>
      <c r="G114" s="39"/>
      <c r="H114" s="39"/>
      <c r="I114" s="39"/>
      <c r="J114" s="160">
        <f>BK114</f>
        <v>0</v>
      </c>
      <c r="K114" s="39"/>
      <c r="L114" s="42"/>
      <c r="M114" s="74"/>
      <c r="N114" s="161"/>
      <c r="O114" s="75"/>
      <c r="P114" s="162">
        <f>P115+P751</f>
        <v>0</v>
      </c>
      <c r="Q114" s="75"/>
      <c r="R114" s="162">
        <f>R115+R751</f>
        <v>569.72754180999993</v>
      </c>
      <c r="S114" s="75"/>
      <c r="T114" s="163">
        <f>T115+T751</f>
        <v>184.37976800000001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73</v>
      </c>
      <c r="AU114" s="20" t="s">
        <v>138</v>
      </c>
      <c r="BK114" s="164">
        <f>BK115+BK751</f>
        <v>0</v>
      </c>
    </row>
    <row r="115" spans="1:65" s="12" customFormat="1" ht="25.9" customHeight="1">
      <c r="B115" s="165"/>
      <c r="C115" s="166"/>
      <c r="D115" s="167" t="s">
        <v>73</v>
      </c>
      <c r="E115" s="168" t="s">
        <v>177</v>
      </c>
      <c r="F115" s="168" t="s">
        <v>178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P116+P274+P345+P468+P486+P498+P556</f>
        <v>0</v>
      </c>
      <c r="Q115" s="173"/>
      <c r="R115" s="174">
        <f>R116+R274+R345+R468+R486+R498+R556</f>
        <v>568.83114271999989</v>
      </c>
      <c r="S115" s="173"/>
      <c r="T115" s="175">
        <f>T116+T274+T345+T468+T486+T498+T556</f>
        <v>183.952168</v>
      </c>
      <c r="AR115" s="176" t="s">
        <v>81</v>
      </c>
      <c r="AT115" s="177" t="s">
        <v>73</v>
      </c>
      <c r="AU115" s="177" t="s">
        <v>74</v>
      </c>
      <c r="AY115" s="176" t="s">
        <v>179</v>
      </c>
      <c r="BK115" s="178">
        <f>BK116+BK274+BK345+BK468+BK486+BK498+BK556</f>
        <v>0</v>
      </c>
    </row>
    <row r="116" spans="1:65" s="12" customFormat="1" ht="22.9" customHeight="1">
      <c r="B116" s="165"/>
      <c r="C116" s="166"/>
      <c r="D116" s="167" t="s">
        <v>73</v>
      </c>
      <c r="E116" s="179" t="s">
        <v>81</v>
      </c>
      <c r="F116" s="179" t="s">
        <v>180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P117+P138+P158+P183+P205+P254</f>
        <v>0</v>
      </c>
      <c r="Q116" s="173"/>
      <c r="R116" s="174">
        <f>R117+R138+R158+R183+R205+R254</f>
        <v>59.296959999999999</v>
      </c>
      <c r="S116" s="173"/>
      <c r="T116" s="175">
        <f>T117+T138+T158+T183+T205+T254</f>
        <v>11.750630000000001</v>
      </c>
      <c r="AR116" s="176" t="s">
        <v>81</v>
      </c>
      <c r="AT116" s="177" t="s">
        <v>73</v>
      </c>
      <c r="AU116" s="177" t="s">
        <v>81</v>
      </c>
      <c r="AY116" s="176" t="s">
        <v>179</v>
      </c>
      <c r="BK116" s="178">
        <f>BK117+BK138+BK158+BK183+BK205+BK254</f>
        <v>0</v>
      </c>
    </row>
    <row r="117" spans="1:65" s="12" customFormat="1" ht="20.85" customHeight="1">
      <c r="B117" s="165"/>
      <c r="C117" s="166"/>
      <c r="D117" s="167" t="s">
        <v>73</v>
      </c>
      <c r="E117" s="179" t="s">
        <v>181</v>
      </c>
      <c r="F117" s="179" t="s">
        <v>182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SUM(P118:P137)</f>
        <v>0</v>
      </c>
      <c r="Q117" s="173"/>
      <c r="R117" s="174">
        <f>SUM(R118:R137)</f>
        <v>0</v>
      </c>
      <c r="S117" s="173"/>
      <c r="T117" s="175">
        <f>SUM(T118:T137)</f>
        <v>11.750630000000001</v>
      </c>
      <c r="AR117" s="176" t="s">
        <v>81</v>
      </c>
      <c r="AT117" s="177" t="s">
        <v>73</v>
      </c>
      <c r="AU117" s="177" t="s">
        <v>14</v>
      </c>
      <c r="AY117" s="176" t="s">
        <v>179</v>
      </c>
      <c r="BK117" s="178">
        <f>SUM(BK118:BK137)</f>
        <v>0</v>
      </c>
    </row>
    <row r="118" spans="1:65" s="2" customFormat="1" ht="44.25" customHeight="1">
      <c r="A118" s="37"/>
      <c r="B118" s="38"/>
      <c r="C118" s="181" t="s">
        <v>81</v>
      </c>
      <c r="D118" s="181" t="s">
        <v>183</v>
      </c>
      <c r="E118" s="182" t="s">
        <v>1427</v>
      </c>
      <c r="F118" s="183" t="s">
        <v>1428</v>
      </c>
      <c r="G118" s="184" t="s">
        <v>186</v>
      </c>
      <c r="H118" s="185">
        <v>43.77</v>
      </c>
      <c r="I118" s="186"/>
      <c r="J118" s="187">
        <f>ROUND(I118*H118,2)</f>
        <v>0</v>
      </c>
      <c r="K118" s="183" t="s">
        <v>187</v>
      </c>
      <c r="L118" s="42"/>
      <c r="M118" s="188" t="s">
        <v>19</v>
      </c>
      <c r="N118" s="189" t="s">
        <v>45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0.255</v>
      </c>
      <c r="T118" s="191">
        <f>S118*H118</f>
        <v>11.161350000000001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188</v>
      </c>
      <c r="AT118" s="192" t="s">
        <v>183</v>
      </c>
      <c r="AU118" s="192" t="s">
        <v>189</v>
      </c>
      <c r="AY118" s="20" t="s">
        <v>179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81</v>
      </c>
      <c r="BK118" s="193">
        <f>ROUND(I118*H118,2)</f>
        <v>0</v>
      </c>
      <c r="BL118" s="20" t="s">
        <v>188</v>
      </c>
      <c r="BM118" s="192" t="s">
        <v>1429</v>
      </c>
    </row>
    <row r="119" spans="1:65" s="2" customFormat="1">
      <c r="A119" s="37"/>
      <c r="B119" s="38"/>
      <c r="C119" s="39"/>
      <c r="D119" s="194" t="s">
        <v>190</v>
      </c>
      <c r="E119" s="39"/>
      <c r="F119" s="195" t="s">
        <v>1430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190</v>
      </c>
      <c r="AU119" s="20" t="s">
        <v>189</v>
      </c>
    </row>
    <row r="120" spans="1:65" s="13" customFormat="1">
      <c r="B120" s="199"/>
      <c r="C120" s="200"/>
      <c r="D120" s="201" t="s">
        <v>192</v>
      </c>
      <c r="E120" s="202" t="s">
        <v>19</v>
      </c>
      <c r="F120" s="203" t="s">
        <v>193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189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1431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189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198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3" customFormat="1">
      <c r="B123" s="199"/>
      <c r="C123" s="200"/>
      <c r="D123" s="201" t="s">
        <v>192</v>
      </c>
      <c r="E123" s="202" t="s">
        <v>19</v>
      </c>
      <c r="F123" s="203" t="s">
        <v>1432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4" customFormat="1">
      <c r="B124" s="210"/>
      <c r="C124" s="211"/>
      <c r="D124" s="201" t="s">
        <v>192</v>
      </c>
      <c r="E124" s="212" t="s">
        <v>19</v>
      </c>
      <c r="F124" s="213" t="s">
        <v>1433</v>
      </c>
      <c r="G124" s="211"/>
      <c r="H124" s="214">
        <v>8.4499999999999993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192</v>
      </c>
      <c r="AU124" s="220" t="s">
        <v>189</v>
      </c>
      <c r="AV124" s="14" t="s">
        <v>14</v>
      </c>
      <c r="AW124" s="14" t="s">
        <v>35</v>
      </c>
      <c r="AX124" s="14" t="s">
        <v>74</v>
      </c>
      <c r="AY124" s="220" t="s">
        <v>179</v>
      </c>
    </row>
    <row r="125" spans="1:65" s="13" customFormat="1">
      <c r="B125" s="199"/>
      <c r="C125" s="200"/>
      <c r="D125" s="201" t="s">
        <v>192</v>
      </c>
      <c r="E125" s="202" t="s">
        <v>19</v>
      </c>
      <c r="F125" s="203" t="s">
        <v>1434</v>
      </c>
      <c r="G125" s="200"/>
      <c r="H125" s="202" t="s">
        <v>19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192</v>
      </c>
      <c r="AU125" s="209" t="s">
        <v>189</v>
      </c>
      <c r="AV125" s="13" t="s">
        <v>81</v>
      </c>
      <c r="AW125" s="13" t="s">
        <v>35</v>
      </c>
      <c r="AX125" s="13" t="s">
        <v>74</v>
      </c>
      <c r="AY125" s="209" t="s">
        <v>179</v>
      </c>
    </row>
    <row r="126" spans="1:65" s="14" customFormat="1">
      <c r="B126" s="210"/>
      <c r="C126" s="211"/>
      <c r="D126" s="201" t="s">
        <v>192</v>
      </c>
      <c r="E126" s="212" t="s">
        <v>19</v>
      </c>
      <c r="F126" s="213" t="s">
        <v>1435</v>
      </c>
      <c r="G126" s="211"/>
      <c r="H126" s="214">
        <v>1.1200000000000001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192</v>
      </c>
      <c r="AU126" s="220" t="s">
        <v>189</v>
      </c>
      <c r="AV126" s="14" t="s">
        <v>14</v>
      </c>
      <c r="AW126" s="14" t="s">
        <v>35</v>
      </c>
      <c r="AX126" s="14" t="s">
        <v>74</v>
      </c>
      <c r="AY126" s="220" t="s">
        <v>179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1436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189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4" customFormat="1">
      <c r="B128" s="210"/>
      <c r="C128" s="211"/>
      <c r="D128" s="201" t="s">
        <v>192</v>
      </c>
      <c r="E128" s="212" t="s">
        <v>19</v>
      </c>
      <c r="F128" s="213" t="s">
        <v>1437</v>
      </c>
      <c r="G128" s="211"/>
      <c r="H128" s="214">
        <v>34.200000000000003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192</v>
      </c>
      <c r="AU128" s="220" t="s">
        <v>189</v>
      </c>
      <c r="AV128" s="14" t="s">
        <v>14</v>
      </c>
      <c r="AW128" s="14" t="s">
        <v>35</v>
      </c>
      <c r="AX128" s="14" t="s">
        <v>74</v>
      </c>
      <c r="AY128" s="220" t="s">
        <v>179</v>
      </c>
    </row>
    <row r="129" spans="1:65" s="15" customFormat="1">
      <c r="B129" s="221"/>
      <c r="C129" s="222"/>
      <c r="D129" s="201" t="s">
        <v>192</v>
      </c>
      <c r="E129" s="223" t="s">
        <v>19</v>
      </c>
      <c r="F129" s="224" t="s">
        <v>201</v>
      </c>
      <c r="G129" s="222"/>
      <c r="H129" s="225">
        <v>43.77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192</v>
      </c>
      <c r="AU129" s="231" t="s">
        <v>189</v>
      </c>
      <c r="AV129" s="15" t="s">
        <v>188</v>
      </c>
      <c r="AW129" s="15" t="s">
        <v>35</v>
      </c>
      <c r="AX129" s="15" t="s">
        <v>81</v>
      </c>
      <c r="AY129" s="231" t="s">
        <v>179</v>
      </c>
    </row>
    <row r="130" spans="1:65" s="2" customFormat="1" ht="37.9" customHeight="1">
      <c r="A130" s="37"/>
      <c r="B130" s="38"/>
      <c r="C130" s="181" t="s">
        <v>14</v>
      </c>
      <c r="D130" s="181" t="s">
        <v>183</v>
      </c>
      <c r="E130" s="182" t="s">
        <v>1438</v>
      </c>
      <c r="F130" s="183" t="s">
        <v>1439</v>
      </c>
      <c r="G130" s="184" t="s">
        <v>186</v>
      </c>
      <c r="H130" s="185">
        <v>2.032</v>
      </c>
      <c r="I130" s="186"/>
      <c r="J130" s="187">
        <f>ROUND(I130*H130,2)</f>
        <v>0</v>
      </c>
      <c r="K130" s="183" t="s">
        <v>187</v>
      </c>
      <c r="L130" s="42"/>
      <c r="M130" s="188" t="s">
        <v>19</v>
      </c>
      <c r="N130" s="189" t="s">
        <v>45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0.28999999999999998</v>
      </c>
      <c r="T130" s="191">
        <f>S130*H130</f>
        <v>0.58927999999999991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188</v>
      </c>
      <c r="AT130" s="192" t="s">
        <v>183</v>
      </c>
      <c r="AU130" s="192" t="s">
        <v>189</v>
      </c>
      <c r="AY130" s="20" t="s">
        <v>179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81</v>
      </c>
      <c r="BK130" s="193">
        <f>ROUND(I130*H130,2)</f>
        <v>0</v>
      </c>
      <c r="BL130" s="20" t="s">
        <v>188</v>
      </c>
      <c r="BM130" s="192" t="s">
        <v>1440</v>
      </c>
    </row>
    <row r="131" spans="1:65" s="2" customFormat="1">
      <c r="A131" s="37"/>
      <c r="B131" s="38"/>
      <c r="C131" s="39"/>
      <c r="D131" s="194" t="s">
        <v>190</v>
      </c>
      <c r="E131" s="39"/>
      <c r="F131" s="195" t="s">
        <v>1441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190</v>
      </c>
      <c r="AU131" s="20" t="s">
        <v>189</v>
      </c>
    </row>
    <row r="132" spans="1:65" s="13" customFormat="1">
      <c r="B132" s="199"/>
      <c r="C132" s="200"/>
      <c r="D132" s="201" t="s">
        <v>192</v>
      </c>
      <c r="E132" s="202" t="s">
        <v>19</v>
      </c>
      <c r="F132" s="203" t="s">
        <v>193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192</v>
      </c>
      <c r="AU132" s="209" t="s">
        <v>189</v>
      </c>
      <c r="AV132" s="13" t="s">
        <v>81</v>
      </c>
      <c r="AW132" s="13" t="s">
        <v>35</v>
      </c>
      <c r="AX132" s="13" t="s">
        <v>74</v>
      </c>
      <c r="AY132" s="209" t="s">
        <v>179</v>
      </c>
    </row>
    <row r="133" spans="1:65" s="13" customFormat="1">
      <c r="B133" s="199"/>
      <c r="C133" s="200"/>
      <c r="D133" s="201" t="s">
        <v>192</v>
      </c>
      <c r="E133" s="202" t="s">
        <v>19</v>
      </c>
      <c r="F133" s="203" t="s">
        <v>1431</v>
      </c>
      <c r="G133" s="200"/>
      <c r="H133" s="202" t="s">
        <v>19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192</v>
      </c>
      <c r="AU133" s="209" t="s">
        <v>189</v>
      </c>
      <c r="AV133" s="13" t="s">
        <v>81</v>
      </c>
      <c r="AW133" s="13" t="s">
        <v>35</v>
      </c>
      <c r="AX133" s="13" t="s">
        <v>74</v>
      </c>
      <c r="AY133" s="209" t="s">
        <v>179</v>
      </c>
    </row>
    <row r="134" spans="1:65" s="13" customFormat="1">
      <c r="B134" s="199"/>
      <c r="C134" s="200"/>
      <c r="D134" s="201" t="s">
        <v>192</v>
      </c>
      <c r="E134" s="202" t="s">
        <v>19</v>
      </c>
      <c r="F134" s="203" t="s">
        <v>198</v>
      </c>
      <c r="G134" s="200"/>
      <c r="H134" s="202" t="s">
        <v>19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192</v>
      </c>
      <c r="AU134" s="209" t="s">
        <v>189</v>
      </c>
      <c r="AV134" s="13" t="s">
        <v>81</v>
      </c>
      <c r="AW134" s="13" t="s">
        <v>35</v>
      </c>
      <c r="AX134" s="13" t="s">
        <v>74</v>
      </c>
      <c r="AY134" s="209" t="s">
        <v>179</v>
      </c>
    </row>
    <row r="135" spans="1:65" s="13" customFormat="1">
      <c r="B135" s="199"/>
      <c r="C135" s="200"/>
      <c r="D135" s="201" t="s">
        <v>192</v>
      </c>
      <c r="E135" s="202" t="s">
        <v>19</v>
      </c>
      <c r="F135" s="203" t="s">
        <v>1442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192</v>
      </c>
      <c r="AU135" s="209" t="s">
        <v>189</v>
      </c>
      <c r="AV135" s="13" t="s">
        <v>81</v>
      </c>
      <c r="AW135" s="13" t="s">
        <v>35</v>
      </c>
      <c r="AX135" s="13" t="s">
        <v>74</v>
      </c>
      <c r="AY135" s="209" t="s">
        <v>179</v>
      </c>
    </row>
    <row r="136" spans="1:65" s="14" customFormat="1">
      <c r="B136" s="210"/>
      <c r="C136" s="211"/>
      <c r="D136" s="201" t="s">
        <v>192</v>
      </c>
      <c r="E136" s="212" t="s">
        <v>19</v>
      </c>
      <c r="F136" s="213" t="s">
        <v>1443</v>
      </c>
      <c r="G136" s="211"/>
      <c r="H136" s="214">
        <v>2.032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192</v>
      </c>
      <c r="AU136" s="220" t="s">
        <v>189</v>
      </c>
      <c r="AV136" s="14" t="s">
        <v>14</v>
      </c>
      <c r="AW136" s="14" t="s">
        <v>35</v>
      </c>
      <c r="AX136" s="14" t="s">
        <v>74</v>
      </c>
      <c r="AY136" s="220" t="s">
        <v>179</v>
      </c>
    </row>
    <row r="137" spans="1:65" s="15" customFormat="1">
      <c r="B137" s="221"/>
      <c r="C137" s="222"/>
      <c r="D137" s="201" t="s">
        <v>192</v>
      </c>
      <c r="E137" s="223" t="s">
        <v>19</v>
      </c>
      <c r="F137" s="224" t="s">
        <v>201</v>
      </c>
      <c r="G137" s="222"/>
      <c r="H137" s="225">
        <v>2.032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192</v>
      </c>
      <c r="AU137" s="231" t="s">
        <v>189</v>
      </c>
      <c r="AV137" s="15" t="s">
        <v>188</v>
      </c>
      <c r="AW137" s="15" t="s">
        <v>35</v>
      </c>
      <c r="AX137" s="15" t="s">
        <v>81</v>
      </c>
      <c r="AY137" s="231" t="s">
        <v>179</v>
      </c>
    </row>
    <row r="138" spans="1:65" s="12" customFormat="1" ht="20.85" customHeight="1">
      <c r="B138" s="165"/>
      <c r="C138" s="166"/>
      <c r="D138" s="167" t="s">
        <v>73</v>
      </c>
      <c r="E138" s="179" t="s">
        <v>207</v>
      </c>
      <c r="F138" s="179" t="s">
        <v>208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SUM(P139:P157)</f>
        <v>0</v>
      </c>
      <c r="Q138" s="173"/>
      <c r="R138" s="174">
        <f>SUM(R139:R157)</f>
        <v>0</v>
      </c>
      <c r="S138" s="173"/>
      <c r="T138" s="175">
        <f>SUM(T139:T157)</f>
        <v>0</v>
      </c>
      <c r="AR138" s="176" t="s">
        <v>81</v>
      </c>
      <c r="AT138" s="177" t="s">
        <v>73</v>
      </c>
      <c r="AU138" s="177" t="s">
        <v>14</v>
      </c>
      <c r="AY138" s="176" t="s">
        <v>179</v>
      </c>
      <c r="BK138" s="178">
        <f>SUM(BK139:BK157)</f>
        <v>0</v>
      </c>
    </row>
    <row r="139" spans="1:65" s="2" customFormat="1" ht="16.5" customHeight="1">
      <c r="A139" s="37"/>
      <c r="B139" s="38"/>
      <c r="C139" s="181" t="s">
        <v>189</v>
      </c>
      <c r="D139" s="181" t="s">
        <v>183</v>
      </c>
      <c r="E139" s="182" t="s">
        <v>209</v>
      </c>
      <c r="F139" s="183" t="s">
        <v>210</v>
      </c>
      <c r="G139" s="184" t="s">
        <v>186</v>
      </c>
      <c r="H139" s="185">
        <v>235</v>
      </c>
      <c r="I139" s="186"/>
      <c r="J139" s="187">
        <f>ROUND(I139*H139,2)</f>
        <v>0</v>
      </c>
      <c r="K139" s="183" t="s">
        <v>187</v>
      </c>
      <c r="L139" s="42"/>
      <c r="M139" s="188" t="s">
        <v>19</v>
      </c>
      <c r="N139" s="189" t="s">
        <v>45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188</v>
      </c>
      <c r="AT139" s="192" t="s">
        <v>183</v>
      </c>
      <c r="AU139" s="192" t="s">
        <v>189</v>
      </c>
      <c r="AY139" s="20" t="s">
        <v>179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81</v>
      </c>
      <c r="BK139" s="193">
        <f>ROUND(I139*H139,2)</f>
        <v>0</v>
      </c>
      <c r="BL139" s="20" t="s">
        <v>188</v>
      </c>
      <c r="BM139" s="192" t="s">
        <v>14</v>
      </c>
    </row>
    <row r="140" spans="1:65" s="2" customFormat="1">
      <c r="A140" s="37"/>
      <c r="B140" s="38"/>
      <c r="C140" s="39"/>
      <c r="D140" s="194" t="s">
        <v>190</v>
      </c>
      <c r="E140" s="39"/>
      <c r="F140" s="195" t="s">
        <v>212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190</v>
      </c>
      <c r="AU140" s="20" t="s">
        <v>189</v>
      </c>
    </row>
    <row r="141" spans="1:65" s="13" customFormat="1">
      <c r="B141" s="199"/>
      <c r="C141" s="200"/>
      <c r="D141" s="201" t="s">
        <v>192</v>
      </c>
      <c r="E141" s="202" t="s">
        <v>19</v>
      </c>
      <c r="F141" s="203" t="s">
        <v>193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192</v>
      </c>
      <c r="AU141" s="209" t="s">
        <v>189</v>
      </c>
      <c r="AV141" s="13" t="s">
        <v>81</v>
      </c>
      <c r="AW141" s="13" t="s">
        <v>35</v>
      </c>
      <c r="AX141" s="13" t="s">
        <v>74</v>
      </c>
      <c r="AY141" s="209" t="s">
        <v>179</v>
      </c>
    </row>
    <row r="142" spans="1:65" s="13" customFormat="1">
      <c r="B142" s="199"/>
      <c r="C142" s="200"/>
      <c r="D142" s="201" t="s">
        <v>192</v>
      </c>
      <c r="E142" s="202" t="s">
        <v>19</v>
      </c>
      <c r="F142" s="203" t="s">
        <v>1431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192</v>
      </c>
      <c r="AU142" s="209" t="s">
        <v>189</v>
      </c>
      <c r="AV142" s="13" t="s">
        <v>81</v>
      </c>
      <c r="AW142" s="13" t="s">
        <v>35</v>
      </c>
      <c r="AX142" s="13" t="s">
        <v>74</v>
      </c>
      <c r="AY142" s="209" t="s">
        <v>179</v>
      </c>
    </row>
    <row r="143" spans="1:65" s="13" customFormat="1">
      <c r="B143" s="199"/>
      <c r="C143" s="200"/>
      <c r="D143" s="201" t="s">
        <v>192</v>
      </c>
      <c r="E143" s="202" t="s">
        <v>19</v>
      </c>
      <c r="F143" s="203" t="s">
        <v>198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192</v>
      </c>
      <c r="AU143" s="209" t="s">
        <v>189</v>
      </c>
      <c r="AV143" s="13" t="s">
        <v>81</v>
      </c>
      <c r="AW143" s="13" t="s">
        <v>35</v>
      </c>
      <c r="AX143" s="13" t="s">
        <v>74</v>
      </c>
      <c r="AY143" s="209" t="s">
        <v>179</v>
      </c>
    </row>
    <row r="144" spans="1:65" s="14" customFormat="1">
      <c r="B144" s="210"/>
      <c r="C144" s="211"/>
      <c r="D144" s="201" t="s">
        <v>192</v>
      </c>
      <c r="E144" s="212" t="s">
        <v>19</v>
      </c>
      <c r="F144" s="213" t="s">
        <v>1444</v>
      </c>
      <c r="G144" s="211"/>
      <c r="H144" s="214">
        <v>235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192</v>
      </c>
      <c r="AU144" s="220" t="s">
        <v>189</v>
      </c>
      <c r="AV144" s="14" t="s">
        <v>14</v>
      </c>
      <c r="AW144" s="14" t="s">
        <v>35</v>
      </c>
      <c r="AX144" s="14" t="s">
        <v>74</v>
      </c>
      <c r="AY144" s="220" t="s">
        <v>179</v>
      </c>
    </row>
    <row r="145" spans="1:65" s="15" customFormat="1">
      <c r="B145" s="221"/>
      <c r="C145" s="222"/>
      <c r="D145" s="201" t="s">
        <v>192</v>
      </c>
      <c r="E145" s="223" t="s">
        <v>19</v>
      </c>
      <c r="F145" s="224" t="s">
        <v>201</v>
      </c>
      <c r="G145" s="222"/>
      <c r="H145" s="225">
        <v>235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192</v>
      </c>
      <c r="AU145" s="231" t="s">
        <v>189</v>
      </c>
      <c r="AV145" s="15" t="s">
        <v>188</v>
      </c>
      <c r="AW145" s="15" t="s">
        <v>35</v>
      </c>
      <c r="AX145" s="15" t="s">
        <v>81</v>
      </c>
      <c r="AY145" s="231" t="s">
        <v>179</v>
      </c>
    </row>
    <row r="146" spans="1:65" s="2" customFormat="1" ht="21.75" customHeight="1">
      <c r="A146" s="37"/>
      <c r="B146" s="38"/>
      <c r="C146" s="181" t="s">
        <v>188</v>
      </c>
      <c r="D146" s="181" t="s">
        <v>183</v>
      </c>
      <c r="E146" s="182" t="s">
        <v>741</v>
      </c>
      <c r="F146" s="183" t="s">
        <v>742</v>
      </c>
      <c r="G146" s="184" t="s">
        <v>216</v>
      </c>
      <c r="H146" s="185">
        <v>635</v>
      </c>
      <c r="I146" s="186"/>
      <c r="J146" s="187">
        <f>ROUND(I146*H146,2)</f>
        <v>0</v>
      </c>
      <c r="K146" s="183" t="s">
        <v>187</v>
      </c>
      <c r="L146" s="42"/>
      <c r="M146" s="188" t="s">
        <v>19</v>
      </c>
      <c r="N146" s="189" t="s">
        <v>45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188</v>
      </c>
      <c r="AT146" s="192" t="s">
        <v>183</v>
      </c>
      <c r="AU146" s="192" t="s">
        <v>189</v>
      </c>
      <c r="AY146" s="20" t="s">
        <v>179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81</v>
      </c>
      <c r="BK146" s="193">
        <f>ROUND(I146*H146,2)</f>
        <v>0</v>
      </c>
      <c r="BL146" s="20" t="s">
        <v>188</v>
      </c>
      <c r="BM146" s="192" t="s">
        <v>188</v>
      </c>
    </row>
    <row r="147" spans="1:65" s="2" customFormat="1">
      <c r="A147" s="37"/>
      <c r="B147" s="38"/>
      <c r="C147" s="39"/>
      <c r="D147" s="194" t="s">
        <v>190</v>
      </c>
      <c r="E147" s="39"/>
      <c r="F147" s="195" t="s">
        <v>743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190</v>
      </c>
      <c r="AU147" s="20" t="s">
        <v>189</v>
      </c>
    </row>
    <row r="148" spans="1:65" s="13" customFormat="1">
      <c r="B148" s="199"/>
      <c r="C148" s="200"/>
      <c r="D148" s="201" t="s">
        <v>192</v>
      </c>
      <c r="E148" s="202" t="s">
        <v>19</v>
      </c>
      <c r="F148" s="203" t="s">
        <v>193</v>
      </c>
      <c r="G148" s="200"/>
      <c r="H148" s="202" t="s">
        <v>19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192</v>
      </c>
      <c r="AU148" s="209" t="s">
        <v>189</v>
      </c>
      <c r="AV148" s="13" t="s">
        <v>81</v>
      </c>
      <c r="AW148" s="13" t="s">
        <v>35</v>
      </c>
      <c r="AX148" s="13" t="s">
        <v>74</v>
      </c>
      <c r="AY148" s="209" t="s">
        <v>179</v>
      </c>
    </row>
    <row r="149" spans="1:65" s="13" customFormat="1">
      <c r="B149" s="199"/>
      <c r="C149" s="200"/>
      <c r="D149" s="201" t="s">
        <v>192</v>
      </c>
      <c r="E149" s="202" t="s">
        <v>19</v>
      </c>
      <c r="F149" s="203" t="s">
        <v>1431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192</v>
      </c>
      <c r="AU149" s="209" t="s">
        <v>189</v>
      </c>
      <c r="AV149" s="13" t="s">
        <v>81</v>
      </c>
      <c r="AW149" s="13" t="s">
        <v>35</v>
      </c>
      <c r="AX149" s="13" t="s">
        <v>74</v>
      </c>
      <c r="AY149" s="209" t="s">
        <v>179</v>
      </c>
    </row>
    <row r="150" spans="1:65" s="13" customFormat="1">
      <c r="B150" s="199"/>
      <c r="C150" s="200"/>
      <c r="D150" s="201" t="s">
        <v>192</v>
      </c>
      <c r="E150" s="202" t="s">
        <v>19</v>
      </c>
      <c r="F150" s="203" t="s">
        <v>198</v>
      </c>
      <c r="G150" s="200"/>
      <c r="H150" s="202" t="s">
        <v>19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192</v>
      </c>
      <c r="AU150" s="209" t="s">
        <v>189</v>
      </c>
      <c r="AV150" s="13" t="s">
        <v>81</v>
      </c>
      <c r="AW150" s="13" t="s">
        <v>35</v>
      </c>
      <c r="AX150" s="13" t="s">
        <v>74</v>
      </c>
      <c r="AY150" s="209" t="s">
        <v>179</v>
      </c>
    </row>
    <row r="151" spans="1:65" s="13" customFormat="1">
      <c r="B151" s="199"/>
      <c r="C151" s="200"/>
      <c r="D151" s="201" t="s">
        <v>192</v>
      </c>
      <c r="E151" s="202" t="s">
        <v>19</v>
      </c>
      <c r="F151" s="203" t="s">
        <v>199</v>
      </c>
      <c r="G151" s="200"/>
      <c r="H151" s="202" t="s">
        <v>19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192</v>
      </c>
      <c r="AU151" s="209" t="s">
        <v>189</v>
      </c>
      <c r="AV151" s="13" t="s">
        <v>81</v>
      </c>
      <c r="AW151" s="13" t="s">
        <v>35</v>
      </c>
      <c r="AX151" s="13" t="s">
        <v>74</v>
      </c>
      <c r="AY151" s="209" t="s">
        <v>179</v>
      </c>
    </row>
    <row r="152" spans="1:65" s="14" customFormat="1">
      <c r="B152" s="210"/>
      <c r="C152" s="211"/>
      <c r="D152" s="201" t="s">
        <v>192</v>
      </c>
      <c r="E152" s="212" t="s">
        <v>19</v>
      </c>
      <c r="F152" s="213" t="s">
        <v>1445</v>
      </c>
      <c r="G152" s="211"/>
      <c r="H152" s="214">
        <v>635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192</v>
      </c>
      <c r="AU152" s="220" t="s">
        <v>189</v>
      </c>
      <c r="AV152" s="14" t="s">
        <v>14</v>
      </c>
      <c r="AW152" s="14" t="s">
        <v>35</v>
      </c>
      <c r="AX152" s="14" t="s">
        <v>74</v>
      </c>
      <c r="AY152" s="220" t="s">
        <v>179</v>
      </c>
    </row>
    <row r="153" spans="1:65" s="15" customFormat="1">
      <c r="B153" s="221"/>
      <c r="C153" s="222"/>
      <c r="D153" s="201" t="s">
        <v>192</v>
      </c>
      <c r="E153" s="223" t="s">
        <v>19</v>
      </c>
      <c r="F153" s="224" t="s">
        <v>201</v>
      </c>
      <c r="G153" s="222"/>
      <c r="H153" s="225">
        <v>635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192</v>
      </c>
      <c r="AU153" s="231" t="s">
        <v>189</v>
      </c>
      <c r="AV153" s="15" t="s">
        <v>188</v>
      </c>
      <c r="AW153" s="15" t="s">
        <v>35</v>
      </c>
      <c r="AX153" s="15" t="s">
        <v>81</v>
      </c>
      <c r="AY153" s="231" t="s">
        <v>179</v>
      </c>
    </row>
    <row r="154" spans="1:65" s="2" customFormat="1" ht="33" customHeight="1">
      <c r="A154" s="37"/>
      <c r="B154" s="38"/>
      <c r="C154" s="181" t="s">
        <v>222</v>
      </c>
      <c r="D154" s="181" t="s">
        <v>183</v>
      </c>
      <c r="E154" s="182" t="s">
        <v>1446</v>
      </c>
      <c r="F154" s="183" t="s">
        <v>1447</v>
      </c>
      <c r="G154" s="184" t="s">
        <v>216</v>
      </c>
      <c r="H154" s="185">
        <v>0.3</v>
      </c>
      <c r="I154" s="186"/>
      <c r="J154" s="187">
        <f>ROUND(I154*H154,2)</f>
        <v>0</v>
      </c>
      <c r="K154" s="183" t="s">
        <v>187</v>
      </c>
      <c r="L154" s="42"/>
      <c r="M154" s="188" t="s">
        <v>19</v>
      </c>
      <c r="N154" s="189" t="s">
        <v>45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188</v>
      </c>
      <c r="AT154" s="192" t="s">
        <v>183</v>
      </c>
      <c r="AU154" s="192" t="s">
        <v>189</v>
      </c>
      <c r="AY154" s="20" t="s">
        <v>179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81</v>
      </c>
      <c r="BK154" s="193">
        <f>ROUND(I154*H154,2)</f>
        <v>0</v>
      </c>
      <c r="BL154" s="20" t="s">
        <v>188</v>
      </c>
      <c r="BM154" s="192" t="s">
        <v>1448</v>
      </c>
    </row>
    <row r="155" spans="1:65" s="2" customFormat="1">
      <c r="A155" s="37"/>
      <c r="B155" s="38"/>
      <c r="C155" s="39"/>
      <c r="D155" s="194" t="s">
        <v>190</v>
      </c>
      <c r="E155" s="39"/>
      <c r="F155" s="195" t="s">
        <v>1449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190</v>
      </c>
      <c r="AU155" s="20" t="s">
        <v>189</v>
      </c>
    </row>
    <row r="156" spans="1:65" s="14" customFormat="1">
      <c r="B156" s="210"/>
      <c r="C156" s="211"/>
      <c r="D156" s="201" t="s">
        <v>192</v>
      </c>
      <c r="E156" s="212" t="s">
        <v>19</v>
      </c>
      <c r="F156" s="213" t="s">
        <v>1450</v>
      </c>
      <c r="G156" s="211"/>
      <c r="H156" s="214">
        <v>0.3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192</v>
      </c>
      <c r="AU156" s="220" t="s">
        <v>189</v>
      </c>
      <c r="AV156" s="14" t="s">
        <v>14</v>
      </c>
      <c r="AW156" s="14" t="s">
        <v>35</v>
      </c>
      <c r="AX156" s="14" t="s">
        <v>74</v>
      </c>
      <c r="AY156" s="220" t="s">
        <v>179</v>
      </c>
    </row>
    <row r="157" spans="1:65" s="15" customFormat="1">
      <c r="B157" s="221"/>
      <c r="C157" s="222"/>
      <c r="D157" s="201" t="s">
        <v>192</v>
      </c>
      <c r="E157" s="223" t="s">
        <v>19</v>
      </c>
      <c r="F157" s="224" t="s">
        <v>201</v>
      </c>
      <c r="G157" s="222"/>
      <c r="H157" s="225">
        <v>0.3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192</v>
      </c>
      <c r="AU157" s="231" t="s">
        <v>189</v>
      </c>
      <c r="AV157" s="15" t="s">
        <v>188</v>
      </c>
      <c r="AW157" s="15" t="s">
        <v>35</v>
      </c>
      <c r="AX157" s="15" t="s">
        <v>81</v>
      </c>
      <c r="AY157" s="231" t="s">
        <v>179</v>
      </c>
    </row>
    <row r="158" spans="1:65" s="12" customFormat="1" ht="20.85" customHeight="1">
      <c r="B158" s="165"/>
      <c r="C158" s="166"/>
      <c r="D158" s="167" t="s">
        <v>73</v>
      </c>
      <c r="E158" s="179" t="s">
        <v>8</v>
      </c>
      <c r="F158" s="179" t="s">
        <v>1451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SUM(P159:P182)</f>
        <v>0</v>
      </c>
      <c r="Q158" s="173"/>
      <c r="R158" s="174">
        <f>SUM(R159:R182)</f>
        <v>4.3222599999999991</v>
      </c>
      <c r="S158" s="173"/>
      <c r="T158" s="175">
        <f>SUM(T159:T182)</f>
        <v>0</v>
      </c>
      <c r="AR158" s="176" t="s">
        <v>81</v>
      </c>
      <c r="AT158" s="177" t="s">
        <v>73</v>
      </c>
      <c r="AU158" s="177" t="s">
        <v>14</v>
      </c>
      <c r="AY158" s="176" t="s">
        <v>179</v>
      </c>
      <c r="BK158" s="178">
        <f>SUM(BK159:BK182)</f>
        <v>0</v>
      </c>
    </row>
    <row r="159" spans="1:65" s="2" customFormat="1" ht="16.5" customHeight="1">
      <c r="A159" s="37"/>
      <c r="B159" s="38"/>
      <c r="C159" s="181" t="s">
        <v>211</v>
      </c>
      <c r="D159" s="181" t="s">
        <v>183</v>
      </c>
      <c r="E159" s="182" t="s">
        <v>1452</v>
      </c>
      <c r="F159" s="183" t="s">
        <v>1453</v>
      </c>
      <c r="G159" s="184" t="s">
        <v>204</v>
      </c>
      <c r="H159" s="185">
        <v>18</v>
      </c>
      <c r="I159" s="186"/>
      <c r="J159" s="187">
        <f>ROUND(I159*H159,2)</f>
        <v>0</v>
      </c>
      <c r="K159" s="183" t="s">
        <v>187</v>
      </c>
      <c r="L159" s="42"/>
      <c r="M159" s="188" t="s">
        <v>19</v>
      </c>
      <c r="N159" s="189" t="s">
        <v>45</v>
      </c>
      <c r="O159" s="67"/>
      <c r="P159" s="190">
        <f>O159*H159</f>
        <v>0</v>
      </c>
      <c r="Q159" s="190">
        <v>0.15478</v>
      </c>
      <c r="R159" s="190">
        <f>Q159*H159</f>
        <v>2.7860399999999998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188</v>
      </c>
      <c r="AT159" s="192" t="s">
        <v>183</v>
      </c>
      <c r="AU159" s="192" t="s">
        <v>189</v>
      </c>
      <c r="AY159" s="20" t="s">
        <v>179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81</v>
      </c>
      <c r="BK159" s="193">
        <f>ROUND(I159*H159,2)</f>
        <v>0</v>
      </c>
      <c r="BL159" s="20" t="s">
        <v>188</v>
      </c>
      <c r="BM159" s="192" t="s">
        <v>211</v>
      </c>
    </row>
    <row r="160" spans="1:65" s="2" customFormat="1">
      <c r="A160" s="37"/>
      <c r="B160" s="38"/>
      <c r="C160" s="39"/>
      <c r="D160" s="194" t="s">
        <v>190</v>
      </c>
      <c r="E160" s="39"/>
      <c r="F160" s="195" t="s">
        <v>1454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190</v>
      </c>
      <c r="AU160" s="20" t="s">
        <v>189</v>
      </c>
    </row>
    <row r="161" spans="1:65" s="13" customFormat="1">
      <c r="B161" s="199"/>
      <c r="C161" s="200"/>
      <c r="D161" s="201" t="s">
        <v>192</v>
      </c>
      <c r="E161" s="202" t="s">
        <v>19</v>
      </c>
      <c r="F161" s="203" t="s">
        <v>1455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192</v>
      </c>
      <c r="AU161" s="209" t="s">
        <v>189</v>
      </c>
      <c r="AV161" s="13" t="s">
        <v>81</v>
      </c>
      <c r="AW161" s="13" t="s">
        <v>35</v>
      </c>
      <c r="AX161" s="13" t="s">
        <v>74</v>
      </c>
      <c r="AY161" s="209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1456</v>
      </c>
      <c r="G162" s="211"/>
      <c r="H162" s="214">
        <v>18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189</v>
      </c>
      <c r="AV162" s="14" t="s">
        <v>14</v>
      </c>
      <c r="AW162" s="14" t="s">
        <v>35</v>
      </c>
      <c r="AX162" s="14" t="s">
        <v>74</v>
      </c>
      <c r="AY162" s="220" t="s">
        <v>179</v>
      </c>
    </row>
    <row r="163" spans="1:65" s="15" customFormat="1">
      <c r="B163" s="221"/>
      <c r="C163" s="222"/>
      <c r="D163" s="201" t="s">
        <v>192</v>
      </c>
      <c r="E163" s="223" t="s">
        <v>19</v>
      </c>
      <c r="F163" s="224" t="s">
        <v>201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192</v>
      </c>
      <c r="AU163" s="231" t="s">
        <v>189</v>
      </c>
      <c r="AV163" s="15" t="s">
        <v>188</v>
      </c>
      <c r="AW163" s="15" t="s">
        <v>35</v>
      </c>
      <c r="AX163" s="15" t="s">
        <v>81</v>
      </c>
      <c r="AY163" s="231" t="s">
        <v>179</v>
      </c>
    </row>
    <row r="164" spans="1:65" s="2" customFormat="1" ht="16.5" customHeight="1">
      <c r="A164" s="37"/>
      <c r="B164" s="38"/>
      <c r="C164" s="181" t="s">
        <v>240</v>
      </c>
      <c r="D164" s="181" t="s">
        <v>183</v>
      </c>
      <c r="E164" s="182" t="s">
        <v>1457</v>
      </c>
      <c r="F164" s="183" t="s">
        <v>1458</v>
      </c>
      <c r="G164" s="184" t="s">
        <v>204</v>
      </c>
      <c r="H164" s="185">
        <v>18</v>
      </c>
      <c r="I164" s="186"/>
      <c r="J164" s="187">
        <f>ROUND(I164*H164,2)</f>
        <v>0</v>
      </c>
      <c r="K164" s="183" t="s">
        <v>187</v>
      </c>
      <c r="L164" s="42"/>
      <c r="M164" s="188" t="s">
        <v>19</v>
      </c>
      <c r="N164" s="189" t="s">
        <v>45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188</v>
      </c>
      <c r="AT164" s="192" t="s">
        <v>183</v>
      </c>
      <c r="AU164" s="192" t="s">
        <v>189</v>
      </c>
      <c r="AY164" s="20" t="s">
        <v>179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81</v>
      </c>
      <c r="BK164" s="193">
        <f>ROUND(I164*H164,2)</f>
        <v>0</v>
      </c>
      <c r="BL164" s="20" t="s">
        <v>188</v>
      </c>
      <c r="BM164" s="192" t="s">
        <v>217</v>
      </c>
    </row>
    <row r="165" spans="1:65" s="2" customFormat="1">
      <c r="A165" s="37"/>
      <c r="B165" s="38"/>
      <c r="C165" s="39"/>
      <c r="D165" s="194" t="s">
        <v>190</v>
      </c>
      <c r="E165" s="39"/>
      <c r="F165" s="195" t="s">
        <v>1459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190</v>
      </c>
      <c r="AU165" s="20" t="s">
        <v>189</v>
      </c>
    </row>
    <row r="166" spans="1:65" s="2" customFormat="1" ht="21.75" customHeight="1">
      <c r="A166" s="37"/>
      <c r="B166" s="38"/>
      <c r="C166" s="181" t="s">
        <v>217</v>
      </c>
      <c r="D166" s="181" t="s">
        <v>183</v>
      </c>
      <c r="E166" s="182" t="s">
        <v>1460</v>
      </c>
      <c r="F166" s="183" t="s">
        <v>1461</v>
      </c>
      <c r="G166" s="184" t="s">
        <v>186</v>
      </c>
      <c r="H166" s="185">
        <v>36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45</v>
      </c>
      <c r="O166" s="67"/>
      <c r="P166" s="190">
        <f>O166*H166</f>
        <v>0</v>
      </c>
      <c r="Q166" s="190">
        <v>2.64E-2</v>
      </c>
      <c r="R166" s="190">
        <f>Q166*H166</f>
        <v>0.95040000000000002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188</v>
      </c>
      <c r="AT166" s="192" t="s">
        <v>183</v>
      </c>
      <c r="AU166" s="192" t="s">
        <v>189</v>
      </c>
      <c r="AY166" s="20" t="s">
        <v>179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81</v>
      </c>
      <c r="BK166" s="193">
        <f>ROUND(I166*H166,2)</f>
        <v>0</v>
      </c>
      <c r="BL166" s="20" t="s">
        <v>188</v>
      </c>
      <c r="BM166" s="192" t="s">
        <v>225</v>
      </c>
    </row>
    <row r="167" spans="1:65" s="2" customFormat="1">
      <c r="A167" s="37"/>
      <c r="B167" s="38"/>
      <c r="C167" s="39"/>
      <c r="D167" s="194" t="s">
        <v>190</v>
      </c>
      <c r="E167" s="39"/>
      <c r="F167" s="195" t="s">
        <v>1462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189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1463</v>
      </c>
      <c r="G168" s="211"/>
      <c r="H168" s="214">
        <v>36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189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5" customFormat="1">
      <c r="B169" s="221"/>
      <c r="C169" s="222"/>
      <c r="D169" s="201" t="s">
        <v>192</v>
      </c>
      <c r="E169" s="223" t="s">
        <v>19</v>
      </c>
      <c r="F169" s="224" t="s">
        <v>201</v>
      </c>
      <c r="G169" s="222"/>
      <c r="H169" s="225">
        <v>36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192</v>
      </c>
      <c r="AU169" s="231" t="s">
        <v>189</v>
      </c>
      <c r="AV169" s="15" t="s">
        <v>188</v>
      </c>
      <c r="AW169" s="15" t="s">
        <v>35</v>
      </c>
      <c r="AX169" s="15" t="s">
        <v>81</v>
      </c>
      <c r="AY169" s="231" t="s">
        <v>179</v>
      </c>
    </row>
    <row r="170" spans="1:65" s="2" customFormat="1" ht="24.2" customHeight="1">
      <c r="A170" s="37"/>
      <c r="B170" s="38"/>
      <c r="C170" s="181" t="s">
        <v>256</v>
      </c>
      <c r="D170" s="181" t="s">
        <v>183</v>
      </c>
      <c r="E170" s="182" t="s">
        <v>1464</v>
      </c>
      <c r="F170" s="183" t="s">
        <v>1465</v>
      </c>
      <c r="G170" s="184" t="s">
        <v>204</v>
      </c>
      <c r="H170" s="185">
        <v>14</v>
      </c>
      <c r="I170" s="186"/>
      <c r="J170" s="187">
        <f>ROUND(I170*H170,2)</f>
        <v>0</v>
      </c>
      <c r="K170" s="183" t="s">
        <v>187</v>
      </c>
      <c r="L170" s="42"/>
      <c r="M170" s="188" t="s">
        <v>19</v>
      </c>
      <c r="N170" s="189" t="s">
        <v>45</v>
      </c>
      <c r="O170" s="67"/>
      <c r="P170" s="190">
        <f>O170*H170</f>
        <v>0</v>
      </c>
      <c r="Q170" s="190">
        <v>3.363E-2</v>
      </c>
      <c r="R170" s="190">
        <f>Q170*H170</f>
        <v>0.47082000000000002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188</v>
      </c>
      <c r="AT170" s="192" t="s">
        <v>183</v>
      </c>
      <c r="AU170" s="192" t="s">
        <v>189</v>
      </c>
      <c r="AY170" s="20" t="s">
        <v>179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81</v>
      </c>
      <c r="BK170" s="193">
        <f>ROUND(I170*H170,2)</f>
        <v>0</v>
      </c>
      <c r="BL170" s="20" t="s">
        <v>188</v>
      </c>
      <c r="BM170" s="192" t="s">
        <v>315</v>
      </c>
    </row>
    <row r="171" spans="1:65" s="2" customFormat="1">
      <c r="A171" s="37"/>
      <c r="B171" s="38"/>
      <c r="C171" s="39"/>
      <c r="D171" s="194" t="s">
        <v>190</v>
      </c>
      <c r="E171" s="39"/>
      <c r="F171" s="195" t="s">
        <v>1466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190</v>
      </c>
      <c r="AU171" s="20" t="s">
        <v>189</v>
      </c>
    </row>
    <row r="172" spans="1:65" s="13" customFormat="1">
      <c r="B172" s="199"/>
      <c r="C172" s="200"/>
      <c r="D172" s="201" t="s">
        <v>192</v>
      </c>
      <c r="E172" s="202" t="s">
        <v>19</v>
      </c>
      <c r="F172" s="203" t="s">
        <v>1467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192</v>
      </c>
      <c r="AU172" s="209" t="s">
        <v>189</v>
      </c>
      <c r="AV172" s="13" t="s">
        <v>81</v>
      </c>
      <c r="AW172" s="13" t="s">
        <v>35</v>
      </c>
      <c r="AX172" s="13" t="s">
        <v>74</v>
      </c>
      <c r="AY172" s="209" t="s">
        <v>179</v>
      </c>
    </row>
    <row r="173" spans="1:65" s="14" customFormat="1">
      <c r="B173" s="210"/>
      <c r="C173" s="211"/>
      <c r="D173" s="201" t="s">
        <v>192</v>
      </c>
      <c r="E173" s="212" t="s">
        <v>19</v>
      </c>
      <c r="F173" s="213" t="s">
        <v>1468</v>
      </c>
      <c r="G173" s="211"/>
      <c r="H173" s="214">
        <v>14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192</v>
      </c>
      <c r="AU173" s="220" t="s">
        <v>189</v>
      </c>
      <c r="AV173" s="14" t="s">
        <v>14</v>
      </c>
      <c r="AW173" s="14" t="s">
        <v>35</v>
      </c>
      <c r="AX173" s="14" t="s">
        <v>74</v>
      </c>
      <c r="AY173" s="220" t="s">
        <v>179</v>
      </c>
    </row>
    <row r="174" spans="1:65" s="15" customFormat="1">
      <c r="B174" s="221"/>
      <c r="C174" s="222"/>
      <c r="D174" s="201" t="s">
        <v>192</v>
      </c>
      <c r="E174" s="223" t="s">
        <v>19</v>
      </c>
      <c r="F174" s="224" t="s">
        <v>201</v>
      </c>
      <c r="G174" s="222"/>
      <c r="H174" s="225">
        <v>14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192</v>
      </c>
      <c r="AU174" s="231" t="s">
        <v>189</v>
      </c>
      <c r="AV174" s="15" t="s">
        <v>188</v>
      </c>
      <c r="AW174" s="15" t="s">
        <v>35</v>
      </c>
      <c r="AX174" s="15" t="s">
        <v>81</v>
      </c>
      <c r="AY174" s="231" t="s">
        <v>179</v>
      </c>
    </row>
    <row r="175" spans="1:65" s="2" customFormat="1" ht="16.5" customHeight="1">
      <c r="A175" s="37"/>
      <c r="B175" s="38"/>
      <c r="C175" s="243" t="s">
        <v>225</v>
      </c>
      <c r="D175" s="243" t="s">
        <v>289</v>
      </c>
      <c r="E175" s="244" t="s">
        <v>1469</v>
      </c>
      <c r="F175" s="245" t="s">
        <v>1470</v>
      </c>
      <c r="G175" s="246" t="s">
        <v>269</v>
      </c>
      <c r="H175" s="247">
        <v>6.3E-2</v>
      </c>
      <c r="I175" s="248"/>
      <c r="J175" s="249">
        <f>ROUND(I175*H175,2)</f>
        <v>0</v>
      </c>
      <c r="K175" s="245" t="s">
        <v>187</v>
      </c>
      <c r="L175" s="250"/>
      <c r="M175" s="251" t="s">
        <v>19</v>
      </c>
      <c r="N175" s="252" t="s">
        <v>45</v>
      </c>
      <c r="O175" s="67"/>
      <c r="P175" s="190">
        <f>O175*H175</f>
        <v>0</v>
      </c>
      <c r="Q175" s="190">
        <v>1</v>
      </c>
      <c r="R175" s="190">
        <f>Q175*H175</f>
        <v>6.3E-2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217</v>
      </c>
      <c r="AT175" s="192" t="s">
        <v>289</v>
      </c>
      <c r="AU175" s="192" t="s">
        <v>189</v>
      </c>
      <c r="AY175" s="20" t="s">
        <v>179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81</v>
      </c>
      <c r="BK175" s="193">
        <f>ROUND(I175*H175,2)</f>
        <v>0</v>
      </c>
      <c r="BL175" s="20" t="s">
        <v>188</v>
      </c>
      <c r="BM175" s="192" t="s">
        <v>355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1467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189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4" customFormat="1">
      <c r="B177" s="210"/>
      <c r="C177" s="211"/>
      <c r="D177" s="201" t="s">
        <v>192</v>
      </c>
      <c r="E177" s="212" t="s">
        <v>19</v>
      </c>
      <c r="F177" s="213" t="s">
        <v>1471</v>
      </c>
      <c r="G177" s="211"/>
      <c r="H177" s="214">
        <v>6.3E-2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192</v>
      </c>
      <c r="AU177" s="220" t="s">
        <v>189</v>
      </c>
      <c r="AV177" s="14" t="s">
        <v>14</v>
      </c>
      <c r="AW177" s="14" t="s">
        <v>35</v>
      </c>
      <c r="AX177" s="14" t="s">
        <v>74</v>
      </c>
      <c r="AY177" s="220" t="s">
        <v>179</v>
      </c>
    </row>
    <row r="178" spans="1:65" s="15" customFormat="1">
      <c r="B178" s="221"/>
      <c r="C178" s="222"/>
      <c r="D178" s="201" t="s">
        <v>192</v>
      </c>
      <c r="E178" s="223" t="s">
        <v>19</v>
      </c>
      <c r="F178" s="224" t="s">
        <v>201</v>
      </c>
      <c r="G178" s="222"/>
      <c r="H178" s="225">
        <v>6.3E-2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192</v>
      </c>
      <c r="AU178" s="231" t="s">
        <v>189</v>
      </c>
      <c r="AV178" s="15" t="s">
        <v>188</v>
      </c>
      <c r="AW178" s="15" t="s">
        <v>35</v>
      </c>
      <c r="AX178" s="15" t="s">
        <v>81</v>
      </c>
      <c r="AY178" s="231" t="s">
        <v>179</v>
      </c>
    </row>
    <row r="179" spans="1:65" s="2" customFormat="1" ht="16.5" customHeight="1">
      <c r="A179" s="37"/>
      <c r="B179" s="38"/>
      <c r="C179" s="181" t="s">
        <v>181</v>
      </c>
      <c r="D179" s="181" t="s">
        <v>183</v>
      </c>
      <c r="E179" s="182" t="s">
        <v>1472</v>
      </c>
      <c r="F179" s="183" t="s">
        <v>1473</v>
      </c>
      <c r="G179" s="184" t="s">
        <v>308</v>
      </c>
      <c r="H179" s="185">
        <v>2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45</v>
      </c>
      <c r="O179" s="67"/>
      <c r="P179" s="190">
        <f>O179*H179</f>
        <v>0</v>
      </c>
      <c r="Q179" s="190">
        <v>4.4000000000000003E-3</v>
      </c>
      <c r="R179" s="190">
        <f>Q179*H179</f>
        <v>8.8000000000000005E-3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189</v>
      </c>
      <c r="AY179" s="20" t="s">
        <v>179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81</v>
      </c>
      <c r="BK179" s="193">
        <f>ROUND(I179*H179,2)</f>
        <v>0</v>
      </c>
      <c r="BL179" s="20" t="s">
        <v>188</v>
      </c>
      <c r="BM179" s="192" t="s">
        <v>369</v>
      </c>
    </row>
    <row r="180" spans="1:65" s="2" customFormat="1">
      <c r="A180" s="37"/>
      <c r="B180" s="38"/>
      <c r="C180" s="39"/>
      <c r="D180" s="194" t="s">
        <v>190</v>
      </c>
      <c r="E180" s="39"/>
      <c r="F180" s="195" t="s">
        <v>1474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189</v>
      </c>
    </row>
    <row r="181" spans="1:65" s="2" customFormat="1" ht="16.5" customHeight="1">
      <c r="A181" s="37"/>
      <c r="B181" s="38"/>
      <c r="C181" s="181" t="s">
        <v>207</v>
      </c>
      <c r="D181" s="181" t="s">
        <v>183</v>
      </c>
      <c r="E181" s="182" t="s">
        <v>1475</v>
      </c>
      <c r="F181" s="183" t="s">
        <v>1476</v>
      </c>
      <c r="G181" s="184" t="s">
        <v>308</v>
      </c>
      <c r="H181" s="185">
        <v>2</v>
      </c>
      <c r="I181" s="186"/>
      <c r="J181" s="187">
        <f>ROUND(I181*H181,2)</f>
        <v>0</v>
      </c>
      <c r="K181" s="183" t="s">
        <v>187</v>
      </c>
      <c r="L181" s="42"/>
      <c r="M181" s="188" t="s">
        <v>19</v>
      </c>
      <c r="N181" s="189" t="s">
        <v>45</v>
      </c>
      <c r="O181" s="67"/>
      <c r="P181" s="190">
        <f>O181*H181</f>
        <v>0</v>
      </c>
      <c r="Q181" s="190">
        <v>2.1600000000000001E-2</v>
      </c>
      <c r="R181" s="190">
        <f>Q181*H181</f>
        <v>4.3200000000000002E-2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188</v>
      </c>
      <c r="AT181" s="192" t="s">
        <v>183</v>
      </c>
      <c r="AU181" s="192" t="s">
        <v>189</v>
      </c>
      <c r="AY181" s="20" t="s">
        <v>179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81</v>
      </c>
      <c r="BK181" s="193">
        <f>ROUND(I181*H181,2)</f>
        <v>0</v>
      </c>
      <c r="BL181" s="20" t="s">
        <v>188</v>
      </c>
      <c r="BM181" s="192" t="s">
        <v>364</v>
      </c>
    </row>
    <row r="182" spans="1:65" s="2" customFormat="1">
      <c r="A182" s="37"/>
      <c r="B182" s="38"/>
      <c r="C182" s="39"/>
      <c r="D182" s="194" t="s">
        <v>190</v>
      </c>
      <c r="E182" s="39"/>
      <c r="F182" s="195" t="s">
        <v>1477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190</v>
      </c>
      <c r="AU182" s="20" t="s">
        <v>189</v>
      </c>
    </row>
    <row r="183" spans="1:65" s="12" customFormat="1" ht="20.85" customHeight="1">
      <c r="B183" s="165"/>
      <c r="C183" s="166"/>
      <c r="D183" s="167" t="s">
        <v>73</v>
      </c>
      <c r="E183" s="179" t="s">
        <v>229</v>
      </c>
      <c r="F183" s="179" t="s">
        <v>230</v>
      </c>
      <c r="G183" s="166"/>
      <c r="H183" s="166"/>
      <c r="I183" s="169"/>
      <c r="J183" s="180">
        <f>BK183</f>
        <v>0</v>
      </c>
      <c r="K183" s="166"/>
      <c r="L183" s="171"/>
      <c r="M183" s="172"/>
      <c r="N183" s="173"/>
      <c r="O183" s="173"/>
      <c r="P183" s="174">
        <f>SUM(P184:P204)</f>
        <v>0</v>
      </c>
      <c r="Q183" s="173"/>
      <c r="R183" s="174">
        <f>SUM(R184:R204)</f>
        <v>0</v>
      </c>
      <c r="S183" s="173"/>
      <c r="T183" s="175">
        <f>SUM(T184:T204)</f>
        <v>0</v>
      </c>
      <c r="AR183" s="176" t="s">
        <v>81</v>
      </c>
      <c r="AT183" s="177" t="s">
        <v>73</v>
      </c>
      <c r="AU183" s="177" t="s">
        <v>14</v>
      </c>
      <c r="AY183" s="176" t="s">
        <v>179</v>
      </c>
      <c r="BK183" s="178">
        <f>SUM(BK184:BK204)</f>
        <v>0</v>
      </c>
    </row>
    <row r="184" spans="1:65" s="2" customFormat="1" ht="37.9" customHeight="1">
      <c r="A184" s="37"/>
      <c r="B184" s="38"/>
      <c r="C184" s="181" t="s">
        <v>220</v>
      </c>
      <c r="D184" s="181" t="s">
        <v>183</v>
      </c>
      <c r="E184" s="182" t="s">
        <v>231</v>
      </c>
      <c r="F184" s="183" t="s">
        <v>232</v>
      </c>
      <c r="G184" s="184" t="s">
        <v>216</v>
      </c>
      <c r="H184" s="185">
        <v>747</v>
      </c>
      <c r="I184" s="186"/>
      <c r="J184" s="187">
        <f>ROUND(I184*H184,2)</f>
        <v>0</v>
      </c>
      <c r="K184" s="183" t="s">
        <v>187</v>
      </c>
      <c r="L184" s="42"/>
      <c r="M184" s="188" t="s">
        <v>19</v>
      </c>
      <c r="N184" s="189" t="s">
        <v>45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188</v>
      </c>
      <c r="AT184" s="192" t="s">
        <v>183</v>
      </c>
      <c r="AU184" s="192" t="s">
        <v>189</v>
      </c>
      <c r="AY184" s="20" t="s">
        <v>179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81</v>
      </c>
      <c r="BK184" s="193">
        <f>ROUND(I184*H184,2)</f>
        <v>0</v>
      </c>
      <c r="BL184" s="20" t="s">
        <v>188</v>
      </c>
      <c r="BM184" s="192" t="s">
        <v>276</v>
      </c>
    </row>
    <row r="185" spans="1:65" s="2" customFormat="1">
      <c r="A185" s="37"/>
      <c r="B185" s="38"/>
      <c r="C185" s="39"/>
      <c r="D185" s="194" t="s">
        <v>190</v>
      </c>
      <c r="E185" s="39"/>
      <c r="F185" s="195" t="s">
        <v>234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190</v>
      </c>
      <c r="AU185" s="20" t="s">
        <v>189</v>
      </c>
    </row>
    <row r="186" spans="1:65" s="13" customFormat="1">
      <c r="B186" s="199"/>
      <c r="C186" s="200"/>
      <c r="D186" s="201" t="s">
        <v>192</v>
      </c>
      <c r="E186" s="202" t="s">
        <v>19</v>
      </c>
      <c r="F186" s="203" t="s">
        <v>1478</v>
      </c>
      <c r="G186" s="200"/>
      <c r="H186" s="202" t="s">
        <v>19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192</v>
      </c>
      <c r="AU186" s="209" t="s">
        <v>189</v>
      </c>
      <c r="AV186" s="13" t="s">
        <v>81</v>
      </c>
      <c r="AW186" s="13" t="s">
        <v>35</v>
      </c>
      <c r="AX186" s="13" t="s">
        <v>74</v>
      </c>
      <c r="AY186" s="209" t="s">
        <v>179</v>
      </c>
    </row>
    <row r="187" spans="1:65" s="14" customFormat="1">
      <c r="B187" s="210"/>
      <c r="C187" s="211"/>
      <c r="D187" s="201" t="s">
        <v>192</v>
      </c>
      <c r="E187" s="212" t="s">
        <v>19</v>
      </c>
      <c r="F187" s="213" t="s">
        <v>1479</v>
      </c>
      <c r="G187" s="211"/>
      <c r="H187" s="214">
        <v>653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192</v>
      </c>
      <c r="AU187" s="220" t="s">
        <v>189</v>
      </c>
      <c r="AV187" s="14" t="s">
        <v>14</v>
      </c>
      <c r="AW187" s="14" t="s">
        <v>35</v>
      </c>
      <c r="AX187" s="14" t="s">
        <v>74</v>
      </c>
      <c r="AY187" s="220" t="s">
        <v>179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238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189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4" customFormat="1">
      <c r="B189" s="210"/>
      <c r="C189" s="211"/>
      <c r="D189" s="201" t="s">
        <v>192</v>
      </c>
      <c r="E189" s="212" t="s">
        <v>19</v>
      </c>
      <c r="F189" s="213" t="s">
        <v>1480</v>
      </c>
      <c r="G189" s="211"/>
      <c r="H189" s="214">
        <v>94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192</v>
      </c>
      <c r="AU189" s="220" t="s">
        <v>189</v>
      </c>
      <c r="AV189" s="14" t="s">
        <v>14</v>
      </c>
      <c r="AW189" s="14" t="s">
        <v>35</v>
      </c>
      <c r="AX189" s="14" t="s">
        <v>74</v>
      </c>
      <c r="AY189" s="220" t="s">
        <v>179</v>
      </c>
    </row>
    <row r="190" spans="1:65" s="15" customFormat="1">
      <c r="B190" s="221"/>
      <c r="C190" s="222"/>
      <c r="D190" s="201" t="s">
        <v>192</v>
      </c>
      <c r="E190" s="223" t="s">
        <v>19</v>
      </c>
      <c r="F190" s="224" t="s">
        <v>201</v>
      </c>
      <c r="G190" s="222"/>
      <c r="H190" s="225">
        <v>747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192</v>
      </c>
      <c r="AU190" s="231" t="s">
        <v>189</v>
      </c>
      <c r="AV190" s="15" t="s">
        <v>188</v>
      </c>
      <c r="AW190" s="15" t="s">
        <v>35</v>
      </c>
      <c r="AX190" s="15" t="s">
        <v>81</v>
      </c>
      <c r="AY190" s="231" t="s">
        <v>179</v>
      </c>
    </row>
    <row r="191" spans="1:65" s="2" customFormat="1" ht="37.9" customHeight="1">
      <c r="A191" s="37"/>
      <c r="B191" s="38"/>
      <c r="C191" s="181" t="s">
        <v>288</v>
      </c>
      <c r="D191" s="181" t="s">
        <v>183</v>
      </c>
      <c r="E191" s="182" t="s">
        <v>766</v>
      </c>
      <c r="F191" s="183" t="s">
        <v>767</v>
      </c>
      <c r="G191" s="184" t="s">
        <v>216</v>
      </c>
      <c r="H191" s="185">
        <v>326.5</v>
      </c>
      <c r="I191" s="186"/>
      <c r="J191" s="187">
        <f>ROUND(I191*H191,2)</f>
        <v>0</v>
      </c>
      <c r="K191" s="183" t="s">
        <v>187</v>
      </c>
      <c r="L191" s="42"/>
      <c r="M191" s="188" t="s">
        <v>19</v>
      </c>
      <c r="N191" s="189" t="s">
        <v>45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188</v>
      </c>
      <c r="AT191" s="192" t="s">
        <v>183</v>
      </c>
      <c r="AU191" s="192" t="s">
        <v>189</v>
      </c>
      <c r="AY191" s="20" t="s">
        <v>179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81</v>
      </c>
      <c r="BK191" s="193">
        <f>ROUND(I191*H191,2)</f>
        <v>0</v>
      </c>
      <c r="BL191" s="20" t="s">
        <v>188</v>
      </c>
      <c r="BM191" s="192" t="s">
        <v>1481</v>
      </c>
    </row>
    <row r="192" spans="1:65" s="2" customFormat="1">
      <c r="A192" s="37"/>
      <c r="B192" s="38"/>
      <c r="C192" s="39"/>
      <c r="D192" s="194" t="s">
        <v>190</v>
      </c>
      <c r="E192" s="39"/>
      <c r="F192" s="195" t="s">
        <v>769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190</v>
      </c>
      <c r="AU192" s="20" t="s">
        <v>189</v>
      </c>
    </row>
    <row r="193" spans="1:65" s="13" customFormat="1">
      <c r="B193" s="199"/>
      <c r="C193" s="200"/>
      <c r="D193" s="201" t="s">
        <v>192</v>
      </c>
      <c r="E193" s="202" t="s">
        <v>19</v>
      </c>
      <c r="F193" s="203" t="s">
        <v>245</v>
      </c>
      <c r="G193" s="200"/>
      <c r="H193" s="202" t="s">
        <v>19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192</v>
      </c>
      <c r="AU193" s="209" t="s">
        <v>189</v>
      </c>
      <c r="AV193" s="13" t="s">
        <v>81</v>
      </c>
      <c r="AW193" s="13" t="s">
        <v>35</v>
      </c>
      <c r="AX193" s="13" t="s">
        <v>74</v>
      </c>
      <c r="AY193" s="209" t="s">
        <v>179</v>
      </c>
    </row>
    <row r="194" spans="1:65" s="13" customFormat="1">
      <c r="B194" s="199"/>
      <c r="C194" s="200"/>
      <c r="D194" s="201" t="s">
        <v>192</v>
      </c>
      <c r="E194" s="202" t="s">
        <v>19</v>
      </c>
      <c r="F194" s="203" t="s">
        <v>1482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192</v>
      </c>
      <c r="AU194" s="209" t="s">
        <v>189</v>
      </c>
      <c r="AV194" s="13" t="s">
        <v>81</v>
      </c>
      <c r="AW194" s="13" t="s">
        <v>35</v>
      </c>
      <c r="AX194" s="13" t="s">
        <v>74</v>
      </c>
      <c r="AY194" s="209" t="s">
        <v>179</v>
      </c>
    </row>
    <row r="195" spans="1:65" s="14" customFormat="1">
      <c r="B195" s="210"/>
      <c r="C195" s="211"/>
      <c r="D195" s="201" t="s">
        <v>192</v>
      </c>
      <c r="E195" s="212" t="s">
        <v>19</v>
      </c>
      <c r="F195" s="213" t="s">
        <v>1483</v>
      </c>
      <c r="G195" s="211"/>
      <c r="H195" s="214">
        <v>326.5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192</v>
      </c>
      <c r="AU195" s="220" t="s">
        <v>189</v>
      </c>
      <c r="AV195" s="14" t="s">
        <v>14</v>
      </c>
      <c r="AW195" s="14" t="s">
        <v>35</v>
      </c>
      <c r="AX195" s="14" t="s">
        <v>74</v>
      </c>
      <c r="AY195" s="220" t="s">
        <v>179</v>
      </c>
    </row>
    <row r="196" spans="1:65" s="15" customFormat="1">
      <c r="B196" s="221"/>
      <c r="C196" s="222"/>
      <c r="D196" s="201" t="s">
        <v>192</v>
      </c>
      <c r="E196" s="223" t="s">
        <v>19</v>
      </c>
      <c r="F196" s="224" t="s">
        <v>201</v>
      </c>
      <c r="G196" s="222"/>
      <c r="H196" s="225">
        <v>326.5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192</v>
      </c>
      <c r="AU196" s="231" t="s">
        <v>189</v>
      </c>
      <c r="AV196" s="15" t="s">
        <v>188</v>
      </c>
      <c r="AW196" s="15" t="s">
        <v>35</v>
      </c>
      <c r="AX196" s="15" t="s">
        <v>81</v>
      </c>
      <c r="AY196" s="231" t="s">
        <v>179</v>
      </c>
    </row>
    <row r="197" spans="1:65" s="2" customFormat="1" ht="24.2" customHeight="1">
      <c r="A197" s="37"/>
      <c r="B197" s="38"/>
      <c r="C197" s="181" t="s">
        <v>8</v>
      </c>
      <c r="D197" s="181" t="s">
        <v>183</v>
      </c>
      <c r="E197" s="182" t="s">
        <v>247</v>
      </c>
      <c r="F197" s="183" t="s">
        <v>248</v>
      </c>
      <c r="G197" s="184" t="s">
        <v>216</v>
      </c>
      <c r="H197" s="185">
        <v>420.5</v>
      </c>
      <c r="I197" s="186"/>
      <c r="J197" s="187">
        <f>ROUND(I197*H197,2)</f>
        <v>0</v>
      </c>
      <c r="K197" s="183" t="s">
        <v>187</v>
      </c>
      <c r="L197" s="42"/>
      <c r="M197" s="188" t="s">
        <v>19</v>
      </c>
      <c r="N197" s="189" t="s">
        <v>45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188</v>
      </c>
      <c r="AT197" s="192" t="s">
        <v>183</v>
      </c>
      <c r="AU197" s="192" t="s">
        <v>189</v>
      </c>
      <c r="AY197" s="20" t="s">
        <v>179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81</v>
      </c>
      <c r="BK197" s="193">
        <f>ROUND(I197*H197,2)</f>
        <v>0</v>
      </c>
      <c r="BL197" s="20" t="s">
        <v>188</v>
      </c>
      <c r="BM197" s="192" t="s">
        <v>281</v>
      </c>
    </row>
    <row r="198" spans="1:65" s="2" customFormat="1">
      <c r="A198" s="37"/>
      <c r="B198" s="38"/>
      <c r="C198" s="39"/>
      <c r="D198" s="194" t="s">
        <v>190</v>
      </c>
      <c r="E198" s="39"/>
      <c r="F198" s="195" t="s">
        <v>250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190</v>
      </c>
      <c r="AU198" s="20" t="s">
        <v>189</v>
      </c>
    </row>
    <row r="199" spans="1:65" s="13" customFormat="1">
      <c r="B199" s="199"/>
      <c r="C199" s="200"/>
      <c r="D199" s="201" t="s">
        <v>192</v>
      </c>
      <c r="E199" s="202" t="s">
        <v>19</v>
      </c>
      <c r="F199" s="203" t="s">
        <v>1482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192</v>
      </c>
      <c r="AU199" s="209" t="s">
        <v>189</v>
      </c>
      <c r="AV199" s="13" t="s">
        <v>81</v>
      </c>
      <c r="AW199" s="13" t="s">
        <v>35</v>
      </c>
      <c r="AX199" s="13" t="s">
        <v>74</v>
      </c>
      <c r="AY199" s="209" t="s">
        <v>179</v>
      </c>
    </row>
    <row r="200" spans="1:65" s="13" customFormat="1">
      <c r="B200" s="199"/>
      <c r="C200" s="200"/>
      <c r="D200" s="201" t="s">
        <v>192</v>
      </c>
      <c r="E200" s="202" t="s">
        <v>19</v>
      </c>
      <c r="F200" s="203" t="s">
        <v>1484</v>
      </c>
      <c r="G200" s="200"/>
      <c r="H200" s="202" t="s">
        <v>19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192</v>
      </c>
      <c r="AU200" s="209" t="s">
        <v>189</v>
      </c>
      <c r="AV200" s="13" t="s">
        <v>81</v>
      </c>
      <c r="AW200" s="13" t="s">
        <v>35</v>
      </c>
      <c r="AX200" s="13" t="s">
        <v>74</v>
      </c>
      <c r="AY200" s="209" t="s">
        <v>179</v>
      </c>
    </row>
    <row r="201" spans="1:65" s="14" customFormat="1">
      <c r="B201" s="210"/>
      <c r="C201" s="211"/>
      <c r="D201" s="201" t="s">
        <v>192</v>
      </c>
      <c r="E201" s="212" t="s">
        <v>19</v>
      </c>
      <c r="F201" s="213" t="s">
        <v>1485</v>
      </c>
      <c r="G201" s="211"/>
      <c r="H201" s="214">
        <v>326.5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192</v>
      </c>
      <c r="AU201" s="220" t="s">
        <v>189</v>
      </c>
      <c r="AV201" s="14" t="s">
        <v>14</v>
      </c>
      <c r="AW201" s="14" t="s">
        <v>35</v>
      </c>
      <c r="AX201" s="14" t="s">
        <v>74</v>
      </c>
      <c r="AY201" s="220" t="s">
        <v>179</v>
      </c>
    </row>
    <row r="202" spans="1:65" s="13" customFormat="1">
      <c r="B202" s="199"/>
      <c r="C202" s="200"/>
      <c r="D202" s="201" t="s">
        <v>192</v>
      </c>
      <c r="E202" s="202" t="s">
        <v>19</v>
      </c>
      <c r="F202" s="203" t="s">
        <v>252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192</v>
      </c>
      <c r="AU202" s="209" t="s">
        <v>189</v>
      </c>
      <c r="AV202" s="13" t="s">
        <v>81</v>
      </c>
      <c r="AW202" s="13" t="s">
        <v>35</v>
      </c>
      <c r="AX202" s="13" t="s">
        <v>74</v>
      </c>
      <c r="AY202" s="209" t="s">
        <v>179</v>
      </c>
    </row>
    <row r="203" spans="1:65" s="14" customFormat="1">
      <c r="B203" s="210"/>
      <c r="C203" s="211"/>
      <c r="D203" s="201" t="s">
        <v>192</v>
      </c>
      <c r="E203" s="212" t="s">
        <v>19</v>
      </c>
      <c r="F203" s="213" t="s">
        <v>1480</v>
      </c>
      <c r="G203" s="211"/>
      <c r="H203" s="214">
        <v>94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192</v>
      </c>
      <c r="AU203" s="220" t="s">
        <v>189</v>
      </c>
      <c r="AV203" s="14" t="s">
        <v>14</v>
      </c>
      <c r="AW203" s="14" t="s">
        <v>35</v>
      </c>
      <c r="AX203" s="14" t="s">
        <v>74</v>
      </c>
      <c r="AY203" s="220" t="s">
        <v>179</v>
      </c>
    </row>
    <row r="204" spans="1:65" s="15" customFormat="1">
      <c r="B204" s="221"/>
      <c r="C204" s="222"/>
      <c r="D204" s="201" t="s">
        <v>192</v>
      </c>
      <c r="E204" s="223" t="s">
        <v>19</v>
      </c>
      <c r="F204" s="224" t="s">
        <v>201</v>
      </c>
      <c r="G204" s="222"/>
      <c r="H204" s="225">
        <v>420.5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192</v>
      </c>
      <c r="AU204" s="231" t="s">
        <v>189</v>
      </c>
      <c r="AV204" s="15" t="s">
        <v>188</v>
      </c>
      <c r="AW204" s="15" t="s">
        <v>35</v>
      </c>
      <c r="AX204" s="15" t="s">
        <v>81</v>
      </c>
      <c r="AY204" s="231" t="s">
        <v>179</v>
      </c>
    </row>
    <row r="205" spans="1:65" s="12" customFormat="1" ht="20.85" customHeight="1">
      <c r="B205" s="165"/>
      <c r="C205" s="166"/>
      <c r="D205" s="167" t="s">
        <v>73</v>
      </c>
      <c r="E205" s="179" t="s">
        <v>254</v>
      </c>
      <c r="F205" s="179" t="s">
        <v>255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SUM(P206:P253)</f>
        <v>0</v>
      </c>
      <c r="Q205" s="173"/>
      <c r="R205" s="174">
        <f>SUM(R206:R253)</f>
        <v>54.97</v>
      </c>
      <c r="S205" s="173"/>
      <c r="T205" s="175">
        <f>SUM(T206:T253)</f>
        <v>0</v>
      </c>
      <c r="AR205" s="176" t="s">
        <v>81</v>
      </c>
      <c r="AT205" s="177" t="s">
        <v>73</v>
      </c>
      <c r="AU205" s="177" t="s">
        <v>14</v>
      </c>
      <c r="AY205" s="176" t="s">
        <v>179</v>
      </c>
      <c r="BK205" s="178">
        <f>SUM(BK206:BK253)</f>
        <v>0</v>
      </c>
    </row>
    <row r="206" spans="1:65" s="2" customFormat="1" ht="24.2" customHeight="1">
      <c r="A206" s="37"/>
      <c r="B206" s="38"/>
      <c r="C206" s="181" t="s">
        <v>229</v>
      </c>
      <c r="D206" s="181" t="s">
        <v>183</v>
      </c>
      <c r="E206" s="182" t="s">
        <v>267</v>
      </c>
      <c r="F206" s="183" t="s">
        <v>268</v>
      </c>
      <c r="G206" s="184" t="s">
        <v>269</v>
      </c>
      <c r="H206" s="185">
        <v>587.70000000000005</v>
      </c>
      <c r="I206" s="186"/>
      <c r="J206" s="187">
        <f>ROUND(I206*H206,2)</f>
        <v>0</v>
      </c>
      <c r="K206" s="183" t="s">
        <v>187</v>
      </c>
      <c r="L206" s="42"/>
      <c r="M206" s="188" t="s">
        <v>19</v>
      </c>
      <c r="N206" s="189" t="s">
        <v>45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188</v>
      </c>
      <c r="AT206" s="192" t="s">
        <v>183</v>
      </c>
      <c r="AU206" s="192" t="s">
        <v>189</v>
      </c>
      <c r="AY206" s="20" t="s">
        <v>179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81</v>
      </c>
      <c r="BK206" s="193">
        <f>ROUND(I206*H206,2)</f>
        <v>0</v>
      </c>
      <c r="BL206" s="20" t="s">
        <v>188</v>
      </c>
      <c r="BM206" s="192" t="s">
        <v>270</v>
      </c>
    </row>
    <row r="207" spans="1:65" s="2" customFormat="1">
      <c r="A207" s="37"/>
      <c r="B207" s="38"/>
      <c r="C207" s="39"/>
      <c r="D207" s="194" t="s">
        <v>190</v>
      </c>
      <c r="E207" s="39"/>
      <c r="F207" s="195" t="s">
        <v>271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190</v>
      </c>
      <c r="AU207" s="20" t="s">
        <v>189</v>
      </c>
    </row>
    <row r="208" spans="1:65" s="14" customFormat="1">
      <c r="B208" s="210"/>
      <c r="C208" s="211"/>
      <c r="D208" s="201" t="s">
        <v>192</v>
      </c>
      <c r="E208" s="212" t="s">
        <v>19</v>
      </c>
      <c r="F208" s="213" t="s">
        <v>1486</v>
      </c>
      <c r="G208" s="211"/>
      <c r="H208" s="214">
        <v>587.70000000000005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192</v>
      </c>
      <c r="AU208" s="220" t="s">
        <v>189</v>
      </c>
      <c r="AV208" s="14" t="s">
        <v>14</v>
      </c>
      <c r="AW208" s="14" t="s">
        <v>35</v>
      </c>
      <c r="AX208" s="14" t="s">
        <v>74</v>
      </c>
      <c r="AY208" s="220" t="s">
        <v>179</v>
      </c>
    </row>
    <row r="209" spans="1:65" s="15" customFormat="1">
      <c r="B209" s="221"/>
      <c r="C209" s="222"/>
      <c r="D209" s="201" t="s">
        <v>192</v>
      </c>
      <c r="E209" s="223" t="s">
        <v>19</v>
      </c>
      <c r="F209" s="224" t="s">
        <v>201</v>
      </c>
      <c r="G209" s="222"/>
      <c r="H209" s="225">
        <v>587.70000000000005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192</v>
      </c>
      <c r="AU209" s="231" t="s">
        <v>189</v>
      </c>
      <c r="AV209" s="15" t="s">
        <v>188</v>
      </c>
      <c r="AW209" s="15" t="s">
        <v>35</v>
      </c>
      <c r="AX209" s="15" t="s">
        <v>81</v>
      </c>
      <c r="AY209" s="231" t="s">
        <v>179</v>
      </c>
    </row>
    <row r="210" spans="1:65" s="2" customFormat="1" ht="24.2" customHeight="1">
      <c r="A210" s="37"/>
      <c r="B210" s="38"/>
      <c r="C210" s="181" t="s">
        <v>254</v>
      </c>
      <c r="D210" s="181" t="s">
        <v>183</v>
      </c>
      <c r="E210" s="182" t="s">
        <v>540</v>
      </c>
      <c r="F210" s="183" t="s">
        <v>541</v>
      </c>
      <c r="G210" s="184" t="s">
        <v>216</v>
      </c>
      <c r="H210" s="185">
        <v>432.411</v>
      </c>
      <c r="I210" s="186"/>
      <c r="J210" s="187">
        <f>ROUND(I210*H210,2)</f>
        <v>0</v>
      </c>
      <c r="K210" s="183" t="s">
        <v>187</v>
      </c>
      <c r="L210" s="42"/>
      <c r="M210" s="188" t="s">
        <v>19</v>
      </c>
      <c r="N210" s="189" t="s">
        <v>45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188</v>
      </c>
      <c r="AT210" s="192" t="s">
        <v>183</v>
      </c>
      <c r="AU210" s="192" t="s">
        <v>189</v>
      </c>
      <c r="AY210" s="20" t="s">
        <v>179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81</v>
      </c>
      <c r="BK210" s="193">
        <f>ROUND(I210*H210,2)</f>
        <v>0</v>
      </c>
      <c r="BL210" s="20" t="s">
        <v>188</v>
      </c>
      <c r="BM210" s="192" t="s">
        <v>286</v>
      </c>
    </row>
    <row r="211" spans="1:65" s="2" customFormat="1">
      <c r="A211" s="37"/>
      <c r="B211" s="38"/>
      <c r="C211" s="39"/>
      <c r="D211" s="194" t="s">
        <v>190</v>
      </c>
      <c r="E211" s="39"/>
      <c r="F211" s="195" t="s">
        <v>543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190</v>
      </c>
      <c r="AU211" s="20" t="s">
        <v>189</v>
      </c>
    </row>
    <row r="212" spans="1:65" s="13" customFormat="1">
      <c r="B212" s="199"/>
      <c r="C212" s="200"/>
      <c r="D212" s="201" t="s">
        <v>192</v>
      </c>
      <c r="E212" s="202" t="s">
        <v>19</v>
      </c>
      <c r="F212" s="203" t="s">
        <v>193</v>
      </c>
      <c r="G212" s="200"/>
      <c r="H212" s="202" t="s">
        <v>19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192</v>
      </c>
      <c r="AU212" s="209" t="s">
        <v>189</v>
      </c>
      <c r="AV212" s="13" t="s">
        <v>81</v>
      </c>
      <c r="AW212" s="13" t="s">
        <v>35</v>
      </c>
      <c r="AX212" s="13" t="s">
        <v>74</v>
      </c>
      <c r="AY212" s="209" t="s">
        <v>179</v>
      </c>
    </row>
    <row r="213" spans="1:65" s="13" customFormat="1">
      <c r="B213" s="199"/>
      <c r="C213" s="200"/>
      <c r="D213" s="201" t="s">
        <v>192</v>
      </c>
      <c r="E213" s="202" t="s">
        <v>19</v>
      </c>
      <c r="F213" s="203" t="s">
        <v>1431</v>
      </c>
      <c r="G213" s="200"/>
      <c r="H213" s="202" t="s">
        <v>19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192</v>
      </c>
      <c r="AU213" s="209" t="s">
        <v>189</v>
      </c>
      <c r="AV213" s="13" t="s">
        <v>81</v>
      </c>
      <c r="AW213" s="13" t="s">
        <v>35</v>
      </c>
      <c r="AX213" s="13" t="s">
        <v>74</v>
      </c>
      <c r="AY213" s="209" t="s">
        <v>179</v>
      </c>
    </row>
    <row r="214" spans="1:65" s="13" customFormat="1">
      <c r="B214" s="199"/>
      <c r="C214" s="200"/>
      <c r="D214" s="201" t="s">
        <v>192</v>
      </c>
      <c r="E214" s="202" t="s">
        <v>19</v>
      </c>
      <c r="F214" s="203" t="s">
        <v>198</v>
      </c>
      <c r="G214" s="200"/>
      <c r="H214" s="202" t="s">
        <v>19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192</v>
      </c>
      <c r="AU214" s="209" t="s">
        <v>189</v>
      </c>
      <c r="AV214" s="13" t="s">
        <v>81</v>
      </c>
      <c r="AW214" s="13" t="s">
        <v>35</v>
      </c>
      <c r="AX214" s="13" t="s">
        <v>74</v>
      </c>
      <c r="AY214" s="209" t="s">
        <v>179</v>
      </c>
    </row>
    <row r="215" spans="1:65" s="13" customFormat="1">
      <c r="B215" s="199"/>
      <c r="C215" s="200"/>
      <c r="D215" s="201" t="s">
        <v>192</v>
      </c>
      <c r="E215" s="202" t="s">
        <v>19</v>
      </c>
      <c r="F215" s="203" t="s">
        <v>199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192</v>
      </c>
      <c r="AU215" s="209" t="s">
        <v>189</v>
      </c>
      <c r="AV215" s="13" t="s">
        <v>81</v>
      </c>
      <c r="AW215" s="13" t="s">
        <v>35</v>
      </c>
      <c r="AX215" s="13" t="s">
        <v>74</v>
      </c>
      <c r="AY215" s="209" t="s">
        <v>179</v>
      </c>
    </row>
    <row r="216" spans="1:65" s="14" customFormat="1">
      <c r="B216" s="210"/>
      <c r="C216" s="211"/>
      <c r="D216" s="201" t="s">
        <v>192</v>
      </c>
      <c r="E216" s="212" t="s">
        <v>19</v>
      </c>
      <c r="F216" s="213" t="s">
        <v>1487</v>
      </c>
      <c r="G216" s="211"/>
      <c r="H216" s="214">
        <v>433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192</v>
      </c>
      <c r="AU216" s="220" t="s">
        <v>189</v>
      </c>
      <c r="AV216" s="14" t="s">
        <v>14</v>
      </c>
      <c r="AW216" s="14" t="s">
        <v>35</v>
      </c>
      <c r="AX216" s="14" t="s">
        <v>74</v>
      </c>
      <c r="AY216" s="220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1488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189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1489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189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4" customFormat="1">
      <c r="B219" s="210"/>
      <c r="C219" s="211"/>
      <c r="D219" s="201" t="s">
        <v>192</v>
      </c>
      <c r="E219" s="212" t="s">
        <v>19</v>
      </c>
      <c r="F219" s="213" t="s">
        <v>1490</v>
      </c>
      <c r="G219" s="211"/>
      <c r="H219" s="214">
        <v>-0.58899999999999997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192</v>
      </c>
      <c r="AU219" s="220" t="s">
        <v>189</v>
      </c>
      <c r="AV219" s="14" t="s">
        <v>14</v>
      </c>
      <c r="AW219" s="14" t="s">
        <v>35</v>
      </c>
      <c r="AX219" s="14" t="s">
        <v>74</v>
      </c>
      <c r="AY219" s="220" t="s">
        <v>179</v>
      </c>
    </row>
    <row r="220" spans="1:65" s="15" customFormat="1">
      <c r="B220" s="221"/>
      <c r="C220" s="222"/>
      <c r="D220" s="201" t="s">
        <v>192</v>
      </c>
      <c r="E220" s="223" t="s">
        <v>19</v>
      </c>
      <c r="F220" s="224" t="s">
        <v>201</v>
      </c>
      <c r="G220" s="222"/>
      <c r="H220" s="225">
        <v>432.411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192</v>
      </c>
      <c r="AU220" s="231" t="s">
        <v>189</v>
      </c>
      <c r="AV220" s="15" t="s">
        <v>188</v>
      </c>
      <c r="AW220" s="15" t="s">
        <v>35</v>
      </c>
      <c r="AX220" s="15" t="s">
        <v>81</v>
      </c>
      <c r="AY220" s="231" t="s">
        <v>179</v>
      </c>
    </row>
    <row r="221" spans="1:65" s="2" customFormat="1" ht="16.5" customHeight="1">
      <c r="A221" s="37"/>
      <c r="B221" s="38"/>
      <c r="C221" s="243" t="s">
        <v>270</v>
      </c>
      <c r="D221" s="243" t="s">
        <v>289</v>
      </c>
      <c r="E221" s="244" t="s">
        <v>552</v>
      </c>
      <c r="F221" s="245" t="s">
        <v>553</v>
      </c>
      <c r="G221" s="246" t="s">
        <v>269</v>
      </c>
      <c r="H221" s="247">
        <v>34.281999999999996</v>
      </c>
      <c r="I221" s="248"/>
      <c r="J221" s="249">
        <f>ROUND(I221*H221,2)</f>
        <v>0</v>
      </c>
      <c r="K221" s="245" t="s">
        <v>187</v>
      </c>
      <c r="L221" s="250"/>
      <c r="M221" s="251" t="s">
        <v>19</v>
      </c>
      <c r="N221" s="252" t="s">
        <v>45</v>
      </c>
      <c r="O221" s="67"/>
      <c r="P221" s="190">
        <f>O221*H221</f>
        <v>0</v>
      </c>
      <c r="Q221" s="190">
        <v>1</v>
      </c>
      <c r="R221" s="190">
        <f>Q221*H221</f>
        <v>34.281999999999996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217</v>
      </c>
      <c r="AT221" s="192" t="s">
        <v>289</v>
      </c>
      <c r="AU221" s="192" t="s">
        <v>189</v>
      </c>
      <c r="AY221" s="20" t="s">
        <v>179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81</v>
      </c>
      <c r="BK221" s="193">
        <f>ROUND(I221*H221,2)</f>
        <v>0</v>
      </c>
      <c r="BL221" s="20" t="s">
        <v>188</v>
      </c>
      <c r="BM221" s="192" t="s">
        <v>293</v>
      </c>
    </row>
    <row r="222" spans="1:65" s="2" customFormat="1" ht="19.5">
      <c r="A222" s="37"/>
      <c r="B222" s="38"/>
      <c r="C222" s="39"/>
      <c r="D222" s="201" t="s">
        <v>326</v>
      </c>
      <c r="E222" s="39"/>
      <c r="F222" s="253" t="s">
        <v>1491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326</v>
      </c>
      <c r="AU222" s="20" t="s">
        <v>189</v>
      </c>
    </row>
    <row r="223" spans="1:65" s="13" customFormat="1">
      <c r="B223" s="199"/>
      <c r="C223" s="200"/>
      <c r="D223" s="201" t="s">
        <v>192</v>
      </c>
      <c r="E223" s="202" t="s">
        <v>19</v>
      </c>
      <c r="F223" s="203" t="s">
        <v>1482</v>
      </c>
      <c r="G223" s="200"/>
      <c r="H223" s="202" t="s">
        <v>19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192</v>
      </c>
      <c r="AU223" s="209" t="s">
        <v>189</v>
      </c>
      <c r="AV223" s="13" t="s">
        <v>81</v>
      </c>
      <c r="AW223" s="13" t="s">
        <v>35</v>
      </c>
      <c r="AX223" s="13" t="s">
        <v>74</v>
      </c>
      <c r="AY223" s="209" t="s">
        <v>179</v>
      </c>
    </row>
    <row r="224" spans="1:65" s="14" customFormat="1">
      <c r="B224" s="210"/>
      <c r="C224" s="211"/>
      <c r="D224" s="201" t="s">
        <v>192</v>
      </c>
      <c r="E224" s="212" t="s">
        <v>19</v>
      </c>
      <c r="F224" s="213" t="s">
        <v>1492</v>
      </c>
      <c r="G224" s="211"/>
      <c r="H224" s="214">
        <v>213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192</v>
      </c>
      <c r="AU224" s="220" t="s">
        <v>189</v>
      </c>
      <c r="AV224" s="14" t="s">
        <v>14</v>
      </c>
      <c r="AW224" s="14" t="s">
        <v>35</v>
      </c>
      <c r="AX224" s="14" t="s">
        <v>74</v>
      </c>
      <c r="AY224" s="220" t="s">
        <v>179</v>
      </c>
    </row>
    <row r="225" spans="1:65" s="14" customFormat="1">
      <c r="B225" s="210"/>
      <c r="C225" s="211"/>
      <c r="D225" s="201" t="s">
        <v>192</v>
      </c>
      <c r="E225" s="212" t="s">
        <v>19</v>
      </c>
      <c r="F225" s="213" t="s">
        <v>1493</v>
      </c>
      <c r="G225" s="211"/>
      <c r="H225" s="214">
        <v>-178.71799999999999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192</v>
      </c>
      <c r="AU225" s="220" t="s">
        <v>189</v>
      </c>
      <c r="AV225" s="14" t="s">
        <v>14</v>
      </c>
      <c r="AW225" s="14" t="s">
        <v>35</v>
      </c>
      <c r="AX225" s="14" t="s">
        <v>74</v>
      </c>
      <c r="AY225" s="220" t="s">
        <v>179</v>
      </c>
    </row>
    <row r="226" spans="1:65" s="15" customFormat="1">
      <c r="B226" s="221"/>
      <c r="C226" s="222"/>
      <c r="D226" s="201" t="s">
        <v>192</v>
      </c>
      <c r="E226" s="223" t="s">
        <v>19</v>
      </c>
      <c r="F226" s="224" t="s">
        <v>201</v>
      </c>
      <c r="G226" s="222"/>
      <c r="H226" s="225">
        <v>34.281999999999996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192</v>
      </c>
      <c r="AU226" s="231" t="s">
        <v>189</v>
      </c>
      <c r="AV226" s="15" t="s">
        <v>188</v>
      </c>
      <c r="AW226" s="15" t="s">
        <v>35</v>
      </c>
      <c r="AX226" s="15" t="s">
        <v>81</v>
      </c>
      <c r="AY226" s="231" t="s">
        <v>179</v>
      </c>
    </row>
    <row r="227" spans="1:65" s="2" customFormat="1" ht="24.2" customHeight="1">
      <c r="A227" s="37"/>
      <c r="B227" s="38"/>
      <c r="C227" s="181" t="s">
        <v>322</v>
      </c>
      <c r="D227" s="181" t="s">
        <v>183</v>
      </c>
      <c r="E227" s="182" t="s">
        <v>257</v>
      </c>
      <c r="F227" s="183" t="s">
        <v>258</v>
      </c>
      <c r="G227" s="184" t="s">
        <v>216</v>
      </c>
      <c r="H227" s="185">
        <v>700</v>
      </c>
      <c r="I227" s="186"/>
      <c r="J227" s="187">
        <f>ROUND(I227*H227,2)</f>
        <v>0</v>
      </c>
      <c r="K227" s="183" t="s">
        <v>187</v>
      </c>
      <c r="L227" s="42"/>
      <c r="M227" s="188" t="s">
        <v>19</v>
      </c>
      <c r="N227" s="189" t="s">
        <v>45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188</v>
      </c>
      <c r="AT227" s="192" t="s">
        <v>183</v>
      </c>
      <c r="AU227" s="192" t="s">
        <v>189</v>
      </c>
      <c r="AY227" s="20" t="s">
        <v>179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81</v>
      </c>
      <c r="BK227" s="193">
        <f>ROUND(I227*H227,2)</f>
        <v>0</v>
      </c>
      <c r="BL227" s="20" t="s">
        <v>188</v>
      </c>
      <c r="BM227" s="192" t="s">
        <v>229</v>
      </c>
    </row>
    <row r="228" spans="1:65" s="2" customFormat="1">
      <c r="A228" s="37"/>
      <c r="B228" s="38"/>
      <c r="C228" s="39"/>
      <c r="D228" s="194" t="s">
        <v>190</v>
      </c>
      <c r="E228" s="39"/>
      <c r="F228" s="195" t="s">
        <v>259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190</v>
      </c>
      <c r="AU228" s="20" t="s">
        <v>189</v>
      </c>
    </row>
    <row r="229" spans="1:65" s="13" customFormat="1">
      <c r="B229" s="199"/>
      <c r="C229" s="200"/>
      <c r="D229" s="201" t="s">
        <v>192</v>
      </c>
      <c r="E229" s="202" t="s">
        <v>19</v>
      </c>
      <c r="F229" s="203" t="s">
        <v>260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192</v>
      </c>
      <c r="AU229" s="209" t="s">
        <v>189</v>
      </c>
      <c r="AV229" s="13" t="s">
        <v>81</v>
      </c>
      <c r="AW229" s="13" t="s">
        <v>35</v>
      </c>
      <c r="AX229" s="13" t="s">
        <v>74</v>
      </c>
      <c r="AY229" s="209" t="s">
        <v>179</v>
      </c>
    </row>
    <row r="230" spans="1:65" s="14" customFormat="1">
      <c r="B230" s="210"/>
      <c r="C230" s="211"/>
      <c r="D230" s="201" t="s">
        <v>192</v>
      </c>
      <c r="E230" s="212" t="s">
        <v>19</v>
      </c>
      <c r="F230" s="213" t="s">
        <v>1494</v>
      </c>
      <c r="G230" s="211"/>
      <c r="H230" s="214">
        <v>326.5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192</v>
      </c>
      <c r="AU230" s="220" t="s">
        <v>189</v>
      </c>
      <c r="AV230" s="14" t="s">
        <v>14</v>
      </c>
      <c r="AW230" s="14" t="s">
        <v>35</v>
      </c>
      <c r="AX230" s="14" t="s">
        <v>74</v>
      </c>
      <c r="AY230" s="220" t="s">
        <v>179</v>
      </c>
    </row>
    <row r="231" spans="1:65" s="16" customFormat="1">
      <c r="B231" s="232"/>
      <c r="C231" s="233"/>
      <c r="D231" s="201" t="s">
        <v>192</v>
      </c>
      <c r="E231" s="234" t="s">
        <v>19</v>
      </c>
      <c r="F231" s="235" t="s">
        <v>262</v>
      </c>
      <c r="G231" s="233"/>
      <c r="H231" s="236">
        <v>326.5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192</v>
      </c>
      <c r="AU231" s="242" t="s">
        <v>189</v>
      </c>
      <c r="AV231" s="16" t="s">
        <v>189</v>
      </c>
      <c r="AW231" s="16" t="s">
        <v>35</v>
      </c>
      <c r="AX231" s="16" t="s">
        <v>74</v>
      </c>
      <c r="AY231" s="242" t="s">
        <v>179</v>
      </c>
    </row>
    <row r="232" spans="1:65" s="13" customFormat="1">
      <c r="B232" s="199"/>
      <c r="C232" s="200"/>
      <c r="D232" s="201" t="s">
        <v>192</v>
      </c>
      <c r="E232" s="202" t="s">
        <v>19</v>
      </c>
      <c r="F232" s="203" t="s">
        <v>263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192</v>
      </c>
      <c r="AU232" s="209" t="s">
        <v>189</v>
      </c>
      <c r="AV232" s="13" t="s">
        <v>81</v>
      </c>
      <c r="AW232" s="13" t="s">
        <v>35</v>
      </c>
      <c r="AX232" s="13" t="s">
        <v>74</v>
      </c>
      <c r="AY232" s="209" t="s">
        <v>179</v>
      </c>
    </row>
    <row r="233" spans="1:65" s="13" customFormat="1">
      <c r="B233" s="199"/>
      <c r="C233" s="200"/>
      <c r="D233" s="201" t="s">
        <v>192</v>
      </c>
      <c r="E233" s="202" t="s">
        <v>19</v>
      </c>
      <c r="F233" s="203" t="s">
        <v>264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192</v>
      </c>
      <c r="AU233" s="209" t="s">
        <v>189</v>
      </c>
      <c r="AV233" s="13" t="s">
        <v>81</v>
      </c>
      <c r="AW233" s="13" t="s">
        <v>35</v>
      </c>
      <c r="AX233" s="13" t="s">
        <v>74</v>
      </c>
      <c r="AY233" s="209" t="s">
        <v>179</v>
      </c>
    </row>
    <row r="234" spans="1:65" s="14" customFormat="1">
      <c r="B234" s="210"/>
      <c r="C234" s="211"/>
      <c r="D234" s="201" t="s">
        <v>192</v>
      </c>
      <c r="E234" s="212" t="s">
        <v>19</v>
      </c>
      <c r="F234" s="213" t="s">
        <v>1494</v>
      </c>
      <c r="G234" s="211"/>
      <c r="H234" s="214">
        <v>326.5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192</v>
      </c>
      <c r="AU234" s="220" t="s">
        <v>189</v>
      </c>
      <c r="AV234" s="14" t="s">
        <v>14</v>
      </c>
      <c r="AW234" s="14" t="s">
        <v>35</v>
      </c>
      <c r="AX234" s="14" t="s">
        <v>74</v>
      </c>
      <c r="AY234" s="220" t="s">
        <v>179</v>
      </c>
    </row>
    <row r="235" spans="1:65" s="13" customFormat="1">
      <c r="B235" s="199"/>
      <c r="C235" s="200"/>
      <c r="D235" s="201" t="s">
        <v>192</v>
      </c>
      <c r="E235" s="202" t="s">
        <v>19</v>
      </c>
      <c r="F235" s="203" t="s">
        <v>266</v>
      </c>
      <c r="G235" s="200"/>
      <c r="H235" s="202" t="s">
        <v>19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192</v>
      </c>
      <c r="AU235" s="209" t="s">
        <v>189</v>
      </c>
      <c r="AV235" s="13" t="s">
        <v>81</v>
      </c>
      <c r="AW235" s="13" t="s">
        <v>35</v>
      </c>
      <c r="AX235" s="13" t="s">
        <v>74</v>
      </c>
      <c r="AY235" s="209" t="s">
        <v>179</v>
      </c>
    </row>
    <row r="236" spans="1:65" s="14" customFormat="1">
      <c r="B236" s="210"/>
      <c r="C236" s="211"/>
      <c r="D236" s="201" t="s">
        <v>192</v>
      </c>
      <c r="E236" s="212" t="s">
        <v>19</v>
      </c>
      <c r="F236" s="213" t="s">
        <v>1495</v>
      </c>
      <c r="G236" s="211"/>
      <c r="H236" s="214">
        <v>47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192</v>
      </c>
      <c r="AU236" s="220" t="s">
        <v>189</v>
      </c>
      <c r="AV236" s="14" t="s">
        <v>14</v>
      </c>
      <c r="AW236" s="14" t="s">
        <v>35</v>
      </c>
      <c r="AX236" s="14" t="s">
        <v>74</v>
      </c>
      <c r="AY236" s="220" t="s">
        <v>179</v>
      </c>
    </row>
    <row r="237" spans="1:65" s="16" customFormat="1">
      <c r="B237" s="232"/>
      <c r="C237" s="233"/>
      <c r="D237" s="201" t="s">
        <v>192</v>
      </c>
      <c r="E237" s="234" t="s">
        <v>19</v>
      </c>
      <c r="F237" s="235" t="s">
        <v>262</v>
      </c>
      <c r="G237" s="233"/>
      <c r="H237" s="236">
        <v>373.5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192</v>
      </c>
      <c r="AU237" s="242" t="s">
        <v>189</v>
      </c>
      <c r="AV237" s="16" t="s">
        <v>189</v>
      </c>
      <c r="AW237" s="16" t="s">
        <v>35</v>
      </c>
      <c r="AX237" s="16" t="s">
        <v>74</v>
      </c>
      <c r="AY237" s="242" t="s">
        <v>179</v>
      </c>
    </row>
    <row r="238" spans="1:65" s="15" customFormat="1">
      <c r="B238" s="221"/>
      <c r="C238" s="222"/>
      <c r="D238" s="201" t="s">
        <v>192</v>
      </c>
      <c r="E238" s="223" t="s">
        <v>19</v>
      </c>
      <c r="F238" s="224" t="s">
        <v>201</v>
      </c>
      <c r="G238" s="222"/>
      <c r="H238" s="225">
        <v>700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192</v>
      </c>
      <c r="AU238" s="231" t="s">
        <v>189</v>
      </c>
      <c r="AV238" s="15" t="s">
        <v>188</v>
      </c>
      <c r="AW238" s="15" t="s">
        <v>35</v>
      </c>
      <c r="AX238" s="15" t="s">
        <v>81</v>
      </c>
      <c r="AY238" s="231" t="s">
        <v>179</v>
      </c>
    </row>
    <row r="239" spans="1:65" s="2" customFormat="1" ht="37.9" customHeight="1">
      <c r="A239" s="37"/>
      <c r="B239" s="38"/>
      <c r="C239" s="181" t="s">
        <v>276</v>
      </c>
      <c r="D239" s="181" t="s">
        <v>183</v>
      </c>
      <c r="E239" s="182" t="s">
        <v>1496</v>
      </c>
      <c r="F239" s="183" t="s">
        <v>1497</v>
      </c>
      <c r="G239" s="184" t="s">
        <v>216</v>
      </c>
      <c r="H239" s="185">
        <v>10.343999999999999</v>
      </c>
      <c r="I239" s="186"/>
      <c r="J239" s="187">
        <f>ROUND(I239*H239,2)</f>
        <v>0</v>
      </c>
      <c r="K239" s="183" t="s">
        <v>187</v>
      </c>
      <c r="L239" s="42"/>
      <c r="M239" s="188" t="s">
        <v>19</v>
      </c>
      <c r="N239" s="189" t="s">
        <v>45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188</v>
      </c>
      <c r="AT239" s="192" t="s">
        <v>183</v>
      </c>
      <c r="AU239" s="192" t="s">
        <v>189</v>
      </c>
      <c r="AY239" s="20" t="s">
        <v>179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81</v>
      </c>
      <c r="BK239" s="193">
        <f>ROUND(I239*H239,2)</f>
        <v>0</v>
      </c>
      <c r="BL239" s="20" t="s">
        <v>188</v>
      </c>
      <c r="BM239" s="192" t="s">
        <v>372</v>
      </c>
    </row>
    <row r="240" spans="1:65" s="2" customFormat="1">
      <c r="A240" s="37"/>
      <c r="B240" s="38"/>
      <c r="C240" s="39"/>
      <c r="D240" s="194" t="s">
        <v>190</v>
      </c>
      <c r="E240" s="39"/>
      <c r="F240" s="195" t="s">
        <v>1498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190</v>
      </c>
      <c r="AU240" s="20" t="s">
        <v>189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193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189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3" customFormat="1">
      <c r="B242" s="199"/>
      <c r="C242" s="200"/>
      <c r="D242" s="201" t="s">
        <v>192</v>
      </c>
      <c r="E242" s="202" t="s">
        <v>19</v>
      </c>
      <c r="F242" s="203" t="s">
        <v>1431</v>
      </c>
      <c r="G242" s="200"/>
      <c r="H242" s="202" t="s">
        <v>19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192</v>
      </c>
      <c r="AU242" s="209" t="s">
        <v>189</v>
      </c>
      <c r="AV242" s="13" t="s">
        <v>81</v>
      </c>
      <c r="AW242" s="13" t="s">
        <v>35</v>
      </c>
      <c r="AX242" s="13" t="s">
        <v>74</v>
      </c>
      <c r="AY242" s="209" t="s">
        <v>179</v>
      </c>
    </row>
    <row r="243" spans="1:65" s="13" customFormat="1">
      <c r="B243" s="199"/>
      <c r="C243" s="200"/>
      <c r="D243" s="201" t="s">
        <v>192</v>
      </c>
      <c r="E243" s="202" t="s">
        <v>19</v>
      </c>
      <c r="F243" s="203" t="s">
        <v>198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192</v>
      </c>
      <c r="AU243" s="209" t="s">
        <v>189</v>
      </c>
      <c r="AV243" s="13" t="s">
        <v>81</v>
      </c>
      <c r="AW243" s="13" t="s">
        <v>35</v>
      </c>
      <c r="AX243" s="13" t="s">
        <v>74</v>
      </c>
      <c r="AY243" s="209" t="s">
        <v>179</v>
      </c>
    </row>
    <row r="244" spans="1:65" s="14" customFormat="1">
      <c r="B244" s="210"/>
      <c r="C244" s="211"/>
      <c r="D244" s="201" t="s">
        <v>192</v>
      </c>
      <c r="E244" s="212" t="s">
        <v>19</v>
      </c>
      <c r="F244" s="213" t="s">
        <v>1499</v>
      </c>
      <c r="G244" s="211"/>
      <c r="H244" s="214">
        <v>7.1340000000000003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192</v>
      </c>
      <c r="AU244" s="220" t="s">
        <v>189</v>
      </c>
      <c r="AV244" s="14" t="s">
        <v>14</v>
      </c>
      <c r="AW244" s="14" t="s">
        <v>35</v>
      </c>
      <c r="AX244" s="14" t="s">
        <v>74</v>
      </c>
      <c r="AY244" s="220" t="s">
        <v>179</v>
      </c>
    </row>
    <row r="245" spans="1:65" s="14" customFormat="1">
      <c r="B245" s="210"/>
      <c r="C245" s="211"/>
      <c r="D245" s="201" t="s">
        <v>192</v>
      </c>
      <c r="E245" s="212" t="s">
        <v>19</v>
      </c>
      <c r="F245" s="213" t="s">
        <v>1500</v>
      </c>
      <c r="G245" s="211"/>
      <c r="H245" s="214">
        <v>0.81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192</v>
      </c>
      <c r="AU245" s="220" t="s">
        <v>189</v>
      </c>
      <c r="AV245" s="14" t="s">
        <v>14</v>
      </c>
      <c r="AW245" s="14" t="s">
        <v>35</v>
      </c>
      <c r="AX245" s="14" t="s">
        <v>74</v>
      </c>
      <c r="AY245" s="220" t="s">
        <v>179</v>
      </c>
    </row>
    <row r="246" spans="1:65" s="14" customFormat="1">
      <c r="B246" s="210"/>
      <c r="C246" s="211"/>
      <c r="D246" s="201" t="s">
        <v>192</v>
      </c>
      <c r="E246" s="212" t="s">
        <v>19</v>
      </c>
      <c r="F246" s="213" t="s">
        <v>1501</v>
      </c>
      <c r="G246" s="211"/>
      <c r="H246" s="214">
        <v>2.4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192</v>
      </c>
      <c r="AU246" s="220" t="s">
        <v>189</v>
      </c>
      <c r="AV246" s="14" t="s">
        <v>14</v>
      </c>
      <c r="AW246" s="14" t="s">
        <v>35</v>
      </c>
      <c r="AX246" s="14" t="s">
        <v>74</v>
      </c>
      <c r="AY246" s="220" t="s">
        <v>179</v>
      </c>
    </row>
    <row r="247" spans="1:65" s="15" customFormat="1">
      <c r="B247" s="221"/>
      <c r="C247" s="222"/>
      <c r="D247" s="201" t="s">
        <v>192</v>
      </c>
      <c r="E247" s="223" t="s">
        <v>19</v>
      </c>
      <c r="F247" s="224" t="s">
        <v>201</v>
      </c>
      <c r="G247" s="222"/>
      <c r="H247" s="225">
        <v>10.343999999999999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192</v>
      </c>
      <c r="AU247" s="231" t="s">
        <v>189</v>
      </c>
      <c r="AV247" s="15" t="s">
        <v>188</v>
      </c>
      <c r="AW247" s="15" t="s">
        <v>35</v>
      </c>
      <c r="AX247" s="15" t="s">
        <v>81</v>
      </c>
      <c r="AY247" s="231" t="s">
        <v>179</v>
      </c>
    </row>
    <row r="248" spans="1:65" s="2" customFormat="1" ht="16.5" customHeight="1">
      <c r="A248" s="37"/>
      <c r="B248" s="38"/>
      <c r="C248" s="243" t="s">
        <v>7</v>
      </c>
      <c r="D248" s="243" t="s">
        <v>289</v>
      </c>
      <c r="E248" s="244" t="s">
        <v>1502</v>
      </c>
      <c r="F248" s="245" t="s">
        <v>1503</v>
      </c>
      <c r="G248" s="246" t="s">
        <v>269</v>
      </c>
      <c r="H248" s="247">
        <v>20.687999999999999</v>
      </c>
      <c r="I248" s="248"/>
      <c r="J248" s="249">
        <f>ROUND(I248*H248,2)</f>
        <v>0</v>
      </c>
      <c r="K248" s="245" t="s">
        <v>187</v>
      </c>
      <c r="L248" s="250"/>
      <c r="M248" s="251" t="s">
        <v>19</v>
      </c>
      <c r="N248" s="252" t="s">
        <v>45</v>
      </c>
      <c r="O248" s="67"/>
      <c r="P248" s="190">
        <f>O248*H248</f>
        <v>0</v>
      </c>
      <c r="Q248" s="190">
        <v>1</v>
      </c>
      <c r="R248" s="190">
        <f>Q248*H248</f>
        <v>20.687999999999999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217</v>
      </c>
      <c r="AT248" s="192" t="s">
        <v>289</v>
      </c>
      <c r="AU248" s="192" t="s">
        <v>189</v>
      </c>
      <c r="AY248" s="20" t="s">
        <v>179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81</v>
      </c>
      <c r="BK248" s="193">
        <f>ROUND(I248*H248,2)</f>
        <v>0</v>
      </c>
      <c r="BL248" s="20" t="s">
        <v>188</v>
      </c>
      <c r="BM248" s="192" t="s">
        <v>384</v>
      </c>
    </row>
    <row r="249" spans="1:65" s="14" customFormat="1">
      <c r="B249" s="210"/>
      <c r="C249" s="211"/>
      <c r="D249" s="201" t="s">
        <v>192</v>
      </c>
      <c r="E249" s="212" t="s">
        <v>19</v>
      </c>
      <c r="F249" s="213" t="s">
        <v>1499</v>
      </c>
      <c r="G249" s="211"/>
      <c r="H249" s="214">
        <v>7.1340000000000003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192</v>
      </c>
      <c r="AU249" s="220" t="s">
        <v>189</v>
      </c>
      <c r="AV249" s="14" t="s">
        <v>14</v>
      </c>
      <c r="AW249" s="14" t="s">
        <v>35</v>
      </c>
      <c r="AX249" s="14" t="s">
        <v>74</v>
      </c>
      <c r="AY249" s="220" t="s">
        <v>179</v>
      </c>
    </row>
    <row r="250" spans="1:65" s="14" customFormat="1">
      <c r="B250" s="210"/>
      <c r="C250" s="211"/>
      <c r="D250" s="201" t="s">
        <v>192</v>
      </c>
      <c r="E250" s="212" t="s">
        <v>19</v>
      </c>
      <c r="F250" s="213" t="s">
        <v>1500</v>
      </c>
      <c r="G250" s="211"/>
      <c r="H250" s="214">
        <v>0.81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192</v>
      </c>
      <c r="AU250" s="220" t="s">
        <v>189</v>
      </c>
      <c r="AV250" s="14" t="s">
        <v>14</v>
      </c>
      <c r="AW250" s="14" t="s">
        <v>35</v>
      </c>
      <c r="AX250" s="14" t="s">
        <v>74</v>
      </c>
      <c r="AY250" s="220" t="s">
        <v>179</v>
      </c>
    </row>
    <row r="251" spans="1:65" s="14" customFormat="1">
      <c r="B251" s="210"/>
      <c r="C251" s="211"/>
      <c r="D251" s="201" t="s">
        <v>192</v>
      </c>
      <c r="E251" s="212" t="s">
        <v>19</v>
      </c>
      <c r="F251" s="213" t="s">
        <v>1501</v>
      </c>
      <c r="G251" s="211"/>
      <c r="H251" s="214">
        <v>2.4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192</v>
      </c>
      <c r="AU251" s="220" t="s">
        <v>189</v>
      </c>
      <c r="AV251" s="14" t="s">
        <v>14</v>
      </c>
      <c r="AW251" s="14" t="s">
        <v>35</v>
      </c>
      <c r="AX251" s="14" t="s">
        <v>74</v>
      </c>
      <c r="AY251" s="220" t="s">
        <v>179</v>
      </c>
    </row>
    <row r="252" spans="1:65" s="15" customFormat="1">
      <c r="B252" s="221"/>
      <c r="C252" s="222"/>
      <c r="D252" s="201" t="s">
        <v>192</v>
      </c>
      <c r="E252" s="223" t="s">
        <v>19</v>
      </c>
      <c r="F252" s="224" t="s">
        <v>201</v>
      </c>
      <c r="G252" s="222"/>
      <c r="H252" s="225">
        <v>10.343999999999999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192</v>
      </c>
      <c r="AU252" s="231" t="s">
        <v>189</v>
      </c>
      <c r="AV252" s="15" t="s">
        <v>188</v>
      </c>
      <c r="AW252" s="15" t="s">
        <v>35</v>
      </c>
      <c r="AX252" s="15" t="s">
        <v>74</v>
      </c>
      <c r="AY252" s="231" t="s">
        <v>179</v>
      </c>
    </row>
    <row r="253" spans="1:65" s="14" customFormat="1">
      <c r="B253" s="210"/>
      <c r="C253" s="211"/>
      <c r="D253" s="201" t="s">
        <v>192</v>
      </c>
      <c r="E253" s="212" t="s">
        <v>19</v>
      </c>
      <c r="F253" s="213" t="s">
        <v>1504</v>
      </c>
      <c r="G253" s="211"/>
      <c r="H253" s="214">
        <v>20.687999999999999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192</v>
      </c>
      <c r="AU253" s="220" t="s">
        <v>189</v>
      </c>
      <c r="AV253" s="14" t="s">
        <v>14</v>
      </c>
      <c r="AW253" s="14" t="s">
        <v>35</v>
      </c>
      <c r="AX253" s="14" t="s">
        <v>81</v>
      </c>
      <c r="AY253" s="220" t="s">
        <v>179</v>
      </c>
    </row>
    <row r="254" spans="1:65" s="12" customFormat="1" ht="20.85" customHeight="1">
      <c r="B254" s="165"/>
      <c r="C254" s="166"/>
      <c r="D254" s="167" t="s">
        <v>73</v>
      </c>
      <c r="E254" s="179" t="s">
        <v>270</v>
      </c>
      <c r="F254" s="179" t="s">
        <v>273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SUM(P255:P273)</f>
        <v>0</v>
      </c>
      <c r="Q254" s="173"/>
      <c r="R254" s="174">
        <f>SUM(R255:R273)</f>
        <v>4.7000000000000002E-3</v>
      </c>
      <c r="S254" s="173"/>
      <c r="T254" s="175">
        <f>SUM(T255:T273)</f>
        <v>0</v>
      </c>
      <c r="AR254" s="176" t="s">
        <v>81</v>
      </c>
      <c r="AT254" s="177" t="s">
        <v>73</v>
      </c>
      <c r="AU254" s="177" t="s">
        <v>14</v>
      </c>
      <c r="AY254" s="176" t="s">
        <v>179</v>
      </c>
      <c r="BK254" s="178">
        <f>SUM(BK255:BK273)</f>
        <v>0</v>
      </c>
    </row>
    <row r="255" spans="1:65" s="2" customFormat="1" ht="24.2" customHeight="1">
      <c r="A255" s="37"/>
      <c r="B255" s="38"/>
      <c r="C255" s="181" t="s">
        <v>281</v>
      </c>
      <c r="D255" s="181" t="s">
        <v>183</v>
      </c>
      <c r="E255" s="182" t="s">
        <v>1505</v>
      </c>
      <c r="F255" s="183" t="s">
        <v>1506</v>
      </c>
      <c r="G255" s="184" t="s">
        <v>186</v>
      </c>
      <c r="H255" s="185">
        <v>235</v>
      </c>
      <c r="I255" s="186"/>
      <c r="J255" s="187">
        <f>ROUND(I255*H255,2)</f>
        <v>0</v>
      </c>
      <c r="K255" s="183" t="s">
        <v>187</v>
      </c>
      <c r="L255" s="42"/>
      <c r="M255" s="188" t="s">
        <v>19</v>
      </c>
      <c r="N255" s="189" t="s">
        <v>45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188</v>
      </c>
      <c r="AT255" s="192" t="s">
        <v>183</v>
      </c>
      <c r="AU255" s="192" t="s">
        <v>189</v>
      </c>
      <c r="AY255" s="20" t="s">
        <v>179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81</v>
      </c>
      <c r="BK255" s="193">
        <f>ROUND(I255*H255,2)</f>
        <v>0</v>
      </c>
      <c r="BL255" s="20" t="s">
        <v>188</v>
      </c>
      <c r="BM255" s="192" t="s">
        <v>400</v>
      </c>
    </row>
    <row r="256" spans="1:65" s="2" customFormat="1">
      <c r="A256" s="37"/>
      <c r="B256" s="38"/>
      <c r="C256" s="39"/>
      <c r="D256" s="194" t="s">
        <v>190</v>
      </c>
      <c r="E256" s="39"/>
      <c r="F256" s="195" t="s">
        <v>1507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190</v>
      </c>
      <c r="AU256" s="20" t="s">
        <v>189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193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189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3" customFormat="1">
      <c r="B258" s="199"/>
      <c r="C258" s="200"/>
      <c r="D258" s="201" t="s">
        <v>192</v>
      </c>
      <c r="E258" s="202" t="s">
        <v>19</v>
      </c>
      <c r="F258" s="203" t="s">
        <v>1431</v>
      </c>
      <c r="G258" s="200"/>
      <c r="H258" s="202" t="s">
        <v>19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192</v>
      </c>
      <c r="AU258" s="209" t="s">
        <v>189</v>
      </c>
      <c r="AV258" s="13" t="s">
        <v>81</v>
      </c>
      <c r="AW258" s="13" t="s">
        <v>35</v>
      </c>
      <c r="AX258" s="13" t="s">
        <v>74</v>
      </c>
      <c r="AY258" s="209" t="s">
        <v>179</v>
      </c>
    </row>
    <row r="259" spans="1:65" s="13" customFormat="1">
      <c r="B259" s="199"/>
      <c r="C259" s="200"/>
      <c r="D259" s="201" t="s">
        <v>192</v>
      </c>
      <c r="E259" s="202" t="s">
        <v>19</v>
      </c>
      <c r="F259" s="203" t="s">
        <v>198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192</v>
      </c>
      <c r="AU259" s="209" t="s">
        <v>189</v>
      </c>
      <c r="AV259" s="13" t="s">
        <v>81</v>
      </c>
      <c r="AW259" s="13" t="s">
        <v>35</v>
      </c>
      <c r="AX259" s="13" t="s">
        <v>74</v>
      </c>
      <c r="AY259" s="209" t="s">
        <v>179</v>
      </c>
    </row>
    <row r="260" spans="1:65" s="13" customFormat="1">
      <c r="B260" s="199"/>
      <c r="C260" s="200"/>
      <c r="D260" s="201" t="s">
        <v>192</v>
      </c>
      <c r="E260" s="202" t="s">
        <v>19</v>
      </c>
      <c r="F260" s="203" t="s">
        <v>199</v>
      </c>
      <c r="G260" s="200"/>
      <c r="H260" s="202" t="s">
        <v>19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192</v>
      </c>
      <c r="AU260" s="209" t="s">
        <v>189</v>
      </c>
      <c r="AV260" s="13" t="s">
        <v>81</v>
      </c>
      <c r="AW260" s="13" t="s">
        <v>35</v>
      </c>
      <c r="AX260" s="13" t="s">
        <v>74</v>
      </c>
      <c r="AY260" s="209" t="s">
        <v>179</v>
      </c>
    </row>
    <row r="261" spans="1:65" s="14" customFormat="1">
      <c r="B261" s="210"/>
      <c r="C261" s="211"/>
      <c r="D261" s="201" t="s">
        <v>192</v>
      </c>
      <c r="E261" s="212" t="s">
        <v>19</v>
      </c>
      <c r="F261" s="213" t="s">
        <v>1508</v>
      </c>
      <c r="G261" s="211"/>
      <c r="H261" s="214">
        <v>235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192</v>
      </c>
      <c r="AU261" s="220" t="s">
        <v>189</v>
      </c>
      <c r="AV261" s="14" t="s">
        <v>14</v>
      </c>
      <c r="AW261" s="14" t="s">
        <v>35</v>
      </c>
      <c r="AX261" s="14" t="s">
        <v>74</v>
      </c>
      <c r="AY261" s="220" t="s">
        <v>179</v>
      </c>
    </row>
    <row r="262" spans="1:65" s="15" customFormat="1">
      <c r="B262" s="221"/>
      <c r="C262" s="222"/>
      <c r="D262" s="201" t="s">
        <v>192</v>
      </c>
      <c r="E262" s="223" t="s">
        <v>19</v>
      </c>
      <c r="F262" s="224" t="s">
        <v>201</v>
      </c>
      <c r="G262" s="222"/>
      <c r="H262" s="225">
        <v>235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192</v>
      </c>
      <c r="AU262" s="231" t="s">
        <v>189</v>
      </c>
      <c r="AV262" s="15" t="s">
        <v>188</v>
      </c>
      <c r="AW262" s="15" t="s">
        <v>35</v>
      </c>
      <c r="AX262" s="15" t="s">
        <v>81</v>
      </c>
      <c r="AY262" s="231" t="s">
        <v>179</v>
      </c>
    </row>
    <row r="263" spans="1:65" s="2" customFormat="1" ht="24.2" customHeight="1">
      <c r="A263" s="37"/>
      <c r="B263" s="38"/>
      <c r="C263" s="181" t="s">
        <v>343</v>
      </c>
      <c r="D263" s="181" t="s">
        <v>183</v>
      </c>
      <c r="E263" s="182" t="s">
        <v>795</v>
      </c>
      <c r="F263" s="183" t="s">
        <v>796</v>
      </c>
      <c r="G263" s="184" t="s">
        <v>186</v>
      </c>
      <c r="H263" s="185">
        <v>235</v>
      </c>
      <c r="I263" s="186"/>
      <c r="J263" s="187">
        <f>ROUND(I263*H263,2)</f>
        <v>0</v>
      </c>
      <c r="K263" s="183" t="s">
        <v>187</v>
      </c>
      <c r="L263" s="42"/>
      <c r="M263" s="188" t="s">
        <v>19</v>
      </c>
      <c r="N263" s="189" t="s">
        <v>45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188</v>
      </c>
      <c r="AT263" s="192" t="s">
        <v>183</v>
      </c>
      <c r="AU263" s="192" t="s">
        <v>189</v>
      </c>
      <c r="AY263" s="20" t="s">
        <v>179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81</v>
      </c>
      <c r="BK263" s="193">
        <f>ROUND(I263*H263,2)</f>
        <v>0</v>
      </c>
      <c r="BL263" s="20" t="s">
        <v>188</v>
      </c>
      <c r="BM263" s="192" t="s">
        <v>1509</v>
      </c>
    </row>
    <row r="264" spans="1:65" s="2" customFormat="1">
      <c r="A264" s="37"/>
      <c r="B264" s="38"/>
      <c r="C264" s="39"/>
      <c r="D264" s="194" t="s">
        <v>190</v>
      </c>
      <c r="E264" s="39"/>
      <c r="F264" s="195" t="s">
        <v>797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190</v>
      </c>
      <c r="AU264" s="20" t="s">
        <v>189</v>
      </c>
    </row>
    <row r="265" spans="1:65" s="13" customFormat="1">
      <c r="B265" s="199"/>
      <c r="C265" s="200"/>
      <c r="D265" s="201" t="s">
        <v>192</v>
      </c>
      <c r="E265" s="202" t="s">
        <v>19</v>
      </c>
      <c r="F265" s="203" t="s">
        <v>193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192</v>
      </c>
      <c r="AU265" s="209" t="s">
        <v>189</v>
      </c>
      <c r="AV265" s="13" t="s">
        <v>81</v>
      </c>
      <c r="AW265" s="13" t="s">
        <v>35</v>
      </c>
      <c r="AX265" s="13" t="s">
        <v>74</v>
      </c>
      <c r="AY265" s="209" t="s">
        <v>179</v>
      </c>
    </row>
    <row r="266" spans="1:65" s="13" customFormat="1">
      <c r="B266" s="199"/>
      <c r="C266" s="200"/>
      <c r="D266" s="201" t="s">
        <v>192</v>
      </c>
      <c r="E266" s="202" t="s">
        <v>19</v>
      </c>
      <c r="F266" s="203" t="s">
        <v>1431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192</v>
      </c>
      <c r="AU266" s="209" t="s">
        <v>189</v>
      </c>
      <c r="AV266" s="13" t="s">
        <v>81</v>
      </c>
      <c r="AW266" s="13" t="s">
        <v>35</v>
      </c>
      <c r="AX266" s="13" t="s">
        <v>74</v>
      </c>
      <c r="AY266" s="209" t="s">
        <v>179</v>
      </c>
    </row>
    <row r="267" spans="1:65" s="13" customFormat="1">
      <c r="B267" s="199"/>
      <c r="C267" s="200"/>
      <c r="D267" s="201" t="s">
        <v>192</v>
      </c>
      <c r="E267" s="202" t="s">
        <v>19</v>
      </c>
      <c r="F267" s="203" t="s">
        <v>198</v>
      </c>
      <c r="G267" s="200"/>
      <c r="H267" s="202" t="s">
        <v>19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192</v>
      </c>
      <c r="AU267" s="209" t="s">
        <v>189</v>
      </c>
      <c r="AV267" s="13" t="s">
        <v>81</v>
      </c>
      <c r="AW267" s="13" t="s">
        <v>35</v>
      </c>
      <c r="AX267" s="13" t="s">
        <v>74</v>
      </c>
      <c r="AY267" s="209" t="s">
        <v>179</v>
      </c>
    </row>
    <row r="268" spans="1:65" s="13" customFormat="1">
      <c r="B268" s="199"/>
      <c r="C268" s="200"/>
      <c r="D268" s="201" t="s">
        <v>192</v>
      </c>
      <c r="E268" s="202" t="s">
        <v>19</v>
      </c>
      <c r="F268" s="203" t="s">
        <v>199</v>
      </c>
      <c r="G268" s="200"/>
      <c r="H268" s="202" t="s">
        <v>19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192</v>
      </c>
      <c r="AU268" s="209" t="s">
        <v>189</v>
      </c>
      <c r="AV268" s="13" t="s">
        <v>81</v>
      </c>
      <c r="AW268" s="13" t="s">
        <v>35</v>
      </c>
      <c r="AX268" s="13" t="s">
        <v>74</v>
      </c>
      <c r="AY268" s="209" t="s">
        <v>179</v>
      </c>
    </row>
    <row r="269" spans="1:65" s="14" customFormat="1">
      <c r="B269" s="210"/>
      <c r="C269" s="211"/>
      <c r="D269" s="201" t="s">
        <v>192</v>
      </c>
      <c r="E269" s="212" t="s">
        <v>19</v>
      </c>
      <c r="F269" s="213" t="s">
        <v>1508</v>
      </c>
      <c r="G269" s="211"/>
      <c r="H269" s="214">
        <v>235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192</v>
      </c>
      <c r="AU269" s="220" t="s">
        <v>189</v>
      </c>
      <c r="AV269" s="14" t="s">
        <v>14</v>
      </c>
      <c r="AW269" s="14" t="s">
        <v>35</v>
      </c>
      <c r="AX269" s="14" t="s">
        <v>74</v>
      </c>
      <c r="AY269" s="220" t="s">
        <v>179</v>
      </c>
    </row>
    <row r="270" spans="1:65" s="15" customFormat="1">
      <c r="B270" s="221"/>
      <c r="C270" s="222"/>
      <c r="D270" s="201" t="s">
        <v>192</v>
      </c>
      <c r="E270" s="223" t="s">
        <v>19</v>
      </c>
      <c r="F270" s="224" t="s">
        <v>201</v>
      </c>
      <c r="G270" s="222"/>
      <c r="H270" s="225">
        <v>235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192</v>
      </c>
      <c r="AU270" s="231" t="s">
        <v>189</v>
      </c>
      <c r="AV270" s="15" t="s">
        <v>188</v>
      </c>
      <c r="AW270" s="15" t="s">
        <v>35</v>
      </c>
      <c r="AX270" s="15" t="s">
        <v>81</v>
      </c>
      <c r="AY270" s="231" t="s">
        <v>179</v>
      </c>
    </row>
    <row r="271" spans="1:65" s="2" customFormat="1" ht="16.5" customHeight="1">
      <c r="A271" s="37"/>
      <c r="B271" s="38"/>
      <c r="C271" s="243" t="s">
        <v>286</v>
      </c>
      <c r="D271" s="243" t="s">
        <v>289</v>
      </c>
      <c r="E271" s="244" t="s">
        <v>290</v>
      </c>
      <c r="F271" s="245" t="s">
        <v>291</v>
      </c>
      <c r="G271" s="246" t="s">
        <v>292</v>
      </c>
      <c r="H271" s="247">
        <v>4.7</v>
      </c>
      <c r="I271" s="248"/>
      <c r="J271" s="249">
        <f>ROUND(I271*H271,2)</f>
        <v>0</v>
      </c>
      <c r="K271" s="245" t="s">
        <v>187</v>
      </c>
      <c r="L271" s="250"/>
      <c r="M271" s="251" t="s">
        <v>19</v>
      </c>
      <c r="N271" s="252" t="s">
        <v>45</v>
      </c>
      <c r="O271" s="67"/>
      <c r="P271" s="190">
        <f>O271*H271</f>
        <v>0</v>
      </c>
      <c r="Q271" s="190">
        <v>1E-3</v>
      </c>
      <c r="R271" s="190">
        <f>Q271*H271</f>
        <v>4.7000000000000002E-3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217</v>
      </c>
      <c r="AT271" s="192" t="s">
        <v>289</v>
      </c>
      <c r="AU271" s="192" t="s">
        <v>189</v>
      </c>
      <c r="AY271" s="20" t="s">
        <v>179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81</v>
      </c>
      <c r="BK271" s="193">
        <f>ROUND(I271*H271,2)</f>
        <v>0</v>
      </c>
      <c r="BL271" s="20" t="s">
        <v>188</v>
      </c>
      <c r="BM271" s="192" t="s">
        <v>1510</v>
      </c>
    </row>
    <row r="272" spans="1:65" s="14" customFormat="1">
      <c r="B272" s="210"/>
      <c r="C272" s="211"/>
      <c r="D272" s="201" t="s">
        <v>192</v>
      </c>
      <c r="E272" s="212" t="s">
        <v>19</v>
      </c>
      <c r="F272" s="213" t="s">
        <v>1511</v>
      </c>
      <c r="G272" s="211"/>
      <c r="H272" s="214">
        <v>4.7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192</v>
      </c>
      <c r="AU272" s="220" t="s">
        <v>189</v>
      </c>
      <c r="AV272" s="14" t="s">
        <v>14</v>
      </c>
      <c r="AW272" s="14" t="s">
        <v>35</v>
      </c>
      <c r="AX272" s="14" t="s">
        <v>74</v>
      </c>
      <c r="AY272" s="220" t="s">
        <v>179</v>
      </c>
    </row>
    <row r="273" spans="1:65" s="15" customFormat="1">
      <c r="B273" s="221"/>
      <c r="C273" s="222"/>
      <c r="D273" s="201" t="s">
        <v>192</v>
      </c>
      <c r="E273" s="223" t="s">
        <v>19</v>
      </c>
      <c r="F273" s="224" t="s">
        <v>201</v>
      </c>
      <c r="G273" s="222"/>
      <c r="H273" s="225">
        <v>4.7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192</v>
      </c>
      <c r="AU273" s="231" t="s">
        <v>189</v>
      </c>
      <c r="AV273" s="15" t="s">
        <v>188</v>
      </c>
      <c r="AW273" s="15" t="s">
        <v>35</v>
      </c>
      <c r="AX273" s="15" t="s">
        <v>81</v>
      </c>
      <c r="AY273" s="231" t="s">
        <v>179</v>
      </c>
    </row>
    <row r="274" spans="1:65" s="12" customFormat="1" ht="22.9" customHeight="1">
      <c r="B274" s="165"/>
      <c r="C274" s="166"/>
      <c r="D274" s="167" t="s">
        <v>73</v>
      </c>
      <c r="E274" s="179" t="s">
        <v>14</v>
      </c>
      <c r="F274" s="179" t="s">
        <v>295</v>
      </c>
      <c r="G274" s="166"/>
      <c r="H274" s="166"/>
      <c r="I274" s="169"/>
      <c r="J274" s="180">
        <f>BK274</f>
        <v>0</v>
      </c>
      <c r="K274" s="166"/>
      <c r="L274" s="171"/>
      <c r="M274" s="172"/>
      <c r="N274" s="173"/>
      <c r="O274" s="173"/>
      <c r="P274" s="174">
        <f>P275+P303+P317</f>
        <v>0</v>
      </c>
      <c r="Q274" s="173"/>
      <c r="R274" s="174">
        <f>R275+R303+R317</f>
        <v>90.752020070000015</v>
      </c>
      <c r="S274" s="173"/>
      <c r="T274" s="175">
        <f>T275+T303+T317</f>
        <v>0</v>
      </c>
      <c r="AR274" s="176" t="s">
        <v>81</v>
      </c>
      <c r="AT274" s="177" t="s">
        <v>73</v>
      </c>
      <c r="AU274" s="177" t="s">
        <v>81</v>
      </c>
      <c r="AY274" s="176" t="s">
        <v>179</v>
      </c>
      <c r="BK274" s="178">
        <f>BK275+BK303+BK317</f>
        <v>0</v>
      </c>
    </row>
    <row r="275" spans="1:65" s="12" customFormat="1" ht="20.85" customHeight="1">
      <c r="B275" s="165"/>
      <c r="C275" s="166"/>
      <c r="D275" s="167" t="s">
        <v>73</v>
      </c>
      <c r="E275" s="179" t="s">
        <v>7</v>
      </c>
      <c r="F275" s="179" t="s">
        <v>804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SUM(P276:P302)</f>
        <v>0</v>
      </c>
      <c r="Q275" s="173"/>
      <c r="R275" s="174">
        <f>SUM(R276:R302)</f>
        <v>77.832230070000008</v>
      </c>
      <c r="S275" s="173"/>
      <c r="T275" s="175">
        <f>SUM(T276:T302)</f>
        <v>0</v>
      </c>
      <c r="AR275" s="176" t="s">
        <v>81</v>
      </c>
      <c r="AT275" s="177" t="s">
        <v>73</v>
      </c>
      <c r="AU275" s="177" t="s">
        <v>14</v>
      </c>
      <c r="AY275" s="176" t="s">
        <v>179</v>
      </c>
      <c r="BK275" s="178">
        <f>SUM(BK276:BK302)</f>
        <v>0</v>
      </c>
    </row>
    <row r="276" spans="1:65" s="2" customFormat="1" ht="24.2" customHeight="1">
      <c r="A276" s="37"/>
      <c r="B276" s="38"/>
      <c r="C276" s="181" t="s">
        <v>352</v>
      </c>
      <c r="D276" s="181" t="s">
        <v>183</v>
      </c>
      <c r="E276" s="182" t="s">
        <v>809</v>
      </c>
      <c r="F276" s="183" t="s">
        <v>810</v>
      </c>
      <c r="G276" s="184" t="s">
        <v>186</v>
      </c>
      <c r="H276" s="185">
        <v>41.265999999999998</v>
      </c>
      <c r="I276" s="186"/>
      <c r="J276" s="187">
        <f>ROUND(I276*H276,2)</f>
        <v>0</v>
      </c>
      <c r="K276" s="183" t="s">
        <v>187</v>
      </c>
      <c r="L276" s="42"/>
      <c r="M276" s="188" t="s">
        <v>19</v>
      </c>
      <c r="N276" s="189" t="s">
        <v>45</v>
      </c>
      <c r="O276" s="67"/>
      <c r="P276" s="190">
        <f>O276*H276</f>
        <v>0</v>
      </c>
      <c r="Q276" s="190">
        <v>1.7000000000000001E-4</v>
      </c>
      <c r="R276" s="190">
        <f>Q276*H276</f>
        <v>7.01522E-3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188</v>
      </c>
      <c r="AT276" s="192" t="s">
        <v>183</v>
      </c>
      <c r="AU276" s="192" t="s">
        <v>189</v>
      </c>
      <c r="AY276" s="20" t="s">
        <v>179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81</v>
      </c>
      <c r="BK276" s="193">
        <f>ROUND(I276*H276,2)</f>
        <v>0</v>
      </c>
      <c r="BL276" s="20" t="s">
        <v>188</v>
      </c>
      <c r="BM276" s="192" t="s">
        <v>300</v>
      </c>
    </row>
    <row r="277" spans="1:65" s="2" customFormat="1">
      <c r="A277" s="37"/>
      <c r="B277" s="38"/>
      <c r="C277" s="39"/>
      <c r="D277" s="194" t="s">
        <v>190</v>
      </c>
      <c r="E277" s="39"/>
      <c r="F277" s="195" t="s">
        <v>811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190</v>
      </c>
      <c r="AU277" s="20" t="s">
        <v>189</v>
      </c>
    </row>
    <row r="278" spans="1:65" s="13" customFormat="1">
      <c r="B278" s="199"/>
      <c r="C278" s="200"/>
      <c r="D278" s="201" t="s">
        <v>192</v>
      </c>
      <c r="E278" s="202" t="s">
        <v>19</v>
      </c>
      <c r="F278" s="203" t="s">
        <v>193</v>
      </c>
      <c r="G278" s="200"/>
      <c r="H278" s="202" t="s">
        <v>19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192</v>
      </c>
      <c r="AU278" s="209" t="s">
        <v>189</v>
      </c>
      <c r="AV278" s="13" t="s">
        <v>81</v>
      </c>
      <c r="AW278" s="13" t="s">
        <v>35</v>
      </c>
      <c r="AX278" s="13" t="s">
        <v>74</v>
      </c>
      <c r="AY278" s="209" t="s">
        <v>179</v>
      </c>
    </row>
    <row r="279" spans="1:65" s="13" customFormat="1">
      <c r="B279" s="199"/>
      <c r="C279" s="200"/>
      <c r="D279" s="201" t="s">
        <v>192</v>
      </c>
      <c r="E279" s="202" t="s">
        <v>19</v>
      </c>
      <c r="F279" s="203" t="s">
        <v>1431</v>
      </c>
      <c r="G279" s="200"/>
      <c r="H279" s="202" t="s">
        <v>19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192</v>
      </c>
      <c r="AU279" s="209" t="s">
        <v>189</v>
      </c>
      <c r="AV279" s="13" t="s">
        <v>81</v>
      </c>
      <c r="AW279" s="13" t="s">
        <v>35</v>
      </c>
      <c r="AX279" s="13" t="s">
        <v>74</v>
      </c>
      <c r="AY279" s="209" t="s">
        <v>179</v>
      </c>
    </row>
    <row r="280" spans="1:65" s="13" customFormat="1">
      <c r="B280" s="199"/>
      <c r="C280" s="200"/>
      <c r="D280" s="201" t="s">
        <v>192</v>
      </c>
      <c r="E280" s="202" t="s">
        <v>19</v>
      </c>
      <c r="F280" s="203" t="s">
        <v>198</v>
      </c>
      <c r="G280" s="200"/>
      <c r="H280" s="202" t="s">
        <v>19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192</v>
      </c>
      <c r="AU280" s="209" t="s">
        <v>189</v>
      </c>
      <c r="AV280" s="13" t="s">
        <v>81</v>
      </c>
      <c r="AW280" s="13" t="s">
        <v>35</v>
      </c>
      <c r="AX280" s="13" t="s">
        <v>74</v>
      </c>
      <c r="AY280" s="209" t="s">
        <v>179</v>
      </c>
    </row>
    <row r="281" spans="1:65" s="13" customFormat="1">
      <c r="B281" s="199"/>
      <c r="C281" s="200"/>
      <c r="D281" s="201" t="s">
        <v>192</v>
      </c>
      <c r="E281" s="202" t="s">
        <v>19</v>
      </c>
      <c r="F281" s="203" t="s">
        <v>199</v>
      </c>
      <c r="G281" s="200"/>
      <c r="H281" s="202" t="s">
        <v>19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192</v>
      </c>
      <c r="AU281" s="209" t="s">
        <v>189</v>
      </c>
      <c r="AV281" s="13" t="s">
        <v>81</v>
      </c>
      <c r="AW281" s="13" t="s">
        <v>35</v>
      </c>
      <c r="AX281" s="13" t="s">
        <v>74</v>
      </c>
      <c r="AY281" s="209" t="s">
        <v>179</v>
      </c>
    </row>
    <row r="282" spans="1:65" s="14" customFormat="1">
      <c r="B282" s="210"/>
      <c r="C282" s="211"/>
      <c r="D282" s="201" t="s">
        <v>192</v>
      </c>
      <c r="E282" s="212" t="s">
        <v>19</v>
      </c>
      <c r="F282" s="213" t="s">
        <v>1512</v>
      </c>
      <c r="G282" s="211"/>
      <c r="H282" s="214">
        <v>41.265999999999998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192</v>
      </c>
      <c r="AU282" s="220" t="s">
        <v>189</v>
      </c>
      <c r="AV282" s="14" t="s">
        <v>14</v>
      </c>
      <c r="AW282" s="14" t="s">
        <v>35</v>
      </c>
      <c r="AX282" s="14" t="s">
        <v>74</v>
      </c>
      <c r="AY282" s="220" t="s">
        <v>179</v>
      </c>
    </row>
    <row r="283" spans="1:65" s="15" customFormat="1">
      <c r="B283" s="221"/>
      <c r="C283" s="222"/>
      <c r="D283" s="201" t="s">
        <v>192</v>
      </c>
      <c r="E283" s="223" t="s">
        <v>19</v>
      </c>
      <c r="F283" s="224" t="s">
        <v>201</v>
      </c>
      <c r="G283" s="222"/>
      <c r="H283" s="225">
        <v>41.265999999999998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192</v>
      </c>
      <c r="AU283" s="231" t="s">
        <v>189</v>
      </c>
      <c r="AV283" s="15" t="s">
        <v>188</v>
      </c>
      <c r="AW283" s="15" t="s">
        <v>35</v>
      </c>
      <c r="AX283" s="15" t="s">
        <v>81</v>
      </c>
      <c r="AY283" s="231" t="s">
        <v>179</v>
      </c>
    </row>
    <row r="284" spans="1:65" s="2" customFormat="1" ht="16.5" customHeight="1">
      <c r="A284" s="37"/>
      <c r="B284" s="38"/>
      <c r="C284" s="243" t="s">
        <v>293</v>
      </c>
      <c r="D284" s="243" t="s">
        <v>289</v>
      </c>
      <c r="E284" s="244" t="s">
        <v>813</v>
      </c>
      <c r="F284" s="245" t="s">
        <v>814</v>
      </c>
      <c r="G284" s="246" t="s">
        <v>186</v>
      </c>
      <c r="H284" s="247">
        <v>48.88</v>
      </c>
      <c r="I284" s="248"/>
      <c r="J284" s="249">
        <f>ROUND(I284*H284,2)</f>
        <v>0</v>
      </c>
      <c r="K284" s="245" t="s">
        <v>187</v>
      </c>
      <c r="L284" s="250"/>
      <c r="M284" s="251" t="s">
        <v>19</v>
      </c>
      <c r="N284" s="252" t="s">
        <v>45</v>
      </c>
      <c r="O284" s="67"/>
      <c r="P284" s="190">
        <f>O284*H284</f>
        <v>0</v>
      </c>
      <c r="Q284" s="190">
        <v>2.9999999999999997E-4</v>
      </c>
      <c r="R284" s="190">
        <f>Q284*H284</f>
        <v>1.4664E-2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217</v>
      </c>
      <c r="AT284" s="192" t="s">
        <v>289</v>
      </c>
      <c r="AU284" s="192" t="s">
        <v>189</v>
      </c>
      <c r="AY284" s="20" t="s">
        <v>179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81</v>
      </c>
      <c r="BK284" s="193">
        <f>ROUND(I284*H284,2)</f>
        <v>0</v>
      </c>
      <c r="BL284" s="20" t="s">
        <v>188</v>
      </c>
      <c r="BM284" s="192" t="s">
        <v>309</v>
      </c>
    </row>
    <row r="285" spans="1:65" s="14" customFormat="1">
      <c r="B285" s="210"/>
      <c r="C285" s="211"/>
      <c r="D285" s="201" t="s">
        <v>192</v>
      </c>
      <c r="E285" s="212" t="s">
        <v>19</v>
      </c>
      <c r="F285" s="213" t="s">
        <v>1513</v>
      </c>
      <c r="G285" s="211"/>
      <c r="H285" s="214">
        <v>48.88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192</v>
      </c>
      <c r="AU285" s="220" t="s">
        <v>189</v>
      </c>
      <c r="AV285" s="14" t="s">
        <v>14</v>
      </c>
      <c r="AW285" s="14" t="s">
        <v>35</v>
      </c>
      <c r="AX285" s="14" t="s">
        <v>74</v>
      </c>
      <c r="AY285" s="220" t="s">
        <v>179</v>
      </c>
    </row>
    <row r="286" spans="1:65" s="15" customFormat="1">
      <c r="B286" s="221"/>
      <c r="C286" s="222"/>
      <c r="D286" s="201" t="s">
        <v>192</v>
      </c>
      <c r="E286" s="223" t="s">
        <v>19</v>
      </c>
      <c r="F286" s="224" t="s">
        <v>201</v>
      </c>
      <c r="G286" s="222"/>
      <c r="H286" s="225">
        <v>48.88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192</v>
      </c>
      <c r="AU286" s="231" t="s">
        <v>189</v>
      </c>
      <c r="AV286" s="15" t="s">
        <v>188</v>
      </c>
      <c r="AW286" s="15" t="s">
        <v>35</v>
      </c>
      <c r="AX286" s="15" t="s">
        <v>81</v>
      </c>
      <c r="AY286" s="231" t="s">
        <v>179</v>
      </c>
    </row>
    <row r="287" spans="1:65" s="2" customFormat="1" ht="16.5" customHeight="1">
      <c r="A287" s="37"/>
      <c r="B287" s="38"/>
      <c r="C287" s="181" t="s">
        <v>296</v>
      </c>
      <c r="D287" s="181" t="s">
        <v>183</v>
      </c>
      <c r="E287" s="182" t="s">
        <v>1514</v>
      </c>
      <c r="F287" s="183" t="s">
        <v>1515</v>
      </c>
      <c r="G287" s="184" t="s">
        <v>204</v>
      </c>
      <c r="H287" s="185">
        <v>103.16500000000001</v>
      </c>
      <c r="I287" s="186"/>
      <c r="J287" s="187">
        <f>ROUND(I287*H287,2)</f>
        <v>0</v>
      </c>
      <c r="K287" s="183" t="s">
        <v>187</v>
      </c>
      <c r="L287" s="42"/>
      <c r="M287" s="188" t="s">
        <v>19</v>
      </c>
      <c r="N287" s="189" t="s">
        <v>45</v>
      </c>
      <c r="O287" s="67"/>
      <c r="P287" s="190">
        <f>O287*H287</f>
        <v>0</v>
      </c>
      <c r="Q287" s="190">
        <v>4.8999999999999998E-4</v>
      </c>
      <c r="R287" s="190">
        <f>Q287*H287</f>
        <v>5.0550850000000001E-2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188</v>
      </c>
      <c r="AT287" s="192" t="s">
        <v>183</v>
      </c>
      <c r="AU287" s="192" t="s">
        <v>189</v>
      </c>
      <c r="AY287" s="20" t="s">
        <v>179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81</v>
      </c>
      <c r="BK287" s="193">
        <f>ROUND(I287*H287,2)</f>
        <v>0</v>
      </c>
      <c r="BL287" s="20" t="s">
        <v>188</v>
      </c>
      <c r="BM287" s="192" t="s">
        <v>313</v>
      </c>
    </row>
    <row r="288" spans="1:65" s="2" customFormat="1">
      <c r="A288" s="37"/>
      <c r="B288" s="38"/>
      <c r="C288" s="39"/>
      <c r="D288" s="194" t="s">
        <v>190</v>
      </c>
      <c r="E288" s="39"/>
      <c r="F288" s="195" t="s">
        <v>1516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190</v>
      </c>
      <c r="AU288" s="20" t="s">
        <v>189</v>
      </c>
    </row>
    <row r="289" spans="1:65" s="13" customFormat="1">
      <c r="B289" s="199"/>
      <c r="C289" s="200"/>
      <c r="D289" s="201" t="s">
        <v>192</v>
      </c>
      <c r="E289" s="202" t="s">
        <v>19</v>
      </c>
      <c r="F289" s="203" t="s">
        <v>193</v>
      </c>
      <c r="G289" s="200"/>
      <c r="H289" s="202" t="s">
        <v>19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192</v>
      </c>
      <c r="AU289" s="209" t="s">
        <v>189</v>
      </c>
      <c r="AV289" s="13" t="s">
        <v>81</v>
      </c>
      <c r="AW289" s="13" t="s">
        <v>35</v>
      </c>
      <c r="AX289" s="13" t="s">
        <v>74</v>
      </c>
      <c r="AY289" s="209" t="s">
        <v>179</v>
      </c>
    </row>
    <row r="290" spans="1:65" s="13" customFormat="1">
      <c r="B290" s="199"/>
      <c r="C290" s="200"/>
      <c r="D290" s="201" t="s">
        <v>192</v>
      </c>
      <c r="E290" s="202" t="s">
        <v>19</v>
      </c>
      <c r="F290" s="203" t="s">
        <v>1431</v>
      </c>
      <c r="G290" s="200"/>
      <c r="H290" s="202" t="s">
        <v>19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192</v>
      </c>
      <c r="AU290" s="209" t="s">
        <v>189</v>
      </c>
      <c r="AV290" s="13" t="s">
        <v>81</v>
      </c>
      <c r="AW290" s="13" t="s">
        <v>35</v>
      </c>
      <c r="AX290" s="13" t="s">
        <v>74</v>
      </c>
      <c r="AY290" s="209" t="s">
        <v>179</v>
      </c>
    </row>
    <row r="291" spans="1:65" s="13" customFormat="1">
      <c r="B291" s="199"/>
      <c r="C291" s="200"/>
      <c r="D291" s="201" t="s">
        <v>192</v>
      </c>
      <c r="E291" s="202" t="s">
        <v>19</v>
      </c>
      <c r="F291" s="203" t="s">
        <v>198</v>
      </c>
      <c r="G291" s="200"/>
      <c r="H291" s="202" t="s">
        <v>19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192</v>
      </c>
      <c r="AU291" s="209" t="s">
        <v>189</v>
      </c>
      <c r="AV291" s="13" t="s">
        <v>81</v>
      </c>
      <c r="AW291" s="13" t="s">
        <v>35</v>
      </c>
      <c r="AX291" s="13" t="s">
        <v>74</v>
      </c>
      <c r="AY291" s="209" t="s">
        <v>179</v>
      </c>
    </row>
    <row r="292" spans="1:65" s="13" customFormat="1">
      <c r="B292" s="199"/>
      <c r="C292" s="200"/>
      <c r="D292" s="201" t="s">
        <v>192</v>
      </c>
      <c r="E292" s="202" t="s">
        <v>19</v>
      </c>
      <c r="F292" s="203" t="s">
        <v>199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192</v>
      </c>
      <c r="AU292" s="209" t="s">
        <v>189</v>
      </c>
      <c r="AV292" s="13" t="s">
        <v>81</v>
      </c>
      <c r="AW292" s="13" t="s">
        <v>35</v>
      </c>
      <c r="AX292" s="13" t="s">
        <v>74</v>
      </c>
      <c r="AY292" s="209" t="s">
        <v>179</v>
      </c>
    </row>
    <row r="293" spans="1:65" s="14" customFormat="1">
      <c r="B293" s="210"/>
      <c r="C293" s="211"/>
      <c r="D293" s="201" t="s">
        <v>192</v>
      </c>
      <c r="E293" s="212" t="s">
        <v>19</v>
      </c>
      <c r="F293" s="213" t="s">
        <v>1517</v>
      </c>
      <c r="G293" s="211"/>
      <c r="H293" s="214">
        <v>103.16500000000001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192</v>
      </c>
      <c r="AU293" s="220" t="s">
        <v>189</v>
      </c>
      <c r="AV293" s="14" t="s">
        <v>14</v>
      </c>
      <c r="AW293" s="14" t="s">
        <v>35</v>
      </c>
      <c r="AX293" s="14" t="s">
        <v>74</v>
      </c>
      <c r="AY293" s="220" t="s">
        <v>179</v>
      </c>
    </row>
    <row r="294" spans="1:65" s="15" customFormat="1">
      <c r="B294" s="221"/>
      <c r="C294" s="222"/>
      <c r="D294" s="201" t="s">
        <v>192</v>
      </c>
      <c r="E294" s="223" t="s">
        <v>19</v>
      </c>
      <c r="F294" s="224" t="s">
        <v>201</v>
      </c>
      <c r="G294" s="222"/>
      <c r="H294" s="225">
        <v>103.16500000000001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192</v>
      </c>
      <c r="AU294" s="231" t="s">
        <v>189</v>
      </c>
      <c r="AV294" s="15" t="s">
        <v>188</v>
      </c>
      <c r="AW294" s="15" t="s">
        <v>35</v>
      </c>
      <c r="AX294" s="15" t="s">
        <v>81</v>
      </c>
      <c r="AY294" s="231" t="s">
        <v>179</v>
      </c>
    </row>
    <row r="295" spans="1:65" s="2" customFormat="1" ht="16.5" customHeight="1">
      <c r="A295" s="37"/>
      <c r="B295" s="38"/>
      <c r="C295" s="181" t="s">
        <v>372</v>
      </c>
      <c r="D295" s="181" t="s">
        <v>183</v>
      </c>
      <c r="E295" s="182" t="s">
        <v>1518</v>
      </c>
      <c r="F295" s="183" t="s">
        <v>1519</v>
      </c>
      <c r="G295" s="184" t="s">
        <v>216</v>
      </c>
      <c r="H295" s="185">
        <v>36</v>
      </c>
      <c r="I295" s="186"/>
      <c r="J295" s="187">
        <f>ROUND(I295*H295,2)</f>
        <v>0</v>
      </c>
      <c r="K295" s="183" t="s">
        <v>187</v>
      </c>
      <c r="L295" s="42"/>
      <c r="M295" s="188" t="s">
        <v>19</v>
      </c>
      <c r="N295" s="189" t="s">
        <v>45</v>
      </c>
      <c r="O295" s="67"/>
      <c r="P295" s="190">
        <f>O295*H295</f>
        <v>0</v>
      </c>
      <c r="Q295" s="190">
        <v>2.16</v>
      </c>
      <c r="R295" s="190">
        <f>Q295*H295</f>
        <v>77.760000000000005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188</v>
      </c>
      <c r="AT295" s="192" t="s">
        <v>183</v>
      </c>
      <c r="AU295" s="192" t="s">
        <v>189</v>
      </c>
      <c r="AY295" s="20" t="s">
        <v>179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81</v>
      </c>
      <c r="BK295" s="193">
        <f>ROUND(I295*H295,2)</f>
        <v>0</v>
      </c>
      <c r="BL295" s="20" t="s">
        <v>188</v>
      </c>
      <c r="BM295" s="192" t="s">
        <v>423</v>
      </c>
    </row>
    <row r="296" spans="1:65" s="2" customFormat="1">
      <c r="A296" s="37"/>
      <c r="B296" s="38"/>
      <c r="C296" s="39"/>
      <c r="D296" s="194" t="s">
        <v>190</v>
      </c>
      <c r="E296" s="39"/>
      <c r="F296" s="195" t="s">
        <v>1520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190</v>
      </c>
      <c r="AU296" s="20" t="s">
        <v>189</v>
      </c>
    </row>
    <row r="297" spans="1:65" s="13" customFormat="1">
      <c r="B297" s="199"/>
      <c r="C297" s="200"/>
      <c r="D297" s="201" t="s">
        <v>192</v>
      </c>
      <c r="E297" s="202" t="s">
        <v>19</v>
      </c>
      <c r="F297" s="203" t="s">
        <v>193</v>
      </c>
      <c r="G297" s="200"/>
      <c r="H297" s="202" t="s">
        <v>19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192</v>
      </c>
      <c r="AU297" s="209" t="s">
        <v>189</v>
      </c>
      <c r="AV297" s="13" t="s">
        <v>81</v>
      </c>
      <c r="AW297" s="13" t="s">
        <v>35</v>
      </c>
      <c r="AX297" s="13" t="s">
        <v>74</v>
      </c>
      <c r="AY297" s="209" t="s">
        <v>179</v>
      </c>
    </row>
    <row r="298" spans="1:65" s="13" customFormat="1">
      <c r="B298" s="199"/>
      <c r="C298" s="200"/>
      <c r="D298" s="201" t="s">
        <v>192</v>
      </c>
      <c r="E298" s="202" t="s">
        <v>19</v>
      </c>
      <c r="F298" s="203" t="s">
        <v>1431</v>
      </c>
      <c r="G298" s="200"/>
      <c r="H298" s="202" t="s">
        <v>19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192</v>
      </c>
      <c r="AU298" s="209" t="s">
        <v>189</v>
      </c>
      <c r="AV298" s="13" t="s">
        <v>81</v>
      </c>
      <c r="AW298" s="13" t="s">
        <v>35</v>
      </c>
      <c r="AX298" s="13" t="s">
        <v>74</v>
      </c>
      <c r="AY298" s="209" t="s">
        <v>179</v>
      </c>
    </row>
    <row r="299" spans="1:65" s="13" customFormat="1">
      <c r="B299" s="199"/>
      <c r="C299" s="200"/>
      <c r="D299" s="201" t="s">
        <v>192</v>
      </c>
      <c r="E299" s="202" t="s">
        <v>19</v>
      </c>
      <c r="F299" s="203" t="s">
        <v>198</v>
      </c>
      <c r="G299" s="200"/>
      <c r="H299" s="202" t="s">
        <v>19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192</v>
      </c>
      <c r="AU299" s="209" t="s">
        <v>189</v>
      </c>
      <c r="AV299" s="13" t="s">
        <v>81</v>
      </c>
      <c r="AW299" s="13" t="s">
        <v>35</v>
      </c>
      <c r="AX299" s="13" t="s">
        <v>74</v>
      </c>
      <c r="AY299" s="209" t="s">
        <v>179</v>
      </c>
    </row>
    <row r="300" spans="1:65" s="13" customFormat="1">
      <c r="B300" s="199"/>
      <c r="C300" s="200"/>
      <c r="D300" s="201" t="s">
        <v>192</v>
      </c>
      <c r="E300" s="202" t="s">
        <v>19</v>
      </c>
      <c r="F300" s="203" t="s">
        <v>199</v>
      </c>
      <c r="G300" s="200"/>
      <c r="H300" s="202" t="s">
        <v>19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192</v>
      </c>
      <c r="AU300" s="209" t="s">
        <v>189</v>
      </c>
      <c r="AV300" s="13" t="s">
        <v>81</v>
      </c>
      <c r="AW300" s="13" t="s">
        <v>35</v>
      </c>
      <c r="AX300" s="13" t="s">
        <v>74</v>
      </c>
      <c r="AY300" s="209" t="s">
        <v>179</v>
      </c>
    </row>
    <row r="301" spans="1:65" s="14" customFormat="1">
      <c r="B301" s="210"/>
      <c r="C301" s="211"/>
      <c r="D301" s="201" t="s">
        <v>192</v>
      </c>
      <c r="E301" s="212" t="s">
        <v>19</v>
      </c>
      <c r="F301" s="213" t="s">
        <v>1521</v>
      </c>
      <c r="G301" s="211"/>
      <c r="H301" s="214">
        <v>36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192</v>
      </c>
      <c r="AU301" s="220" t="s">
        <v>189</v>
      </c>
      <c r="AV301" s="14" t="s">
        <v>14</v>
      </c>
      <c r="AW301" s="14" t="s">
        <v>35</v>
      </c>
      <c r="AX301" s="14" t="s">
        <v>74</v>
      </c>
      <c r="AY301" s="220" t="s">
        <v>179</v>
      </c>
    </row>
    <row r="302" spans="1:65" s="15" customFormat="1">
      <c r="B302" s="221"/>
      <c r="C302" s="222"/>
      <c r="D302" s="201" t="s">
        <v>192</v>
      </c>
      <c r="E302" s="223" t="s">
        <v>19</v>
      </c>
      <c r="F302" s="224" t="s">
        <v>201</v>
      </c>
      <c r="G302" s="222"/>
      <c r="H302" s="225">
        <v>36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192</v>
      </c>
      <c r="AU302" s="231" t="s">
        <v>189</v>
      </c>
      <c r="AV302" s="15" t="s">
        <v>188</v>
      </c>
      <c r="AW302" s="15" t="s">
        <v>35</v>
      </c>
      <c r="AX302" s="15" t="s">
        <v>81</v>
      </c>
      <c r="AY302" s="231" t="s">
        <v>179</v>
      </c>
    </row>
    <row r="303" spans="1:65" s="12" customFormat="1" ht="20.85" customHeight="1">
      <c r="B303" s="165"/>
      <c r="C303" s="166"/>
      <c r="D303" s="167" t="s">
        <v>73</v>
      </c>
      <c r="E303" s="179" t="s">
        <v>281</v>
      </c>
      <c r="F303" s="179" t="s">
        <v>1522</v>
      </c>
      <c r="G303" s="166"/>
      <c r="H303" s="166"/>
      <c r="I303" s="169"/>
      <c r="J303" s="180">
        <f>BK303</f>
        <v>0</v>
      </c>
      <c r="K303" s="166"/>
      <c r="L303" s="171"/>
      <c r="M303" s="172"/>
      <c r="N303" s="173"/>
      <c r="O303" s="173"/>
      <c r="P303" s="174">
        <f>SUM(P304:P316)</f>
        <v>0</v>
      </c>
      <c r="Q303" s="173"/>
      <c r="R303" s="174">
        <f>SUM(R304:R316)</f>
        <v>2.6460000000000001E-2</v>
      </c>
      <c r="S303" s="173"/>
      <c r="T303" s="175">
        <f>SUM(T304:T316)</f>
        <v>0</v>
      </c>
      <c r="AR303" s="176" t="s">
        <v>81</v>
      </c>
      <c r="AT303" s="177" t="s">
        <v>73</v>
      </c>
      <c r="AU303" s="177" t="s">
        <v>14</v>
      </c>
      <c r="AY303" s="176" t="s">
        <v>179</v>
      </c>
      <c r="BK303" s="178">
        <f>SUM(BK304:BK316)</f>
        <v>0</v>
      </c>
    </row>
    <row r="304" spans="1:65" s="2" customFormat="1" ht="21.75" customHeight="1">
      <c r="A304" s="37"/>
      <c r="B304" s="38"/>
      <c r="C304" s="181" t="s">
        <v>378</v>
      </c>
      <c r="D304" s="181" t="s">
        <v>183</v>
      </c>
      <c r="E304" s="182" t="s">
        <v>1112</v>
      </c>
      <c r="F304" s="183" t="s">
        <v>1113</v>
      </c>
      <c r="G304" s="184" t="s">
        <v>204</v>
      </c>
      <c r="H304" s="185">
        <v>56</v>
      </c>
      <c r="I304" s="186"/>
      <c r="J304" s="187">
        <f>ROUND(I304*H304,2)</f>
        <v>0</v>
      </c>
      <c r="K304" s="183" t="s">
        <v>187</v>
      </c>
      <c r="L304" s="42"/>
      <c r="M304" s="188" t="s">
        <v>19</v>
      </c>
      <c r="N304" s="189" t="s">
        <v>45</v>
      </c>
      <c r="O304" s="67"/>
      <c r="P304" s="190">
        <f>O304*H304</f>
        <v>0</v>
      </c>
      <c r="Q304" s="190">
        <v>4.4000000000000002E-4</v>
      </c>
      <c r="R304" s="190">
        <f>Q304*H304</f>
        <v>2.4640000000000002E-2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188</v>
      </c>
      <c r="AT304" s="192" t="s">
        <v>183</v>
      </c>
      <c r="AU304" s="192" t="s">
        <v>189</v>
      </c>
      <c r="AY304" s="20" t="s">
        <v>179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81</v>
      </c>
      <c r="BK304" s="193">
        <f>ROUND(I304*H304,2)</f>
        <v>0</v>
      </c>
      <c r="BL304" s="20" t="s">
        <v>188</v>
      </c>
      <c r="BM304" s="192" t="s">
        <v>319</v>
      </c>
    </row>
    <row r="305" spans="1:65" s="2" customFormat="1">
      <c r="A305" s="37"/>
      <c r="B305" s="38"/>
      <c r="C305" s="39"/>
      <c r="D305" s="194" t="s">
        <v>190</v>
      </c>
      <c r="E305" s="39"/>
      <c r="F305" s="195" t="s">
        <v>1114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190</v>
      </c>
      <c r="AU305" s="20" t="s">
        <v>189</v>
      </c>
    </row>
    <row r="306" spans="1:65" s="13" customFormat="1">
      <c r="B306" s="199"/>
      <c r="C306" s="200"/>
      <c r="D306" s="201" t="s">
        <v>192</v>
      </c>
      <c r="E306" s="202" t="s">
        <v>19</v>
      </c>
      <c r="F306" s="203" t="s">
        <v>193</v>
      </c>
      <c r="G306" s="200"/>
      <c r="H306" s="202" t="s">
        <v>19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192</v>
      </c>
      <c r="AU306" s="209" t="s">
        <v>189</v>
      </c>
      <c r="AV306" s="13" t="s">
        <v>81</v>
      </c>
      <c r="AW306" s="13" t="s">
        <v>35</v>
      </c>
      <c r="AX306" s="13" t="s">
        <v>74</v>
      </c>
      <c r="AY306" s="209" t="s">
        <v>179</v>
      </c>
    </row>
    <row r="307" spans="1:65" s="13" customFormat="1">
      <c r="B307" s="199"/>
      <c r="C307" s="200"/>
      <c r="D307" s="201" t="s">
        <v>192</v>
      </c>
      <c r="E307" s="202" t="s">
        <v>19</v>
      </c>
      <c r="F307" s="203" t="s">
        <v>1431</v>
      </c>
      <c r="G307" s="200"/>
      <c r="H307" s="202" t="s">
        <v>19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192</v>
      </c>
      <c r="AU307" s="209" t="s">
        <v>189</v>
      </c>
      <c r="AV307" s="13" t="s">
        <v>81</v>
      </c>
      <c r="AW307" s="13" t="s">
        <v>35</v>
      </c>
      <c r="AX307" s="13" t="s">
        <v>74</v>
      </c>
      <c r="AY307" s="209" t="s">
        <v>179</v>
      </c>
    </row>
    <row r="308" spans="1:65" s="13" customFormat="1">
      <c r="B308" s="199"/>
      <c r="C308" s="200"/>
      <c r="D308" s="201" t="s">
        <v>192</v>
      </c>
      <c r="E308" s="202" t="s">
        <v>19</v>
      </c>
      <c r="F308" s="203" t="s">
        <v>198</v>
      </c>
      <c r="G308" s="200"/>
      <c r="H308" s="202" t="s">
        <v>19</v>
      </c>
      <c r="I308" s="204"/>
      <c r="J308" s="200"/>
      <c r="K308" s="200"/>
      <c r="L308" s="205"/>
      <c r="M308" s="206"/>
      <c r="N308" s="207"/>
      <c r="O308" s="207"/>
      <c r="P308" s="207"/>
      <c r="Q308" s="207"/>
      <c r="R308" s="207"/>
      <c r="S308" s="207"/>
      <c r="T308" s="208"/>
      <c r="AT308" s="209" t="s">
        <v>192</v>
      </c>
      <c r="AU308" s="209" t="s">
        <v>189</v>
      </c>
      <c r="AV308" s="13" t="s">
        <v>81</v>
      </c>
      <c r="AW308" s="13" t="s">
        <v>35</v>
      </c>
      <c r="AX308" s="13" t="s">
        <v>74</v>
      </c>
      <c r="AY308" s="209" t="s">
        <v>179</v>
      </c>
    </row>
    <row r="309" spans="1:65" s="13" customFormat="1">
      <c r="B309" s="199"/>
      <c r="C309" s="200"/>
      <c r="D309" s="201" t="s">
        <v>192</v>
      </c>
      <c r="E309" s="202" t="s">
        <v>19</v>
      </c>
      <c r="F309" s="203" t="s">
        <v>1523</v>
      </c>
      <c r="G309" s="200"/>
      <c r="H309" s="202" t="s">
        <v>19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192</v>
      </c>
      <c r="AU309" s="209" t="s">
        <v>189</v>
      </c>
      <c r="AV309" s="13" t="s">
        <v>81</v>
      </c>
      <c r="AW309" s="13" t="s">
        <v>35</v>
      </c>
      <c r="AX309" s="13" t="s">
        <v>74</v>
      </c>
      <c r="AY309" s="209" t="s">
        <v>179</v>
      </c>
    </row>
    <row r="310" spans="1:65" s="14" customFormat="1">
      <c r="B310" s="210"/>
      <c r="C310" s="211"/>
      <c r="D310" s="201" t="s">
        <v>192</v>
      </c>
      <c r="E310" s="212" t="s">
        <v>19</v>
      </c>
      <c r="F310" s="213" t="s">
        <v>1524</v>
      </c>
      <c r="G310" s="211"/>
      <c r="H310" s="214">
        <v>56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192</v>
      </c>
      <c r="AU310" s="220" t="s">
        <v>189</v>
      </c>
      <c r="AV310" s="14" t="s">
        <v>14</v>
      </c>
      <c r="AW310" s="14" t="s">
        <v>35</v>
      </c>
      <c r="AX310" s="14" t="s">
        <v>74</v>
      </c>
      <c r="AY310" s="220" t="s">
        <v>179</v>
      </c>
    </row>
    <row r="311" spans="1:65" s="15" customFormat="1">
      <c r="B311" s="221"/>
      <c r="C311" s="222"/>
      <c r="D311" s="201" t="s">
        <v>192</v>
      </c>
      <c r="E311" s="223" t="s">
        <v>19</v>
      </c>
      <c r="F311" s="224" t="s">
        <v>201</v>
      </c>
      <c r="G311" s="222"/>
      <c r="H311" s="225">
        <v>56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192</v>
      </c>
      <c r="AU311" s="231" t="s">
        <v>189</v>
      </c>
      <c r="AV311" s="15" t="s">
        <v>188</v>
      </c>
      <c r="AW311" s="15" t="s">
        <v>35</v>
      </c>
      <c r="AX311" s="15" t="s">
        <v>81</v>
      </c>
      <c r="AY311" s="231" t="s">
        <v>179</v>
      </c>
    </row>
    <row r="312" spans="1:65" s="2" customFormat="1" ht="21.75" customHeight="1">
      <c r="A312" s="37"/>
      <c r="B312" s="38"/>
      <c r="C312" s="181" t="s">
        <v>384</v>
      </c>
      <c r="D312" s="181" t="s">
        <v>183</v>
      </c>
      <c r="E312" s="182" t="s">
        <v>1525</v>
      </c>
      <c r="F312" s="183" t="s">
        <v>1526</v>
      </c>
      <c r="G312" s="184" t="s">
        <v>204</v>
      </c>
      <c r="H312" s="185">
        <v>14</v>
      </c>
      <c r="I312" s="186"/>
      <c r="J312" s="187">
        <f>ROUND(I312*H312,2)</f>
        <v>0</v>
      </c>
      <c r="K312" s="183" t="s">
        <v>187</v>
      </c>
      <c r="L312" s="42"/>
      <c r="M312" s="188" t="s">
        <v>19</v>
      </c>
      <c r="N312" s="189" t="s">
        <v>45</v>
      </c>
      <c r="O312" s="67"/>
      <c r="P312" s="190">
        <f>O312*H312</f>
        <v>0</v>
      </c>
      <c r="Q312" s="190">
        <v>1.2999999999999999E-4</v>
      </c>
      <c r="R312" s="190">
        <f>Q312*H312</f>
        <v>1.8199999999999998E-3</v>
      </c>
      <c r="S312" s="190">
        <v>0</v>
      </c>
      <c r="T312" s="19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2" t="s">
        <v>188</v>
      </c>
      <c r="AT312" s="192" t="s">
        <v>183</v>
      </c>
      <c r="AU312" s="192" t="s">
        <v>189</v>
      </c>
      <c r="AY312" s="20" t="s">
        <v>179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20" t="s">
        <v>81</v>
      </c>
      <c r="BK312" s="193">
        <f>ROUND(I312*H312,2)</f>
        <v>0</v>
      </c>
      <c r="BL312" s="20" t="s">
        <v>188</v>
      </c>
      <c r="BM312" s="192" t="s">
        <v>346</v>
      </c>
    </row>
    <row r="313" spans="1:65" s="2" customFormat="1">
      <c r="A313" s="37"/>
      <c r="B313" s="38"/>
      <c r="C313" s="39"/>
      <c r="D313" s="194" t="s">
        <v>190</v>
      </c>
      <c r="E313" s="39"/>
      <c r="F313" s="195" t="s">
        <v>1527</v>
      </c>
      <c r="G313" s="39"/>
      <c r="H313" s="39"/>
      <c r="I313" s="196"/>
      <c r="J313" s="39"/>
      <c r="K313" s="39"/>
      <c r="L313" s="42"/>
      <c r="M313" s="197"/>
      <c r="N313" s="19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190</v>
      </c>
      <c r="AU313" s="20" t="s">
        <v>189</v>
      </c>
    </row>
    <row r="314" spans="1:65" s="13" customFormat="1">
      <c r="B314" s="199"/>
      <c r="C314" s="200"/>
      <c r="D314" s="201" t="s">
        <v>192</v>
      </c>
      <c r="E314" s="202" t="s">
        <v>19</v>
      </c>
      <c r="F314" s="203" t="s">
        <v>1528</v>
      </c>
      <c r="G314" s="200"/>
      <c r="H314" s="202" t="s">
        <v>19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192</v>
      </c>
      <c r="AU314" s="209" t="s">
        <v>189</v>
      </c>
      <c r="AV314" s="13" t="s">
        <v>81</v>
      </c>
      <c r="AW314" s="13" t="s">
        <v>35</v>
      </c>
      <c r="AX314" s="13" t="s">
        <v>74</v>
      </c>
      <c r="AY314" s="209" t="s">
        <v>179</v>
      </c>
    </row>
    <row r="315" spans="1:65" s="14" customFormat="1">
      <c r="B315" s="210"/>
      <c r="C315" s="211"/>
      <c r="D315" s="201" t="s">
        <v>192</v>
      </c>
      <c r="E315" s="212" t="s">
        <v>19</v>
      </c>
      <c r="F315" s="213" t="s">
        <v>1529</v>
      </c>
      <c r="G315" s="211"/>
      <c r="H315" s="214">
        <v>14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192</v>
      </c>
      <c r="AU315" s="220" t="s">
        <v>189</v>
      </c>
      <c r="AV315" s="14" t="s">
        <v>14</v>
      </c>
      <c r="AW315" s="14" t="s">
        <v>35</v>
      </c>
      <c r="AX315" s="14" t="s">
        <v>74</v>
      </c>
      <c r="AY315" s="220" t="s">
        <v>179</v>
      </c>
    </row>
    <row r="316" spans="1:65" s="15" customFormat="1">
      <c r="B316" s="221"/>
      <c r="C316" s="222"/>
      <c r="D316" s="201" t="s">
        <v>192</v>
      </c>
      <c r="E316" s="223" t="s">
        <v>19</v>
      </c>
      <c r="F316" s="224" t="s">
        <v>201</v>
      </c>
      <c r="G316" s="222"/>
      <c r="H316" s="225">
        <v>14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192</v>
      </c>
      <c r="AU316" s="231" t="s">
        <v>189</v>
      </c>
      <c r="AV316" s="15" t="s">
        <v>188</v>
      </c>
      <c r="AW316" s="15" t="s">
        <v>35</v>
      </c>
      <c r="AX316" s="15" t="s">
        <v>81</v>
      </c>
      <c r="AY316" s="231" t="s">
        <v>179</v>
      </c>
    </row>
    <row r="317" spans="1:65" s="12" customFormat="1" ht="20.85" customHeight="1">
      <c r="B317" s="165"/>
      <c r="C317" s="166"/>
      <c r="D317" s="167" t="s">
        <v>73</v>
      </c>
      <c r="E317" s="179" t="s">
        <v>372</v>
      </c>
      <c r="F317" s="179" t="s">
        <v>1131</v>
      </c>
      <c r="G317" s="166"/>
      <c r="H317" s="166"/>
      <c r="I317" s="169"/>
      <c r="J317" s="180">
        <f>BK317</f>
        <v>0</v>
      </c>
      <c r="K317" s="166"/>
      <c r="L317" s="171"/>
      <c r="M317" s="172"/>
      <c r="N317" s="173"/>
      <c r="O317" s="173"/>
      <c r="P317" s="174">
        <f>SUM(P318:P344)</f>
        <v>0</v>
      </c>
      <c r="Q317" s="173"/>
      <c r="R317" s="174">
        <f>SUM(R318:R344)</f>
        <v>12.893329999999999</v>
      </c>
      <c r="S317" s="173"/>
      <c r="T317" s="175">
        <f>SUM(T318:T344)</f>
        <v>0</v>
      </c>
      <c r="AR317" s="176" t="s">
        <v>81</v>
      </c>
      <c r="AT317" s="177" t="s">
        <v>73</v>
      </c>
      <c r="AU317" s="177" t="s">
        <v>14</v>
      </c>
      <c r="AY317" s="176" t="s">
        <v>179</v>
      </c>
      <c r="BK317" s="178">
        <f>SUM(BK318:BK344)</f>
        <v>0</v>
      </c>
    </row>
    <row r="318" spans="1:65" s="2" customFormat="1" ht="16.5" customHeight="1">
      <c r="A318" s="37"/>
      <c r="B318" s="38"/>
      <c r="C318" s="181" t="s">
        <v>391</v>
      </c>
      <c r="D318" s="181" t="s">
        <v>183</v>
      </c>
      <c r="E318" s="182" t="s">
        <v>1132</v>
      </c>
      <c r="F318" s="183" t="s">
        <v>1133</v>
      </c>
      <c r="G318" s="184" t="s">
        <v>1016</v>
      </c>
      <c r="H318" s="185">
        <v>7</v>
      </c>
      <c r="I318" s="186"/>
      <c r="J318" s="187">
        <f>ROUND(I318*H318,2)</f>
        <v>0</v>
      </c>
      <c r="K318" s="183" t="s">
        <v>187</v>
      </c>
      <c r="L318" s="42"/>
      <c r="M318" s="188" t="s">
        <v>19</v>
      </c>
      <c r="N318" s="189" t="s">
        <v>45</v>
      </c>
      <c r="O318" s="67"/>
      <c r="P318" s="190">
        <f>O318*H318</f>
        <v>0</v>
      </c>
      <c r="Q318" s="190">
        <v>1.4999999999999999E-4</v>
      </c>
      <c r="R318" s="190">
        <f>Q318*H318</f>
        <v>1.0499999999999999E-3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188</v>
      </c>
      <c r="AT318" s="192" t="s">
        <v>183</v>
      </c>
      <c r="AU318" s="192" t="s">
        <v>189</v>
      </c>
      <c r="AY318" s="20" t="s">
        <v>179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81</v>
      </c>
      <c r="BK318" s="193">
        <f>ROUND(I318*H318,2)</f>
        <v>0</v>
      </c>
      <c r="BL318" s="20" t="s">
        <v>188</v>
      </c>
      <c r="BM318" s="192" t="s">
        <v>596</v>
      </c>
    </row>
    <row r="319" spans="1:65" s="2" customFormat="1">
      <c r="A319" s="37"/>
      <c r="B319" s="38"/>
      <c r="C319" s="39"/>
      <c r="D319" s="194" t="s">
        <v>190</v>
      </c>
      <c r="E319" s="39"/>
      <c r="F319" s="195" t="s">
        <v>1134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190</v>
      </c>
      <c r="AU319" s="20" t="s">
        <v>189</v>
      </c>
    </row>
    <row r="320" spans="1:65" s="13" customFormat="1">
      <c r="B320" s="199"/>
      <c r="C320" s="200"/>
      <c r="D320" s="201" t="s">
        <v>192</v>
      </c>
      <c r="E320" s="202" t="s">
        <v>19</v>
      </c>
      <c r="F320" s="203" t="s">
        <v>1528</v>
      </c>
      <c r="G320" s="200"/>
      <c r="H320" s="202" t="s">
        <v>19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192</v>
      </c>
      <c r="AU320" s="209" t="s">
        <v>189</v>
      </c>
      <c r="AV320" s="13" t="s">
        <v>81</v>
      </c>
      <c r="AW320" s="13" t="s">
        <v>35</v>
      </c>
      <c r="AX320" s="13" t="s">
        <v>74</v>
      </c>
      <c r="AY320" s="209" t="s">
        <v>179</v>
      </c>
    </row>
    <row r="321" spans="1:65" s="14" customFormat="1">
      <c r="B321" s="210"/>
      <c r="C321" s="211"/>
      <c r="D321" s="201" t="s">
        <v>192</v>
      </c>
      <c r="E321" s="212" t="s">
        <v>19</v>
      </c>
      <c r="F321" s="213" t="s">
        <v>1530</v>
      </c>
      <c r="G321" s="211"/>
      <c r="H321" s="214">
        <v>7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192</v>
      </c>
      <c r="AU321" s="220" t="s">
        <v>189</v>
      </c>
      <c r="AV321" s="14" t="s">
        <v>14</v>
      </c>
      <c r="AW321" s="14" t="s">
        <v>35</v>
      </c>
      <c r="AX321" s="14" t="s">
        <v>74</v>
      </c>
      <c r="AY321" s="220" t="s">
        <v>179</v>
      </c>
    </row>
    <row r="322" spans="1:65" s="15" customFormat="1">
      <c r="B322" s="221"/>
      <c r="C322" s="222"/>
      <c r="D322" s="201" t="s">
        <v>192</v>
      </c>
      <c r="E322" s="223" t="s">
        <v>19</v>
      </c>
      <c r="F322" s="224" t="s">
        <v>201</v>
      </c>
      <c r="G322" s="222"/>
      <c r="H322" s="225">
        <v>7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192</v>
      </c>
      <c r="AU322" s="231" t="s">
        <v>189</v>
      </c>
      <c r="AV322" s="15" t="s">
        <v>188</v>
      </c>
      <c r="AW322" s="15" t="s">
        <v>35</v>
      </c>
      <c r="AX322" s="15" t="s">
        <v>81</v>
      </c>
      <c r="AY322" s="231" t="s">
        <v>179</v>
      </c>
    </row>
    <row r="323" spans="1:65" s="2" customFormat="1" ht="16.5" customHeight="1">
      <c r="A323" s="37"/>
      <c r="B323" s="38"/>
      <c r="C323" s="243" t="s">
        <v>400</v>
      </c>
      <c r="D323" s="243" t="s">
        <v>289</v>
      </c>
      <c r="E323" s="244" t="s">
        <v>1136</v>
      </c>
      <c r="F323" s="245" t="s">
        <v>1137</v>
      </c>
      <c r="G323" s="246" t="s">
        <v>269</v>
      </c>
      <c r="H323" s="247">
        <v>5.6</v>
      </c>
      <c r="I323" s="248"/>
      <c r="J323" s="249">
        <f>ROUND(I323*H323,2)</f>
        <v>0</v>
      </c>
      <c r="K323" s="245" t="s">
        <v>187</v>
      </c>
      <c r="L323" s="250"/>
      <c r="M323" s="251" t="s">
        <v>19</v>
      </c>
      <c r="N323" s="252" t="s">
        <v>45</v>
      </c>
      <c r="O323" s="67"/>
      <c r="P323" s="190">
        <f>O323*H323</f>
        <v>0</v>
      </c>
      <c r="Q323" s="190">
        <v>1</v>
      </c>
      <c r="R323" s="190">
        <f>Q323*H323</f>
        <v>5.6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217</v>
      </c>
      <c r="AT323" s="192" t="s">
        <v>289</v>
      </c>
      <c r="AU323" s="192" t="s">
        <v>189</v>
      </c>
      <c r="AY323" s="20" t="s">
        <v>179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81</v>
      </c>
      <c r="BK323" s="193">
        <f>ROUND(I323*H323,2)</f>
        <v>0</v>
      </c>
      <c r="BL323" s="20" t="s">
        <v>188</v>
      </c>
      <c r="BM323" s="192" t="s">
        <v>331</v>
      </c>
    </row>
    <row r="324" spans="1:65" s="14" customFormat="1">
      <c r="B324" s="210"/>
      <c r="C324" s="211"/>
      <c r="D324" s="201" t="s">
        <v>192</v>
      </c>
      <c r="E324" s="212" t="s">
        <v>19</v>
      </c>
      <c r="F324" s="213" t="s">
        <v>1531</v>
      </c>
      <c r="G324" s="211"/>
      <c r="H324" s="214">
        <v>5.6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192</v>
      </c>
      <c r="AU324" s="220" t="s">
        <v>189</v>
      </c>
      <c r="AV324" s="14" t="s">
        <v>14</v>
      </c>
      <c r="AW324" s="14" t="s">
        <v>35</v>
      </c>
      <c r="AX324" s="14" t="s">
        <v>74</v>
      </c>
      <c r="AY324" s="220" t="s">
        <v>179</v>
      </c>
    </row>
    <row r="325" spans="1:65" s="15" customFormat="1">
      <c r="B325" s="221"/>
      <c r="C325" s="222"/>
      <c r="D325" s="201" t="s">
        <v>192</v>
      </c>
      <c r="E325" s="223" t="s">
        <v>19</v>
      </c>
      <c r="F325" s="224" t="s">
        <v>201</v>
      </c>
      <c r="G325" s="222"/>
      <c r="H325" s="225">
        <v>5.6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192</v>
      </c>
      <c r="AU325" s="231" t="s">
        <v>189</v>
      </c>
      <c r="AV325" s="15" t="s">
        <v>188</v>
      </c>
      <c r="AW325" s="15" t="s">
        <v>35</v>
      </c>
      <c r="AX325" s="15" t="s">
        <v>81</v>
      </c>
      <c r="AY325" s="231" t="s">
        <v>179</v>
      </c>
    </row>
    <row r="326" spans="1:65" s="2" customFormat="1" ht="16.5" customHeight="1">
      <c r="A326" s="37"/>
      <c r="B326" s="38"/>
      <c r="C326" s="181" t="s">
        <v>407</v>
      </c>
      <c r="D326" s="181" t="s">
        <v>183</v>
      </c>
      <c r="E326" s="182" t="s">
        <v>1532</v>
      </c>
      <c r="F326" s="183" t="s">
        <v>1533</v>
      </c>
      <c r="G326" s="184" t="s">
        <v>1016</v>
      </c>
      <c r="H326" s="185">
        <v>2</v>
      </c>
      <c r="I326" s="186"/>
      <c r="J326" s="187">
        <f>ROUND(I326*H326,2)</f>
        <v>0</v>
      </c>
      <c r="K326" s="183" t="s">
        <v>187</v>
      </c>
      <c r="L326" s="42"/>
      <c r="M326" s="188" t="s">
        <v>19</v>
      </c>
      <c r="N326" s="189" t="s">
        <v>45</v>
      </c>
      <c r="O326" s="67"/>
      <c r="P326" s="190">
        <f>O326*H326</f>
        <v>0</v>
      </c>
      <c r="Q326" s="190">
        <v>2.9E-4</v>
      </c>
      <c r="R326" s="190">
        <f>Q326*H326</f>
        <v>5.8E-4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188</v>
      </c>
      <c r="AT326" s="192" t="s">
        <v>183</v>
      </c>
      <c r="AU326" s="192" t="s">
        <v>189</v>
      </c>
      <c r="AY326" s="20" t="s">
        <v>179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81</v>
      </c>
      <c r="BK326" s="193">
        <f>ROUND(I326*H326,2)</f>
        <v>0</v>
      </c>
      <c r="BL326" s="20" t="s">
        <v>188</v>
      </c>
      <c r="BM326" s="192" t="s">
        <v>375</v>
      </c>
    </row>
    <row r="327" spans="1:65" s="2" customFormat="1">
      <c r="A327" s="37"/>
      <c r="B327" s="38"/>
      <c r="C327" s="39"/>
      <c r="D327" s="194" t="s">
        <v>190</v>
      </c>
      <c r="E327" s="39"/>
      <c r="F327" s="195" t="s">
        <v>1534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190</v>
      </c>
      <c r="AU327" s="20" t="s">
        <v>189</v>
      </c>
    </row>
    <row r="328" spans="1:65" s="2" customFormat="1" ht="16.5" customHeight="1">
      <c r="A328" s="37"/>
      <c r="B328" s="38"/>
      <c r="C328" s="243" t="s">
        <v>412</v>
      </c>
      <c r="D328" s="243" t="s">
        <v>289</v>
      </c>
      <c r="E328" s="244" t="s">
        <v>1535</v>
      </c>
      <c r="F328" s="245" t="s">
        <v>1536</v>
      </c>
      <c r="G328" s="246" t="s">
        <v>216</v>
      </c>
      <c r="H328" s="247">
        <v>1.1299999999999999</v>
      </c>
      <c r="I328" s="248"/>
      <c r="J328" s="249">
        <f>ROUND(I328*H328,2)</f>
        <v>0</v>
      </c>
      <c r="K328" s="245" t="s">
        <v>187</v>
      </c>
      <c r="L328" s="250"/>
      <c r="M328" s="251" t="s">
        <v>19</v>
      </c>
      <c r="N328" s="252" t="s">
        <v>45</v>
      </c>
      <c r="O328" s="67"/>
      <c r="P328" s="190">
        <f>O328*H328</f>
        <v>0</v>
      </c>
      <c r="Q328" s="190">
        <v>2.234</v>
      </c>
      <c r="R328" s="190">
        <f>Q328*H328</f>
        <v>2.5244199999999997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217</v>
      </c>
      <c r="AT328" s="192" t="s">
        <v>289</v>
      </c>
      <c r="AU328" s="192" t="s">
        <v>189</v>
      </c>
      <c r="AY328" s="20" t="s">
        <v>179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81</v>
      </c>
      <c r="BK328" s="193">
        <f>ROUND(I328*H328,2)</f>
        <v>0</v>
      </c>
      <c r="BL328" s="20" t="s">
        <v>188</v>
      </c>
      <c r="BM328" s="192" t="s">
        <v>381</v>
      </c>
    </row>
    <row r="329" spans="1:65" s="13" customFormat="1">
      <c r="B329" s="199"/>
      <c r="C329" s="200"/>
      <c r="D329" s="201" t="s">
        <v>192</v>
      </c>
      <c r="E329" s="202" t="s">
        <v>19</v>
      </c>
      <c r="F329" s="203" t="s">
        <v>1537</v>
      </c>
      <c r="G329" s="200"/>
      <c r="H329" s="202" t="s">
        <v>19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192</v>
      </c>
      <c r="AU329" s="209" t="s">
        <v>189</v>
      </c>
      <c r="AV329" s="13" t="s">
        <v>81</v>
      </c>
      <c r="AW329" s="13" t="s">
        <v>35</v>
      </c>
      <c r="AX329" s="13" t="s">
        <v>74</v>
      </c>
      <c r="AY329" s="209" t="s">
        <v>179</v>
      </c>
    </row>
    <row r="330" spans="1:65" s="14" customFormat="1">
      <c r="B330" s="210"/>
      <c r="C330" s="211"/>
      <c r="D330" s="201" t="s">
        <v>192</v>
      </c>
      <c r="E330" s="212" t="s">
        <v>19</v>
      </c>
      <c r="F330" s="213" t="s">
        <v>1538</v>
      </c>
      <c r="G330" s="211"/>
      <c r="H330" s="214">
        <v>1.1299999999999999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192</v>
      </c>
      <c r="AU330" s="220" t="s">
        <v>189</v>
      </c>
      <c r="AV330" s="14" t="s">
        <v>14</v>
      </c>
      <c r="AW330" s="14" t="s">
        <v>35</v>
      </c>
      <c r="AX330" s="14" t="s">
        <v>74</v>
      </c>
      <c r="AY330" s="220" t="s">
        <v>179</v>
      </c>
    </row>
    <row r="331" spans="1:65" s="15" customFormat="1">
      <c r="B331" s="221"/>
      <c r="C331" s="222"/>
      <c r="D331" s="201" t="s">
        <v>192</v>
      </c>
      <c r="E331" s="223" t="s">
        <v>19</v>
      </c>
      <c r="F331" s="224" t="s">
        <v>201</v>
      </c>
      <c r="G331" s="222"/>
      <c r="H331" s="225">
        <v>1.1299999999999999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192</v>
      </c>
      <c r="AU331" s="231" t="s">
        <v>189</v>
      </c>
      <c r="AV331" s="15" t="s">
        <v>188</v>
      </c>
      <c r="AW331" s="15" t="s">
        <v>35</v>
      </c>
      <c r="AX331" s="15" t="s">
        <v>81</v>
      </c>
      <c r="AY331" s="231" t="s">
        <v>179</v>
      </c>
    </row>
    <row r="332" spans="1:65" s="2" customFormat="1" ht="24.2" customHeight="1">
      <c r="A332" s="37"/>
      <c r="B332" s="38"/>
      <c r="C332" s="181" t="s">
        <v>417</v>
      </c>
      <c r="D332" s="181" t="s">
        <v>183</v>
      </c>
      <c r="E332" s="182" t="s">
        <v>1139</v>
      </c>
      <c r="F332" s="183" t="s">
        <v>1140</v>
      </c>
      <c r="G332" s="184" t="s">
        <v>204</v>
      </c>
      <c r="H332" s="185">
        <v>56</v>
      </c>
      <c r="I332" s="186"/>
      <c r="J332" s="187">
        <f>ROUND(I332*H332,2)</f>
        <v>0</v>
      </c>
      <c r="K332" s="183" t="s">
        <v>187</v>
      </c>
      <c r="L332" s="42"/>
      <c r="M332" s="188" t="s">
        <v>19</v>
      </c>
      <c r="N332" s="189" t="s">
        <v>45</v>
      </c>
      <c r="O332" s="67"/>
      <c r="P332" s="190">
        <f>O332*H332</f>
        <v>0</v>
      </c>
      <c r="Q332" s="190">
        <v>3.739E-2</v>
      </c>
      <c r="R332" s="190">
        <f>Q332*H332</f>
        <v>2.0938400000000001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188</v>
      </c>
      <c r="AT332" s="192" t="s">
        <v>183</v>
      </c>
      <c r="AU332" s="192" t="s">
        <v>189</v>
      </c>
      <c r="AY332" s="20" t="s">
        <v>179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81</v>
      </c>
      <c r="BK332" s="193">
        <f>ROUND(I332*H332,2)</f>
        <v>0</v>
      </c>
      <c r="BL332" s="20" t="s">
        <v>188</v>
      </c>
      <c r="BM332" s="192" t="s">
        <v>337</v>
      </c>
    </row>
    <row r="333" spans="1:65" s="2" customFormat="1">
      <c r="A333" s="37"/>
      <c r="B333" s="38"/>
      <c r="C333" s="39"/>
      <c r="D333" s="194" t="s">
        <v>190</v>
      </c>
      <c r="E333" s="39"/>
      <c r="F333" s="195" t="s">
        <v>1141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190</v>
      </c>
      <c r="AU333" s="20" t="s">
        <v>189</v>
      </c>
    </row>
    <row r="334" spans="1:65" s="13" customFormat="1">
      <c r="B334" s="199"/>
      <c r="C334" s="200"/>
      <c r="D334" s="201" t="s">
        <v>192</v>
      </c>
      <c r="E334" s="202" t="s">
        <v>19</v>
      </c>
      <c r="F334" s="203" t="s">
        <v>193</v>
      </c>
      <c r="G334" s="200"/>
      <c r="H334" s="202" t="s">
        <v>19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192</v>
      </c>
      <c r="AU334" s="209" t="s">
        <v>189</v>
      </c>
      <c r="AV334" s="13" t="s">
        <v>81</v>
      </c>
      <c r="AW334" s="13" t="s">
        <v>35</v>
      </c>
      <c r="AX334" s="13" t="s">
        <v>74</v>
      </c>
      <c r="AY334" s="209" t="s">
        <v>179</v>
      </c>
    </row>
    <row r="335" spans="1:65" s="13" customFormat="1">
      <c r="B335" s="199"/>
      <c r="C335" s="200"/>
      <c r="D335" s="201" t="s">
        <v>192</v>
      </c>
      <c r="E335" s="202" t="s">
        <v>19</v>
      </c>
      <c r="F335" s="203" t="s">
        <v>1431</v>
      </c>
      <c r="G335" s="200"/>
      <c r="H335" s="202" t="s">
        <v>19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192</v>
      </c>
      <c r="AU335" s="209" t="s">
        <v>189</v>
      </c>
      <c r="AV335" s="13" t="s">
        <v>81</v>
      </c>
      <c r="AW335" s="13" t="s">
        <v>35</v>
      </c>
      <c r="AX335" s="13" t="s">
        <v>74</v>
      </c>
      <c r="AY335" s="209" t="s">
        <v>179</v>
      </c>
    </row>
    <row r="336" spans="1:65" s="13" customFormat="1">
      <c r="B336" s="199"/>
      <c r="C336" s="200"/>
      <c r="D336" s="201" t="s">
        <v>192</v>
      </c>
      <c r="E336" s="202" t="s">
        <v>19</v>
      </c>
      <c r="F336" s="203" t="s">
        <v>198</v>
      </c>
      <c r="G336" s="200"/>
      <c r="H336" s="202" t="s">
        <v>19</v>
      </c>
      <c r="I336" s="204"/>
      <c r="J336" s="200"/>
      <c r="K336" s="200"/>
      <c r="L336" s="205"/>
      <c r="M336" s="206"/>
      <c r="N336" s="207"/>
      <c r="O336" s="207"/>
      <c r="P336" s="207"/>
      <c r="Q336" s="207"/>
      <c r="R336" s="207"/>
      <c r="S336" s="207"/>
      <c r="T336" s="208"/>
      <c r="AT336" s="209" t="s">
        <v>192</v>
      </c>
      <c r="AU336" s="209" t="s">
        <v>189</v>
      </c>
      <c r="AV336" s="13" t="s">
        <v>81</v>
      </c>
      <c r="AW336" s="13" t="s">
        <v>35</v>
      </c>
      <c r="AX336" s="13" t="s">
        <v>74</v>
      </c>
      <c r="AY336" s="209" t="s">
        <v>179</v>
      </c>
    </row>
    <row r="337" spans="1:65" s="13" customFormat="1">
      <c r="B337" s="199"/>
      <c r="C337" s="200"/>
      <c r="D337" s="201" t="s">
        <v>192</v>
      </c>
      <c r="E337" s="202" t="s">
        <v>19</v>
      </c>
      <c r="F337" s="203" t="s">
        <v>1528</v>
      </c>
      <c r="G337" s="200"/>
      <c r="H337" s="202" t="s">
        <v>19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192</v>
      </c>
      <c r="AU337" s="209" t="s">
        <v>189</v>
      </c>
      <c r="AV337" s="13" t="s">
        <v>81</v>
      </c>
      <c r="AW337" s="13" t="s">
        <v>35</v>
      </c>
      <c r="AX337" s="13" t="s">
        <v>74</v>
      </c>
      <c r="AY337" s="209" t="s">
        <v>179</v>
      </c>
    </row>
    <row r="338" spans="1:65" s="14" customFormat="1">
      <c r="B338" s="210"/>
      <c r="C338" s="211"/>
      <c r="D338" s="201" t="s">
        <v>192</v>
      </c>
      <c r="E338" s="212" t="s">
        <v>19</v>
      </c>
      <c r="F338" s="213" t="s">
        <v>1539</v>
      </c>
      <c r="G338" s="211"/>
      <c r="H338" s="214">
        <v>56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192</v>
      </c>
      <c r="AU338" s="220" t="s">
        <v>189</v>
      </c>
      <c r="AV338" s="14" t="s">
        <v>14</v>
      </c>
      <c r="AW338" s="14" t="s">
        <v>35</v>
      </c>
      <c r="AX338" s="14" t="s">
        <v>74</v>
      </c>
      <c r="AY338" s="220" t="s">
        <v>179</v>
      </c>
    </row>
    <row r="339" spans="1:65" s="15" customFormat="1">
      <c r="B339" s="221"/>
      <c r="C339" s="222"/>
      <c r="D339" s="201" t="s">
        <v>192</v>
      </c>
      <c r="E339" s="223" t="s">
        <v>19</v>
      </c>
      <c r="F339" s="224" t="s">
        <v>201</v>
      </c>
      <c r="G339" s="222"/>
      <c r="H339" s="225">
        <v>56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192</v>
      </c>
      <c r="AU339" s="231" t="s">
        <v>189</v>
      </c>
      <c r="AV339" s="15" t="s">
        <v>188</v>
      </c>
      <c r="AW339" s="15" t="s">
        <v>35</v>
      </c>
      <c r="AX339" s="15" t="s">
        <v>81</v>
      </c>
      <c r="AY339" s="231" t="s">
        <v>179</v>
      </c>
    </row>
    <row r="340" spans="1:65" s="2" customFormat="1" ht="16.5" customHeight="1">
      <c r="A340" s="37"/>
      <c r="B340" s="38"/>
      <c r="C340" s="243" t="s">
        <v>423</v>
      </c>
      <c r="D340" s="243" t="s">
        <v>289</v>
      </c>
      <c r="E340" s="244" t="s">
        <v>1147</v>
      </c>
      <c r="F340" s="245" t="s">
        <v>1148</v>
      </c>
      <c r="G340" s="246" t="s">
        <v>204</v>
      </c>
      <c r="H340" s="247">
        <v>61.6</v>
      </c>
      <c r="I340" s="248"/>
      <c r="J340" s="249">
        <f>ROUND(I340*H340,2)</f>
        <v>0</v>
      </c>
      <c r="K340" s="245" t="s">
        <v>187</v>
      </c>
      <c r="L340" s="250"/>
      <c r="M340" s="251" t="s">
        <v>19</v>
      </c>
      <c r="N340" s="252" t="s">
        <v>45</v>
      </c>
      <c r="O340" s="67"/>
      <c r="P340" s="190">
        <f>O340*H340</f>
        <v>0</v>
      </c>
      <c r="Q340" s="190">
        <v>4.3400000000000001E-2</v>
      </c>
      <c r="R340" s="190">
        <f>Q340*H340</f>
        <v>2.6734400000000003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217</v>
      </c>
      <c r="AT340" s="192" t="s">
        <v>289</v>
      </c>
      <c r="AU340" s="192" t="s">
        <v>189</v>
      </c>
      <c r="AY340" s="20" t="s">
        <v>179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81</v>
      </c>
      <c r="BK340" s="193">
        <f>ROUND(I340*H340,2)</f>
        <v>0</v>
      </c>
      <c r="BL340" s="20" t="s">
        <v>188</v>
      </c>
      <c r="BM340" s="192" t="s">
        <v>341</v>
      </c>
    </row>
    <row r="341" spans="1:65" s="13" customFormat="1">
      <c r="B341" s="199"/>
      <c r="C341" s="200"/>
      <c r="D341" s="201" t="s">
        <v>192</v>
      </c>
      <c r="E341" s="202" t="s">
        <v>19</v>
      </c>
      <c r="F341" s="203" t="s">
        <v>1150</v>
      </c>
      <c r="G341" s="200"/>
      <c r="H341" s="202" t="s">
        <v>19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192</v>
      </c>
      <c r="AU341" s="209" t="s">
        <v>189</v>
      </c>
      <c r="AV341" s="13" t="s">
        <v>81</v>
      </c>
      <c r="AW341" s="13" t="s">
        <v>35</v>
      </c>
      <c r="AX341" s="13" t="s">
        <v>74</v>
      </c>
      <c r="AY341" s="209" t="s">
        <v>179</v>
      </c>
    </row>
    <row r="342" spans="1:65" s="14" customFormat="1">
      <c r="B342" s="210"/>
      <c r="C342" s="211"/>
      <c r="D342" s="201" t="s">
        <v>192</v>
      </c>
      <c r="E342" s="212" t="s">
        <v>19</v>
      </c>
      <c r="F342" s="213" t="s">
        <v>1540</v>
      </c>
      <c r="G342" s="211"/>
      <c r="H342" s="214">
        <v>56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192</v>
      </c>
      <c r="AU342" s="220" t="s">
        <v>189</v>
      </c>
      <c r="AV342" s="14" t="s">
        <v>14</v>
      </c>
      <c r="AW342" s="14" t="s">
        <v>35</v>
      </c>
      <c r="AX342" s="14" t="s">
        <v>74</v>
      </c>
      <c r="AY342" s="220" t="s">
        <v>179</v>
      </c>
    </row>
    <row r="343" spans="1:65" s="15" customFormat="1">
      <c r="B343" s="221"/>
      <c r="C343" s="222"/>
      <c r="D343" s="201" t="s">
        <v>192</v>
      </c>
      <c r="E343" s="223" t="s">
        <v>19</v>
      </c>
      <c r="F343" s="224" t="s">
        <v>201</v>
      </c>
      <c r="G343" s="222"/>
      <c r="H343" s="225">
        <v>56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192</v>
      </c>
      <c r="AU343" s="231" t="s">
        <v>189</v>
      </c>
      <c r="AV343" s="15" t="s">
        <v>188</v>
      </c>
      <c r="AW343" s="15" t="s">
        <v>35</v>
      </c>
      <c r="AX343" s="15" t="s">
        <v>74</v>
      </c>
      <c r="AY343" s="231" t="s">
        <v>179</v>
      </c>
    </row>
    <row r="344" spans="1:65" s="14" customFormat="1">
      <c r="B344" s="210"/>
      <c r="C344" s="211"/>
      <c r="D344" s="201" t="s">
        <v>192</v>
      </c>
      <c r="E344" s="212" t="s">
        <v>19</v>
      </c>
      <c r="F344" s="213" t="s">
        <v>1541</v>
      </c>
      <c r="G344" s="211"/>
      <c r="H344" s="214">
        <v>61.6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192</v>
      </c>
      <c r="AU344" s="220" t="s">
        <v>189</v>
      </c>
      <c r="AV344" s="14" t="s">
        <v>14</v>
      </c>
      <c r="AW344" s="14" t="s">
        <v>35</v>
      </c>
      <c r="AX344" s="14" t="s">
        <v>81</v>
      </c>
      <c r="AY344" s="220" t="s">
        <v>179</v>
      </c>
    </row>
    <row r="345" spans="1:65" s="12" customFormat="1" ht="22.9" customHeight="1">
      <c r="B345" s="165"/>
      <c r="C345" s="166"/>
      <c r="D345" s="167" t="s">
        <v>73</v>
      </c>
      <c r="E345" s="179" t="s">
        <v>189</v>
      </c>
      <c r="F345" s="179" t="s">
        <v>569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P346+P405+P414</f>
        <v>0</v>
      </c>
      <c r="Q345" s="173"/>
      <c r="R345" s="174">
        <f>R346+R405+R414</f>
        <v>372.98194854999997</v>
      </c>
      <c r="S345" s="173"/>
      <c r="T345" s="175">
        <f>T346+T405+T414</f>
        <v>0</v>
      </c>
      <c r="AR345" s="176" t="s">
        <v>81</v>
      </c>
      <c r="AT345" s="177" t="s">
        <v>73</v>
      </c>
      <c r="AU345" s="177" t="s">
        <v>81</v>
      </c>
      <c r="AY345" s="176" t="s">
        <v>179</v>
      </c>
      <c r="BK345" s="178">
        <f>BK346+BK405+BK414</f>
        <v>0</v>
      </c>
    </row>
    <row r="346" spans="1:65" s="12" customFormat="1" ht="20.85" customHeight="1">
      <c r="B346" s="165"/>
      <c r="C346" s="166"/>
      <c r="D346" s="167" t="s">
        <v>73</v>
      </c>
      <c r="E346" s="179" t="s">
        <v>400</v>
      </c>
      <c r="F346" s="179" t="s">
        <v>1153</v>
      </c>
      <c r="G346" s="166"/>
      <c r="H346" s="166"/>
      <c r="I346" s="169"/>
      <c r="J346" s="180">
        <f>BK346</f>
        <v>0</v>
      </c>
      <c r="K346" s="166"/>
      <c r="L346" s="171"/>
      <c r="M346" s="172"/>
      <c r="N346" s="173"/>
      <c r="O346" s="173"/>
      <c r="P346" s="174">
        <f>SUM(P347:P404)</f>
        <v>0</v>
      </c>
      <c r="Q346" s="173"/>
      <c r="R346" s="174">
        <f>SUM(R347:R404)</f>
        <v>364.81534814999998</v>
      </c>
      <c r="S346" s="173"/>
      <c r="T346" s="175">
        <f>SUM(T347:T404)</f>
        <v>0</v>
      </c>
      <c r="AR346" s="176" t="s">
        <v>81</v>
      </c>
      <c r="AT346" s="177" t="s">
        <v>73</v>
      </c>
      <c r="AU346" s="177" t="s">
        <v>14</v>
      </c>
      <c r="AY346" s="176" t="s">
        <v>179</v>
      </c>
      <c r="BK346" s="178">
        <f>SUM(BK347:BK404)</f>
        <v>0</v>
      </c>
    </row>
    <row r="347" spans="1:65" s="2" customFormat="1" ht="33" customHeight="1">
      <c r="A347" s="37"/>
      <c r="B347" s="38"/>
      <c r="C347" s="181" t="s">
        <v>428</v>
      </c>
      <c r="D347" s="181" t="s">
        <v>183</v>
      </c>
      <c r="E347" s="182" t="s">
        <v>1542</v>
      </c>
      <c r="F347" s="183" t="s">
        <v>1543</v>
      </c>
      <c r="G347" s="184" t="s">
        <v>186</v>
      </c>
      <c r="H347" s="185">
        <v>297.47399999999999</v>
      </c>
      <c r="I347" s="186"/>
      <c r="J347" s="187">
        <f>ROUND(I347*H347,2)</f>
        <v>0</v>
      </c>
      <c r="K347" s="183" t="s">
        <v>187</v>
      </c>
      <c r="L347" s="42"/>
      <c r="M347" s="188" t="s">
        <v>19</v>
      </c>
      <c r="N347" s="189" t="s">
        <v>45</v>
      </c>
      <c r="O347" s="67"/>
      <c r="P347" s="190">
        <f>O347*H347</f>
        <v>0</v>
      </c>
      <c r="Q347" s="190">
        <v>0.53310000000000002</v>
      </c>
      <c r="R347" s="190">
        <f>Q347*H347</f>
        <v>158.58338939999999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188</v>
      </c>
      <c r="AT347" s="192" t="s">
        <v>183</v>
      </c>
      <c r="AU347" s="192" t="s">
        <v>189</v>
      </c>
      <c r="AY347" s="20" t="s">
        <v>179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81</v>
      </c>
      <c r="BK347" s="193">
        <f>ROUND(I347*H347,2)</f>
        <v>0</v>
      </c>
      <c r="BL347" s="20" t="s">
        <v>188</v>
      </c>
      <c r="BM347" s="192" t="s">
        <v>387</v>
      </c>
    </row>
    <row r="348" spans="1:65" s="2" customFormat="1">
      <c r="A348" s="37"/>
      <c r="B348" s="38"/>
      <c r="C348" s="39"/>
      <c r="D348" s="194" t="s">
        <v>190</v>
      </c>
      <c r="E348" s="39"/>
      <c r="F348" s="195" t="s">
        <v>1544</v>
      </c>
      <c r="G348" s="39"/>
      <c r="H348" s="39"/>
      <c r="I348" s="196"/>
      <c r="J348" s="39"/>
      <c r="K348" s="39"/>
      <c r="L348" s="42"/>
      <c r="M348" s="197"/>
      <c r="N348" s="198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190</v>
      </c>
      <c r="AU348" s="20" t="s">
        <v>189</v>
      </c>
    </row>
    <row r="349" spans="1:65" s="13" customFormat="1">
      <c r="B349" s="199"/>
      <c r="C349" s="200"/>
      <c r="D349" s="201" t="s">
        <v>192</v>
      </c>
      <c r="E349" s="202" t="s">
        <v>19</v>
      </c>
      <c r="F349" s="203" t="s">
        <v>193</v>
      </c>
      <c r="G349" s="200"/>
      <c r="H349" s="202" t="s">
        <v>19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192</v>
      </c>
      <c r="AU349" s="209" t="s">
        <v>189</v>
      </c>
      <c r="AV349" s="13" t="s">
        <v>81</v>
      </c>
      <c r="AW349" s="13" t="s">
        <v>35</v>
      </c>
      <c r="AX349" s="13" t="s">
        <v>74</v>
      </c>
      <c r="AY349" s="209" t="s">
        <v>179</v>
      </c>
    </row>
    <row r="350" spans="1:65" s="13" customFormat="1">
      <c r="B350" s="199"/>
      <c r="C350" s="200"/>
      <c r="D350" s="201" t="s">
        <v>192</v>
      </c>
      <c r="E350" s="202" t="s">
        <v>19</v>
      </c>
      <c r="F350" s="203" t="s">
        <v>1431</v>
      </c>
      <c r="G350" s="200"/>
      <c r="H350" s="202" t="s">
        <v>19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192</v>
      </c>
      <c r="AU350" s="209" t="s">
        <v>189</v>
      </c>
      <c r="AV350" s="13" t="s">
        <v>81</v>
      </c>
      <c r="AW350" s="13" t="s">
        <v>35</v>
      </c>
      <c r="AX350" s="13" t="s">
        <v>74</v>
      </c>
      <c r="AY350" s="209" t="s">
        <v>179</v>
      </c>
    </row>
    <row r="351" spans="1:65" s="13" customFormat="1">
      <c r="B351" s="199"/>
      <c r="C351" s="200"/>
      <c r="D351" s="201" t="s">
        <v>192</v>
      </c>
      <c r="E351" s="202" t="s">
        <v>19</v>
      </c>
      <c r="F351" s="203" t="s">
        <v>198</v>
      </c>
      <c r="G351" s="200"/>
      <c r="H351" s="202" t="s">
        <v>19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192</v>
      </c>
      <c r="AU351" s="209" t="s">
        <v>189</v>
      </c>
      <c r="AV351" s="13" t="s">
        <v>81</v>
      </c>
      <c r="AW351" s="13" t="s">
        <v>35</v>
      </c>
      <c r="AX351" s="13" t="s">
        <v>74</v>
      </c>
      <c r="AY351" s="209" t="s">
        <v>179</v>
      </c>
    </row>
    <row r="352" spans="1:65" s="13" customFormat="1">
      <c r="B352" s="199"/>
      <c r="C352" s="200"/>
      <c r="D352" s="201" t="s">
        <v>192</v>
      </c>
      <c r="E352" s="202" t="s">
        <v>19</v>
      </c>
      <c r="F352" s="203" t="s">
        <v>1545</v>
      </c>
      <c r="G352" s="200"/>
      <c r="H352" s="202" t="s">
        <v>19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192</v>
      </c>
      <c r="AU352" s="209" t="s">
        <v>189</v>
      </c>
      <c r="AV352" s="13" t="s">
        <v>81</v>
      </c>
      <c r="AW352" s="13" t="s">
        <v>35</v>
      </c>
      <c r="AX352" s="13" t="s">
        <v>74</v>
      </c>
      <c r="AY352" s="209" t="s">
        <v>179</v>
      </c>
    </row>
    <row r="353" spans="1:65" s="14" customFormat="1">
      <c r="B353" s="210"/>
      <c r="C353" s="211"/>
      <c r="D353" s="201" t="s">
        <v>192</v>
      </c>
      <c r="E353" s="212" t="s">
        <v>19</v>
      </c>
      <c r="F353" s="213" t="s">
        <v>1546</v>
      </c>
      <c r="G353" s="211"/>
      <c r="H353" s="214">
        <v>2.1589999999999998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192</v>
      </c>
      <c r="AU353" s="220" t="s">
        <v>189</v>
      </c>
      <c r="AV353" s="14" t="s">
        <v>14</v>
      </c>
      <c r="AW353" s="14" t="s">
        <v>35</v>
      </c>
      <c r="AX353" s="14" t="s">
        <v>74</v>
      </c>
      <c r="AY353" s="220" t="s">
        <v>179</v>
      </c>
    </row>
    <row r="354" spans="1:65" s="14" customFormat="1">
      <c r="B354" s="210"/>
      <c r="C354" s="211"/>
      <c r="D354" s="201" t="s">
        <v>192</v>
      </c>
      <c r="E354" s="212" t="s">
        <v>19</v>
      </c>
      <c r="F354" s="213" t="s">
        <v>1547</v>
      </c>
      <c r="G354" s="211"/>
      <c r="H354" s="214">
        <v>1.5249999999999999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192</v>
      </c>
      <c r="AU354" s="220" t="s">
        <v>189</v>
      </c>
      <c r="AV354" s="14" t="s">
        <v>14</v>
      </c>
      <c r="AW354" s="14" t="s">
        <v>35</v>
      </c>
      <c r="AX354" s="14" t="s">
        <v>74</v>
      </c>
      <c r="AY354" s="220" t="s">
        <v>179</v>
      </c>
    </row>
    <row r="355" spans="1:65" s="14" customFormat="1">
      <c r="B355" s="210"/>
      <c r="C355" s="211"/>
      <c r="D355" s="201" t="s">
        <v>192</v>
      </c>
      <c r="E355" s="212" t="s">
        <v>19</v>
      </c>
      <c r="F355" s="213" t="s">
        <v>1548</v>
      </c>
      <c r="G355" s="211"/>
      <c r="H355" s="214">
        <v>1.8169999999999999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192</v>
      </c>
      <c r="AU355" s="220" t="s">
        <v>189</v>
      </c>
      <c r="AV355" s="14" t="s">
        <v>14</v>
      </c>
      <c r="AW355" s="14" t="s">
        <v>35</v>
      </c>
      <c r="AX355" s="14" t="s">
        <v>74</v>
      </c>
      <c r="AY355" s="220" t="s">
        <v>179</v>
      </c>
    </row>
    <row r="356" spans="1:65" s="14" customFormat="1">
      <c r="B356" s="210"/>
      <c r="C356" s="211"/>
      <c r="D356" s="201" t="s">
        <v>192</v>
      </c>
      <c r="E356" s="212" t="s">
        <v>19</v>
      </c>
      <c r="F356" s="213" t="s">
        <v>1549</v>
      </c>
      <c r="G356" s="211"/>
      <c r="H356" s="214">
        <v>2.0310000000000001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192</v>
      </c>
      <c r="AU356" s="220" t="s">
        <v>189</v>
      </c>
      <c r="AV356" s="14" t="s">
        <v>14</v>
      </c>
      <c r="AW356" s="14" t="s">
        <v>35</v>
      </c>
      <c r="AX356" s="14" t="s">
        <v>74</v>
      </c>
      <c r="AY356" s="220" t="s">
        <v>179</v>
      </c>
    </row>
    <row r="357" spans="1:65" s="14" customFormat="1">
      <c r="B357" s="210"/>
      <c r="C357" s="211"/>
      <c r="D357" s="201" t="s">
        <v>192</v>
      </c>
      <c r="E357" s="212" t="s">
        <v>19</v>
      </c>
      <c r="F357" s="213" t="s">
        <v>1550</v>
      </c>
      <c r="G357" s="211"/>
      <c r="H357" s="214">
        <v>2.2440000000000002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192</v>
      </c>
      <c r="AU357" s="220" t="s">
        <v>189</v>
      </c>
      <c r="AV357" s="14" t="s">
        <v>14</v>
      </c>
      <c r="AW357" s="14" t="s">
        <v>35</v>
      </c>
      <c r="AX357" s="14" t="s">
        <v>74</v>
      </c>
      <c r="AY357" s="220" t="s">
        <v>179</v>
      </c>
    </row>
    <row r="358" spans="1:65" s="14" customFormat="1">
      <c r="B358" s="210"/>
      <c r="C358" s="211"/>
      <c r="D358" s="201" t="s">
        <v>192</v>
      </c>
      <c r="E358" s="212" t="s">
        <v>19</v>
      </c>
      <c r="F358" s="213" t="s">
        <v>1551</v>
      </c>
      <c r="G358" s="211"/>
      <c r="H358" s="214">
        <v>1.9670000000000001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192</v>
      </c>
      <c r="AU358" s="220" t="s">
        <v>189</v>
      </c>
      <c r="AV358" s="14" t="s">
        <v>14</v>
      </c>
      <c r="AW358" s="14" t="s">
        <v>35</v>
      </c>
      <c r="AX358" s="14" t="s">
        <v>74</v>
      </c>
      <c r="AY358" s="220" t="s">
        <v>179</v>
      </c>
    </row>
    <row r="359" spans="1:65" s="14" customFormat="1">
      <c r="B359" s="210"/>
      <c r="C359" s="211"/>
      <c r="D359" s="201" t="s">
        <v>192</v>
      </c>
      <c r="E359" s="212" t="s">
        <v>19</v>
      </c>
      <c r="F359" s="213" t="s">
        <v>1552</v>
      </c>
      <c r="G359" s="211"/>
      <c r="H359" s="214">
        <v>101.792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192</v>
      </c>
      <c r="AU359" s="220" t="s">
        <v>189</v>
      </c>
      <c r="AV359" s="14" t="s">
        <v>14</v>
      </c>
      <c r="AW359" s="14" t="s">
        <v>35</v>
      </c>
      <c r="AX359" s="14" t="s">
        <v>74</v>
      </c>
      <c r="AY359" s="220" t="s">
        <v>179</v>
      </c>
    </row>
    <row r="360" spans="1:65" s="14" customFormat="1">
      <c r="B360" s="210"/>
      <c r="C360" s="211"/>
      <c r="D360" s="201" t="s">
        <v>192</v>
      </c>
      <c r="E360" s="212" t="s">
        <v>19</v>
      </c>
      <c r="F360" s="213" t="s">
        <v>1553</v>
      </c>
      <c r="G360" s="211"/>
      <c r="H360" s="214">
        <v>138.71899999999999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192</v>
      </c>
      <c r="AU360" s="220" t="s">
        <v>189</v>
      </c>
      <c r="AV360" s="14" t="s">
        <v>14</v>
      </c>
      <c r="AW360" s="14" t="s">
        <v>35</v>
      </c>
      <c r="AX360" s="14" t="s">
        <v>74</v>
      </c>
      <c r="AY360" s="220" t="s">
        <v>179</v>
      </c>
    </row>
    <row r="361" spans="1:65" s="14" customFormat="1">
      <c r="B361" s="210"/>
      <c r="C361" s="211"/>
      <c r="D361" s="201" t="s">
        <v>192</v>
      </c>
      <c r="E361" s="212" t="s">
        <v>19</v>
      </c>
      <c r="F361" s="213" t="s">
        <v>1554</v>
      </c>
      <c r="G361" s="211"/>
      <c r="H361" s="214">
        <v>45.22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192</v>
      </c>
      <c r="AU361" s="220" t="s">
        <v>189</v>
      </c>
      <c r="AV361" s="14" t="s">
        <v>14</v>
      </c>
      <c r="AW361" s="14" t="s">
        <v>35</v>
      </c>
      <c r="AX361" s="14" t="s">
        <v>74</v>
      </c>
      <c r="AY361" s="220" t="s">
        <v>179</v>
      </c>
    </row>
    <row r="362" spans="1:65" s="15" customFormat="1">
      <c r="B362" s="221"/>
      <c r="C362" s="222"/>
      <c r="D362" s="201" t="s">
        <v>192</v>
      </c>
      <c r="E362" s="223" t="s">
        <v>19</v>
      </c>
      <c r="F362" s="224" t="s">
        <v>201</v>
      </c>
      <c r="G362" s="222"/>
      <c r="H362" s="225">
        <v>297.47399999999999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192</v>
      </c>
      <c r="AU362" s="231" t="s">
        <v>189</v>
      </c>
      <c r="AV362" s="15" t="s">
        <v>188</v>
      </c>
      <c r="AW362" s="15" t="s">
        <v>35</v>
      </c>
      <c r="AX362" s="15" t="s">
        <v>81</v>
      </c>
      <c r="AY362" s="231" t="s">
        <v>179</v>
      </c>
    </row>
    <row r="363" spans="1:65" s="2" customFormat="1" ht="24.2" customHeight="1">
      <c r="A363" s="37"/>
      <c r="B363" s="38"/>
      <c r="C363" s="181" t="s">
        <v>300</v>
      </c>
      <c r="D363" s="181" t="s">
        <v>183</v>
      </c>
      <c r="E363" s="182" t="s">
        <v>1555</v>
      </c>
      <c r="F363" s="183" t="s">
        <v>1556</v>
      </c>
      <c r="G363" s="184" t="s">
        <v>186</v>
      </c>
      <c r="H363" s="185">
        <v>297.47399999999999</v>
      </c>
      <c r="I363" s="186"/>
      <c r="J363" s="187">
        <f>ROUND(I363*H363,2)</f>
        <v>0</v>
      </c>
      <c r="K363" s="183" t="s">
        <v>187</v>
      </c>
      <c r="L363" s="42"/>
      <c r="M363" s="188" t="s">
        <v>19</v>
      </c>
      <c r="N363" s="189" t="s">
        <v>45</v>
      </c>
      <c r="O363" s="67"/>
      <c r="P363" s="190">
        <f>O363*H363</f>
        <v>0</v>
      </c>
      <c r="Q363" s="190">
        <v>0.498</v>
      </c>
      <c r="R363" s="190">
        <f>Q363*H363</f>
        <v>148.14205200000001</v>
      </c>
      <c r="S363" s="190">
        <v>0</v>
      </c>
      <c r="T363" s="19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2" t="s">
        <v>188</v>
      </c>
      <c r="AT363" s="192" t="s">
        <v>183</v>
      </c>
      <c r="AU363" s="192" t="s">
        <v>189</v>
      </c>
      <c r="AY363" s="20" t="s">
        <v>179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20" t="s">
        <v>81</v>
      </c>
      <c r="BK363" s="193">
        <f>ROUND(I363*H363,2)</f>
        <v>0</v>
      </c>
      <c r="BL363" s="20" t="s">
        <v>188</v>
      </c>
      <c r="BM363" s="192" t="s">
        <v>394</v>
      </c>
    </row>
    <row r="364" spans="1:65" s="2" customFormat="1">
      <c r="A364" s="37"/>
      <c r="B364" s="38"/>
      <c r="C364" s="39"/>
      <c r="D364" s="194" t="s">
        <v>190</v>
      </c>
      <c r="E364" s="39"/>
      <c r="F364" s="195" t="s">
        <v>1557</v>
      </c>
      <c r="G364" s="39"/>
      <c r="H364" s="39"/>
      <c r="I364" s="196"/>
      <c r="J364" s="39"/>
      <c r="K364" s="39"/>
      <c r="L364" s="42"/>
      <c r="M364" s="197"/>
      <c r="N364" s="198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190</v>
      </c>
      <c r="AU364" s="20" t="s">
        <v>189</v>
      </c>
    </row>
    <row r="365" spans="1:65" s="13" customFormat="1">
      <c r="B365" s="199"/>
      <c r="C365" s="200"/>
      <c r="D365" s="201" t="s">
        <v>192</v>
      </c>
      <c r="E365" s="202" t="s">
        <v>19</v>
      </c>
      <c r="F365" s="203" t="s">
        <v>193</v>
      </c>
      <c r="G365" s="200"/>
      <c r="H365" s="202" t="s">
        <v>19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192</v>
      </c>
      <c r="AU365" s="209" t="s">
        <v>189</v>
      </c>
      <c r="AV365" s="13" t="s">
        <v>81</v>
      </c>
      <c r="AW365" s="13" t="s">
        <v>35</v>
      </c>
      <c r="AX365" s="13" t="s">
        <v>74</v>
      </c>
      <c r="AY365" s="209" t="s">
        <v>179</v>
      </c>
    </row>
    <row r="366" spans="1:65" s="13" customFormat="1">
      <c r="B366" s="199"/>
      <c r="C366" s="200"/>
      <c r="D366" s="201" t="s">
        <v>192</v>
      </c>
      <c r="E366" s="202" t="s">
        <v>19</v>
      </c>
      <c r="F366" s="203" t="s">
        <v>1431</v>
      </c>
      <c r="G366" s="200"/>
      <c r="H366" s="202" t="s">
        <v>19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192</v>
      </c>
      <c r="AU366" s="209" t="s">
        <v>189</v>
      </c>
      <c r="AV366" s="13" t="s">
        <v>81</v>
      </c>
      <c r="AW366" s="13" t="s">
        <v>35</v>
      </c>
      <c r="AX366" s="13" t="s">
        <v>74</v>
      </c>
      <c r="AY366" s="209" t="s">
        <v>179</v>
      </c>
    </row>
    <row r="367" spans="1:65" s="13" customFormat="1">
      <c r="B367" s="199"/>
      <c r="C367" s="200"/>
      <c r="D367" s="201" t="s">
        <v>192</v>
      </c>
      <c r="E367" s="202" t="s">
        <v>19</v>
      </c>
      <c r="F367" s="203" t="s">
        <v>198</v>
      </c>
      <c r="G367" s="200"/>
      <c r="H367" s="202" t="s">
        <v>19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192</v>
      </c>
      <c r="AU367" s="209" t="s">
        <v>189</v>
      </c>
      <c r="AV367" s="13" t="s">
        <v>81</v>
      </c>
      <c r="AW367" s="13" t="s">
        <v>35</v>
      </c>
      <c r="AX367" s="13" t="s">
        <v>74</v>
      </c>
      <c r="AY367" s="209" t="s">
        <v>179</v>
      </c>
    </row>
    <row r="368" spans="1:65" s="13" customFormat="1">
      <c r="B368" s="199"/>
      <c r="C368" s="200"/>
      <c r="D368" s="201" t="s">
        <v>192</v>
      </c>
      <c r="E368" s="202" t="s">
        <v>19</v>
      </c>
      <c r="F368" s="203" t="s">
        <v>199</v>
      </c>
      <c r="G368" s="200"/>
      <c r="H368" s="202" t="s">
        <v>19</v>
      </c>
      <c r="I368" s="204"/>
      <c r="J368" s="200"/>
      <c r="K368" s="200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192</v>
      </c>
      <c r="AU368" s="209" t="s">
        <v>189</v>
      </c>
      <c r="AV368" s="13" t="s">
        <v>81</v>
      </c>
      <c r="AW368" s="13" t="s">
        <v>35</v>
      </c>
      <c r="AX368" s="13" t="s">
        <v>74</v>
      </c>
      <c r="AY368" s="209" t="s">
        <v>179</v>
      </c>
    </row>
    <row r="369" spans="1:65" s="14" customFormat="1">
      <c r="B369" s="210"/>
      <c r="C369" s="211"/>
      <c r="D369" s="201" t="s">
        <v>192</v>
      </c>
      <c r="E369" s="212" t="s">
        <v>19</v>
      </c>
      <c r="F369" s="213" t="s">
        <v>1558</v>
      </c>
      <c r="G369" s="211"/>
      <c r="H369" s="214">
        <v>297.47399999999999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192</v>
      </c>
      <c r="AU369" s="220" t="s">
        <v>189</v>
      </c>
      <c r="AV369" s="14" t="s">
        <v>14</v>
      </c>
      <c r="AW369" s="14" t="s">
        <v>35</v>
      </c>
      <c r="AX369" s="14" t="s">
        <v>74</v>
      </c>
      <c r="AY369" s="220" t="s">
        <v>179</v>
      </c>
    </row>
    <row r="370" spans="1:65" s="15" customFormat="1">
      <c r="B370" s="221"/>
      <c r="C370" s="222"/>
      <c r="D370" s="201" t="s">
        <v>192</v>
      </c>
      <c r="E370" s="223" t="s">
        <v>19</v>
      </c>
      <c r="F370" s="224" t="s">
        <v>201</v>
      </c>
      <c r="G370" s="222"/>
      <c r="H370" s="225">
        <v>297.47399999999999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192</v>
      </c>
      <c r="AU370" s="231" t="s">
        <v>189</v>
      </c>
      <c r="AV370" s="15" t="s">
        <v>188</v>
      </c>
      <c r="AW370" s="15" t="s">
        <v>35</v>
      </c>
      <c r="AX370" s="15" t="s">
        <v>81</v>
      </c>
      <c r="AY370" s="231" t="s">
        <v>179</v>
      </c>
    </row>
    <row r="371" spans="1:65" s="2" customFormat="1" ht="16.5" customHeight="1">
      <c r="A371" s="37"/>
      <c r="B371" s="38"/>
      <c r="C371" s="243" t="s">
        <v>442</v>
      </c>
      <c r="D371" s="243" t="s">
        <v>289</v>
      </c>
      <c r="E371" s="244" t="s">
        <v>1559</v>
      </c>
      <c r="F371" s="245" t="s">
        <v>1560</v>
      </c>
      <c r="G371" s="246" t="s">
        <v>216</v>
      </c>
      <c r="H371" s="247">
        <v>16.088000000000001</v>
      </c>
      <c r="I371" s="248"/>
      <c r="J371" s="249">
        <f>ROUND(I371*H371,2)</f>
        <v>0</v>
      </c>
      <c r="K371" s="245" t="s">
        <v>187</v>
      </c>
      <c r="L371" s="250"/>
      <c r="M371" s="251" t="s">
        <v>19</v>
      </c>
      <c r="N371" s="252" t="s">
        <v>45</v>
      </c>
      <c r="O371" s="67"/>
      <c r="P371" s="190">
        <f>O371*H371</f>
        <v>0</v>
      </c>
      <c r="Q371" s="190">
        <v>2.234</v>
      </c>
      <c r="R371" s="190">
        <f>Q371*H371</f>
        <v>35.940592000000002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217</v>
      </c>
      <c r="AT371" s="192" t="s">
        <v>289</v>
      </c>
      <c r="AU371" s="192" t="s">
        <v>189</v>
      </c>
      <c r="AY371" s="20" t="s">
        <v>179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81</v>
      </c>
      <c r="BK371" s="193">
        <f>ROUND(I371*H371,2)</f>
        <v>0</v>
      </c>
      <c r="BL371" s="20" t="s">
        <v>188</v>
      </c>
      <c r="BM371" s="192" t="s">
        <v>403</v>
      </c>
    </row>
    <row r="372" spans="1:65" s="13" customFormat="1">
      <c r="B372" s="199"/>
      <c r="C372" s="200"/>
      <c r="D372" s="201" t="s">
        <v>192</v>
      </c>
      <c r="E372" s="202" t="s">
        <v>19</v>
      </c>
      <c r="F372" s="203" t="s">
        <v>1561</v>
      </c>
      <c r="G372" s="200"/>
      <c r="H372" s="202" t="s">
        <v>19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192</v>
      </c>
      <c r="AU372" s="209" t="s">
        <v>189</v>
      </c>
      <c r="AV372" s="13" t="s">
        <v>81</v>
      </c>
      <c r="AW372" s="13" t="s">
        <v>35</v>
      </c>
      <c r="AX372" s="13" t="s">
        <v>74</v>
      </c>
      <c r="AY372" s="209" t="s">
        <v>179</v>
      </c>
    </row>
    <row r="373" spans="1:65" s="14" customFormat="1">
      <c r="B373" s="210"/>
      <c r="C373" s="211"/>
      <c r="D373" s="201" t="s">
        <v>192</v>
      </c>
      <c r="E373" s="212" t="s">
        <v>19</v>
      </c>
      <c r="F373" s="213" t="s">
        <v>1562</v>
      </c>
      <c r="G373" s="211"/>
      <c r="H373" s="214">
        <v>11.483000000000001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192</v>
      </c>
      <c r="AU373" s="220" t="s">
        <v>189</v>
      </c>
      <c r="AV373" s="14" t="s">
        <v>14</v>
      </c>
      <c r="AW373" s="14" t="s">
        <v>35</v>
      </c>
      <c r="AX373" s="14" t="s">
        <v>74</v>
      </c>
      <c r="AY373" s="220" t="s">
        <v>179</v>
      </c>
    </row>
    <row r="374" spans="1:65" s="14" customFormat="1">
      <c r="B374" s="210"/>
      <c r="C374" s="211"/>
      <c r="D374" s="201" t="s">
        <v>192</v>
      </c>
      <c r="E374" s="212" t="s">
        <v>19</v>
      </c>
      <c r="F374" s="213" t="s">
        <v>1563</v>
      </c>
      <c r="G374" s="211"/>
      <c r="H374" s="214">
        <v>4.6050000000000004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192</v>
      </c>
      <c r="AU374" s="220" t="s">
        <v>189</v>
      </c>
      <c r="AV374" s="14" t="s">
        <v>14</v>
      </c>
      <c r="AW374" s="14" t="s">
        <v>35</v>
      </c>
      <c r="AX374" s="14" t="s">
        <v>74</v>
      </c>
      <c r="AY374" s="220" t="s">
        <v>179</v>
      </c>
    </row>
    <row r="375" spans="1:65" s="15" customFormat="1">
      <c r="B375" s="221"/>
      <c r="C375" s="222"/>
      <c r="D375" s="201" t="s">
        <v>192</v>
      </c>
      <c r="E375" s="223" t="s">
        <v>19</v>
      </c>
      <c r="F375" s="224" t="s">
        <v>201</v>
      </c>
      <c r="G375" s="222"/>
      <c r="H375" s="225">
        <v>16.088000000000001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192</v>
      </c>
      <c r="AU375" s="231" t="s">
        <v>189</v>
      </c>
      <c r="AV375" s="15" t="s">
        <v>188</v>
      </c>
      <c r="AW375" s="15" t="s">
        <v>35</v>
      </c>
      <c r="AX375" s="15" t="s">
        <v>81</v>
      </c>
      <c r="AY375" s="231" t="s">
        <v>179</v>
      </c>
    </row>
    <row r="376" spans="1:65" s="2" customFormat="1" ht="24.2" customHeight="1">
      <c r="A376" s="37"/>
      <c r="B376" s="38"/>
      <c r="C376" s="181" t="s">
        <v>309</v>
      </c>
      <c r="D376" s="181" t="s">
        <v>183</v>
      </c>
      <c r="E376" s="182" t="s">
        <v>1564</v>
      </c>
      <c r="F376" s="183" t="s">
        <v>1565</v>
      </c>
      <c r="G376" s="184" t="s">
        <v>204</v>
      </c>
      <c r="H376" s="185">
        <v>105.169</v>
      </c>
      <c r="I376" s="186"/>
      <c r="J376" s="187">
        <f>ROUND(I376*H376,2)</f>
        <v>0</v>
      </c>
      <c r="K376" s="183" t="s">
        <v>187</v>
      </c>
      <c r="L376" s="42"/>
      <c r="M376" s="188" t="s">
        <v>19</v>
      </c>
      <c r="N376" s="189" t="s">
        <v>45</v>
      </c>
      <c r="O376" s="67"/>
      <c r="P376" s="190">
        <f>O376*H376</f>
        <v>0</v>
      </c>
      <c r="Q376" s="190">
        <v>4.6339999999999999E-2</v>
      </c>
      <c r="R376" s="190">
        <f>Q376*H376</f>
        <v>4.8735314599999997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188</v>
      </c>
      <c r="AT376" s="192" t="s">
        <v>183</v>
      </c>
      <c r="AU376" s="192" t="s">
        <v>189</v>
      </c>
      <c r="AY376" s="20" t="s">
        <v>179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81</v>
      </c>
      <c r="BK376" s="193">
        <f>ROUND(I376*H376,2)</f>
        <v>0</v>
      </c>
      <c r="BL376" s="20" t="s">
        <v>188</v>
      </c>
      <c r="BM376" s="192" t="s">
        <v>410</v>
      </c>
    </row>
    <row r="377" spans="1:65" s="2" customFormat="1">
      <c r="A377" s="37"/>
      <c r="B377" s="38"/>
      <c r="C377" s="39"/>
      <c r="D377" s="194" t="s">
        <v>190</v>
      </c>
      <c r="E377" s="39"/>
      <c r="F377" s="195" t="s">
        <v>1566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190</v>
      </c>
      <c r="AU377" s="20" t="s">
        <v>189</v>
      </c>
    </row>
    <row r="378" spans="1:65" s="13" customFormat="1">
      <c r="B378" s="199"/>
      <c r="C378" s="200"/>
      <c r="D378" s="201" t="s">
        <v>192</v>
      </c>
      <c r="E378" s="202" t="s">
        <v>19</v>
      </c>
      <c r="F378" s="203" t="s">
        <v>193</v>
      </c>
      <c r="G378" s="200"/>
      <c r="H378" s="202" t="s">
        <v>19</v>
      </c>
      <c r="I378" s="204"/>
      <c r="J378" s="200"/>
      <c r="K378" s="200"/>
      <c r="L378" s="205"/>
      <c r="M378" s="206"/>
      <c r="N378" s="207"/>
      <c r="O378" s="207"/>
      <c r="P378" s="207"/>
      <c r="Q378" s="207"/>
      <c r="R378" s="207"/>
      <c r="S378" s="207"/>
      <c r="T378" s="208"/>
      <c r="AT378" s="209" t="s">
        <v>192</v>
      </c>
      <c r="AU378" s="209" t="s">
        <v>189</v>
      </c>
      <c r="AV378" s="13" t="s">
        <v>81</v>
      </c>
      <c r="AW378" s="13" t="s">
        <v>35</v>
      </c>
      <c r="AX378" s="13" t="s">
        <v>74</v>
      </c>
      <c r="AY378" s="209" t="s">
        <v>179</v>
      </c>
    </row>
    <row r="379" spans="1:65" s="13" customFormat="1">
      <c r="B379" s="199"/>
      <c r="C379" s="200"/>
      <c r="D379" s="201" t="s">
        <v>192</v>
      </c>
      <c r="E379" s="202" t="s">
        <v>19</v>
      </c>
      <c r="F379" s="203" t="s">
        <v>1431</v>
      </c>
      <c r="G379" s="200"/>
      <c r="H379" s="202" t="s">
        <v>19</v>
      </c>
      <c r="I379" s="204"/>
      <c r="J379" s="200"/>
      <c r="K379" s="200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192</v>
      </c>
      <c r="AU379" s="209" t="s">
        <v>189</v>
      </c>
      <c r="AV379" s="13" t="s">
        <v>81</v>
      </c>
      <c r="AW379" s="13" t="s">
        <v>35</v>
      </c>
      <c r="AX379" s="13" t="s">
        <v>74</v>
      </c>
      <c r="AY379" s="209" t="s">
        <v>179</v>
      </c>
    </row>
    <row r="380" spans="1:65" s="13" customFormat="1">
      <c r="B380" s="199"/>
      <c r="C380" s="200"/>
      <c r="D380" s="201" t="s">
        <v>192</v>
      </c>
      <c r="E380" s="202" t="s">
        <v>19</v>
      </c>
      <c r="F380" s="203" t="s">
        <v>198</v>
      </c>
      <c r="G380" s="200"/>
      <c r="H380" s="202" t="s">
        <v>19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192</v>
      </c>
      <c r="AU380" s="209" t="s">
        <v>189</v>
      </c>
      <c r="AV380" s="13" t="s">
        <v>81</v>
      </c>
      <c r="AW380" s="13" t="s">
        <v>35</v>
      </c>
      <c r="AX380" s="13" t="s">
        <v>74</v>
      </c>
      <c r="AY380" s="209" t="s">
        <v>179</v>
      </c>
    </row>
    <row r="381" spans="1:65" s="13" customFormat="1">
      <c r="B381" s="199"/>
      <c r="C381" s="200"/>
      <c r="D381" s="201" t="s">
        <v>192</v>
      </c>
      <c r="E381" s="202" t="s">
        <v>19</v>
      </c>
      <c r="F381" s="203" t="s">
        <v>1545</v>
      </c>
      <c r="G381" s="200"/>
      <c r="H381" s="202" t="s">
        <v>19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192</v>
      </c>
      <c r="AU381" s="209" t="s">
        <v>189</v>
      </c>
      <c r="AV381" s="13" t="s">
        <v>81</v>
      </c>
      <c r="AW381" s="13" t="s">
        <v>35</v>
      </c>
      <c r="AX381" s="13" t="s">
        <v>74</v>
      </c>
      <c r="AY381" s="209" t="s">
        <v>179</v>
      </c>
    </row>
    <row r="382" spans="1:65" s="13" customFormat="1">
      <c r="B382" s="199"/>
      <c r="C382" s="200"/>
      <c r="D382" s="201" t="s">
        <v>192</v>
      </c>
      <c r="E382" s="202" t="s">
        <v>19</v>
      </c>
      <c r="F382" s="203" t="s">
        <v>1567</v>
      </c>
      <c r="G382" s="200"/>
      <c r="H382" s="202" t="s">
        <v>19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192</v>
      </c>
      <c r="AU382" s="209" t="s">
        <v>189</v>
      </c>
      <c r="AV382" s="13" t="s">
        <v>81</v>
      </c>
      <c r="AW382" s="13" t="s">
        <v>35</v>
      </c>
      <c r="AX382" s="13" t="s">
        <v>74</v>
      </c>
      <c r="AY382" s="209" t="s">
        <v>179</v>
      </c>
    </row>
    <row r="383" spans="1:65" s="14" customFormat="1" ht="22.5">
      <c r="B383" s="210"/>
      <c r="C383" s="211"/>
      <c r="D383" s="201" t="s">
        <v>192</v>
      </c>
      <c r="E383" s="212" t="s">
        <v>19</v>
      </c>
      <c r="F383" s="213" t="s">
        <v>1568</v>
      </c>
      <c r="G383" s="211"/>
      <c r="H383" s="214">
        <v>105.169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192</v>
      </c>
      <c r="AU383" s="220" t="s">
        <v>189</v>
      </c>
      <c r="AV383" s="14" t="s">
        <v>14</v>
      </c>
      <c r="AW383" s="14" t="s">
        <v>35</v>
      </c>
      <c r="AX383" s="14" t="s">
        <v>74</v>
      </c>
      <c r="AY383" s="220" t="s">
        <v>179</v>
      </c>
    </row>
    <row r="384" spans="1:65" s="15" customFormat="1">
      <c r="B384" s="221"/>
      <c r="C384" s="222"/>
      <c r="D384" s="201" t="s">
        <v>192</v>
      </c>
      <c r="E384" s="223" t="s">
        <v>19</v>
      </c>
      <c r="F384" s="224" t="s">
        <v>201</v>
      </c>
      <c r="G384" s="222"/>
      <c r="H384" s="225">
        <v>105.169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192</v>
      </c>
      <c r="AU384" s="231" t="s">
        <v>189</v>
      </c>
      <c r="AV384" s="15" t="s">
        <v>188</v>
      </c>
      <c r="AW384" s="15" t="s">
        <v>35</v>
      </c>
      <c r="AX384" s="15" t="s">
        <v>81</v>
      </c>
      <c r="AY384" s="231" t="s">
        <v>179</v>
      </c>
    </row>
    <row r="385" spans="1:65" s="2" customFormat="1" ht="37.9" customHeight="1">
      <c r="A385" s="37"/>
      <c r="B385" s="38"/>
      <c r="C385" s="181" t="s">
        <v>454</v>
      </c>
      <c r="D385" s="181" t="s">
        <v>183</v>
      </c>
      <c r="E385" s="182" t="s">
        <v>1569</v>
      </c>
      <c r="F385" s="183" t="s">
        <v>1570</v>
      </c>
      <c r="G385" s="184" t="s">
        <v>204</v>
      </c>
      <c r="H385" s="185">
        <v>42</v>
      </c>
      <c r="I385" s="186"/>
      <c r="J385" s="187">
        <f>ROUND(I385*H385,2)</f>
        <v>0</v>
      </c>
      <c r="K385" s="183" t="s">
        <v>187</v>
      </c>
      <c r="L385" s="42"/>
      <c r="M385" s="188" t="s">
        <v>19</v>
      </c>
      <c r="N385" s="189" t="s">
        <v>45</v>
      </c>
      <c r="O385" s="67"/>
      <c r="P385" s="190">
        <f>O385*H385</f>
        <v>0</v>
      </c>
      <c r="Q385" s="190">
        <v>0.36792999999999998</v>
      </c>
      <c r="R385" s="190">
        <f>Q385*H385</f>
        <v>15.453059999999999</v>
      </c>
      <c r="S385" s="190">
        <v>0</v>
      </c>
      <c r="T385" s="19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2" t="s">
        <v>188</v>
      </c>
      <c r="AT385" s="192" t="s">
        <v>183</v>
      </c>
      <c r="AU385" s="192" t="s">
        <v>189</v>
      </c>
      <c r="AY385" s="20" t="s">
        <v>179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20" t="s">
        <v>81</v>
      </c>
      <c r="BK385" s="193">
        <f>ROUND(I385*H385,2)</f>
        <v>0</v>
      </c>
      <c r="BL385" s="20" t="s">
        <v>188</v>
      </c>
      <c r="BM385" s="192" t="s">
        <v>415</v>
      </c>
    </row>
    <row r="386" spans="1:65" s="2" customFormat="1">
      <c r="A386" s="37"/>
      <c r="B386" s="38"/>
      <c r="C386" s="39"/>
      <c r="D386" s="194" t="s">
        <v>190</v>
      </c>
      <c r="E386" s="39"/>
      <c r="F386" s="195" t="s">
        <v>1571</v>
      </c>
      <c r="G386" s="39"/>
      <c r="H386" s="39"/>
      <c r="I386" s="196"/>
      <c r="J386" s="39"/>
      <c r="K386" s="39"/>
      <c r="L386" s="42"/>
      <c r="M386" s="197"/>
      <c r="N386" s="198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190</v>
      </c>
      <c r="AU386" s="20" t="s">
        <v>189</v>
      </c>
    </row>
    <row r="387" spans="1:65" s="13" customFormat="1">
      <c r="B387" s="199"/>
      <c r="C387" s="200"/>
      <c r="D387" s="201" t="s">
        <v>192</v>
      </c>
      <c r="E387" s="202" t="s">
        <v>19</v>
      </c>
      <c r="F387" s="203" t="s">
        <v>193</v>
      </c>
      <c r="G387" s="200"/>
      <c r="H387" s="202" t="s">
        <v>19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192</v>
      </c>
      <c r="AU387" s="209" t="s">
        <v>189</v>
      </c>
      <c r="AV387" s="13" t="s">
        <v>81</v>
      </c>
      <c r="AW387" s="13" t="s">
        <v>35</v>
      </c>
      <c r="AX387" s="13" t="s">
        <v>74</v>
      </c>
      <c r="AY387" s="209" t="s">
        <v>179</v>
      </c>
    </row>
    <row r="388" spans="1:65" s="13" customFormat="1">
      <c r="B388" s="199"/>
      <c r="C388" s="200"/>
      <c r="D388" s="201" t="s">
        <v>192</v>
      </c>
      <c r="E388" s="202" t="s">
        <v>19</v>
      </c>
      <c r="F388" s="203" t="s">
        <v>1431</v>
      </c>
      <c r="G388" s="200"/>
      <c r="H388" s="202" t="s">
        <v>19</v>
      </c>
      <c r="I388" s="204"/>
      <c r="J388" s="200"/>
      <c r="K388" s="200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192</v>
      </c>
      <c r="AU388" s="209" t="s">
        <v>189</v>
      </c>
      <c r="AV388" s="13" t="s">
        <v>81</v>
      </c>
      <c r="AW388" s="13" t="s">
        <v>35</v>
      </c>
      <c r="AX388" s="13" t="s">
        <v>74</v>
      </c>
      <c r="AY388" s="209" t="s">
        <v>179</v>
      </c>
    </row>
    <row r="389" spans="1:65" s="13" customFormat="1">
      <c r="B389" s="199"/>
      <c r="C389" s="200"/>
      <c r="D389" s="201" t="s">
        <v>192</v>
      </c>
      <c r="E389" s="202" t="s">
        <v>19</v>
      </c>
      <c r="F389" s="203" t="s">
        <v>198</v>
      </c>
      <c r="G389" s="200"/>
      <c r="H389" s="202" t="s">
        <v>19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192</v>
      </c>
      <c r="AU389" s="209" t="s">
        <v>189</v>
      </c>
      <c r="AV389" s="13" t="s">
        <v>81</v>
      </c>
      <c r="AW389" s="13" t="s">
        <v>35</v>
      </c>
      <c r="AX389" s="13" t="s">
        <v>74</v>
      </c>
      <c r="AY389" s="209" t="s">
        <v>179</v>
      </c>
    </row>
    <row r="390" spans="1:65" s="13" customFormat="1">
      <c r="B390" s="199"/>
      <c r="C390" s="200"/>
      <c r="D390" s="201" t="s">
        <v>192</v>
      </c>
      <c r="E390" s="202" t="s">
        <v>19</v>
      </c>
      <c r="F390" s="203" t="s">
        <v>1572</v>
      </c>
      <c r="G390" s="200"/>
      <c r="H390" s="202" t="s">
        <v>19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192</v>
      </c>
      <c r="AU390" s="209" t="s">
        <v>189</v>
      </c>
      <c r="AV390" s="13" t="s">
        <v>81</v>
      </c>
      <c r="AW390" s="13" t="s">
        <v>35</v>
      </c>
      <c r="AX390" s="13" t="s">
        <v>74</v>
      </c>
      <c r="AY390" s="209" t="s">
        <v>179</v>
      </c>
    </row>
    <row r="391" spans="1:65" s="14" customFormat="1">
      <c r="B391" s="210"/>
      <c r="C391" s="211"/>
      <c r="D391" s="201" t="s">
        <v>192</v>
      </c>
      <c r="E391" s="212" t="s">
        <v>19</v>
      </c>
      <c r="F391" s="213" t="s">
        <v>1573</v>
      </c>
      <c r="G391" s="211"/>
      <c r="H391" s="214">
        <v>42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192</v>
      </c>
      <c r="AU391" s="220" t="s">
        <v>189</v>
      </c>
      <c r="AV391" s="14" t="s">
        <v>14</v>
      </c>
      <c r="AW391" s="14" t="s">
        <v>35</v>
      </c>
      <c r="AX391" s="14" t="s">
        <v>74</v>
      </c>
      <c r="AY391" s="220" t="s">
        <v>179</v>
      </c>
    </row>
    <row r="392" spans="1:65" s="15" customFormat="1">
      <c r="B392" s="221"/>
      <c r="C392" s="222"/>
      <c r="D392" s="201" t="s">
        <v>192</v>
      </c>
      <c r="E392" s="223" t="s">
        <v>19</v>
      </c>
      <c r="F392" s="224" t="s">
        <v>201</v>
      </c>
      <c r="G392" s="222"/>
      <c r="H392" s="225">
        <v>42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192</v>
      </c>
      <c r="AU392" s="231" t="s">
        <v>189</v>
      </c>
      <c r="AV392" s="15" t="s">
        <v>188</v>
      </c>
      <c r="AW392" s="15" t="s">
        <v>35</v>
      </c>
      <c r="AX392" s="15" t="s">
        <v>81</v>
      </c>
      <c r="AY392" s="231" t="s">
        <v>179</v>
      </c>
    </row>
    <row r="393" spans="1:65" s="2" customFormat="1" ht="24.2" customHeight="1">
      <c r="A393" s="37"/>
      <c r="B393" s="38"/>
      <c r="C393" s="181" t="s">
        <v>313</v>
      </c>
      <c r="D393" s="181" t="s">
        <v>183</v>
      </c>
      <c r="E393" s="182" t="s">
        <v>1574</v>
      </c>
      <c r="F393" s="183" t="s">
        <v>1575</v>
      </c>
      <c r="G393" s="184" t="s">
        <v>308</v>
      </c>
      <c r="H393" s="185">
        <v>35</v>
      </c>
      <c r="I393" s="186"/>
      <c r="J393" s="187">
        <f>ROUND(I393*H393,2)</f>
        <v>0</v>
      </c>
      <c r="K393" s="183" t="s">
        <v>187</v>
      </c>
      <c r="L393" s="42"/>
      <c r="M393" s="188" t="s">
        <v>19</v>
      </c>
      <c r="N393" s="189" t="s">
        <v>45</v>
      </c>
      <c r="O393" s="67"/>
      <c r="P393" s="190">
        <f>O393*H393</f>
        <v>0</v>
      </c>
      <c r="Q393" s="190">
        <v>2.7300000000000001E-2</v>
      </c>
      <c r="R393" s="190">
        <f>Q393*H393</f>
        <v>0.95550000000000002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188</v>
      </c>
      <c r="AT393" s="192" t="s">
        <v>183</v>
      </c>
      <c r="AU393" s="192" t="s">
        <v>189</v>
      </c>
      <c r="AY393" s="20" t="s">
        <v>179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81</v>
      </c>
      <c r="BK393" s="193">
        <f>ROUND(I393*H393,2)</f>
        <v>0</v>
      </c>
      <c r="BL393" s="20" t="s">
        <v>188</v>
      </c>
      <c r="BM393" s="192" t="s">
        <v>420</v>
      </c>
    </row>
    <row r="394" spans="1:65" s="2" customFormat="1">
      <c r="A394" s="37"/>
      <c r="B394" s="38"/>
      <c r="C394" s="39"/>
      <c r="D394" s="194" t="s">
        <v>190</v>
      </c>
      <c r="E394" s="39"/>
      <c r="F394" s="195" t="s">
        <v>1576</v>
      </c>
      <c r="G394" s="39"/>
      <c r="H394" s="39"/>
      <c r="I394" s="196"/>
      <c r="J394" s="39"/>
      <c r="K394" s="39"/>
      <c r="L394" s="42"/>
      <c r="M394" s="197"/>
      <c r="N394" s="198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190</v>
      </c>
      <c r="AU394" s="20" t="s">
        <v>189</v>
      </c>
    </row>
    <row r="395" spans="1:65" s="13" customFormat="1">
      <c r="B395" s="199"/>
      <c r="C395" s="200"/>
      <c r="D395" s="201" t="s">
        <v>192</v>
      </c>
      <c r="E395" s="202" t="s">
        <v>19</v>
      </c>
      <c r="F395" s="203" t="s">
        <v>193</v>
      </c>
      <c r="G395" s="200"/>
      <c r="H395" s="202" t="s">
        <v>19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192</v>
      </c>
      <c r="AU395" s="209" t="s">
        <v>189</v>
      </c>
      <c r="AV395" s="13" t="s">
        <v>81</v>
      </c>
      <c r="AW395" s="13" t="s">
        <v>35</v>
      </c>
      <c r="AX395" s="13" t="s">
        <v>74</v>
      </c>
      <c r="AY395" s="209" t="s">
        <v>179</v>
      </c>
    </row>
    <row r="396" spans="1:65" s="13" customFormat="1">
      <c r="B396" s="199"/>
      <c r="C396" s="200"/>
      <c r="D396" s="201" t="s">
        <v>192</v>
      </c>
      <c r="E396" s="202" t="s">
        <v>19</v>
      </c>
      <c r="F396" s="203" t="s">
        <v>1431</v>
      </c>
      <c r="G396" s="200"/>
      <c r="H396" s="202" t="s">
        <v>19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192</v>
      </c>
      <c r="AU396" s="209" t="s">
        <v>189</v>
      </c>
      <c r="AV396" s="13" t="s">
        <v>81</v>
      </c>
      <c r="AW396" s="13" t="s">
        <v>35</v>
      </c>
      <c r="AX396" s="13" t="s">
        <v>74</v>
      </c>
      <c r="AY396" s="209" t="s">
        <v>179</v>
      </c>
    </row>
    <row r="397" spans="1:65" s="13" customFormat="1">
      <c r="B397" s="199"/>
      <c r="C397" s="200"/>
      <c r="D397" s="201" t="s">
        <v>192</v>
      </c>
      <c r="E397" s="202" t="s">
        <v>19</v>
      </c>
      <c r="F397" s="203" t="s">
        <v>198</v>
      </c>
      <c r="G397" s="200"/>
      <c r="H397" s="202" t="s">
        <v>19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192</v>
      </c>
      <c r="AU397" s="209" t="s">
        <v>189</v>
      </c>
      <c r="AV397" s="13" t="s">
        <v>81</v>
      </c>
      <c r="AW397" s="13" t="s">
        <v>35</v>
      </c>
      <c r="AX397" s="13" t="s">
        <v>74</v>
      </c>
      <c r="AY397" s="209" t="s">
        <v>179</v>
      </c>
    </row>
    <row r="398" spans="1:65" s="13" customFormat="1">
      <c r="B398" s="199"/>
      <c r="C398" s="200"/>
      <c r="D398" s="201" t="s">
        <v>192</v>
      </c>
      <c r="E398" s="202" t="s">
        <v>19</v>
      </c>
      <c r="F398" s="203" t="s">
        <v>1572</v>
      </c>
      <c r="G398" s="200"/>
      <c r="H398" s="202" t="s">
        <v>19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192</v>
      </c>
      <c r="AU398" s="209" t="s">
        <v>189</v>
      </c>
      <c r="AV398" s="13" t="s">
        <v>81</v>
      </c>
      <c r="AW398" s="13" t="s">
        <v>35</v>
      </c>
      <c r="AX398" s="13" t="s">
        <v>74</v>
      </c>
      <c r="AY398" s="209" t="s">
        <v>179</v>
      </c>
    </row>
    <row r="399" spans="1:65" s="14" customFormat="1">
      <c r="B399" s="210"/>
      <c r="C399" s="211"/>
      <c r="D399" s="201" t="s">
        <v>192</v>
      </c>
      <c r="E399" s="212" t="s">
        <v>19</v>
      </c>
      <c r="F399" s="213" t="s">
        <v>417</v>
      </c>
      <c r="G399" s="211"/>
      <c r="H399" s="214">
        <v>35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192</v>
      </c>
      <c r="AU399" s="220" t="s">
        <v>189</v>
      </c>
      <c r="AV399" s="14" t="s">
        <v>14</v>
      </c>
      <c r="AW399" s="14" t="s">
        <v>35</v>
      </c>
      <c r="AX399" s="14" t="s">
        <v>74</v>
      </c>
      <c r="AY399" s="220" t="s">
        <v>179</v>
      </c>
    </row>
    <row r="400" spans="1:65" s="15" customFormat="1">
      <c r="B400" s="221"/>
      <c r="C400" s="222"/>
      <c r="D400" s="201" t="s">
        <v>192</v>
      </c>
      <c r="E400" s="223" t="s">
        <v>19</v>
      </c>
      <c r="F400" s="224" t="s">
        <v>201</v>
      </c>
      <c r="G400" s="222"/>
      <c r="H400" s="225">
        <v>35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192</v>
      </c>
      <c r="AU400" s="231" t="s">
        <v>189</v>
      </c>
      <c r="AV400" s="15" t="s">
        <v>188</v>
      </c>
      <c r="AW400" s="15" t="s">
        <v>35</v>
      </c>
      <c r="AX400" s="15" t="s">
        <v>81</v>
      </c>
      <c r="AY400" s="231" t="s">
        <v>179</v>
      </c>
    </row>
    <row r="401" spans="1:65" s="2" customFormat="1" ht="16.5" customHeight="1">
      <c r="A401" s="37"/>
      <c r="B401" s="38"/>
      <c r="C401" s="181" t="s">
        <v>471</v>
      </c>
      <c r="D401" s="181" t="s">
        <v>183</v>
      </c>
      <c r="E401" s="182" t="s">
        <v>1577</v>
      </c>
      <c r="F401" s="183" t="s">
        <v>1578</v>
      </c>
      <c r="G401" s="184" t="s">
        <v>269</v>
      </c>
      <c r="H401" s="185">
        <v>0.83099999999999996</v>
      </c>
      <c r="I401" s="186"/>
      <c r="J401" s="187">
        <f>ROUND(I401*H401,2)</f>
        <v>0</v>
      </c>
      <c r="K401" s="183" t="s">
        <v>187</v>
      </c>
      <c r="L401" s="42"/>
      <c r="M401" s="188" t="s">
        <v>19</v>
      </c>
      <c r="N401" s="189" t="s">
        <v>45</v>
      </c>
      <c r="O401" s="67"/>
      <c r="P401" s="190">
        <f>O401*H401</f>
        <v>0</v>
      </c>
      <c r="Q401" s="190">
        <v>1.04359</v>
      </c>
      <c r="R401" s="190">
        <f>Q401*H401</f>
        <v>0.86722328999999998</v>
      </c>
      <c r="S401" s="190">
        <v>0</v>
      </c>
      <c r="T401" s="19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188</v>
      </c>
      <c r="AT401" s="192" t="s">
        <v>183</v>
      </c>
      <c r="AU401" s="192" t="s">
        <v>189</v>
      </c>
      <c r="AY401" s="20" t="s">
        <v>179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81</v>
      </c>
      <c r="BK401" s="193">
        <f>ROUND(I401*H401,2)</f>
        <v>0</v>
      </c>
      <c r="BL401" s="20" t="s">
        <v>188</v>
      </c>
      <c r="BM401" s="192" t="s">
        <v>426</v>
      </c>
    </row>
    <row r="402" spans="1:65" s="2" customFormat="1">
      <c r="A402" s="37"/>
      <c r="B402" s="38"/>
      <c r="C402" s="39"/>
      <c r="D402" s="194" t="s">
        <v>190</v>
      </c>
      <c r="E402" s="39"/>
      <c r="F402" s="195" t="s">
        <v>1579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190</v>
      </c>
      <c r="AU402" s="20" t="s">
        <v>189</v>
      </c>
    </row>
    <row r="403" spans="1:65" s="14" customFormat="1">
      <c r="B403" s="210"/>
      <c r="C403" s="211"/>
      <c r="D403" s="201" t="s">
        <v>192</v>
      </c>
      <c r="E403" s="212" t="s">
        <v>19</v>
      </c>
      <c r="F403" s="213" t="s">
        <v>1580</v>
      </c>
      <c r="G403" s="211"/>
      <c r="H403" s="214">
        <v>0.83099999999999996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192</v>
      </c>
      <c r="AU403" s="220" t="s">
        <v>189</v>
      </c>
      <c r="AV403" s="14" t="s">
        <v>14</v>
      </c>
      <c r="AW403" s="14" t="s">
        <v>35</v>
      </c>
      <c r="AX403" s="14" t="s">
        <v>74</v>
      </c>
      <c r="AY403" s="220" t="s">
        <v>179</v>
      </c>
    </row>
    <row r="404" spans="1:65" s="15" customFormat="1">
      <c r="B404" s="221"/>
      <c r="C404" s="222"/>
      <c r="D404" s="201" t="s">
        <v>192</v>
      </c>
      <c r="E404" s="223" t="s">
        <v>19</v>
      </c>
      <c r="F404" s="224" t="s">
        <v>201</v>
      </c>
      <c r="G404" s="222"/>
      <c r="H404" s="225">
        <v>0.83099999999999996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192</v>
      </c>
      <c r="AU404" s="231" t="s">
        <v>189</v>
      </c>
      <c r="AV404" s="15" t="s">
        <v>188</v>
      </c>
      <c r="AW404" s="15" t="s">
        <v>35</v>
      </c>
      <c r="AX404" s="15" t="s">
        <v>81</v>
      </c>
      <c r="AY404" s="231" t="s">
        <v>179</v>
      </c>
    </row>
    <row r="405" spans="1:65" s="12" customFormat="1" ht="20.85" customHeight="1">
      <c r="B405" s="165"/>
      <c r="C405" s="166"/>
      <c r="D405" s="167" t="s">
        <v>73</v>
      </c>
      <c r="E405" s="179" t="s">
        <v>407</v>
      </c>
      <c r="F405" s="179" t="s">
        <v>570</v>
      </c>
      <c r="G405" s="166"/>
      <c r="H405" s="166"/>
      <c r="I405" s="169"/>
      <c r="J405" s="180">
        <f>BK405</f>
        <v>0</v>
      </c>
      <c r="K405" s="166"/>
      <c r="L405" s="171"/>
      <c r="M405" s="172"/>
      <c r="N405" s="173"/>
      <c r="O405" s="173"/>
      <c r="P405" s="174">
        <f>SUM(P406:P413)</f>
        <v>0</v>
      </c>
      <c r="Q405" s="173"/>
      <c r="R405" s="174">
        <f>SUM(R406:R413)</f>
        <v>6.6084703999999999</v>
      </c>
      <c r="S405" s="173"/>
      <c r="T405" s="175">
        <f>SUM(T406:T413)</f>
        <v>0</v>
      </c>
      <c r="AR405" s="176" t="s">
        <v>81</v>
      </c>
      <c r="AT405" s="177" t="s">
        <v>73</v>
      </c>
      <c r="AU405" s="177" t="s">
        <v>14</v>
      </c>
      <c r="AY405" s="176" t="s">
        <v>179</v>
      </c>
      <c r="BK405" s="178">
        <f>SUM(BK406:BK413)</f>
        <v>0</v>
      </c>
    </row>
    <row r="406" spans="1:65" s="2" customFormat="1" ht="16.5" customHeight="1">
      <c r="A406" s="37"/>
      <c r="B406" s="38"/>
      <c r="C406" s="181" t="s">
        <v>319</v>
      </c>
      <c r="D406" s="181" t="s">
        <v>183</v>
      </c>
      <c r="E406" s="182" t="s">
        <v>1581</v>
      </c>
      <c r="F406" s="183" t="s">
        <v>1582</v>
      </c>
      <c r="G406" s="184" t="s">
        <v>204</v>
      </c>
      <c r="H406" s="185">
        <v>36.36</v>
      </c>
      <c r="I406" s="186"/>
      <c r="J406" s="187">
        <f>ROUND(I406*H406,2)</f>
        <v>0</v>
      </c>
      <c r="K406" s="183" t="s">
        <v>187</v>
      </c>
      <c r="L406" s="42"/>
      <c r="M406" s="188" t="s">
        <v>19</v>
      </c>
      <c r="N406" s="189" t="s">
        <v>45</v>
      </c>
      <c r="O406" s="67"/>
      <c r="P406" s="190">
        <f>O406*H406</f>
        <v>0</v>
      </c>
      <c r="Q406" s="190">
        <v>0.12064</v>
      </c>
      <c r="R406" s="190">
        <f>Q406*H406</f>
        <v>4.3864703999999994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188</v>
      </c>
      <c r="AT406" s="192" t="s">
        <v>183</v>
      </c>
      <c r="AU406" s="192" t="s">
        <v>189</v>
      </c>
      <c r="AY406" s="20" t="s">
        <v>179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81</v>
      </c>
      <c r="BK406" s="193">
        <f>ROUND(I406*H406,2)</f>
        <v>0</v>
      </c>
      <c r="BL406" s="20" t="s">
        <v>188</v>
      </c>
      <c r="BM406" s="192" t="s">
        <v>431</v>
      </c>
    </row>
    <row r="407" spans="1:65" s="2" customFormat="1">
      <c r="A407" s="37"/>
      <c r="B407" s="38"/>
      <c r="C407" s="39"/>
      <c r="D407" s="194" t="s">
        <v>190</v>
      </c>
      <c r="E407" s="39"/>
      <c r="F407" s="195" t="s">
        <v>1583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190</v>
      </c>
      <c r="AU407" s="20" t="s">
        <v>189</v>
      </c>
    </row>
    <row r="408" spans="1:65" s="13" customFormat="1">
      <c r="B408" s="199"/>
      <c r="C408" s="200"/>
      <c r="D408" s="201" t="s">
        <v>192</v>
      </c>
      <c r="E408" s="202" t="s">
        <v>19</v>
      </c>
      <c r="F408" s="203" t="s">
        <v>193</v>
      </c>
      <c r="G408" s="200"/>
      <c r="H408" s="202" t="s">
        <v>19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192</v>
      </c>
      <c r="AU408" s="209" t="s">
        <v>189</v>
      </c>
      <c r="AV408" s="13" t="s">
        <v>81</v>
      </c>
      <c r="AW408" s="13" t="s">
        <v>35</v>
      </c>
      <c r="AX408" s="13" t="s">
        <v>74</v>
      </c>
      <c r="AY408" s="209" t="s">
        <v>179</v>
      </c>
    </row>
    <row r="409" spans="1:65" s="13" customFormat="1">
      <c r="B409" s="199"/>
      <c r="C409" s="200"/>
      <c r="D409" s="201" t="s">
        <v>192</v>
      </c>
      <c r="E409" s="202" t="s">
        <v>19</v>
      </c>
      <c r="F409" s="203" t="s">
        <v>1431</v>
      </c>
      <c r="G409" s="200"/>
      <c r="H409" s="202" t="s">
        <v>19</v>
      </c>
      <c r="I409" s="204"/>
      <c r="J409" s="200"/>
      <c r="K409" s="200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192</v>
      </c>
      <c r="AU409" s="209" t="s">
        <v>189</v>
      </c>
      <c r="AV409" s="13" t="s">
        <v>81</v>
      </c>
      <c r="AW409" s="13" t="s">
        <v>35</v>
      </c>
      <c r="AX409" s="13" t="s">
        <v>74</v>
      </c>
      <c r="AY409" s="209" t="s">
        <v>179</v>
      </c>
    </row>
    <row r="410" spans="1:65" s="13" customFormat="1">
      <c r="B410" s="199"/>
      <c r="C410" s="200"/>
      <c r="D410" s="201" t="s">
        <v>192</v>
      </c>
      <c r="E410" s="202" t="s">
        <v>19</v>
      </c>
      <c r="F410" s="203" t="s">
        <v>198</v>
      </c>
      <c r="G410" s="200"/>
      <c r="H410" s="202" t="s">
        <v>19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192</v>
      </c>
      <c r="AU410" s="209" t="s">
        <v>189</v>
      </c>
      <c r="AV410" s="13" t="s">
        <v>81</v>
      </c>
      <c r="AW410" s="13" t="s">
        <v>35</v>
      </c>
      <c r="AX410" s="13" t="s">
        <v>74</v>
      </c>
      <c r="AY410" s="209" t="s">
        <v>179</v>
      </c>
    </row>
    <row r="411" spans="1:65" s="14" customFormat="1">
      <c r="B411" s="210"/>
      <c r="C411" s="211"/>
      <c r="D411" s="201" t="s">
        <v>192</v>
      </c>
      <c r="E411" s="212" t="s">
        <v>19</v>
      </c>
      <c r="F411" s="213" t="s">
        <v>1584</v>
      </c>
      <c r="G411" s="211"/>
      <c r="H411" s="214">
        <v>36.36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192</v>
      </c>
      <c r="AU411" s="220" t="s">
        <v>189</v>
      </c>
      <c r="AV411" s="14" t="s">
        <v>14</v>
      </c>
      <c r="AW411" s="14" t="s">
        <v>35</v>
      </c>
      <c r="AX411" s="14" t="s">
        <v>74</v>
      </c>
      <c r="AY411" s="220" t="s">
        <v>179</v>
      </c>
    </row>
    <row r="412" spans="1:65" s="15" customFormat="1">
      <c r="B412" s="221"/>
      <c r="C412" s="222"/>
      <c r="D412" s="201" t="s">
        <v>192</v>
      </c>
      <c r="E412" s="223" t="s">
        <v>19</v>
      </c>
      <c r="F412" s="224" t="s">
        <v>201</v>
      </c>
      <c r="G412" s="222"/>
      <c r="H412" s="225">
        <v>36.36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192</v>
      </c>
      <c r="AU412" s="231" t="s">
        <v>189</v>
      </c>
      <c r="AV412" s="15" t="s">
        <v>188</v>
      </c>
      <c r="AW412" s="15" t="s">
        <v>35</v>
      </c>
      <c r="AX412" s="15" t="s">
        <v>81</v>
      </c>
      <c r="AY412" s="231" t="s">
        <v>179</v>
      </c>
    </row>
    <row r="413" spans="1:65" s="2" customFormat="1" ht="16.5" customHeight="1">
      <c r="A413" s="37"/>
      <c r="B413" s="38"/>
      <c r="C413" s="243" t="s">
        <v>304</v>
      </c>
      <c r="D413" s="243" t="s">
        <v>289</v>
      </c>
      <c r="E413" s="244" t="s">
        <v>1585</v>
      </c>
      <c r="F413" s="245" t="s">
        <v>1586</v>
      </c>
      <c r="G413" s="246" t="s">
        <v>308</v>
      </c>
      <c r="H413" s="247">
        <v>202</v>
      </c>
      <c r="I413" s="248"/>
      <c r="J413" s="249">
        <f>ROUND(I413*H413,2)</f>
        <v>0</v>
      </c>
      <c r="K413" s="245" t="s">
        <v>187</v>
      </c>
      <c r="L413" s="250"/>
      <c r="M413" s="251" t="s">
        <v>19</v>
      </c>
      <c r="N413" s="252" t="s">
        <v>45</v>
      </c>
      <c r="O413" s="67"/>
      <c r="P413" s="190">
        <f>O413*H413</f>
        <v>0</v>
      </c>
      <c r="Q413" s="190">
        <v>1.0999999999999999E-2</v>
      </c>
      <c r="R413" s="190">
        <f>Q413*H413</f>
        <v>2.222</v>
      </c>
      <c r="S413" s="190">
        <v>0</v>
      </c>
      <c r="T413" s="19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2" t="s">
        <v>217</v>
      </c>
      <c r="AT413" s="192" t="s">
        <v>289</v>
      </c>
      <c r="AU413" s="192" t="s">
        <v>189</v>
      </c>
      <c r="AY413" s="20" t="s">
        <v>179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20" t="s">
        <v>81</v>
      </c>
      <c r="BK413" s="193">
        <f>ROUND(I413*H413,2)</f>
        <v>0</v>
      </c>
      <c r="BL413" s="20" t="s">
        <v>188</v>
      </c>
      <c r="BM413" s="192" t="s">
        <v>437</v>
      </c>
    </row>
    <row r="414" spans="1:65" s="12" customFormat="1" ht="20.85" customHeight="1">
      <c r="B414" s="165"/>
      <c r="C414" s="166"/>
      <c r="D414" s="167" t="s">
        <v>73</v>
      </c>
      <c r="E414" s="179" t="s">
        <v>412</v>
      </c>
      <c r="F414" s="179" t="s">
        <v>580</v>
      </c>
      <c r="G414" s="166"/>
      <c r="H414" s="166"/>
      <c r="I414" s="169"/>
      <c r="J414" s="180">
        <f>BK414</f>
        <v>0</v>
      </c>
      <c r="K414" s="166"/>
      <c r="L414" s="171"/>
      <c r="M414" s="172"/>
      <c r="N414" s="173"/>
      <c r="O414" s="173"/>
      <c r="P414" s="174">
        <f>SUM(P415:P467)</f>
        <v>0</v>
      </c>
      <c r="Q414" s="173"/>
      <c r="R414" s="174">
        <f>SUM(R415:R467)</f>
        <v>1.5581300000000002</v>
      </c>
      <c r="S414" s="173"/>
      <c r="T414" s="175">
        <f>SUM(T415:T467)</f>
        <v>0</v>
      </c>
      <c r="AR414" s="176" t="s">
        <v>81</v>
      </c>
      <c r="AT414" s="177" t="s">
        <v>73</v>
      </c>
      <c r="AU414" s="177" t="s">
        <v>14</v>
      </c>
      <c r="AY414" s="176" t="s">
        <v>179</v>
      </c>
      <c r="BK414" s="178">
        <f>SUM(BK415:BK467)</f>
        <v>0</v>
      </c>
    </row>
    <row r="415" spans="1:65" s="2" customFormat="1" ht="21.75" customHeight="1">
      <c r="A415" s="37"/>
      <c r="B415" s="38"/>
      <c r="C415" s="181" t="s">
        <v>596</v>
      </c>
      <c r="D415" s="181" t="s">
        <v>183</v>
      </c>
      <c r="E415" s="182" t="s">
        <v>1587</v>
      </c>
      <c r="F415" s="183" t="s">
        <v>1588</v>
      </c>
      <c r="G415" s="184" t="s">
        <v>308</v>
      </c>
      <c r="H415" s="185">
        <v>4</v>
      </c>
      <c r="I415" s="186"/>
      <c r="J415" s="187">
        <f>ROUND(I415*H415,2)</f>
        <v>0</v>
      </c>
      <c r="K415" s="183" t="s">
        <v>187</v>
      </c>
      <c r="L415" s="42"/>
      <c r="M415" s="188" t="s">
        <v>19</v>
      </c>
      <c r="N415" s="189" t="s">
        <v>45</v>
      </c>
      <c r="O415" s="67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188</v>
      </c>
      <c r="AT415" s="192" t="s">
        <v>183</v>
      </c>
      <c r="AU415" s="192" t="s">
        <v>189</v>
      </c>
      <c r="AY415" s="20" t="s">
        <v>179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81</v>
      </c>
      <c r="BK415" s="193">
        <f>ROUND(I415*H415,2)</f>
        <v>0</v>
      </c>
      <c r="BL415" s="20" t="s">
        <v>188</v>
      </c>
      <c r="BM415" s="192" t="s">
        <v>722</v>
      </c>
    </row>
    <row r="416" spans="1:65" s="2" customFormat="1">
      <c r="A416" s="37"/>
      <c r="B416" s="38"/>
      <c r="C416" s="39"/>
      <c r="D416" s="194" t="s">
        <v>190</v>
      </c>
      <c r="E416" s="39"/>
      <c r="F416" s="195" t="s">
        <v>1589</v>
      </c>
      <c r="G416" s="39"/>
      <c r="H416" s="39"/>
      <c r="I416" s="196"/>
      <c r="J416" s="39"/>
      <c r="K416" s="39"/>
      <c r="L416" s="42"/>
      <c r="M416" s="197"/>
      <c r="N416" s="198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190</v>
      </c>
      <c r="AU416" s="20" t="s">
        <v>189</v>
      </c>
    </row>
    <row r="417" spans="1:65" s="13" customFormat="1">
      <c r="B417" s="199"/>
      <c r="C417" s="200"/>
      <c r="D417" s="201" t="s">
        <v>192</v>
      </c>
      <c r="E417" s="202" t="s">
        <v>19</v>
      </c>
      <c r="F417" s="203" t="s">
        <v>193</v>
      </c>
      <c r="G417" s="200"/>
      <c r="H417" s="202" t="s">
        <v>19</v>
      </c>
      <c r="I417" s="204"/>
      <c r="J417" s="200"/>
      <c r="K417" s="200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192</v>
      </c>
      <c r="AU417" s="209" t="s">
        <v>189</v>
      </c>
      <c r="AV417" s="13" t="s">
        <v>81</v>
      </c>
      <c r="AW417" s="13" t="s">
        <v>35</v>
      </c>
      <c r="AX417" s="13" t="s">
        <v>74</v>
      </c>
      <c r="AY417" s="209" t="s">
        <v>179</v>
      </c>
    </row>
    <row r="418" spans="1:65" s="13" customFormat="1">
      <c r="B418" s="199"/>
      <c r="C418" s="200"/>
      <c r="D418" s="201" t="s">
        <v>192</v>
      </c>
      <c r="E418" s="202" t="s">
        <v>19</v>
      </c>
      <c r="F418" s="203" t="s">
        <v>1431</v>
      </c>
      <c r="G418" s="200"/>
      <c r="H418" s="202" t="s">
        <v>19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192</v>
      </c>
      <c r="AU418" s="209" t="s">
        <v>189</v>
      </c>
      <c r="AV418" s="13" t="s">
        <v>81</v>
      </c>
      <c r="AW418" s="13" t="s">
        <v>35</v>
      </c>
      <c r="AX418" s="13" t="s">
        <v>74</v>
      </c>
      <c r="AY418" s="209" t="s">
        <v>179</v>
      </c>
    </row>
    <row r="419" spans="1:65" s="13" customFormat="1">
      <c r="B419" s="199"/>
      <c r="C419" s="200"/>
      <c r="D419" s="201" t="s">
        <v>192</v>
      </c>
      <c r="E419" s="202" t="s">
        <v>19</v>
      </c>
      <c r="F419" s="203" t="s">
        <v>198</v>
      </c>
      <c r="G419" s="200"/>
      <c r="H419" s="202" t="s">
        <v>19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192</v>
      </c>
      <c r="AU419" s="209" t="s">
        <v>189</v>
      </c>
      <c r="AV419" s="13" t="s">
        <v>81</v>
      </c>
      <c r="AW419" s="13" t="s">
        <v>35</v>
      </c>
      <c r="AX419" s="13" t="s">
        <v>74</v>
      </c>
      <c r="AY419" s="209" t="s">
        <v>179</v>
      </c>
    </row>
    <row r="420" spans="1:65" s="14" customFormat="1">
      <c r="B420" s="210"/>
      <c r="C420" s="211"/>
      <c r="D420" s="201" t="s">
        <v>192</v>
      </c>
      <c r="E420" s="212" t="s">
        <v>19</v>
      </c>
      <c r="F420" s="213" t="s">
        <v>439</v>
      </c>
      <c r="G420" s="211"/>
      <c r="H420" s="214">
        <v>4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192</v>
      </c>
      <c r="AU420" s="220" t="s">
        <v>189</v>
      </c>
      <c r="AV420" s="14" t="s">
        <v>14</v>
      </c>
      <c r="AW420" s="14" t="s">
        <v>35</v>
      </c>
      <c r="AX420" s="14" t="s">
        <v>74</v>
      </c>
      <c r="AY420" s="220" t="s">
        <v>179</v>
      </c>
    </row>
    <row r="421" spans="1:65" s="15" customFormat="1">
      <c r="B421" s="221"/>
      <c r="C421" s="222"/>
      <c r="D421" s="201" t="s">
        <v>192</v>
      </c>
      <c r="E421" s="223" t="s">
        <v>19</v>
      </c>
      <c r="F421" s="224" t="s">
        <v>201</v>
      </c>
      <c r="G421" s="222"/>
      <c r="H421" s="225">
        <v>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192</v>
      </c>
      <c r="AU421" s="231" t="s">
        <v>189</v>
      </c>
      <c r="AV421" s="15" t="s">
        <v>188</v>
      </c>
      <c r="AW421" s="15" t="s">
        <v>35</v>
      </c>
      <c r="AX421" s="15" t="s">
        <v>81</v>
      </c>
      <c r="AY421" s="231" t="s">
        <v>179</v>
      </c>
    </row>
    <row r="422" spans="1:65" s="2" customFormat="1" ht="16.5" customHeight="1">
      <c r="A422" s="37"/>
      <c r="B422" s="38"/>
      <c r="C422" s="243" t="s">
        <v>678</v>
      </c>
      <c r="D422" s="243" t="s">
        <v>289</v>
      </c>
      <c r="E422" s="244" t="s">
        <v>1590</v>
      </c>
      <c r="F422" s="245" t="s">
        <v>1591</v>
      </c>
      <c r="G422" s="246" t="s">
        <v>308</v>
      </c>
      <c r="H422" s="247">
        <v>4</v>
      </c>
      <c r="I422" s="248"/>
      <c r="J422" s="249">
        <f>ROUND(I422*H422,2)</f>
        <v>0</v>
      </c>
      <c r="K422" s="245" t="s">
        <v>187</v>
      </c>
      <c r="L422" s="250"/>
      <c r="M422" s="251" t="s">
        <v>19</v>
      </c>
      <c r="N422" s="252" t="s">
        <v>45</v>
      </c>
      <c r="O422" s="67"/>
      <c r="P422" s="190">
        <f>O422*H422</f>
        <v>0</v>
      </c>
      <c r="Q422" s="190">
        <v>3.6179999999999997E-2</v>
      </c>
      <c r="R422" s="190">
        <f>Q422*H422</f>
        <v>0.14471999999999999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217</v>
      </c>
      <c r="AT422" s="192" t="s">
        <v>289</v>
      </c>
      <c r="AU422" s="192" t="s">
        <v>189</v>
      </c>
      <c r="AY422" s="20" t="s">
        <v>179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81</v>
      </c>
      <c r="BK422" s="193">
        <f>ROUND(I422*H422,2)</f>
        <v>0</v>
      </c>
      <c r="BL422" s="20" t="s">
        <v>188</v>
      </c>
      <c r="BM422" s="192" t="s">
        <v>727</v>
      </c>
    </row>
    <row r="423" spans="1:65" s="2" customFormat="1" ht="19.5">
      <c r="A423" s="37"/>
      <c r="B423" s="38"/>
      <c r="C423" s="39"/>
      <c r="D423" s="201" t="s">
        <v>326</v>
      </c>
      <c r="E423" s="39"/>
      <c r="F423" s="253" t="s">
        <v>1592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326</v>
      </c>
      <c r="AU423" s="20" t="s">
        <v>189</v>
      </c>
    </row>
    <row r="424" spans="1:65" s="2" customFormat="1" ht="24.2" customHeight="1">
      <c r="A424" s="37"/>
      <c r="B424" s="38"/>
      <c r="C424" s="181" t="s">
        <v>331</v>
      </c>
      <c r="D424" s="181" t="s">
        <v>183</v>
      </c>
      <c r="E424" s="182" t="s">
        <v>1593</v>
      </c>
      <c r="F424" s="183" t="s">
        <v>1594</v>
      </c>
      <c r="G424" s="184" t="s">
        <v>308</v>
      </c>
      <c r="H424" s="185">
        <v>112</v>
      </c>
      <c r="I424" s="186"/>
      <c r="J424" s="187">
        <f>ROUND(I424*H424,2)</f>
        <v>0</v>
      </c>
      <c r="K424" s="183" t="s">
        <v>187</v>
      </c>
      <c r="L424" s="42"/>
      <c r="M424" s="188" t="s">
        <v>19</v>
      </c>
      <c r="N424" s="189" t="s">
        <v>45</v>
      </c>
      <c r="O424" s="67"/>
      <c r="P424" s="190">
        <f>O424*H424</f>
        <v>0</v>
      </c>
      <c r="Q424" s="190">
        <v>1E-3</v>
      </c>
      <c r="R424" s="190">
        <f>Q424*H424</f>
        <v>0.112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188</v>
      </c>
      <c r="AT424" s="192" t="s">
        <v>183</v>
      </c>
      <c r="AU424" s="192" t="s">
        <v>189</v>
      </c>
      <c r="AY424" s="20" t="s">
        <v>179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81</v>
      </c>
      <c r="BK424" s="193">
        <f>ROUND(I424*H424,2)</f>
        <v>0</v>
      </c>
      <c r="BL424" s="20" t="s">
        <v>188</v>
      </c>
      <c r="BM424" s="192" t="s">
        <v>445</v>
      </c>
    </row>
    <row r="425" spans="1:65" s="2" customFormat="1">
      <c r="A425" s="37"/>
      <c r="B425" s="38"/>
      <c r="C425" s="39"/>
      <c r="D425" s="194" t="s">
        <v>190</v>
      </c>
      <c r="E425" s="39"/>
      <c r="F425" s="195" t="s">
        <v>1595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190</v>
      </c>
      <c r="AU425" s="20" t="s">
        <v>189</v>
      </c>
    </row>
    <row r="426" spans="1:65" s="13" customFormat="1">
      <c r="B426" s="199"/>
      <c r="C426" s="200"/>
      <c r="D426" s="201" t="s">
        <v>192</v>
      </c>
      <c r="E426" s="202" t="s">
        <v>19</v>
      </c>
      <c r="F426" s="203" t="s">
        <v>193</v>
      </c>
      <c r="G426" s="200"/>
      <c r="H426" s="202" t="s">
        <v>19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192</v>
      </c>
      <c r="AU426" s="209" t="s">
        <v>189</v>
      </c>
      <c r="AV426" s="13" t="s">
        <v>81</v>
      </c>
      <c r="AW426" s="13" t="s">
        <v>35</v>
      </c>
      <c r="AX426" s="13" t="s">
        <v>74</v>
      </c>
      <c r="AY426" s="209" t="s">
        <v>179</v>
      </c>
    </row>
    <row r="427" spans="1:65" s="13" customFormat="1">
      <c r="B427" s="199"/>
      <c r="C427" s="200"/>
      <c r="D427" s="201" t="s">
        <v>192</v>
      </c>
      <c r="E427" s="202" t="s">
        <v>19</v>
      </c>
      <c r="F427" s="203" t="s">
        <v>1431</v>
      </c>
      <c r="G427" s="200"/>
      <c r="H427" s="202" t="s">
        <v>19</v>
      </c>
      <c r="I427" s="204"/>
      <c r="J427" s="200"/>
      <c r="K427" s="200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192</v>
      </c>
      <c r="AU427" s="209" t="s">
        <v>189</v>
      </c>
      <c r="AV427" s="13" t="s">
        <v>81</v>
      </c>
      <c r="AW427" s="13" t="s">
        <v>35</v>
      </c>
      <c r="AX427" s="13" t="s">
        <v>74</v>
      </c>
      <c r="AY427" s="209" t="s">
        <v>179</v>
      </c>
    </row>
    <row r="428" spans="1:65" s="13" customFormat="1">
      <c r="B428" s="199"/>
      <c r="C428" s="200"/>
      <c r="D428" s="201" t="s">
        <v>192</v>
      </c>
      <c r="E428" s="202" t="s">
        <v>19</v>
      </c>
      <c r="F428" s="203" t="s">
        <v>198</v>
      </c>
      <c r="G428" s="200"/>
      <c r="H428" s="202" t="s">
        <v>19</v>
      </c>
      <c r="I428" s="204"/>
      <c r="J428" s="200"/>
      <c r="K428" s="200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192</v>
      </c>
      <c r="AU428" s="209" t="s">
        <v>189</v>
      </c>
      <c r="AV428" s="13" t="s">
        <v>81</v>
      </c>
      <c r="AW428" s="13" t="s">
        <v>35</v>
      </c>
      <c r="AX428" s="13" t="s">
        <v>74</v>
      </c>
      <c r="AY428" s="209" t="s">
        <v>179</v>
      </c>
    </row>
    <row r="429" spans="1:65" s="14" customFormat="1">
      <c r="B429" s="210"/>
      <c r="C429" s="211"/>
      <c r="D429" s="201" t="s">
        <v>192</v>
      </c>
      <c r="E429" s="212" t="s">
        <v>19</v>
      </c>
      <c r="F429" s="213" t="s">
        <v>1596</v>
      </c>
      <c r="G429" s="211"/>
      <c r="H429" s="214">
        <v>112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192</v>
      </c>
      <c r="AU429" s="220" t="s">
        <v>189</v>
      </c>
      <c r="AV429" s="14" t="s">
        <v>14</v>
      </c>
      <c r="AW429" s="14" t="s">
        <v>35</v>
      </c>
      <c r="AX429" s="14" t="s">
        <v>74</v>
      </c>
      <c r="AY429" s="220" t="s">
        <v>179</v>
      </c>
    </row>
    <row r="430" spans="1:65" s="15" customFormat="1">
      <c r="B430" s="221"/>
      <c r="C430" s="222"/>
      <c r="D430" s="201" t="s">
        <v>192</v>
      </c>
      <c r="E430" s="223" t="s">
        <v>19</v>
      </c>
      <c r="F430" s="224" t="s">
        <v>201</v>
      </c>
      <c r="G430" s="222"/>
      <c r="H430" s="225">
        <v>112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192</v>
      </c>
      <c r="AU430" s="231" t="s">
        <v>189</v>
      </c>
      <c r="AV430" s="15" t="s">
        <v>188</v>
      </c>
      <c r="AW430" s="15" t="s">
        <v>35</v>
      </c>
      <c r="AX430" s="15" t="s">
        <v>81</v>
      </c>
      <c r="AY430" s="231" t="s">
        <v>179</v>
      </c>
    </row>
    <row r="431" spans="1:65" s="2" customFormat="1" ht="24.2" customHeight="1">
      <c r="A431" s="37"/>
      <c r="B431" s="38"/>
      <c r="C431" s="181" t="s">
        <v>687</v>
      </c>
      <c r="D431" s="181" t="s">
        <v>183</v>
      </c>
      <c r="E431" s="182" t="s">
        <v>1597</v>
      </c>
      <c r="F431" s="183" t="s">
        <v>1598</v>
      </c>
      <c r="G431" s="184" t="s">
        <v>308</v>
      </c>
      <c r="H431" s="185">
        <v>8</v>
      </c>
      <c r="I431" s="186"/>
      <c r="J431" s="187">
        <f>ROUND(I431*H431,2)</f>
        <v>0</v>
      </c>
      <c r="K431" s="183" t="s">
        <v>187</v>
      </c>
      <c r="L431" s="42"/>
      <c r="M431" s="188" t="s">
        <v>19</v>
      </c>
      <c r="N431" s="189" t="s">
        <v>45</v>
      </c>
      <c r="O431" s="67"/>
      <c r="P431" s="190">
        <f>O431*H431</f>
        <v>0</v>
      </c>
      <c r="Q431" s="190">
        <v>5.9999999999999995E-4</v>
      </c>
      <c r="R431" s="190">
        <f>Q431*H431</f>
        <v>4.7999999999999996E-3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188</v>
      </c>
      <c r="AT431" s="192" t="s">
        <v>183</v>
      </c>
      <c r="AU431" s="192" t="s">
        <v>189</v>
      </c>
      <c r="AY431" s="20" t="s">
        <v>179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81</v>
      </c>
      <c r="BK431" s="193">
        <f>ROUND(I431*H431,2)</f>
        <v>0</v>
      </c>
      <c r="BL431" s="20" t="s">
        <v>188</v>
      </c>
      <c r="BM431" s="192" t="s">
        <v>449</v>
      </c>
    </row>
    <row r="432" spans="1:65" s="2" customFormat="1">
      <c r="A432" s="37"/>
      <c r="B432" s="38"/>
      <c r="C432" s="39"/>
      <c r="D432" s="194" t="s">
        <v>190</v>
      </c>
      <c r="E432" s="39"/>
      <c r="F432" s="195" t="s">
        <v>1599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190</v>
      </c>
      <c r="AU432" s="20" t="s">
        <v>189</v>
      </c>
    </row>
    <row r="433" spans="1:65" s="13" customFormat="1">
      <c r="B433" s="199"/>
      <c r="C433" s="200"/>
      <c r="D433" s="201" t="s">
        <v>192</v>
      </c>
      <c r="E433" s="202" t="s">
        <v>19</v>
      </c>
      <c r="F433" s="203" t="s">
        <v>193</v>
      </c>
      <c r="G433" s="200"/>
      <c r="H433" s="202" t="s">
        <v>19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192</v>
      </c>
      <c r="AU433" s="209" t="s">
        <v>189</v>
      </c>
      <c r="AV433" s="13" t="s">
        <v>81</v>
      </c>
      <c r="AW433" s="13" t="s">
        <v>35</v>
      </c>
      <c r="AX433" s="13" t="s">
        <v>74</v>
      </c>
      <c r="AY433" s="209" t="s">
        <v>179</v>
      </c>
    </row>
    <row r="434" spans="1:65" s="13" customFormat="1">
      <c r="B434" s="199"/>
      <c r="C434" s="200"/>
      <c r="D434" s="201" t="s">
        <v>192</v>
      </c>
      <c r="E434" s="202" t="s">
        <v>19</v>
      </c>
      <c r="F434" s="203" t="s">
        <v>1431</v>
      </c>
      <c r="G434" s="200"/>
      <c r="H434" s="202" t="s">
        <v>19</v>
      </c>
      <c r="I434" s="204"/>
      <c r="J434" s="200"/>
      <c r="K434" s="200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192</v>
      </c>
      <c r="AU434" s="209" t="s">
        <v>189</v>
      </c>
      <c r="AV434" s="13" t="s">
        <v>81</v>
      </c>
      <c r="AW434" s="13" t="s">
        <v>35</v>
      </c>
      <c r="AX434" s="13" t="s">
        <v>74</v>
      </c>
      <c r="AY434" s="209" t="s">
        <v>179</v>
      </c>
    </row>
    <row r="435" spans="1:65" s="13" customFormat="1">
      <c r="B435" s="199"/>
      <c r="C435" s="200"/>
      <c r="D435" s="201" t="s">
        <v>192</v>
      </c>
      <c r="E435" s="202" t="s">
        <v>19</v>
      </c>
      <c r="F435" s="203" t="s">
        <v>198</v>
      </c>
      <c r="G435" s="200"/>
      <c r="H435" s="202" t="s">
        <v>19</v>
      </c>
      <c r="I435" s="204"/>
      <c r="J435" s="200"/>
      <c r="K435" s="200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192</v>
      </c>
      <c r="AU435" s="209" t="s">
        <v>189</v>
      </c>
      <c r="AV435" s="13" t="s">
        <v>81</v>
      </c>
      <c r="AW435" s="13" t="s">
        <v>35</v>
      </c>
      <c r="AX435" s="13" t="s">
        <v>74</v>
      </c>
      <c r="AY435" s="209" t="s">
        <v>179</v>
      </c>
    </row>
    <row r="436" spans="1:65" s="14" customFormat="1">
      <c r="B436" s="210"/>
      <c r="C436" s="211"/>
      <c r="D436" s="201" t="s">
        <v>192</v>
      </c>
      <c r="E436" s="212" t="s">
        <v>19</v>
      </c>
      <c r="F436" s="213" t="s">
        <v>1600</v>
      </c>
      <c r="G436" s="211"/>
      <c r="H436" s="214">
        <v>8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192</v>
      </c>
      <c r="AU436" s="220" t="s">
        <v>189</v>
      </c>
      <c r="AV436" s="14" t="s">
        <v>14</v>
      </c>
      <c r="AW436" s="14" t="s">
        <v>35</v>
      </c>
      <c r="AX436" s="14" t="s">
        <v>74</v>
      </c>
      <c r="AY436" s="220" t="s">
        <v>179</v>
      </c>
    </row>
    <row r="437" spans="1:65" s="15" customFormat="1">
      <c r="B437" s="221"/>
      <c r="C437" s="222"/>
      <c r="D437" s="201" t="s">
        <v>192</v>
      </c>
      <c r="E437" s="223" t="s">
        <v>19</v>
      </c>
      <c r="F437" s="224" t="s">
        <v>201</v>
      </c>
      <c r="G437" s="222"/>
      <c r="H437" s="225">
        <v>8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192</v>
      </c>
      <c r="AU437" s="231" t="s">
        <v>189</v>
      </c>
      <c r="AV437" s="15" t="s">
        <v>188</v>
      </c>
      <c r="AW437" s="15" t="s">
        <v>35</v>
      </c>
      <c r="AX437" s="15" t="s">
        <v>81</v>
      </c>
      <c r="AY437" s="231" t="s">
        <v>179</v>
      </c>
    </row>
    <row r="438" spans="1:65" s="2" customFormat="1" ht="24.2" customHeight="1">
      <c r="A438" s="37"/>
      <c r="B438" s="38"/>
      <c r="C438" s="181" t="s">
        <v>337</v>
      </c>
      <c r="D438" s="181" t="s">
        <v>183</v>
      </c>
      <c r="E438" s="182" t="s">
        <v>1601</v>
      </c>
      <c r="F438" s="183" t="s">
        <v>1602</v>
      </c>
      <c r="G438" s="184" t="s">
        <v>308</v>
      </c>
      <c r="H438" s="185">
        <v>12</v>
      </c>
      <c r="I438" s="186"/>
      <c r="J438" s="187">
        <f>ROUND(I438*H438,2)</f>
        <v>0</v>
      </c>
      <c r="K438" s="183" t="s">
        <v>187</v>
      </c>
      <c r="L438" s="42"/>
      <c r="M438" s="188" t="s">
        <v>19</v>
      </c>
      <c r="N438" s="189" t="s">
        <v>45</v>
      </c>
      <c r="O438" s="67"/>
      <c r="P438" s="190">
        <f>O438*H438</f>
        <v>0</v>
      </c>
      <c r="Q438" s="190">
        <v>5.9999999999999995E-4</v>
      </c>
      <c r="R438" s="190">
        <f>Q438*H438</f>
        <v>7.1999999999999998E-3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188</v>
      </c>
      <c r="AT438" s="192" t="s">
        <v>183</v>
      </c>
      <c r="AU438" s="192" t="s">
        <v>189</v>
      </c>
      <c r="AY438" s="20" t="s">
        <v>179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81</v>
      </c>
      <c r="BK438" s="193">
        <f>ROUND(I438*H438,2)</f>
        <v>0</v>
      </c>
      <c r="BL438" s="20" t="s">
        <v>188</v>
      </c>
      <c r="BM438" s="192" t="s">
        <v>457</v>
      </c>
    </row>
    <row r="439" spans="1:65" s="2" customFormat="1">
      <c r="A439" s="37"/>
      <c r="B439" s="38"/>
      <c r="C439" s="39"/>
      <c r="D439" s="194" t="s">
        <v>190</v>
      </c>
      <c r="E439" s="39"/>
      <c r="F439" s="195" t="s">
        <v>1603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190</v>
      </c>
      <c r="AU439" s="20" t="s">
        <v>189</v>
      </c>
    </row>
    <row r="440" spans="1:65" s="13" customFormat="1">
      <c r="B440" s="199"/>
      <c r="C440" s="200"/>
      <c r="D440" s="201" t="s">
        <v>192</v>
      </c>
      <c r="E440" s="202" t="s">
        <v>19</v>
      </c>
      <c r="F440" s="203" t="s">
        <v>193</v>
      </c>
      <c r="G440" s="200"/>
      <c r="H440" s="202" t="s">
        <v>19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192</v>
      </c>
      <c r="AU440" s="209" t="s">
        <v>189</v>
      </c>
      <c r="AV440" s="13" t="s">
        <v>81</v>
      </c>
      <c r="AW440" s="13" t="s">
        <v>35</v>
      </c>
      <c r="AX440" s="13" t="s">
        <v>74</v>
      </c>
      <c r="AY440" s="209" t="s">
        <v>179</v>
      </c>
    </row>
    <row r="441" spans="1:65" s="13" customFormat="1">
      <c r="B441" s="199"/>
      <c r="C441" s="200"/>
      <c r="D441" s="201" t="s">
        <v>192</v>
      </c>
      <c r="E441" s="202" t="s">
        <v>19</v>
      </c>
      <c r="F441" s="203" t="s">
        <v>1431</v>
      </c>
      <c r="G441" s="200"/>
      <c r="H441" s="202" t="s">
        <v>19</v>
      </c>
      <c r="I441" s="204"/>
      <c r="J441" s="200"/>
      <c r="K441" s="200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192</v>
      </c>
      <c r="AU441" s="209" t="s">
        <v>189</v>
      </c>
      <c r="AV441" s="13" t="s">
        <v>81</v>
      </c>
      <c r="AW441" s="13" t="s">
        <v>35</v>
      </c>
      <c r="AX441" s="13" t="s">
        <v>74</v>
      </c>
      <c r="AY441" s="209" t="s">
        <v>179</v>
      </c>
    </row>
    <row r="442" spans="1:65" s="13" customFormat="1">
      <c r="B442" s="199"/>
      <c r="C442" s="200"/>
      <c r="D442" s="201" t="s">
        <v>192</v>
      </c>
      <c r="E442" s="202" t="s">
        <v>19</v>
      </c>
      <c r="F442" s="203" t="s">
        <v>198</v>
      </c>
      <c r="G442" s="200"/>
      <c r="H442" s="202" t="s">
        <v>19</v>
      </c>
      <c r="I442" s="204"/>
      <c r="J442" s="200"/>
      <c r="K442" s="200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192</v>
      </c>
      <c r="AU442" s="209" t="s">
        <v>189</v>
      </c>
      <c r="AV442" s="13" t="s">
        <v>81</v>
      </c>
      <c r="AW442" s="13" t="s">
        <v>35</v>
      </c>
      <c r="AX442" s="13" t="s">
        <v>74</v>
      </c>
      <c r="AY442" s="209" t="s">
        <v>179</v>
      </c>
    </row>
    <row r="443" spans="1:65" s="14" customFormat="1">
      <c r="B443" s="210"/>
      <c r="C443" s="211"/>
      <c r="D443" s="201" t="s">
        <v>192</v>
      </c>
      <c r="E443" s="212" t="s">
        <v>19</v>
      </c>
      <c r="F443" s="213" t="s">
        <v>1604</v>
      </c>
      <c r="G443" s="211"/>
      <c r="H443" s="214">
        <v>12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192</v>
      </c>
      <c r="AU443" s="220" t="s">
        <v>189</v>
      </c>
      <c r="AV443" s="14" t="s">
        <v>14</v>
      </c>
      <c r="AW443" s="14" t="s">
        <v>35</v>
      </c>
      <c r="AX443" s="14" t="s">
        <v>74</v>
      </c>
      <c r="AY443" s="220" t="s">
        <v>179</v>
      </c>
    </row>
    <row r="444" spans="1:65" s="15" customFormat="1">
      <c r="B444" s="221"/>
      <c r="C444" s="222"/>
      <c r="D444" s="201" t="s">
        <v>192</v>
      </c>
      <c r="E444" s="223" t="s">
        <v>19</v>
      </c>
      <c r="F444" s="224" t="s">
        <v>201</v>
      </c>
      <c r="G444" s="222"/>
      <c r="H444" s="225">
        <v>12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192</v>
      </c>
      <c r="AU444" s="231" t="s">
        <v>189</v>
      </c>
      <c r="AV444" s="15" t="s">
        <v>188</v>
      </c>
      <c r="AW444" s="15" t="s">
        <v>35</v>
      </c>
      <c r="AX444" s="15" t="s">
        <v>81</v>
      </c>
      <c r="AY444" s="231" t="s">
        <v>179</v>
      </c>
    </row>
    <row r="445" spans="1:65" s="2" customFormat="1" ht="24.2" customHeight="1">
      <c r="A445" s="37"/>
      <c r="B445" s="38"/>
      <c r="C445" s="181" t="s">
        <v>699</v>
      </c>
      <c r="D445" s="181" t="s">
        <v>183</v>
      </c>
      <c r="E445" s="182" t="s">
        <v>1605</v>
      </c>
      <c r="F445" s="183" t="s">
        <v>1606</v>
      </c>
      <c r="G445" s="184" t="s">
        <v>308</v>
      </c>
      <c r="H445" s="185">
        <v>6</v>
      </c>
      <c r="I445" s="186"/>
      <c r="J445" s="187">
        <f>ROUND(I445*H445,2)</f>
        <v>0</v>
      </c>
      <c r="K445" s="183" t="s">
        <v>187</v>
      </c>
      <c r="L445" s="42"/>
      <c r="M445" s="188" t="s">
        <v>19</v>
      </c>
      <c r="N445" s="189" t="s">
        <v>45</v>
      </c>
      <c r="O445" s="67"/>
      <c r="P445" s="190">
        <f>O445*H445</f>
        <v>0</v>
      </c>
      <c r="Q445" s="190">
        <v>8.0000000000000004E-4</v>
      </c>
      <c r="R445" s="190">
        <f>Q445*H445</f>
        <v>4.8000000000000004E-3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188</v>
      </c>
      <c r="AT445" s="192" t="s">
        <v>183</v>
      </c>
      <c r="AU445" s="192" t="s">
        <v>189</v>
      </c>
      <c r="AY445" s="20" t="s">
        <v>179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81</v>
      </c>
      <c r="BK445" s="193">
        <f>ROUND(I445*H445,2)</f>
        <v>0</v>
      </c>
      <c r="BL445" s="20" t="s">
        <v>188</v>
      </c>
      <c r="BM445" s="192" t="s">
        <v>465</v>
      </c>
    </row>
    <row r="446" spans="1:65" s="2" customFormat="1">
      <c r="A446" s="37"/>
      <c r="B446" s="38"/>
      <c r="C446" s="39"/>
      <c r="D446" s="194" t="s">
        <v>190</v>
      </c>
      <c r="E446" s="39"/>
      <c r="F446" s="195" t="s">
        <v>1607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190</v>
      </c>
      <c r="AU446" s="20" t="s">
        <v>189</v>
      </c>
    </row>
    <row r="447" spans="1:65" s="13" customFormat="1">
      <c r="B447" s="199"/>
      <c r="C447" s="200"/>
      <c r="D447" s="201" t="s">
        <v>192</v>
      </c>
      <c r="E447" s="202" t="s">
        <v>19</v>
      </c>
      <c r="F447" s="203" t="s">
        <v>193</v>
      </c>
      <c r="G447" s="200"/>
      <c r="H447" s="202" t="s">
        <v>19</v>
      </c>
      <c r="I447" s="204"/>
      <c r="J447" s="200"/>
      <c r="K447" s="200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192</v>
      </c>
      <c r="AU447" s="209" t="s">
        <v>189</v>
      </c>
      <c r="AV447" s="13" t="s">
        <v>81</v>
      </c>
      <c r="AW447" s="13" t="s">
        <v>35</v>
      </c>
      <c r="AX447" s="13" t="s">
        <v>74</v>
      </c>
      <c r="AY447" s="209" t="s">
        <v>179</v>
      </c>
    </row>
    <row r="448" spans="1:65" s="13" customFormat="1">
      <c r="B448" s="199"/>
      <c r="C448" s="200"/>
      <c r="D448" s="201" t="s">
        <v>192</v>
      </c>
      <c r="E448" s="202" t="s">
        <v>19</v>
      </c>
      <c r="F448" s="203" t="s">
        <v>1431</v>
      </c>
      <c r="G448" s="200"/>
      <c r="H448" s="202" t="s">
        <v>19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192</v>
      </c>
      <c r="AU448" s="209" t="s">
        <v>189</v>
      </c>
      <c r="AV448" s="13" t="s">
        <v>81</v>
      </c>
      <c r="AW448" s="13" t="s">
        <v>35</v>
      </c>
      <c r="AX448" s="13" t="s">
        <v>74</v>
      </c>
      <c r="AY448" s="209" t="s">
        <v>179</v>
      </c>
    </row>
    <row r="449" spans="1:65" s="13" customFormat="1">
      <c r="B449" s="199"/>
      <c r="C449" s="200"/>
      <c r="D449" s="201" t="s">
        <v>192</v>
      </c>
      <c r="E449" s="202" t="s">
        <v>19</v>
      </c>
      <c r="F449" s="203" t="s">
        <v>198</v>
      </c>
      <c r="G449" s="200"/>
      <c r="H449" s="202" t="s">
        <v>19</v>
      </c>
      <c r="I449" s="204"/>
      <c r="J449" s="200"/>
      <c r="K449" s="200"/>
      <c r="L449" s="205"/>
      <c r="M449" s="206"/>
      <c r="N449" s="207"/>
      <c r="O449" s="207"/>
      <c r="P449" s="207"/>
      <c r="Q449" s="207"/>
      <c r="R449" s="207"/>
      <c r="S449" s="207"/>
      <c r="T449" s="208"/>
      <c r="AT449" s="209" t="s">
        <v>192</v>
      </c>
      <c r="AU449" s="209" t="s">
        <v>189</v>
      </c>
      <c r="AV449" s="13" t="s">
        <v>81</v>
      </c>
      <c r="AW449" s="13" t="s">
        <v>35</v>
      </c>
      <c r="AX449" s="13" t="s">
        <v>74</v>
      </c>
      <c r="AY449" s="209" t="s">
        <v>179</v>
      </c>
    </row>
    <row r="450" spans="1:65" s="14" customFormat="1">
      <c r="B450" s="210"/>
      <c r="C450" s="211"/>
      <c r="D450" s="201" t="s">
        <v>192</v>
      </c>
      <c r="E450" s="212" t="s">
        <v>19</v>
      </c>
      <c r="F450" s="213" t="s">
        <v>658</v>
      </c>
      <c r="G450" s="211"/>
      <c r="H450" s="214">
        <v>6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192</v>
      </c>
      <c r="AU450" s="220" t="s">
        <v>189</v>
      </c>
      <c r="AV450" s="14" t="s">
        <v>14</v>
      </c>
      <c r="AW450" s="14" t="s">
        <v>35</v>
      </c>
      <c r="AX450" s="14" t="s">
        <v>74</v>
      </c>
      <c r="AY450" s="220" t="s">
        <v>179</v>
      </c>
    </row>
    <row r="451" spans="1:65" s="15" customFormat="1">
      <c r="B451" s="221"/>
      <c r="C451" s="222"/>
      <c r="D451" s="201" t="s">
        <v>192</v>
      </c>
      <c r="E451" s="223" t="s">
        <v>19</v>
      </c>
      <c r="F451" s="224" t="s">
        <v>201</v>
      </c>
      <c r="G451" s="222"/>
      <c r="H451" s="225">
        <v>6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192</v>
      </c>
      <c r="AU451" s="231" t="s">
        <v>189</v>
      </c>
      <c r="AV451" s="15" t="s">
        <v>188</v>
      </c>
      <c r="AW451" s="15" t="s">
        <v>35</v>
      </c>
      <c r="AX451" s="15" t="s">
        <v>81</v>
      </c>
      <c r="AY451" s="231" t="s">
        <v>179</v>
      </c>
    </row>
    <row r="452" spans="1:65" s="2" customFormat="1" ht="21.75" customHeight="1">
      <c r="A452" s="37"/>
      <c r="B452" s="38"/>
      <c r="C452" s="181" t="s">
        <v>341</v>
      </c>
      <c r="D452" s="181" t="s">
        <v>183</v>
      </c>
      <c r="E452" s="182" t="s">
        <v>1608</v>
      </c>
      <c r="F452" s="183" t="s">
        <v>1609</v>
      </c>
      <c r="G452" s="184" t="s">
        <v>308</v>
      </c>
      <c r="H452" s="185">
        <v>3</v>
      </c>
      <c r="I452" s="186"/>
      <c r="J452" s="187">
        <f>ROUND(I452*H452,2)</f>
        <v>0</v>
      </c>
      <c r="K452" s="183" t="s">
        <v>187</v>
      </c>
      <c r="L452" s="42"/>
      <c r="M452" s="188" t="s">
        <v>19</v>
      </c>
      <c r="N452" s="189" t="s">
        <v>45</v>
      </c>
      <c r="O452" s="67"/>
      <c r="P452" s="190">
        <f>O452*H452</f>
        <v>0</v>
      </c>
      <c r="Q452" s="190">
        <v>1.6999999999999999E-3</v>
      </c>
      <c r="R452" s="190">
        <f>Q452*H452</f>
        <v>5.0999999999999995E-3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188</v>
      </c>
      <c r="AT452" s="192" t="s">
        <v>183</v>
      </c>
      <c r="AU452" s="192" t="s">
        <v>189</v>
      </c>
      <c r="AY452" s="20" t="s">
        <v>179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81</v>
      </c>
      <c r="BK452" s="193">
        <f>ROUND(I452*H452,2)</f>
        <v>0</v>
      </c>
      <c r="BL452" s="20" t="s">
        <v>188</v>
      </c>
      <c r="BM452" s="192" t="s">
        <v>890</v>
      </c>
    </row>
    <row r="453" spans="1:65" s="2" customFormat="1">
      <c r="A453" s="37"/>
      <c r="B453" s="38"/>
      <c r="C453" s="39"/>
      <c r="D453" s="194" t="s">
        <v>190</v>
      </c>
      <c r="E453" s="39"/>
      <c r="F453" s="195" t="s">
        <v>1610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190</v>
      </c>
      <c r="AU453" s="20" t="s">
        <v>189</v>
      </c>
    </row>
    <row r="454" spans="1:65" s="13" customFormat="1">
      <c r="B454" s="199"/>
      <c r="C454" s="200"/>
      <c r="D454" s="201" t="s">
        <v>192</v>
      </c>
      <c r="E454" s="202" t="s">
        <v>19</v>
      </c>
      <c r="F454" s="203" t="s">
        <v>193</v>
      </c>
      <c r="G454" s="200"/>
      <c r="H454" s="202" t="s">
        <v>19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192</v>
      </c>
      <c r="AU454" s="209" t="s">
        <v>189</v>
      </c>
      <c r="AV454" s="13" t="s">
        <v>81</v>
      </c>
      <c r="AW454" s="13" t="s">
        <v>35</v>
      </c>
      <c r="AX454" s="13" t="s">
        <v>74</v>
      </c>
      <c r="AY454" s="209" t="s">
        <v>179</v>
      </c>
    </row>
    <row r="455" spans="1:65" s="13" customFormat="1">
      <c r="B455" s="199"/>
      <c r="C455" s="200"/>
      <c r="D455" s="201" t="s">
        <v>192</v>
      </c>
      <c r="E455" s="202" t="s">
        <v>19</v>
      </c>
      <c r="F455" s="203" t="s">
        <v>1431</v>
      </c>
      <c r="G455" s="200"/>
      <c r="H455" s="202" t="s">
        <v>19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192</v>
      </c>
      <c r="AU455" s="209" t="s">
        <v>189</v>
      </c>
      <c r="AV455" s="13" t="s">
        <v>81</v>
      </c>
      <c r="AW455" s="13" t="s">
        <v>35</v>
      </c>
      <c r="AX455" s="13" t="s">
        <v>74</v>
      </c>
      <c r="AY455" s="209" t="s">
        <v>179</v>
      </c>
    </row>
    <row r="456" spans="1:65" s="13" customFormat="1">
      <c r="B456" s="199"/>
      <c r="C456" s="200"/>
      <c r="D456" s="201" t="s">
        <v>192</v>
      </c>
      <c r="E456" s="202" t="s">
        <v>19</v>
      </c>
      <c r="F456" s="203" t="s">
        <v>198</v>
      </c>
      <c r="G456" s="200"/>
      <c r="H456" s="202" t="s">
        <v>19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192</v>
      </c>
      <c r="AU456" s="209" t="s">
        <v>189</v>
      </c>
      <c r="AV456" s="13" t="s">
        <v>81</v>
      </c>
      <c r="AW456" s="13" t="s">
        <v>35</v>
      </c>
      <c r="AX456" s="13" t="s">
        <v>74</v>
      </c>
      <c r="AY456" s="209" t="s">
        <v>179</v>
      </c>
    </row>
    <row r="457" spans="1:65" s="14" customFormat="1">
      <c r="B457" s="210"/>
      <c r="C457" s="211"/>
      <c r="D457" s="201" t="s">
        <v>192</v>
      </c>
      <c r="E457" s="212" t="s">
        <v>19</v>
      </c>
      <c r="F457" s="213" t="s">
        <v>433</v>
      </c>
      <c r="G457" s="211"/>
      <c r="H457" s="214">
        <v>3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192</v>
      </c>
      <c r="AU457" s="220" t="s">
        <v>189</v>
      </c>
      <c r="AV457" s="14" t="s">
        <v>14</v>
      </c>
      <c r="AW457" s="14" t="s">
        <v>35</v>
      </c>
      <c r="AX457" s="14" t="s">
        <v>74</v>
      </c>
      <c r="AY457" s="220" t="s">
        <v>179</v>
      </c>
    </row>
    <row r="458" spans="1:65" s="15" customFormat="1">
      <c r="B458" s="221"/>
      <c r="C458" s="222"/>
      <c r="D458" s="201" t="s">
        <v>192</v>
      </c>
      <c r="E458" s="223" t="s">
        <v>19</v>
      </c>
      <c r="F458" s="224" t="s">
        <v>201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192</v>
      </c>
      <c r="AU458" s="231" t="s">
        <v>189</v>
      </c>
      <c r="AV458" s="15" t="s">
        <v>188</v>
      </c>
      <c r="AW458" s="15" t="s">
        <v>35</v>
      </c>
      <c r="AX458" s="15" t="s">
        <v>81</v>
      </c>
      <c r="AY458" s="231" t="s">
        <v>179</v>
      </c>
    </row>
    <row r="459" spans="1:65" s="2" customFormat="1" ht="16.5" customHeight="1">
      <c r="A459" s="37"/>
      <c r="B459" s="38"/>
      <c r="C459" s="181" t="s">
        <v>705</v>
      </c>
      <c r="D459" s="181" t="s">
        <v>183</v>
      </c>
      <c r="E459" s="182" t="s">
        <v>1611</v>
      </c>
      <c r="F459" s="183" t="s">
        <v>1612</v>
      </c>
      <c r="G459" s="184" t="s">
        <v>204</v>
      </c>
      <c r="H459" s="185">
        <v>78</v>
      </c>
      <c r="I459" s="186"/>
      <c r="J459" s="187">
        <f>ROUND(I459*H459,2)</f>
        <v>0</v>
      </c>
      <c r="K459" s="183" t="s">
        <v>187</v>
      </c>
      <c r="L459" s="42"/>
      <c r="M459" s="188" t="s">
        <v>19</v>
      </c>
      <c r="N459" s="189" t="s">
        <v>45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188</v>
      </c>
      <c r="AT459" s="192" t="s">
        <v>183</v>
      </c>
      <c r="AU459" s="192" t="s">
        <v>189</v>
      </c>
      <c r="AY459" s="20" t="s">
        <v>179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81</v>
      </c>
      <c r="BK459" s="193">
        <f>ROUND(I459*H459,2)</f>
        <v>0</v>
      </c>
      <c r="BL459" s="20" t="s">
        <v>188</v>
      </c>
      <c r="BM459" s="192" t="s">
        <v>474</v>
      </c>
    </row>
    <row r="460" spans="1:65" s="2" customFormat="1">
      <c r="A460" s="37"/>
      <c r="B460" s="38"/>
      <c r="C460" s="39"/>
      <c r="D460" s="194" t="s">
        <v>190</v>
      </c>
      <c r="E460" s="39"/>
      <c r="F460" s="195" t="s">
        <v>1613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190</v>
      </c>
      <c r="AU460" s="20" t="s">
        <v>189</v>
      </c>
    </row>
    <row r="461" spans="1:65" s="13" customFormat="1">
      <c r="B461" s="199"/>
      <c r="C461" s="200"/>
      <c r="D461" s="201" t="s">
        <v>192</v>
      </c>
      <c r="E461" s="202" t="s">
        <v>19</v>
      </c>
      <c r="F461" s="203" t="s">
        <v>193</v>
      </c>
      <c r="G461" s="200"/>
      <c r="H461" s="202" t="s">
        <v>19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192</v>
      </c>
      <c r="AU461" s="209" t="s">
        <v>189</v>
      </c>
      <c r="AV461" s="13" t="s">
        <v>81</v>
      </c>
      <c r="AW461" s="13" t="s">
        <v>35</v>
      </c>
      <c r="AX461" s="13" t="s">
        <v>74</v>
      </c>
      <c r="AY461" s="209" t="s">
        <v>179</v>
      </c>
    </row>
    <row r="462" spans="1:65" s="13" customFormat="1">
      <c r="B462" s="199"/>
      <c r="C462" s="200"/>
      <c r="D462" s="201" t="s">
        <v>192</v>
      </c>
      <c r="E462" s="202" t="s">
        <v>19</v>
      </c>
      <c r="F462" s="203" t="s">
        <v>1431</v>
      </c>
      <c r="G462" s="200"/>
      <c r="H462" s="202" t="s">
        <v>19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192</v>
      </c>
      <c r="AU462" s="209" t="s">
        <v>189</v>
      </c>
      <c r="AV462" s="13" t="s">
        <v>81</v>
      </c>
      <c r="AW462" s="13" t="s">
        <v>35</v>
      </c>
      <c r="AX462" s="13" t="s">
        <v>74</v>
      </c>
      <c r="AY462" s="209" t="s">
        <v>179</v>
      </c>
    </row>
    <row r="463" spans="1:65" s="13" customFormat="1">
      <c r="B463" s="199"/>
      <c r="C463" s="200"/>
      <c r="D463" s="201" t="s">
        <v>192</v>
      </c>
      <c r="E463" s="202" t="s">
        <v>19</v>
      </c>
      <c r="F463" s="203" t="s">
        <v>198</v>
      </c>
      <c r="G463" s="200"/>
      <c r="H463" s="202" t="s">
        <v>19</v>
      </c>
      <c r="I463" s="204"/>
      <c r="J463" s="200"/>
      <c r="K463" s="200"/>
      <c r="L463" s="205"/>
      <c r="M463" s="206"/>
      <c r="N463" s="207"/>
      <c r="O463" s="207"/>
      <c r="P463" s="207"/>
      <c r="Q463" s="207"/>
      <c r="R463" s="207"/>
      <c r="S463" s="207"/>
      <c r="T463" s="208"/>
      <c r="AT463" s="209" t="s">
        <v>192</v>
      </c>
      <c r="AU463" s="209" t="s">
        <v>189</v>
      </c>
      <c r="AV463" s="13" t="s">
        <v>81</v>
      </c>
      <c r="AW463" s="13" t="s">
        <v>35</v>
      </c>
      <c r="AX463" s="13" t="s">
        <v>74</v>
      </c>
      <c r="AY463" s="209" t="s">
        <v>179</v>
      </c>
    </row>
    <row r="464" spans="1:65" s="14" customFormat="1">
      <c r="B464" s="210"/>
      <c r="C464" s="211"/>
      <c r="D464" s="201" t="s">
        <v>192</v>
      </c>
      <c r="E464" s="212" t="s">
        <v>19</v>
      </c>
      <c r="F464" s="213" t="s">
        <v>1614</v>
      </c>
      <c r="G464" s="211"/>
      <c r="H464" s="214">
        <v>78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192</v>
      </c>
      <c r="AU464" s="220" t="s">
        <v>189</v>
      </c>
      <c r="AV464" s="14" t="s">
        <v>14</v>
      </c>
      <c r="AW464" s="14" t="s">
        <v>35</v>
      </c>
      <c r="AX464" s="14" t="s">
        <v>74</v>
      </c>
      <c r="AY464" s="220" t="s">
        <v>179</v>
      </c>
    </row>
    <row r="465" spans="1:65" s="15" customFormat="1">
      <c r="B465" s="221"/>
      <c r="C465" s="222"/>
      <c r="D465" s="201" t="s">
        <v>192</v>
      </c>
      <c r="E465" s="223" t="s">
        <v>19</v>
      </c>
      <c r="F465" s="224" t="s">
        <v>201</v>
      </c>
      <c r="G465" s="222"/>
      <c r="H465" s="225">
        <v>78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192</v>
      </c>
      <c r="AU465" s="231" t="s">
        <v>189</v>
      </c>
      <c r="AV465" s="15" t="s">
        <v>188</v>
      </c>
      <c r="AW465" s="15" t="s">
        <v>35</v>
      </c>
      <c r="AX465" s="15" t="s">
        <v>81</v>
      </c>
      <c r="AY465" s="231" t="s">
        <v>179</v>
      </c>
    </row>
    <row r="466" spans="1:65" s="2" customFormat="1" ht="16.5" customHeight="1">
      <c r="A466" s="37"/>
      <c r="B466" s="38"/>
      <c r="C466" s="243" t="s">
        <v>346</v>
      </c>
      <c r="D466" s="243" t="s">
        <v>289</v>
      </c>
      <c r="E466" s="244" t="s">
        <v>1615</v>
      </c>
      <c r="F466" s="245" t="s">
        <v>1616</v>
      </c>
      <c r="G466" s="246" t="s">
        <v>186</v>
      </c>
      <c r="H466" s="247">
        <v>80.73</v>
      </c>
      <c r="I466" s="248"/>
      <c r="J466" s="249">
        <f>ROUND(I466*H466,2)</f>
        <v>0</v>
      </c>
      <c r="K466" s="245" t="s">
        <v>187</v>
      </c>
      <c r="L466" s="250"/>
      <c r="M466" s="251" t="s">
        <v>19</v>
      </c>
      <c r="N466" s="252" t="s">
        <v>45</v>
      </c>
      <c r="O466" s="67"/>
      <c r="P466" s="190">
        <f>O466*H466</f>
        <v>0</v>
      </c>
      <c r="Q466" s="190">
        <v>1.2E-2</v>
      </c>
      <c r="R466" s="190">
        <f>Q466*H466</f>
        <v>0.96876000000000007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217</v>
      </c>
      <c r="AT466" s="192" t="s">
        <v>289</v>
      </c>
      <c r="AU466" s="192" t="s">
        <v>189</v>
      </c>
      <c r="AY466" s="20" t="s">
        <v>179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81</v>
      </c>
      <c r="BK466" s="193">
        <f>ROUND(I466*H466,2)</f>
        <v>0</v>
      </c>
      <c r="BL466" s="20" t="s">
        <v>188</v>
      </c>
      <c r="BM466" s="192" t="s">
        <v>483</v>
      </c>
    </row>
    <row r="467" spans="1:65" s="2" customFormat="1" ht="16.5" customHeight="1">
      <c r="A467" s="37"/>
      <c r="B467" s="38"/>
      <c r="C467" s="243" t="s">
        <v>716</v>
      </c>
      <c r="D467" s="243" t="s">
        <v>289</v>
      </c>
      <c r="E467" s="244" t="s">
        <v>1617</v>
      </c>
      <c r="F467" s="245" t="s">
        <v>1618</v>
      </c>
      <c r="G467" s="246" t="s">
        <v>216</v>
      </c>
      <c r="H467" s="247">
        <v>0.56499999999999995</v>
      </c>
      <c r="I467" s="248"/>
      <c r="J467" s="249">
        <f>ROUND(I467*H467,2)</f>
        <v>0</v>
      </c>
      <c r="K467" s="245" t="s">
        <v>187</v>
      </c>
      <c r="L467" s="250"/>
      <c r="M467" s="251" t="s">
        <v>19</v>
      </c>
      <c r="N467" s="252" t="s">
        <v>45</v>
      </c>
      <c r="O467" s="67"/>
      <c r="P467" s="190">
        <f>O467*H467</f>
        <v>0</v>
      </c>
      <c r="Q467" s="190">
        <v>0.55000000000000004</v>
      </c>
      <c r="R467" s="190">
        <f>Q467*H467</f>
        <v>0.31074999999999997</v>
      </c>
      <c r="S467" s="190">
        <v>0</v>
      </c>
      <c r="T467" s="19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2" t="s">
        <v>217</v>
      </c>
      <c r="AT467" s="192" t="s">
        <v>289</v>
      </c>
      <c r="AU467" s="192" t="s">
        <v>189</v>
      </c>
      <c r="AY467" s="20" t="s">
        <v>179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20" t="s">
        <v>81</v>
      </c>
      <c r="BK467" s="193">
        <f>ROUND(I467*H467,2)</f>
        <v>0</v>
      </c>
      <c r="BL467" s="20" t="s">
        <v>188</v>
      </c>
      <c r="BM467" s="192" t="s">
        <v>712</v>
      </c>
    </row>
    <row r="468" spans="1:65" s="12" customFormat="1" ht="22.9" customHeight="1">
      <c r="B468" s="165"/>
      <c r="C468" s="166"/>
      <c r="D468" s="167" t="s">
        <v>73</v>
      </c>
      <c r="E468" s="179" t="s">
        <v>188</v>
      </c>
      <c r="F468" s="179" t="s">
        <v>303</v>
      </c>
      <c r="G468" s="166"/>
      <c r="H468" s="166"/>
      <c r="I468" s="169"/>
      <c r="J468" s="180">
        <f>BK468</f>
        <v>0</v>
      </c>
      <c r="K468" s="166"/>
      <c r="L468" s="171"/>
      <c r="M468" s="172"/>
      <c r="N468" s="173"/>
      <c r="O468" s="173"/>
      <c r="P468" s="174">
        <f>P469</f>
        <v>0</v>
      </c>
      <c r="Q468" s="173"/>
      <c r="R468" s="174">
        <f>R469</f>
        <v>4.4673493999999998</v>
      </c>
      <c r="S468" s="173"/>
      <c r="T468" s="175">
        <f>T469</f>
        <v>0</v>
      </c>
      <c r="AR468" s="176" t="s">
        <v>81</v>
      </c>
      <c r="AT468" s="177" t="s">
        <v>73</v>
      </c>
      <c r="AU468" s="177" t="s">
        <v>81</v>
      </c>
      <c r="AY468" s="176" t="s">
        <v>179</v>
      </c>
      <c r="BK468" s="178">
        <f>BK469</f>
        <v>0</v>
      </c>
    </row>
    <row r="469" spans="1:65" s="12" customFormat="1" ht="20.85" customHeight="1">
      <c r="B469" s="165"/>
      <c r="C469" s="166"/>
      <c r="D469" s="167" t="s">
        <v>73</v>
      </c>
      <c r="E469" s="179" t="s">
        <v>304</v>
      </c>
      <c r="F469" s="179" t="s">
        <v>305</v>
      </c>
      <c r="G469" s="166"/>
      <c r="H469" s="166"/>
      <c r="I469" s="169"/>
      <c r="J469" s="180">
        <f>BK469</f>
        <v>0</v>
      </c>
      <c r="K469" s="166"/>
      <c r="L469" s="171"/>
      <c r="M469" s="172"/>
      <c r="N469" s="173"/>
      <c r="O469" s="173"/>
      <c r="P469" s="174">
        <f>SUM(P470:P485)</f>
        <v>0</v>
      </c>
      <c r="Q469" s="173"/>
      <c r="R469" s="174">
        <f>SUM(R470:R485)</f>
        <v>4.4673493999999998</v>
      </c>
      <c r="S469" s="173"/>
      <c r="T469" s="175">
        <f>SUM(T470:T485)</f>
        <v>0</v>
      </c>
      <c r="AR469" s="176" t="s">
        <v>81</v>
      </c>
      <c r="AT469" s="177" t="s">
        <v>73</v>
      </c>
      <c r="AU469" s="177" t="s">
        <v>14</v>
      </c>
      <c r="AY469" s="176" t="s">
        <v>179</v>
      </c>
      <c r="BK469" s="178">
        <f>SUM(BK470:BK485)</f>
        <v>0</v>
      </c>
    </row>
    <row r="470" spans="1:65" s="2" customFormat="1" ht="21.75" customHeight="1">
      <c r="A470" s="37"/>
      <c r="B470" s="38"/>
      <c r="C470" s="181" t="s">
        <v>315</v>
      </c>
      <c r="D470" s="181" t="s">
        <v>183</v>
      </c>
      <c r="E470" s="182" t="s">
        <v>1619</v>
      </c>
      <c r="F470" s="183" t="s">
        <v>1620</v>
      </c>
      <c r="G470" s="184" t="s">
        <v>216</v>
      </c>
      <c r="H470" s="185">
        <v>2.2200000000000002</v>
      </c>
      <c r="I470" s="186"/>
      <c r="J470" s="187">
        <f>ROUND(I470*H470,2)</f>
        <v>0</v>
      </c>
      <c r="K470" s="183" t="s">
        <v>187</v>
      </c>
      <c r="L470" s="42"/>
      <c r="M470" s="188" t="s">
        <v>19</v>
      </c>
      <c r="N470" s="189" t="s">
        <v>45</v>
      </c>
      <c r="O470" s="67"/>
      <c r="P470" s="190">
        <f>O470*H470</f>
        <v>0</v>
      </c>
      <c r="Q470" s="190">
        <v>1.8907700000000001</v>
      </c>
      <c r="R470" s="190">
        <f>Q470*H470</f>
        <v>4.1975094000000004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188</v>
      </c>
      <c r="AT470" s="192" t="s">
        <v>183</v>
      </c>
      <c r="AU470" s="192" t="s">
        <v>189</v>
      </c>
      <c r="AY470" s="20" t="s">
        <v>179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81</v>
      </c>
      <c r="BK470" s="193">
        <f>ROUND(I470*H470,2)</f>
        <v>0</v>
      </c>
      <c r="BL470" s="20" t="s">
        <v>188</v>
      </c>
      <c r="BM470" s="192" t="s">
        <v>920</v>
      </c>
    </row>
    <row r="471" spans="1:65" s="2" customFormat="1">
      <c r="A471" s="37"/>
      <c r="B471" s="38"/>
      <c r="C471" s="39"/>
      <c r="D471" s="194" t="s">
        <v>190</v>
      </c>
      <c r="E471" s="39"/>
      <c r="F471" s="195" t="s">
        <v>1621</v>
      </c>
      <c r="G471" s="39"/>
      <c r="H471" s="39"/>
      <c r="I471" s="196"/>
      <c r="J471" s="39"/>
      <c r="K471" s="39"/>
      <c r="L471" s="42"/>
      <c r="M471" s="197"/>
      <c r="N471" s="198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190</v>
      </c>
      <c r="AU471" s="20" t="s">
        <v>189</v>
      </c>
    </row>
    <row r="472" spans="1:65" s="13" customFormat="1">
      <c r="B472" s="199"/>
      <c r="C472" s="200"/>
      <c r="D472" s="201" t="s">
        <v>192</v>
      </c>
      <c r="E472" s="202" t="s">
        <v>19</v>
      </c>
      <c r="F472" s="203" t="s">
        <v>193</v>
      </c>
      <c r="G472" s="200"/>
      <c r="H472" s="202" t="s">
        <v>19</v>
      </c>
      <c r="I472" s="204"/>
      <c r="J472" s="200"/>
      <c r="K472" s="200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192</v>
      </c>
      <c r="AU472" s="209" t="s">
        <v>189</v>
      </c>
      <c r="AV472" s="13" t="s">
        <v>81</v>
      </c>
      <c r="AW472" s="13" t="s">
        <v>35</v>
      </c>
      <c r="AX472" s="13" t="s">
        <v>74</v>
      </c>
      <c r="AY472" s="209" t="s">
        <v>179</v>
      </c>
    </row>
    <row r="473" spans="1:65" s="13" customFormat="1">
      <c r="B473" s="199"/>
      <c r="C473" s="200"/>
      <c r="D473" s="201" t="s">
        <v>192</v>
      </c>
      <c r="E473" s="202" t="s">
        <v>19</v>
      </c>
      <c r="F473" s="203" t="s">
        <v>1431</v>
      </c>
      <c r="G473" s="200"/>
      <c r="H473" s="202" t="s">
        <v>19</v>
      </c>
      <c r="I473" s="204"/>
      <c r="J473" s="200"/>
      <c r="K473" s="200"/>
      <c r="L473" s="205"/>
      <c r="M473" s="206"/>
      <c r="N473" s="207"/>
      <c r="O473" s="207"/>
      <c r="P473" s="207"/>
      <c r="Q473" s="207"/>
      <c r="R473" s="207"/>
      <c r="S473" s="207"/>
      <c r="T473" s="208"/>
      <c r="AT473" s="209" t="s">
        <v>192</v>
      </c>
      <c r="AU473" s="209" t="s">
        <v>189</v>
      </c>
      <c r="AV473" s="13" t="s">
        <v>81</v>
      </c>
      <c r="AW473" s="13" t="s">
        <v>35</v>
      </c>
      <c r="AX473" s="13" t="s">
        <v>74</v>
      </c>
      <c r="AY473" s="209" t="s">
        <v>179</v>
      </c>
    </row>
    <row r="474" spans="1:65" s="13" customFormat="1">
      <c r="B474" s="199"/>
      <c r="C474" s="200"/>
      <c r="D474" s="201" t="s">
        <v>192</v>
      </c>
      <c r="E474" s="202" t="s">
        <v>19</v>
      </c>
      <c r="F474" s="203" t="s">
        <v>198</v>
      </c>
      <c r="G474" s="200"/>
      <c r="H474" s="202" t="s">
        <v>19</v>
      </c>
      <c r="I474" s="204"/>
      <c r="J474" s="200"/>
      <c r="K474" s="200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192</v>
      </c>
      <c r="AU474" s="209" t="s">
        <v>189</v>
      </c>
      <c r="AV474" s="13" t="s">
        <v>81</v>
      </c>
      <c r="AW474" s="13" t="s">
        <v>35</v>
      </c>
      <c r="AX474" s="13" t="s">
        <v>74</v>
      </c>
      <c r="AY474" s="209" t="s">
        <v>179</v>
      </c>
    </row>
    <row r="475" spans="1:65" s="14" customFormat="1">
      <c r="B475" s="210"/>
      <c r="C475" s="211"/>
      <c r="D475" s="201" t="s">
        <v>192</v>
      </c>
      <c r="E475" s="212" t="s">
        <v>19</v>
      </c>
      <c r="F475" s="213" t="s">
        <v>1622</v>
      </c>
      <c r="G475" s="211"/>
      <c r="H475" s="214">
        <v>2.2200000000000002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192</v>
      </c>
      <c r="AU475" s="220" t="s">
        <v>189</v>
      </c>
      <c r="AV475" s="14" t="s">
        <v>14</v>
      </c>
      <c r="AW475" s="14" t="s">
        <v>35</v>
      </c>
      <c r="AX475" s="14" t="s">
        <v>74</v>
      </c>
      <c r="AY475" s="220" t="s">
        <v>179</v>
      </c>
    </row>
    <row r="476" spans="1:65" s="15" customFormat="1">
      <c r="B476" s="221"/>
      <c r="C476" s="222"/>
      <c r="D476" s="201" t="s">
        <v>192</v>
      </c>
      <c r="E476" s="223" t="s">
        <v>19</v>
      </c>
      <c r="F476" s="224" t="s">
        <v>201</v>
      </c>
      <c r="G476" s="222"/>
      <c r="H476" s="225">
        <v>2.2200000000000002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192</v>
      </c>
      <c r="AU476" s="231" t="s">
        <v>189</v>
      </c>
      <c r="AV476" s="15" t="s">
        <v>188</v>
      </c>
      <c r="AW476" s="15" t="s">
        <v>35</v>
      </c>
      <c r="AX476" s="15" t="s">
        <v>81</v>
      </c>
      <c r="AY476" s="231" t="s">
        <v>179</v>
      </c>
    </row>
    <row r="477" spans="1:65" s="2" customFormat="1" ht="21.75" customHeight="1">
      <c r="A477" s="37"/>
      <c r="B477" s="38"/>
      <c r="C477" s="181" t="s">
        <v>333</v>
      </c>
      <c r="D477" s="181" t="s">
        <v>183</v>
      </c>
      <c r="E477" s="182" t="s">
        <v>1623</v>
      </c>
      <c r="F477" s="183" t="s">
        <v>1624</v>
      </c>
      <c r="G477" s="184" t="s">
        <v>308</v>
      </c>
      <c r="H477" s="185">
        <v>2</v>
      </c>
      <c r="I477" s="186"/>
      <c r="J477" s="187">
        <f>ROUND(I477*H477,2)</f>
        <v>0</v>
      </c>
      <c r="K477" s="183" t="s">
        <v>187</v>
      </c>
      <c r="L477" s="42"/>
      <c r="M477" s="188" t="s">
        <v>19</v>
      </c>
      <c r="N477" s="189" t="s">
        <v>45</v>
      </c>
      <c r="O477" s="67"/>
      <c r="P477" s="190">
        <f>O477*H477</f>
        <v>0</v>
      </c>
      <c r="Q477" s="190">
        <v>8.7419999999999998E-2</v>
      </c>
      <c r="R477" s="190">
        <f>Q477*H477</f>
        <v>0.17484</v>
      </c>
      <c r="S477" s="190">
        <v>0</v>
      </c>
      <c r="T477" s="19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2" t="s">
        <v>188</v>
      </c>
      <c r="AT477" s="192" t="s">
        <v>183</v>
      </c>
      <c r="AU477" s="192" t="s">
        <v>189</v>
      </c>
      <c r="AY477" s="20" t="s">
        <v>179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0" t="s">
        <v>81</v>
      </c>
      <c r="BK477" s="193">
        <f>ROUND(I477*H477,2)</f>
        <v>0</v>
      </c>
      <c r="BL477" s="20" t="s">
        <v>188</v>
      </c>
      <c r="BM477" s="192" t="s">
        <v>921</v>
      </c>
    </row>
    <row r="478" spans="1:65" s="2" customFormat="1">
      <c r="A478" s="37"/>
      <c r="B478" s="38"/>
      <c r="C478" s="39"/>
      <c r="D478" s="194" t="s">
        <v>190</v>
      </c>
      <c r="E478" s="39"/>
      <c r="F478" s="195" t="s">
        <v>1625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190</v>
      </c>
      <c r="AU478" s="20" t="s">
        <v>189</v>
      </c>
    </row>
    <row r="479" spans="1:65" s="13" customFormat="1">
      <c r="B479" s="199"/>
      <c r="C479" s="200"/>
      <c r="D479" s="201" t="s">
        <v>192</v>
      </c>
      <c r="E479" s="202" t="s">
        <v>19</v>
      </c>
      <c r="F479" s="203" t="s">
        <v>193</v>
      </c>
      <c r="G479" s="200"/>
      <c r="H479" s="202" t="s">
        <v>19</v>
      </c>
      <c r="I479" s="204"/>
      <c r="J479" s="200"/>
      <c r="K479" s="200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192</v>
      </c>
      <c r="AU479" s="209" t="s">
        <v>189</v>
      </c>
      <c r="AV479" s="13" t="s">
        <v>81</v>
      </c>
      <c r="AW479" s="13" t="s">
        <v>35</v>
      </c>
      <c r="AX479" s="13" t="s">
        <v>74</v>
      </c>
      <c r="AY479" s="209" t="s">
        <v>179</v>
      </c>
    </row>
    <row r="480" spans="1:65" s="13" customFormat="1">
      <c r="B480" s="199"/>
      <c r="C480" s="200"/>
      <c r="D480" s="201" t="s">
        <v>192</v>
      </c>
      <c r="E480" s="202" t="s">
        <v>19</v>
      </c>
      <c r="F480" s="203" t="s">
        <v>1431</v>
      </c>
      <c r="G480" s="200"/>
      <c r="H480" s="202" t="s">
        <v>19</v>
      </c>
      <c r="I480" s="204"/>
      <c r="J480" s="200"/>
      <c r="K480" s="200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192</v>
      </c>
      <c r="AU480" s="209" t="s">
        <v>189</v>
      </c>
      <c r="AV480" s="13" t="s">
        <v>81</v>
      </c>
      <c r="AW480" s="13" t="s">
        <v>35</v>
      </c>
      <c r="AX480" s="13" t="s">
        <v>74</v>
      </c>
      <c r="AY480" s="209" t="s">
        <v>179</v>
      </c>
    </row>
    <row r="481" spans="1:65" s="13" customFormat="1">
      <c r="B481" s="199"/>
      <c r="C481" s="200"/>
      <c r="D481" s="201" t="s">
        <v>192</v>
      </c>
      <c r="E481" s="202" t="s">
        <v>19</v>
      </c>
      <c r="F481" s="203" t="s">
        <v>198</v>
      </c>
      <c r="G481" s="200"/>
      <c r="H481" s="202" t="s">
        <v>19</v>
      </c>
      <c r="I481" s="204"/>
      <c r="J481" s="200"/>
      <c r="K481" s="200"/>
      <c r="L481" s="205"/>
      <c r="M481" s="206"/>
      <c r="N481" s="207"/>
      <c r="O481" s="207"/>
      <c r="P481" s="207"/>
      <c r="Q481" s="207"/>
      <c r="R481" s="207"/>
      <c r="S481" s="207"/>
      <c r="T481" s="208"/>
      <c r="AT481" s="209" t="s">
        <v>192</v>
      </c>
      <c r="AU481" s="209" t="s">
        <v>189</v>
      </c>
      <c r="AV481" s="13" t="s">
        <v>81</v>
      </c>
      <c r="AW481" s="13" t="s">
        <v>35</v>
      </c>
      <c r="AX481" s="13" t="s">
        <v>74</v>
      </c>
      <c r="AY481" s="209" t="s">
        <v>179</v>
      </c>
    </row>
    <row r="482" spans="1:65" s="14" customFormat="1">
      <c r="B482" s="210"/>
      <c r="C482" s="211"/>
      <c r="D482" s="201" t="s">
        <v>192</v>
      </c>
      <c r="E482" s="212" t="s">
        <v>19</v>
      </c>
      <c r="F482" s="213" t="s">
        <v>1626</v>
      </c>
      <c r="G482" s="211"/>
      <c r="H482" s="214">
        <v>2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192</v>
      </c>
      <c r="AU482" s="220" t="s">
        <v>189</v>
      </c>
      <c r="AV482" s="14" t="s">
        <v>14</v>
      </c>
      <c r="AW482" s="14" t="s">
        <v>35</v>
      </c>
      <c r="AX482" s="14" t="s">
        <v>74</v>
      </c>
      <c r="AY482" s="220" t="s">
        <v>179</v>
      </c>
    </row>
    <row r="483" spans="1:65" s="15" customFormat="1">
      <c r="B483" s="221"/>
      <c r="C483" s="222"/>
      <c r="D483" s="201" t="s">
        <v>192</v>
      </c>
      <c r="E483" s="223" t="s">
        <v>19</v>
      </c>
      <c r="F483" s="224" t="s">
        <v>201</v>
      </c>
      <c r="G483" s="222"/>
      <c r="H483" s="225">
        <v>2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192</v>
      </c>
      <c r="AU483" s="231" t="s">
        <v>189</v>
      </c>
      <c r="AV483" s="15" t="s">
        <v>188</v>
      </c>
      <c r="AW483" s="15" t="s">
        <v>35</v>
      </c>
      <c r="AX483" s="15" t="s">
        <v>81</v>
      </c>
      <c r="AY483" s="231" t="s">
        <v>179</v>
      </c>
    </row>
    <row r="484" spans="1:65" s="2" customFormat="1" ht="16.5" customHeight="1">
      <c r="A484" s="37"/>
      <c r="B484" s="38"/>
      <c r="C484" s="243" t="s">
        <v>355</v>
      </c>
      <c r="D484" s="243" t="s">
        <v>289</v>
      </c>
      <c r="E484" s="244" t="s">
        <v>1627</v>
      </c>
      <c r="F484" s="245" t="s">
        <v>1628</v>
      </c>
      <c r="G484" s="246" t="s">
        <v>308</v>
      </c>
      <c r="H484" s="247">
        <v>1</v>
      </c>
      <c r="I484" s="248"/>
      <c r="J484" s="249">
        <f>ROUND(I484*H484,2)</f>
        <v>0</v>
      </c>
      <c r="K484" s="245" t="s">
        <v>187</v>
      </c>
      <c r="L484" s="250"/>
      <c r="M484" s="251" t="s">
        <v>19</v>
      </c>
      <c r="N484" s="252" t="s">
        <v>45</v>
      </c>
      <c r="O484" s="67"/>
      <c r="P484" s="190">
        <f>O484*H484</f>
        <v>0</v>
      </c>
      <c r="Q484" s="190">
        <v>6.8000000000000005E-2</v>
      </c>
      <c r="R484" s="190">
        <f>Q484*H484</f>
        <v>6.8000000000000005E-2</v>
      </c>
      <c r="S484" s="190">
        <v>0</v>
      </c>
      <c r="T484" s="19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217</v>
      </c>
      <c r="AT484" s="192" t="s">
        <v>289</v>
      </c>
      <c r="AU484" s="192" t="s">
        <v>189</v>
      </c>
      <c r="AY484" s="20" t="s">
        <v>179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0" t="s">
        <v>81</v>
      </c>
      <c r="BK484" s="193">
        <f>ROUND(I484*H484,2)</f>
        <v>0</v>
      </c>
      <c r="BL484" s="20" t="s">
        <v>188</v>
      </c>
      <c r="BM484" s="192" t="s">
        <v>923</v>
      </c>
    </row>
    <row r="485" spans="1:65" s="2" customFormat="1" ht="16.5" customHeight="1">
      <c r="A485" s="37"/>
      <c r="B485" s="38"/>
      <c r="C485" s="243" t="s">
        <v>616</v>
      </c>
      <c r="D485" s="243" t="s">
        <v>289</v>
      </c>
      <c r="E485" s="244" t="s">
        <v>1629</v>
      </c>
      <c r="F485" s="245" t="s">
        <v>1630</v>
      </c>
      <c r="G485" s="246" t="s">
        <v>308</v>
      </c>
      <c r="H485" s="247">
        <v>1</v>
      </c>
      <c r="I485" s="248"/>
      <c r="J485" s="249">
        <f>ROUND(I485*H485,2)</f>
        <v>0</v>
      </c>
      <c r="K485" s="245" t="s">
        <v>187</v>
      </c>
      <c r="L485" s="250"/>
      <c r="M485" s="251" t="s">
        <v>19</v>
      </c>
      <c r="N485" s="252" t="s">
        <v>45</v>
      </c>
      <c r="O485" s="67"/>
      <c r="P485" s="190">
        <f>O485*H485</f>
        <v>0</v>
      </c>
      <c r="Q485" s="190">
        <v>2.7E-2</v>
      </c>
      <c r="R485" s="190">
        <f>Q485*H485</f>
        <v>2.7E-2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217</v>
      </c>
      <c r="AT485" s="192" t="s">
        <v>289</v>
      </c>
      <c r="AU485" s="192" t="s">
        <v>189</v>
      </c>
      <c r="AY485" s="20" t="s">
        <v>179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81</v>
      </c>
      <c r="BK485" s="193">
        <f>ROUND(I485*H485,2)</f>
        <v>0</v>
      </c>
      <c r="BL485" s="20" t="s">
        <v>188</v>
      </c>
      <c r="BM485" s="192" t="s">
        <v>926</v>
      </c>
    </row>
    <row r="486" spans="1:65" s="12" customFormat="1" ht="22.9" customHeight="1">
      <c r="B486" s="165"/>
      <c r="C486" s="166"/>
      <c r="D486" s="167" t="s">
        <v>73</v>
      </c>
      <c r="E486" s="179" t="s">
        <v>222</v>
      </c>
      <c r="F486" s="179" t="s">
        <v>314</v>
      </c>
      <c r="G486" s="166"/>
      <c r="H486" s="166"/>
      <c r="I486" s="169"/>
      <c r="J486" s="180">
        <f>BK486</f>
        <v>0</v>
      </c>
      <c r="K486" s="166"/>
      <c r="L486" s="171"/>
      <c r="M486" s="172"/>
      <c r="N486" s="173"/>
      <c r="O486" s="173"/>
      <c r="P486" s="174">
        <f>P487</f>
        <v>0</v>
      </c>
      <c r="Q486" s="173"/>
      <c r="R486" s="174">
        <f>R487</f>
        <v>11.655799999999999</v>
      </c>
      <c r="S486" s="173"/>
      <c r="T486" s="175">
        <f>T487</f>
        <v>0</v>
      </c>
      <c r="AR486" s="176" t="s">
        <v>81</v>
      </c>
      <c r="AT486" s="177" t="s">
        <v>73</v>
      </c>
      <c r="AU486" s="177" t="s">
        <v>81</v>
      </c>
      <c r="AY486" s="176" t="s">
        <v>179</v>
      </c>
      <c r="BK486" s="178">
        <f>BK487</f>
        <v>0</v>
      </c>
    </row>
    <row r="487" spans="1:65" s="12" customFormat="1" ht="20.85" customHeight="1">
      <c r="B487" s="165"/>
      <c r="C487" s="166"/>
      <c r="D487" s="167" t="s">
        <v>73</v>
      </c>
      <c r="E487" s="179" t="s">
        <v>616</v>
      </c>
      <c r="F487" s="179" t="s">
        <v>617</v>
      </c>
      <c r="G487" s="166"/>
      <c r="H487" s="166"/>
      <c r="I487" s="169"/>
      <c r="J487" s="180">
        <f>BK487</f>
        <v>0</v>
      </c>
      <c r="K487" s="166"/>
      <c r="L487" s="171"/>
      <c r="M487" s="172"/>
      <c r="N487" s="173"/>
      <c r="O487" s="173"/>
      <c r="P487" s="174">
        <f>SUM(P488:P497)</f>
        <v>0</v>
      </c>
      <c r="Q487" s="173"/>
      <c r="R487" s="174">
        <f>SUM(R488:R497)</f>
        <v>11.655799999999999</v>
      </c>
      <c r="S487" s="173"/>
      <c r="T487" s="175">
        <f>SUM(T488:T497)</f>
        <v>0</v>
      </c>
      <c r="AR487" s="176" t="s">
        <v>81</v>
      </c>
      <c r="AT487" s="177" t="s">
        <v>73</v>
      </c>
      <c r="AU487" s="177" t="s">
        <v>14</v>
      </c>
      <c r="AY487" s="176" t="s">
        <v>179</v>
      </c>
      <c r="BK487" s="178">
        <f>SUM(BK488:BK497)</f>
        <v>0</v>
      </c>
    </row>
    <row r="488" spans="1:65" s="2" customFormat="1" ht="44.25" customHeight="1">
      <c r="A488" s="37"/>
      <c r="B488" s="38"/>
      <c r="C488" s="181" t="s">
        <v>369</v>
      </c>
      <c r="D488" s="181" t="s">
        <v>183</v>
      </c>
      <c r="E488" s="182" t="s">
        <v>1631</v>
      </c>
      <c r="F488" s="183" t="s">
        <v>1632</v>
      </c>
      <c r="G488" s="184" t="s">
        <v>186</v>
      </c>
      <c r="H488" s="185">
        <v>52</v>
      </c>
      <c r="I488" s="186"/>
      <c r="J488" s="187">
        <f>ROUND(I488*H488,2)</f>
        <v>0</v>
      </c>
      <c r="K488" s="183" t="s">
        <v>187</v>
      </c>
      <c r="L488" s="42"/>
      <c r="M488" s="188" t="s">
        <v>19</v>
      </c>
      <c r="N488" s="189" t="s">
        <v>45</v>
      </c>
      <c r="O488" s="67"/>
      <c r="P488" s="190">
        <f>O488*H488</f>
        <v>0</v>
      </c>
      <c r="Q488" s="190">
        <v>8.9219999999999994E-2</v>
      </c>
      <c r="R488" s="190">
        <f>Q488*H488</f>
        <v>4.6394399999999996</v>
      </c>
      <c r="S488" s="190">
        <v>0</v>
      </c>
      <c r="T488" s="191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2" t="s">
        <v>188</v>
      </c>
      <c r="AT488" s="192" t="s">
        <v>183</v>
      </c>
      <c r="AU488" s="192" t="s">
        <v>189</v>
      </c>
      <c r="AY488" s="20" t="s">
        <v>179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0" t="s">
        <v>81</v>
      </c>
      <c r="BK488" s="193">
        <f>ROUND(I488*H488,2)</f>
        <v>0</v>
      </c>
      <c r="BL488" s="20" t="s">
        <v>188</v>
      </c>
      <c r="BM488" s="192" t="s">
        <v>1310</v>
      </c>
    </row>
    <row r="489" spans="1:65" s="2" customFormat="1">
      <c r="A489" s="37"/>
      <c r="B489" s="38"/>
      <c r="C489" s="39"/>
      <c r="D489" s="194" t="s">
        <v>190</v>
      </c>
      <c r="E489" s="39"/>
      <c r="F489" s="195" t="s">
        <v>1633</v>
      </c>
      <c r="G489" s="39"/>
      <c r="H489" s="39"/>
      <c r="I489" s="196"/>
      <c r="J489" s="39"/>
      <c r="K489" s="39"/>
      <c r="L489" s="42"/>
      <c r="M489" s="197"/>
      <c r="N489" s="198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190</v>
      </c>
      <c r="AU489" s="20" t="s">
        <v>189</v>
      </c>
    </row>
    <row r="490" spans="1:65" s="13" customFormat="1">
      <c r="B490" s="199"/>
      <c r="C490" s="200"/>
      <c r="D490" s="201" t="s">
        <v>192</v>
      </c>
      <c r="E490" s="202" t="s">
        <v>19</v>
      </c>
      <c r="F490" s="203" t="s">
        <v>193</v>
      </c>
      <c r="G490" s="200"/>
      <c r="H490" s="202" t="s">
        <v>19</v>
      </c>
      <c r="I490" s="204"/>
      <c r="J490" s="200"/>
      <c r="K490" s="200"/>
      <c r="L490" s="205"/>
      <c r="M490" s="206"/>
      <c r="N490" s="207"/>
      <c r="O490" s="207"/>
      <c r="P490" s="207"/>
      <c r="Q490" s="207"/>
      <c r="R490" s="207"/>
      <c r="S490" s="207"/>
      <c r="T490" s="208"/>
      <c r="AT490" s="209" t="s">
        <v>192</v>
      </c>
      <c r="AU490" s="209" t="s">
        <v>189</v>
      </c>
      <c r="AV490" s="13" t="s">
        <v>81</v>
      </c>
      <c r="AW490" s="13" t="s">
        <v>35</v>
      </c>
      <c r="AX490" s="13" t="s">
        <v>74</v>
      </c>
      <c r="AY490" s="209" t="s">
        <v>179</v>
      </c>
    </row>
    <row r="491" spans="1:65" s="13" customFormat="1">
      <c r="B491" s="199"/>
      <c r="C491" s="200"/>
      <c r="D491" s="201" t="s">
        <v>192</v>
      </c>
      <c r="E491" s="202" t="s">
        <v>19</v>
      </c>
      <c r="F491" s="203" t="s">
        <v>1431</v>
      </c>
      <c r="G491" s="200"/>
      <c r="H491" s="202" t="s">
        <v>19</v>
      </c>
      <c r="I491" s="204"/>
      <c r="J491" s="200"/>
      <c r="K491" s="200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192</v>
      </c>
      <c r="AU491" s="209" t="s">
        <v>189</v>
      </c>
      <c r="AV491" s="13" t="s">
        <v>81</v>
      </c>
      <c r="AW491" s="13" t="s">
        <v>35</v>
      </c>
      <c r="AX491" s="13" t="s">
        <v>74</v>
      </c>
      <c r="AY491" s="209" t="s">
        <v>179</v>
      </c>
    </row>
    <row r="492" spans="1:65" s="13" customFormat="1">
      <c r="B492" s="199"/>
      <c r="C492" s="200"/>
      <c r="D492" s="201" t="s">
        <v>192</v>
      </c>
      <c r="E492" s="202" t="s">
        <v>19</v>
      </c>
      <c r="F492" s="203" t="s">
        <v>198</v>
      </c>
      <c r="G492" s="200"/>
      <c r="H492" s="202" t="s">
        <v>19</v>
      </c>
      <c r="I492" s="204"/>
      <c r="J492" s="200"/>
      <c r="K492" s="200"/>
      <c r="L492" s="205"/>
      <c r="M492" s="206"/>
      <c r="N492" s="207"/>
      <c r="O492" s="207"/>
      <c r="P492" s="207"/>
      <c r="Q492" s="207"/>
      <c r="R492" s="207"/>
      <c r="S492" s="207"/>
      <c r="T492" s="208"/>
      <c r="AT492" s="209" t="s">
        <v>192</v>
      </c>
      <c r="AU492" s="209" t="s">
        <v>189</v>
      </c>
      <c r="AV492" s="13" t="s">
        <v>81</v>
      </c>
      <c r="AW492" s="13" t="s">
        <v>35</v>
      </c>
      <c r="AX492" s="13" t="s">
        <v>74</v>
      </c>
      <c r="AY492" s="209" t="s">
        <v>179</v>
      </c>
    </row>
    <row r="493" spans="1:65" s="14" customFormat="1">
      <c r="B493" s="210"/>
      <c r="C493" s="211"/>
      <c r="D493" s="201" t="s">
        <v>192</v>
      </c>
      <c r="E493" s="212" t="s">
        <v>19</v>
      </c>
      <c r="F493" s="213" t="s">
        <v>1634</v>
      </c>
      <c r="G493" s="211"/>
      <c r="H493" s="214">
        <v>52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192</v>
      </c>
      <c r="AU493" s="220" t="s">
        <v>189</v>
      </c>
      <c r="AV493" s="14" t="s">
        <v>14</v>
      </c>
      <c r="AW493" s="14" t="s">
        <v>35</v>
      </c>
      <c r="AX493" s="14" t="s">
        <v>74</v>
      </c>
      <c r="AY493" s="220" t="s">
        <v>179</v>
      </c>
    </row>
    <row r="494" spans="1:65" s="15" customFormat="1">
      <c r="B494" s="221"/>
      <c r="C494" s="222"/>
      <c r="D494" s="201" t="s">
        <v>192</v>
      </c>
      <c r="E494" s="223" t="s">
        <v>19</v>
      </c>
      <c r="F494" s="224" t="s">
        <v>201</v>
      </c>
      <c r="G494" s="222"/>
      <c r="H494" s="225">
        <v>52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192</v>
      </c>
      <c r="AU494" s="231" t="s">
        <v>189</v>
      </c>
      <c r="AV494" s="15" t="s">
        <v>188</v>
      </c>
      <c r="AW494" s="15" t="s">
        <v>35</v>
      </c>
      <c r="AX494" s="15" t="s">
        <v>81</v>
      </c>
      <c r="AY494" s="231" t="s">
        <v>179</v>
      </c>
    </row>
    <row r="495" spans="1:65" s="2" customFormat="1" ht="16.5" customHeight="1">
      <c r="A495" s="37"/>
      <c r="B495" s="38"/>
      <c r="C495" s="243" t="s">
        <v>919</v>
      </c>
      <c r="D495" s="243" t="s">
        <v>289</v>
      </c>
      <c r="E495" s="244" t="s">
        <v>1635</v>
      </c>
      <c r="F495" s="245" t="s">
        <v>1636</v>
      </c>
      <c r="G495" s="246" t="s">
        <v>186</v>
      </c>
      <c r="H495" s="247">
        <v>53.56</v>
      </c>
      <c r="I495" s="248"/>
      <c r="J495" s="249">
        <f>ROUND(I495*H495,2)</f>
        <v>0</v>
      </c>
      <c r="K495" s="245" t="s">
        <v>187</v>
      </c>
      <c r="L495" s="250"/>
      <c r="M495" s="251" t="s">
        <v>19</v>
      </c>
      <c r="N495" s="252" t="s">
        <v>45</v>
      </c>
      <c r="O495" s="67"/>
      <c r="P495" s="190">
        <f>O495*H495</f>
        <v>0</v>
      </c>
      <c r="Q495" s="190">
        <v>0.13100000000000001</v>
      </c>
      <c r="R495" s="190">
        <f>Q495*H495</f>
        <v>7.0163600000000006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217</v>
      </c>
      <c r="AT495" s="192" t="s">
        <v>289</v>
      </c>
      <c r="AU495" s="192" t="s">
        <v>189</v>
      </c>
      <c r="AY495" s="20" t="s">
        <v>179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81</v>
      </c>
      <c r="BK495" s="193">
        <f>ROUND(I495*H495,2)</f>
        <v>0</v>
      </c>
      <c r="BL495" s="20" t="s">
        <v>188</v>
      </c>
      <c r="BM495" s="192" t="s">
        <v>932</v>
      </c>
    </row>
    <row r="496" spans="1:65" s="14" customFormat="1">
      <c r="B496" s="210"/>
      <c r="C496" s="211"/>
      <c r="D496" s="201" t="s">
        <v>192</v>
      </c>
      <c r="E496" s="212" t="s">
        <v>19</v>
      </c>
      <c r="F496" s="213" t="s">
        <v>1637</v>
      </c>
      <c r="G496" s="211"/>
      <c r="H496" s="214">
        <v>53.56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192</v>
      </c>
      <c r="AU496" s="220" t="s">
        <v>189</v>
      </c>
      <c r="AV496" s="14" t="s">
        <v>14</v>
      </c>
      <c r="AW496" s="14" t="s">
        <v>35</v>
      </c>
      <c r="AX496" s="14" t="s">
        <v>74</v>
      </c>
      <c r="AY496" s="220" t="s">
        <v>179</v>
      </c>
    </row>
    <row r="497" spans="1:65" s="15" customFormat="1">
      <c r="B497" s="221"/>
      <c r="C497" s="222"/>
      <c r="D497" s="201" t="s">
        <v>192</v>
      </c>
      <c r="E497" s="223" t="s">
        <v>19</v>
      </c>
      <c r="F497" s="224" t="s">
        <v>201</v>
      </c>
      <c r="G497" s="222"/>
      <c r="H497" s="225">
        <v>53.56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192</v>
      </c>
      <c r="AU497" s="231" t="s">
        <v>189</v>
      </c>
      <c r="AV497" s="15" t="s">
        <v>188</v>
      </c>
      <c r="AW497" s="15" t="s">
        <v>35</v>
      </c>
      <c r="AX497" s="15" t="s">
        <v>81</v>
      </c>
      <c r="AY497" s="231" t="s">
        <v>179</v>
      </c>
    </row>
    <row r="498" spans="1:65" s="12" customFormat="1" ht="22.9" customHeight="1">
      <c r="B498" s="165"/>
      <c r="C498" s="166"/>
      <c r="D498" s="167" t="s">
        <v>73</v>
      </c>
      <c r="E498" s="179" t="s">
        <v>217</v>
      </c>
      <c r="F498" s="179" t="s">
        <v>359</v>
      </c>
      <c r="G498" s="166"/>
      <c r="H498" s="166"/>
      <c r="I498" s="169"/>
      <c r="J498" s="180">
        <f>BK498</f>
        <v>0</v>
      </c>
      <c r="K498" s="166"/>
      <c r="L498" s="171"/>
      <c r="M498" s="172"/>
      <c r="N498" s="173"/>
      <c r="O498" s="173"/>
      <c r="P498" s="174">
        <f>P499+P530</f>
        <v>0</v>
      </c>
      <c r="Q498" s="173"/>
      <c r="R498" s="174">
        <f>R499+R530</f>
        <v>4.5382791000000005</v>
      </c>
      <c r="S498" s="173"/>
      <c r="T498" s="175">
        <f>T499+T530</f>
        <v>0</v>
      </c>
      <c r="AR498" s="176" t="s">
        <v>81</v>
      </c>
      <c r="AT498" s="177" t="s">
        <v>73</v>
      </c>
      <c r="AU498" s="177" t="s">
        <v>81</v>
      </c>
      <c r="AY498" s="176" t="s">
        <v>179</v>
      </c>
      <c r="BK498" s="178">
        <f>BK499+BK530</f>
        <v>0</v>
      </c>
    </row>
    <row r="499" spans="1:65" s="12" customFormat="1" ht="20.85" customHeight="1">
      <c r="B499" s="165"/>
      <c r="C499" s="166"/>
      <c r="D499" s="167" t="s">
        <v>73</v>
      </c>
      <c r="E499" s="179" t="s">
        <v>998</v>
      </c>
      <c r="F499" s="179" t="s">
        <v>1638</v>
      </c>
      <c r="G499" s="166"/>
      <c r="H499" s="166"/>
      <c r="I499" s="169"/>
      <c r="J499" s="180">
        <f>BK499</f>
        <v>0</v>
      </c>
      <c r="K499" s="166"/>
      <c r="L499" s="171"/>
      <c r="M499" s="172"/>
      <c r="N499" s="173"/>
      <c r="O499" s="173"/>
      <c r="P499" s="174">
        <f>SUM(P500:P529)</f>
        <v>0</v>
      </c>
      <c r="Q499" s="173"/>
      <c r="R499" s="174">
        <f>SUM(R500:R529)</f>
        <v>0.1096091</v>
      </c>
      <c r="S499" s="173"/>
      <c r="T499" s="175">
        <f>SUM(T500:T529)</f>
        <v>0</v>
      </c>
      <c r="AR499" s="176" t="s">
        <v>81</v>
      </c>
      <c r="AT499" s="177" t="s">
        <v>73</v>
      </c>
      <c r="AU499" s="177" t="s">
        <v>14</v>
      </c>
      <c r="AY499" s="176" t="s">
        <v>179</v>
      </c>
      <c r="BK499" s="178">
        <f>SUM(BK500:BK529)</f>
        <v>0</v>
      </c>
    </row>
    <row r="500" spans="1:65" s="2" customFormat="1" ht="24.2" customHeight="1">
      <c r="A500" s="37"/>
      <c r="B500" s="38"/>
      <c r="C500" s="181" t="s">
        <v>375</v>
      </c>
      <c r="D500" s="181" t="s">
        <v>183</v>
      </c>
      <c r="E500" s="182" t="s">
        <v>1639</v>
      </c>
      <c r="F500" s="183" t="s">
        <v>1640</v>
      </c>
      <c r="G500" s="184" t="s">
        <v>204</v>
      </c>
      <c r="H500" s="185">
        <v>29</v>
      </c>
      <c r="I500" s="186"/>
      <c r="J500" s="187">
        <f>ROUND(I500*H500,2)</f>
        <v>0</v>
      </c>
      <c r="K500" s="183" t="s">
        <v>187</v>
      </c>
      <c r="L500" s="42"/>
      <c r="M500" s="188" t="s">
        <v>19</v>
      </c>
      <c r="N500" s="189" t="s">
        <v>45</v>
      </c>
      <c r="O500" s="67"/>
      <c r="P500" s="190">
        <f>O500*H500</f>
        <v>0</v>
      </c>
      <c r="Q500" s="190">
        <v>1.0000000000000001E-5</v>
      </c>
      <c r="R500" s="190">
        <f>Q500*H500</f>
        <v>2.9E-4</v>
      </c>
      <c r="S500" s="190">
        <v>0</v>
      </c>
      <c r="T500" s="19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2" t="s">
        <v>188</v>
      </c>
      <c r="AT500" s="192" t="s">
        <v>183</v>
      </c>
      <c r="AU500" s="192" t="s">
        <v>189</v>
      </c>
      <c r="AY500" s="20" t="s">
        <v>179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0" t="s">
        <v>81</v>
      </c>
      <c r="BK500" s="193">
        <f>ROUND(I500*H500,2)</f>
        <v>0</v>
      </c>
      <c r="BL500" s="20" t="s">
        <v>188</v>
      </c>
      <c r="BM500" s="192" t="s">
        <v>934</v>
      </c>
    </row>
    <row r="501" spans="1:65" s="2" customFormat="1">
      <c r="A501" s="37"/>
      <c r="B501" s="38"/>
      <c r="C501" s="39"/>
      <c r="D501" s="194" t="s">
        <v>190</v>
      </c>
      <c r="E501" s="39"/>
      <c r="F501" s="195" t="s">
        <v>1641</v>
      </c>
      <c r="G501" s="39"/>
      <c r="H501" s="39"/>
      <c r="I501" s="196"/>
      <c r="J501" s="39"/>
      <c r="K501" s="39"/>
      <c r="L501" s="42"/>
      <c r="M501" s="197"/>
      <c r="N501" s="198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190</v>
      </c>
      <c r="AU501" s="20" t="s">
        <v>189</v>
      </c>
    </row>
    <row r="502" spans="1:65" s="13" customFormat="1">
      <c r="B502" s="199"/>
      <c r="C502" s="200"/>
      <c r="D502" s="201" t="s">
        <v>192</v>
      </c>
      <c r="E502" s="202" t="s">
        <v>19</v>
      </c>
      <c r="F502" s="203" t="s">
        <v>193</v>
      </c>
      <c r="G502" s="200"/>
      <c r="H502" s="202" t="s">
        <v>19</v>
      </c>
      <c r="I502" s="204"/>
      <c r="J502" s="200"/>
      <c r="K502" s="200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192</v>
      </c>
      <c r="AU502" s="209" t="s">
        <v>189</v>
      </c>
      <c r="AV502" s="13" t="s">
        <v>81</v>
      </c>
      <c r="AW502" s="13" t="s">
        <v>35</v>
      </c>
      <c r="AX502" s="13" t="s">
        <v>74</v>
      </c>
      <c r="AY502" s="209" t="s">
        <v>179</v>
      </c>
    </row>
    <row r="503" spans="1:65" s="13" customFormat="1">
      <c r="B503" s="199"/>
      <c r="C503" s="200"/>
      <c r="D503" s="201" t="s">
        <v>192</v>
      </c>
      <c r="E503" s="202" t="s">
        <v>19</v>
      </c>
      <c r="F503" s="203" t="s">
        <v>1431</v>
      </c>
      <c r="G503" s="200"/>
      <c r="H503" s="202" t="s">
        <v>19</v>
      </c>
      <c r="I503" s="204"/>
      <c r="J503" s="200"/>
      <c r="K503" s="200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192</v>
      </c>
      <c r="AU503" s="209" t="s">
        <v>189</v>
      </c>
      <c r="AV503" s="13" t="s">
        <v>81</v>
      </c>
      <c r="AW503" s="13" t="s">
        <v>35</v>
      </c>
      <c r="AX503" s="13" t="s">
        <v>74</v>
      </c>
      <c r="AY503" s="209" t="s">
        <v>179</v>
      </c>
    </row>
    <row r="504" spans="1:65" s="13" customFormat="1">
      <c r="B504" s="199"/>
      <c r="C504" s="200"/>
      <c r="D504" s="201" t="s">
        <v>192</v>
      </c>
      <c r="E504" s="202" t="s">
        <v>19</v>
      </c>
      <c r="F504" s="203" t="s">
        <v>198</v>
      </c>
      <c r="G504" s="200"/>
      <c r="H504" s="202" t="s">
        <v>19</v>
      </c>
      <c r="I504" s="204"/>
      <c r="J504" s="200"/>
      <c r="K504" s="200"/>
      <c r="L504" s="205"/>
      <c r="M504" s="206"/>
      <c r="N504" s="207"/>
      <c r="O504" s="207"/>
      <c r="P504" s="207"/>
      <c r="Q504" s="207"/>
      <c r="R504" s="207"/>
      <c r="S504" s="207"/>
      <c r="T504" s="208"/>
      <c r="AT504" s="209" t="s">
        <v>192</v>
      </c>
      <c r="AU504" s="209" t="s">
        <v>189</v>
      </c>
      <c r="AV504" s="13" t="s">
        <v>81</v>
      </c>
      <c r="AW504" s="13" t="s">
        <v>35</v>
      </c>
      <c r="AX504" s="13" t="s">
        <v>74</v>
      </c>
      <c r="AY504" s="209" t="s">
        <v>179</v>
      </c>
    </row>
    <row r="505" spans="1:65" s="14" customFormat="1">
      <c r="B505" s="210"/>
      <c r="C505" s="211"/>
      <c r="D505" s="201" t="s">
        <v>192</v>
      </c>
      <c r="E505" s="212" t="s">
        <v>19</v>
      </c>
      <c r="F505" s="213" t="s">
        <v>1642</v>
      </c>
      <c r="G505" s="211"/>
      <c r="H505" s="214">
        <v>29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192</v>
      </c>
      <c r="AU505" s="220" t="s">
        <v>189</v>
      </c>
      <c r="AV505" s="14" t="s">
        <v>14</v>
      </c>
      <c r="AW505" s="14" t="s">
        <v>35</v>
      </c>
      <c r="AX505" s="14" t="s">
        <v>74</v>
      </c>
      <c r="AY505" s="220" t="s">
        <v>179</v>
      </c>
    </row>
    <row r="506" spans="1:65" s="15" customFormat="1">
      <c r="B506" s="221"/>
      <c r="C506" s="222"/>
      <c r="D506" s="201" t="s">
        <v>192</v>
      </c>
      <c r="E506" s="223" t="s">
        <v>19</v>
      </c>
      <c r="F506" s="224" t="s">
        <v>201</v>
      </c>
      <c r="G506" s="222"/>
      <c r="H506" s="225">
        <v>29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192</v>
      </c>
      <c r="AU506" s="231" t="s">
        <v>189</v>
      </c>
      <c r="AV506" s="15" t="s">
        <v>188</v>
      </c>
      <c r="AW506" s="15" t="s">
        <v>35</v>
      </c>
      <c r="AX506" s="15" t="s">
        <v>81</v>
      </c>
      <c r="AY506" s="231" t="s">
        <v>179</v>
      </c>
    </row>
    <row r="507" spans="1:65" s="2" customFormat="1" ht="16.5" customHeight="1">
      <c r="A507" s="37"/>
      <c r="B507" s="38"/>
      <c r="C507" s="243" t="s">
        <v>922</v>
      </c>
      <c r="D507" s="243" t="s">
        <v>289</v>
      </c>
      <c r="E507" s="244" t="s">
        <v>1643</v>
      </c>
      <c r="F507" s="245" t="s">
        <v>1644</v>
      </c>
      <c r="G507" s="246" t="s">
        <v>204</v>
      </c>
      <c r="H507" s="247">
        <v>29.87</v>
      </c>
      <c r="I507" s="248"/>
      <c r="J507" s="249">
        <f>ROUND(I507*H507,2)</f>
        <v>0</v>
      </c>
      <c r="K507" s="245" t="s">
        <v>187</v>
      </c>
      <c r="L507" s="250"/>
      <c r="M507" s="251" t="s">
        <v>19</v>
      </c>
      <c r="N507" s="252" t="s">
        <v>45</v>
      </c>
      <c r="O507" s="67"/>
      <c r="P507" s="190">
        <f>O507*H507</f>
        <v>0</v>
      </c>
      <c r="Q507" s="190">
        <v>1.6000000000000001E-3</v>
      </c>
      <c r="R507" s="190">
        <f>Q507*H507</f>
        <v>4.7792000000000001E-2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217</v>
      </c>
      <c r="AT507" s="192" t="s">
        <v>289</v>
      </c>
      <c r="AU507" s="192" t="s">
        <v>189</v>
      </c>
      <c r="AY507" s="20" t="s">
        <v>179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81</v>
      </c>
      <c r="BK507" s="193">
        <f>ROUND(I507*H507,2)</f>
        <v>0</v>
      </c>
      <c r="BL507" s="20" t="s">
        <v>188</v>
      </c>
      <c r="BM507" s="192" t="s">
        <v>935</v>
      </c>
    </row>
    <row r="508" spans="1:65" s="14" customFormat="1">
      <c r="B508" s="210"/>
      <c r="C508" s="211"/>
      <c r="D508" s="201" t="s">
        <v>192</v>
      </c>
      <c r="E508" s="212" t="s">
        <v>19</v>
      </c>
      <c r="F508" s="213" t="s">
        <v>1645</v>
      </c>
      <c r="G508" s="211"/>
      <c r="H508" s="214">
        <v>29.87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192</v>
      </c>
      <c r="AU508" s="220" t="s">
        <v>189</v>
      </c>
      <c r="AV508" s="14" t="s">
        <v>14</v>
      </c>
      <c r="AW508" s="14" t="s">
        <v>35</v>
      </c>
      <c r="AX508" s="14" t="s">
        <v>74</v>
      </c>
      <c r="AY508" s="220" t="s">
        <v>179</v>
      </c>
    </row>
    <row r="509" spans="1:65" s="15" customFormat="1">
      <c r="B509" s="221"/>
      <c r="C509" s="222"/>
      <c r="D509" s="201" t="s">
        <v>192</v>
      </c>
      <c r="E509" s="223" t="s">
        <v>19</v>
      </c>
      <c r="F509" s="224" t="s">
        <v>201</v>
      </c>
      <c r="G509" s="222"/>
      <c r="H509" s="225">
        <v>29.87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192</v>
      </c>
      <c r="AU509" s="231" t="s">
        <v>189</v>
      </c>
      <c r="AV509" s="15" t="s">
        <v>188</v>
      </c>
      <c r="AW509" s="15" t="s">
        <v>35</v>
      </c>
      <c r="AX509" s="15" t="s">
        <v>81</v>
      </c>
      <c r="AY509" s="231" t="s">
        <v>179</v>
      </c>
    </row>
    <row r="510" spans="1:65" s="2" customFormat="1" ht="24.2" customHeight="1">
      <c r="A510" s="37"/>
      <c r="B510" s="38"/>
      <c r="C510" s="181" t="s">
        <v>381</v>
      </c>
      <c r="D510" s="181" t="s">
        <v>183</v>
      </c>
      <c r="E510" s="182" t="s">
        <v>1646</v>
      </c>
      <c r="F510" s="183" t="s">
        <v>1647</v>
      </c>
      <c r="G510" s="184" t="s">
        <v>204</v>
      </c>
      <c r="H510" s="185">
        <v>3</v>
      </c>
      <c r="I510" s="186"/>
      <c r="J510" s="187">
        <f>ROUND(I510*H510,2)</f>
        <v>0</v>
      </c>
      <c r="K510" s="183" t="s">
        <v>187</v>
      </c>
      <c r="L510" s="42"/>
      <c r="M510" s="188" t="s">
        <v>19</v>
      </c>
      <c r="N510" s="189" t="s">
        <v>45</v>
      </c>
      <c r="O510" s="67"/>
      <c r="P510" s="190">
        <f>O510*H510</f>
        <v>0</v>
      </c>
      <c r="Q510" s="190">
        <v>1.0000000000000001E-5</v>
      </c>
      <c r="R510" s="190">
        <f>Q510*H510</f>
        <v>3.0000000000000004E-5</v>
      </c>
      <c r="S510" s="190">
        <v>0</v>
      </c>
      <c r="T510" s="19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2" t="s">
        <v>188</v>
      </c>
      <c r="AT510" s="192" t="s">
        <v>183</v>
      </c>
      <c r="AU510" s="192" t="s">
        <v>189</v>
      </c>
      <c r="AY510" s="20" t="s">
        <v>179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0" t="s">
        <v>81</v>
      </c>
      <c r="BK510" s="193">
        <f>ROUND(I510*H510,2)</f>
        <v>0</v>
      </c>
      <c r="BL510" s="20" t="s">
        <v>188</v>
      </c>
      <c r="BM510" s="192" t="s">
        <v>938</v>
      </c>
    </row>
    <row r="511" spans="1:65" s="2" customFormat="1">
      <c r="A511" s="37"/>
      <c r="B511" s="38"/>
      <c r="C511" s="39"/>
      <c r="D511" s="194" t="s">
        <v>190</v>
      </c>
      <c r="E511" s="39"/>
      <c r="F511" s="195" t="s">
        <v>1648</v>
      </c>
      <c r="G511" s="39"/>
      <c r="H511" s="39"/>
      <c r="I511" s="196"/>
      <c r="J511" s="39"/>
      <c r="K511" s="39"/>
      <c r="L511" s="42"/>
      <c r="M511" s="197"/>
      <c r="N511" s="198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190</v>
      </c>
      <c r="AU511" s="20" t="s">
        <v>189</v>
      </c>
    </row>
    <row r="512" spans="1:65" s="2" customFormat="1" ht="16.5" customHeight="1">
      <c r="A512" s="37"/>
      <c r="B512" s="38"/>
      <c r="C512" s="243" t="s">
        <v>928</v>
      </c>
      <c r="D512" s="243" t="s">
        <v>289</v>
      </c>
      <c r="E512" s="244" t="s">
        <v>1649</v>
      </c>
      <c r="F512" s="245" t="s">
        <v>1650</v>
      </c>
      <c r="G512" s="246" t="s">
        <v>204</v>
      </c>
      <c r="H512" s="247">
        <v>1.03</v>
      </c>
      <c r="I512" s="248"/>
      <c r="J512" s="249">
        <f>ROUND(I512*H512,2)</f>
        <v>0</v>
      </c>
      <c r="K512" s="245" t="s">
        <v>187</v>
      </c>
      <c r="L512" s="250"/>
      <c r="M512" s="251" t="s">
        <v>19</v>
      </c>
      <c r="N512" s="252" t="s">
        <v>45</v>
      </c>
      <c r="O512" s="67"/>
      <c r="P512" s="190">
        <f>O512*H512</f>
        <v>0</v>
      </c>
      <c r="Q512" s="190">
        <v>2.5899999999999999E-3</v>
      </c>
      <c r="R512" s="190">
        <f>Q512*H512</f>
        <v>2.6676999999999998E-3</v>
      </c>
      <c r="S512" s="190">
        <v>0</v>
      </c>
      <c r="T512" s="191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2" t="s">
        <v>217</v>
      </c>
      <c r="AT512" s="192" t="s">
        <v>289</v>
      </c>
      <c r="AU512" s="192" t="s">
        <v>189</v>
      </c>
      <c r="AY512" s="20" t="s">
        <v>179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0" t="s">
        <v>81</v>
      </c>
      <c r="BK512" s="193">
        <f>ROUND(I512*H512,2)</f>
        <v>0</v>
      </c>
      <c r="BL512" s="20" t="s">
        <v>188</v>
      </c>
      <c r="BM512" s="192" t="s">
        <v>939</v>
      </c>
    </row>
    <row r="513" spans="1:65" s="14" customFormat="1">
      <c r="B513" s="210"/>
      <c r="C513" s="211"/>
      <c r="D513" s="201" t="s">
        <v>192</v>
      </c>
      <c r="E513" s="212" t="s">
        <v>19</v>
      </c>
      <c r="F513" s="213" t="s">
        <v>1651</v>
      </c>
      <c r="G513" s="211"/>
      <c r="H513" s="214">
        <v>1.03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192</v>
      </c>
      <c r="AU513" s="220" t="s">
        <v>189</v>
      </c>
      <c r="AV513" s="14" t="s">
        <v>14</v>
      </c>
      <c r="AW513" s="14" t="s">
        <v>35</v>
      </c>
      <c r="AX513" s="14" t="s">
        <v>74</v>
      </c>
      <c r="AY513" s="220" t="s">
        <v>179</v>
      </c>
    </row>
    <row r="514" spans="1:65" s="15" customFormat="1">
      <c r="B514" s="221"/>
      <c r="C514" s="222"/>
      <c r="D514" s="201" t="s">
        <v>192</v>
      </c>
      <c r="E514" s="223" t="s">
        <v>19</v>
      </c>
      <c r="F514" s="224" t="s">
        <v>201</v>
      </c>
      <c r="G514" s="222"/>
      <c r="H514" s="225">
        <v>1.03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192</v>
      </c>
      <c r="AU514" s="231" t="s">
        <v>189</v>
      </c>
      <c r="AV514" s="15" t="s">
        <v>188</v>
      </c>
      <c r="AW514" s="15" t="s">
        <v>35</v>
      </c>
      <c r="AX514" s="15" t="s">
        <v>81</v>
      </c>
      <c r="AY514" s="231" t="s">
        <v>179</v>
      </c>
    </row>
    <row r="515" spans="1:65" s="2" customFormat="1" ht="16.5" customHeight="1">
      <c r="A515" s="37"/>
      <c r="B515" s="38"/>
      <c r="C515" s="243" t="s">
        <v>364</v>
      </c>
      <c r="D515" s="243" t="s">
        <v>289</v>
      </c>
      <c r="E515" s="244" t="s">
        <v>1652</v>
      </c>
      <c r="F515" s="245" t="s">
        <v>1653</v>
      </c>
      <c r="G515" s="246" t="s">
        <v>204</v>
      </c>
      <c r="H515" s="247">
        <v>2.06</v>
      </c>
      <c r="I515" s="248"/>
      <c r="J515" s="249">
        <f>ROUND(I515*H515,2)</f>
        <v>0</v>
      </c>
      <c r="K515" s="245" t="s">
        <v>187</v>
      </c>
      <c r="L515" s="250"/>
      <c r="M515" s="251" t="s">
        <v>19</v>
      </c>
      <c r="N515" s="252" t="s">
        <v>45</v>
      </c>
      <c r="O515" s="67"/>
      <c r="P515" s="190">
        <f>O515*H515</f>
        <v>0</v>
      </c>
      <c r="Q515" s="190">
        <v>2.81E-3</v>
      </c>
      <c r="R515" s="190">
        <f>Q515*H515</f>
        <v>5.7886000000000005E-3</v>
      </c>
      <c r="S515" s="190">
        <v>0</v>
      </c>
      <c r="T515" s="19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2" t="s">
        <v>217</v>
      </c>
      <c r="AT515" s="192" t="s">
        <v>289</v>
      </c>
      <c r="AU515" s="192" t="s">
        <v>189</v>
      </c>
      <c r="AY515" s="20" t="s">
        <v>179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0" t="s">
        <v>81</v>
      </c>
      <c r="BK515" s="193">
        <f>ROUND(I515*H515,2)</f>
        <v>0</v>
      </c>
      <c r="BL515" s="20" t="s">
        <v>188</v>
      </c>
      <c r="BM515" s="192" t="s">
        <v>943</v>
      </c>
    </row>
    <row r="516" spans="1:65" s="14" customFormat="1">
      <c r="B516" s="210"/>
      <c r="C516" s="211"/>
      <c r="D516" s="201" t="s">
        <v>192</v>
      </c>
      <c r="E516" s="212" t="s">
        <v>19</v>
      </c>
      <c r="F516" s="213" t="s">
        <v>1654</v>
      </c>
      <c r="G516" s="211"/>
      <c r="H516" s="214">
        <v>2.06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192</v>
      </c>
      <c r="AU516" s="220" t="s">
        <v>189</v>
      </c>
      <c r="AV516" s="14" t="s">
        <v>14</v>
      </c>
      <c r="AW516" s="14" t="s">
        <v>35</v>
      </c>
      <c r="AX516" s="14" t="s">
        <v>74</v>
      </c>
      <c r="AY516" s="220" t="s">
        <v>179</v>
      </c>
    </row>
    <row r="517" spans="1:65" s="15" customFormat="1">
      <c r="B517" s="221"/>
      <c r="C517" s="222"/>
      <c r="D517" s="201" t="s">
        <v>192</v>
      </c>
      <c r="E517" s="223" t="s">
        <v>19</v>
      </c>
      <c r="F517" s="224" t="s">
        <v>201</v>
      </c>
      <c r="G517" s="222"/>
      <c r="H517" s="225">
        <v>2.06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192</v>
      </c>
      <c r="AU517" s="231" t="s">
        <v>189</v>
      </c>
      <c r="AV517" s="15" t="s">
        <v>188</v>
      </c>
      <c r="AW517" s="15" t="s">
        <v>35</v>
      </c>
      <c r="AX517" s="15" t="s">
        <v>81</v>
      </c>
      <c r="AY517" s="231" t="s">
        <v>179</v>
      </c>
    </row>
    <row r="518" spans="1:65" s="2" customFormat="1" ht="24.2" customHeight="1">
      <c r="A518" s="37"/>
      <c r="B518" s="38"/>
      <c r="C518" s="181" t="s">
        <v>933</v>
      </c>
      <c r="D518" s="181" t="s">
        <v>183</v>
      </c>
      <c r="E518" s="182" t="s">
        <v>1655</v>
      </c>
      <c r="F518" s="183" t="s">
        <v>1656</v>
      </c>
      <c r="G518" s="184" t="s">
        <v>204</v>
      </c>
      <c r="H518" s="185">
        <v>8</v>
      </c>
      <c r="I518" s="186"/>
      <c r="J518" s="187">
        <f>ROUND(I518*H518,2)</f>
        <v>0</v>
      </c>
      <c r="K518" s="183" t="s">
        <v>187</v>
      </c>
      <c r="L518" s="42"/>
      <c r="M518" s="188" t="s">
        <v>19</v>
      </c>
      <c r="N518" s="189" t="s">
        <v>45</v>
      </c>
      <c r="O518" s="67"/>
      <c r="P518" s="190">
        <f>O518*H518</f>
        <v>0</v>
      </c>
      <c r="Q518" s="190">
        <v>1.0000000000000001E-5</v>
      </c>
      <c r="R518" s="190">
        <f>Q518*H518</f>
        <v>8.0000000000000007E-5</v>
      </c>
      <c r="S518" s="190">
        <v>0</v>
      </c>
      <c r="T518" s="19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2" t="s">
        <v>188</v>
      </c>
      <c r="AT518" s="192" t="s">
        <v>183</v>
      </c>
      <c r="AU518" s="192" t="s">
        <v>189</v>
      </c>
      <c r="AY518" s="20" t="s">
        <v>179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20" t="s">
        <v>81</v>
      </c>
      <c r="BK518" s="193">
        <f>ROUND(I518*H518,2)</f>
        <v>0</v>
      </c>
      <c r="BL518" s="20" t="s">
        <v>188</v>
      </c>
      <c r="BM518" s="192" t="s">
        <v>948</v>
      </c>
    </row>
    <row r="519" spans="1:65" s="2" customFormat="1">
      <c r="A519" s="37"/>
      <c r="B519" s="38"/>
      <c r="C519" s="39"/>
      <c r="D519" s="194" t="s">
        <v>190</v>
      </c>
      <c r="E519" s="39"/>
      <c r="F519" s="195" t="s">
        <v>1657</v>
      </c>
      <c r="G519" s="39"/>
      <c r="H519" s="39"/>
      <c r="I519" s="196"/>
      <c r="J519" s="39"/>
      <c r="K519" s="39"/>
      <c r="L519" s="42"/>
      <c r="M519" s="197"/>
      <c r="N519" s="198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190</v>
      </c>
      <c r="AU519" s="20" t="s">
        <v>189</v>
      </c>
    </row>
    <row r="520" spans="1:65" s="2" customFormat="1" ht="16.5" customHeight="1">
      <c r="A520" s="37"/>
      <c r="B520" s="38"/>
      <c r="C520" s="243" t="s">
        <v>387</v>
      </c>
      <c r="D520" s="243" t="s">
        <v>289</v>
      </c>
      <c r="E520" s="244" t="s">
        <v>1658</v>
      </c>
      <c r="F520" s="245" t="s">
        <v>1659</v>
      </c>
      <c r="G520" s="246" t="s">
        <v>204</v>
      </c>
      <c r="H520" s="247">
        <v>8.24</v>
      </c>
      <c r="I520" s="248"/>
      <c r="J520" s="249">
        <f>ROUND(I520*H520,2)</f>
        <v>0</v>
      </c>
      <c r="K520" s="245" t="s">
        <v>187</v>
      </c>
      <c r="L520" s="250"/>
      <c r="M520" s="251" t="s">
        <v>19</v>
      </c>
      <c r="N520" s="252" t="s">
        <v>45</v>
      </c>
      <c r="O520" s="67"/>
      <c r="P520" s="190">
        <f>O520*H520</f>
        <v>0</v>
      </c>
      <c r="Q520" s="190">
        <v>4.4200000000000003E-3</v>
      </c>
      <c r="R520" s="190">
        <f>Q520*H520</f>
        <v>3.6420800000000003E-2</v>
      </c>
      <c r="S520" s="190">
        <v>0</v>
      </c>
      <c r="T520" s="19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2" t="s">
        <v>217</v>
      </c>
      <c r="AT520" s="192" t="s">
        <v>289</v>
      </c>
      <c r="AU520" s="192" t="s">
        <v>189</v>
      </c>
      <c r="AY520" s="20" t="s">
        <v>179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20" t="s">
        <v>81</v>
      </c>
      <c r="BK520" s="193">
        <f>ROUND(I520*H520,2)</f>
        <v>0</v>
      </c>
      <c r="BL520" s="20" t="s">
        <v>188</v>
      </c>
      <c r="BM520" s="192" t="s">
        <v>1355</v>
      </c>
    </row>
    <row r="521" spans="1:65" s="14" customFormat="1">
      <c r="B521" s="210"/>
      <c r="C521" s="211"/>
      <c r="D521" s="201" t="s">
        <v>192</v>
      </c>
      <c r="E521" s="212" t="s">
        <v>19</v>
      </c>
      <c r="F521" s="213" t="s">
        <v>1660</v>
      </c>
      <c r="G521" s="211"/>
      <c r="H521" s="214">
        <v>8.24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192</v>
      </c>
      <c r="AU521" s="220" t="s">
        <v>189</v>
      </c>
      <c r="AV521" s="14" t="s">
        <v>14</v>
      </c>
      <c r="AW521" s="14" t="s">
        <v>35</v>
      </c>
      <c r="AX521" s="14" t="s">
        <v>74</v>
      </c>
      <c r="AY521" s="220" t="s">
        <v>179</v>
      </c>
    </row>
    <row r="522" spans="1:65" s="15" customFormat="1">
      <c r="B522" s="221"/>
      <c r="C522" s="222"/>
      <c r="D522" s="201" t="s">
        <v>192</v>
      </c>
      <c r="E522" s="223" t="s">
        <v>19</v>
      </c>
      <c r="F522" s="224" t="s">
        <v>201</v>
      </c>
      <c r="G522" s="222"/>
      <c r="H522" s="225">
        <v>8.24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192</v>
      </c>
      <c r="AU522" s="231" t="s">
        <v>189</v>
      </c>
      <c r="AV522" s="15" t="s">
        <v>188</v>
      </c>
      <c r="AW522" s="15" t="s">
        <v>35</v>
      </c>
      <c r="AX522" s="15" t="s">
        <v>81</v>
      </c>
      <c r="AY522" s="231" t="s">
        <v>179</v>
      </c>
    </row>
    <row r="523" spans="1:65" s="2" customFormat="1" ht="24.2" customHeight="1">
      <c r="A523" s="37"/>
      <c r="B523" s="38"/>
      <c r="C523" s="181" t="s">
        <v>937</v>
      </c>
      <c r="D523" s="181" t="s">
        <v>183</v>
      </c>
      <c r="E523" s="182" t="s">
        <v>1661</v>
      </c>
      <c r="F523" s="183" t="s">
        <v>1662</v>
      </c>
      <c r="G523" s="184" t="s">
        <v>308</v>
      </c>
      <c r="H523" s="185">
        <v>1</v>
      </c>
      <c r="I523" s="186"/>
      <c r="J523" s="187">
        <f>ROUND(I523*H523,2)</f>
        <v>0</v>
      </c>
      <c r="K523" s="183" t="s">
        <v>187</v>
      </c>
      <c r="L523" s="42"/>
      <c r="M523" s="188" t="s">
        <v>19</v>
      </c>
      <c r="N523" s="189" t="s">
        <v>45</v>
      </c>
      <c r="O523" s="67"/>
      <c r="P523" s="190">
        <f>O523*H523</f>
        <v>0</v>
      </c>
      <c r="Q523" s="190">
        <v>0</v>
      </c>
      <c r="R523" s="190">
        <f>Q523*H523</f>
        <v>0</v>
      </c>
      <c r="S523" s="190">
        <v>0</v>
      </c>
      <c r="T523" s="19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2" t="s">
        <v>188</v>
      </c>
      <c r="AT523" s="192" t="s">
        <v>183</v>
      </c>
      <c r="AU523" s="192" t="s">
        <v>189</v>
      </c>
      <c r="AY523" s="20" t="s">
        <v>179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0" t="s">
        <v>81</v>
      </c>
      <c r="BK523" s="193">
        <f>ROUND(I523*H523,2)</f>
        <v>0</v>
      </c>
      <c r="BL523" s="20" t="s">
        <v>188</v>
      </c>
      <c r="BM523" s="192" t="s">
        <v>953</v>
      </c>
    </row>
    <row r="524" spans="1:65" s="2" customFormat="1">
      <c r="A524" s="37"/>
      <c r="B524" s="38"/>
      <c r="C524" s="39"/>
      <c r="D524" s="194" t="s">
        <v>190</v>
      </c>
      <c r="E524" s="39"/>
      <c r="F524" s="195" t="s">
        <v>1663</v>
      </c>
      <c r="G524" s="39"/>
      <c r="H524" s="39"/>
      <c r="I524" s="196"/>
      <c r="J524" s="39"/>
      <c r="K524" s="39"/>
      <c r="L524" s="42"/>
      <c r="M524" s="197"/>
      <c r="N524" s="198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190</v>
      </c>
      <c r="AU524" s="20" t="s">
        <v>189</v>
      </c>
    </row>
    <row r="525" spans="1:65" s="2" customFormat="1" ht="16.5" customHeight="1">
      <c r="A525" s="37"/>
      <c r="B525" s="38"/>
      <c r="C525" s="243" t="s">
        <v>394</v>
      </c>
      <c r="D525" s="243" t="s">
        <v>289</v>
      </c>
      <c r="E525" s="244" t="s">
        <v>1664</v>
      </c>
      <c r="F525" s="245" t="s">
        <v>1665</v>
      </c>
      <c r="G525" s="246" t="s">
        <v>308</v>
      </c>
      <c r="H525" s="247">
        <v>1</v>
      </c>
      <c r="I525" s="248"/>
      <c r="J525" s="249">
        <f>ROUND(I525*H525,2)</f>
        <v>0</v>
      </c>
      <c r="K525" s="245" t="s">
        <v>187</v>
      </c>
      <c r="L525" s="250"/>
      <c r="M525" s="251" t="s">
        <v>19</v>
      </c>
      <c r="N525" s="252" t="s">
        <v>45</v>
      </c>
      <c r="O525" s="67"/>
      <c r="P525" s="190">
        <f>O525*H525</f>
        <v>0</v>
      </c>
      <c r="Q525" s="190">
        <v>5.4000000000000001E-4</v>
      </c>
      <c r="R525" s="190">
        <f>Q525*H525</f>
        <v>5.4000000000000001E-4</v>
      </c>
      <c r="S525" s="190">
        <v>0</v>
      </c>
      <c r="T525" s="19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2" t="s">
        <v>217</v>
      </c>
      <c r="AT525" s="192" t="s">
        <v>289</v>
      </c>
      <c r="AU525" s="192" t="s">
        <v>189</v>
      </c>
      <c r="AY525" s="20" t="s">
        <v>179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20" t="s">
        <v>81</v>
      </c>
      <c r="BK525" s="193">
        <f>ROUND(I525*H525,2)</f>
        <v>0</v>
      </c>
      <c r="BL525" s="20" t="s">
        <v>188</v>
      </c>
      <c r="BM525" s="192" t="s">
        <v>958</v>
      </c>
    </row>
    <row r="526" spans="1:65" s="2" customFormat="1" ht="24.2" customHeight="1">
      <c r="A526" s="37"/>
      <c r="B526" s="38"/>
      <c r="C526" s="181" t="s">
        <v>940</v>
      </c>
      <c r="D526" s="181" t="s">
        <v>183</v>
      </c>
      <c r="E526" s="182" t="s">
        <v>1666</v>
      </c>
      <c r="F526" s="183" t="s">
        <v>1667</v>
      </c>
      <c r="G526" s="184" t="s">
        <v>308</v>
      </c>
      <c r="H526" s="185">
        <v>1</v>
      </c>
      <c r="I526" s="186"/>
      <c r="J526" s="187">
        <f>ROUND(I526*H526,2)</f>
        <v>0</v>
      </c>
      <c r="K526" s="183" t="s">
        <v>187</v>
      </c>
      <c r="L526" s="42"/>
      <c r="M526" s="188" t="s">
        <v>19</v>
      </c>
      <c r="N526" s="189" t="s">
        <v>45</v>
      </c>
      <c r="O526" s="67"/>
      <c r="P526" s="190">
        <f>O526*H526</f>
        <v>0</v>
      </c>
      <c r="Q526" s="190">
        <v>0</v>
      </c>
      <c r="R526" s="190">
        <f>Q526*H526</f>
        <v>0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188</v>
      </c>
      <c r="AT526" s="192" t="s">
        <v>183</v>
      </c>
      <c r="AU526" s="192" t="s">
        <v>189</v>
      </c>
      <c r="AY526" s="20" t="s">
        <v>179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81</v>
      </c>
      <c r="BK526" s="193">
        <f>ROUND(I526*H526,2)</f>
        <v>0</v>
      </c>
      <c r="BL526" s="20" t="s">
        <v>188</v>
      </c>
      <c r="BM526" s="192" t="s">
        <v>963</v>
      </c>
    </row>
    <row r="527" spans="1:65" s="2" customFormat="1">
      <c r="A527" s="37"/>
      <c r="B527" s="38"/>
      <c r="C527" s="39"/>
      <c r="D527" s="194" t="s">
        <v>190</v>
      </c>
      <c r="E527" s="39"/>
      <c r="F527" s="195" t="s">
        <v>1668</v>
      </c>
      <c r="G527" s="39"/>
      <c r="H527" s="39"/>
      <c r="I527" s="196"/>
      <c r="J527" s="39"/>
      <c r="K527" s="39"/>
      <c r="L527" s="42"/>
      <c r="M527" s="197"/>
      <c r="N527" s="198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20" t="s">
        <v>190</v>
      </c>
      <c r="AU527" s="20" t="s">
        <v>189</v>
      </c>
    </row>
    <row r="528" spans="1:65" s="2" customFormat="1" ht="16.5" customHeight="1">
      <c r="A528" s="37"/>
      <c r="B528" s="38"/>
      <c r="C528" s="243" t="s">
        <v>403</v>
      </c>
      <c r="D528" s="243" t="s">
        <v>289</v>
      </c>
      <c r="E528" s="244" t="s">
        <v>1669</v>
      </c>
      <c r="F528" s="245" t="s">
        <v>1670</v>
      </c>
      <c r="G528" s="246" t="s">
        <v>308</v>
      </c>
      <c r="H528" s="247">
        <v>1</v>
      </c>
      <c r="I528" s="248"/>
      <c r="J528" s="249">
        <f>ROUND(I528*H528,2)</f>
        <v>0</v>
      </c>
      <c r="K528" s="245" t="s">
        <v>187</v>
      </c>
      <c r="L528" s="250"/>
      <c r="M528" s="251" t="s">
        <v>19</v>
      </c>
      <c r="N528" s="252" t="s">
        <v>45</v>
      </c>
      <c r="O528" s="67"/>
      <c r="P528" s="190">
        <f>O528*H528</f>
        <v>0</v>
      </c>
      <c r="Q528" s="190">
        <v>1.6E-2</v>
      </c>
      <c r="R528" s="190">
        <f>Q528*H528</f>
        <v>1.6E-2</v>
      </c>
      <c r="S528" s="190">
        <v>0</v>
      </c>
      <c r="T528" s="19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2" t="s">
        <v>217</v>
      </c>
      <c r="AT528" s="192" t="s">
        <v>289</v>
      </c>
      <c r="AU528" s="192" t="s">
        <v>189</v>
      </c>
      <c r="AY528" s="20" t="s">
        <v>179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20" t="s">
        <v>81</v>
      </c>
      <c r="BK528" s="193">
        <f>ROUND(I528*H528,2)</f>
        <v>0</v>
      </c>
      <c r="BL528" s="20" t="s">
        <v>188</v>
      </c>
      <c r="BM528" s="192" t="s">
        <v>1671</v>
      </c>
    </row>
    <row r="529" spans="1:65" s="2" customFormat="1" ht="19.5">
      <c r="A529" s="37"/>
      <c r="B529" s="38"/>
      <c r="C529" s="39"/>
      <c r="D529" s="201" t="s">
        <v>326</v>
      </c>
      <c r="E529" s="39"/>
      <c r="F529" s="253" t="s">
        <v>1672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326</v>
      </c>
      <c r="AU529" s="20" t="s">
        <v>189</v>
      </c>
    </row>
    <row r="530" spans="1:65" s="12" customFormat="1" ht="20.85" customHeight="1">
      <c r="B530" s="165"/>
      <c r="C530" s="166"/>
      <c r="D530" s="167" t="s">
        <v>73</v>
      </c>
      <c r="E530" s="179" t="s">
        <v>360</v>
      </c>
      <c r="F530" s="179" t="s">
        <v>361</v>
      </c>
      <c r="G530" s="166"/>
      <c r="H530" s="166"/>
      <c r="I530" s="169"/>
      <c r="J530" s="180">
        <f>BK530</f>
        <v>0</v>
      </c>
      <c r="K530" s="166"/>
      <c r="L530" s="171"/>
      <c r="M530" s="172"/>
      <c r="N530" s="173"/>
      <c r="O530" s="173"/>
      <c r="P530" s="174">
        <f>SUM(P531:P555)</f>
        <v>0</v>
      </c>
      <c r="Q530" s="173"/>
      <c r="R530" s="174">
        <f>SUM(R531:R555)</f>
        <v>4.4286700000000003</v>
      </c>
      <c r="S530" s="173"/>
      <c r="T530" s="175">
        <f>SUM(T531:T555)</f>
        <v>0</v>
      </c>
      <c r="AR530" s="176" t="s">
        <v>81</v>
      </c>
      <c r="AT530" s="177" t="s">
        <v>73</v>
      </c>
      <c r="AU530" s="177" t="s">
        <v>14</v>
      </c>
      <c r="AY530" s="176" t="s">
        <v>179</v>
      </c>
      <c r="BK530" s="178">
        <f>SUM(BK531:BK555)</f>
        <v>0</v>
      </c>
    </row>
    <row r="531" spans="1:65" s="2" customFormat="1" ht="16.5" customHeight="1">
      <c r="A531" s="37"/>
      <c r="B531" s="38"/>
      <c r="C531" s="181" t="s">
        <v>950</v>
      </c>
      <c r="D531" s="181" t="s">
        <v>183</v>
      </c>
      <c r="E531" s="182" t="s">
        <v>1673</v>
      </c>
      <c r="F531" s="183" t="s">
        <v>1674</v>
      </c>
      <c r="G531" s="184" t="s">
        <v>308</v>
      </c>
      <c r="H531" s="185">
        <v>3</v>
      </c>
      <c r="I531" s="186"/>
      <c r="J531" s="187">
        <f>ROUND(I531*H531,2)</f>
        <v>0</v>
      </c>
      <c r="K531" s="183" t="s">
        <v>187</v>
      </c>
      <c r="L531" s="42"/>
      <c r="M531" s="188" t="s">
        <v>19</v>
      </c>
      <c r="N531" s="189" t="s">
        <v>45</v>
      </c>
      <c r="O531" s="67"/>
      <c r="P531" s="190">
        <f>O531*H531</f>
        <v>0</v>
      </c>
      <c r="Q531" s="190">
        <v>1.0189999999999999E-2</v>
      </c>
      <c r="R531" s="190">
        <f>Q531*H531</f>
        <v>3.057E-2</v>
      </c>
      <c r="S531" s="190">
        <v>0</v>
      </c>
      <c r="T531" s="19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2" t="s">
        <v>188</v>
      </c>
      <c r="AT531" s="192" t="s">
        <v>183</v>
      </c>
      <c r="AU531" s="192" t="s">
        <v>189</v>
      </c>
      <c r="AY531" s="20" t="s">
        <v>179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0" t="s">
        <v>81</v>
      </c>
      <c r="BK531" s="193">
        <f>ROUND(I531*H531,2)</f>
        <v>0</v>
      </c>
      <c r="BL531" s="20" t="s">
        <v>188</v>
      </c>
      <c r="BM531" s="192" t="s">
        <v>973</v>
      </c>
    </row>
    <row r="532" spans="1:65" s="2" customFormat="1">
      <c r="A532" s="37"/>
      <c r="B532" s="38"/>
      <c r="C532" s="39"/>
      <c r="D532" s="194" t="s">
        <v>190</v>
      </c>
      <c r="E532" s="39"/>
      <c r="F532" s="195" t="s">
        <v>1675</v>
      </c>
      <c r="G532" s="39"/>
      <c r="H532" s="39"/>
      <c r="I532" s="196"/>
      <c r="J532" s="39"/>
      <c r="K532" s="39"/>
      <c r="L532" s="42"/>
      <c r="M532" s="197"/>
      <c r="N532" s="198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190</v>
      </c>
      <c r="AU532" s="20" t="s">
        <v>189</v>
      </c>
    </row>
    <row r="533" spans="1:65" s="2" customFormat="1" ht="16.5" customHeight="1">
      <c r="A533" s="37"/>
      <c r="B533" s="38"/>
      <c r="C533" s="243" t="s">
        <v>410</v>
      </c>
      <c r="D533" s="243" t="s">
        <v>289</v>
      </c>
      <c r="E533" s="244" t="s">
        <v>1676</v>
      </c>
      <c r="F533" s="245" t="s">
        <v>1677</v>
      </c>
      <c r="G533" s="246" t="s">
        <v>308</v>
      </c>
      <c r="H533" s="247">
        <v>1</v>
      </c>
      <c r="I533" s="248"/>
      <c r="J533" s="249">
        <f>ROUND(I533*H533,2)</f>
        <v>0</v>
      </c>
      <c r="K533" s="245" t="s">
        <v>187</v>
      </c>
      <c r="L533" s="250"/>
      <c r="M533" s="251" t="s">
        <v>19</v>
      </c>
      <c r="N533" s="252" t="s">
        <v>45</v>
      </c>
      <c r="O533" s="67"/>
      <c r="P533" s="190">
        <f>O533*H533</f>
        <v>0</v>
      </c>
      <c r="Q533" s="190">
        <v>0.254</v>
      </c>
      <c r="R533" s="190">
        <f>Q533*H533</f>
        <v>0.254</v>
      </c>
      <c r="S533" s="190">
        <v>0</v>
      </c>
      <c r="T533" s="19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2" t="s">
        <v>217</v>
      </c>
      <c r="AT533" s="192" t="s">
        <v>289</v>
      </c>
      <c r="AU533" s="192" t="s">
        <v>189</v>
      </c>
      <c r="AY533" s="20" t="s">
        <v>179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0" t="s">
        <v>81</v>
      </c>
      <c r="BK533" s="193">
        <f>ROUND(I533*H533,2)</f>
        <v>0</v>
      </c>
      <c r="BL533" s="20" t="s">
        <v>188</v>
      </c>
      <c r="BM533" s="192" t="s">
        <v>978</v>
      </c>
    </row>
    <row r="534" spans="1:65" s="2" customFormat="1" ht="16.5" customHeight="1">
      <c r="A534" s="37"/>
      <c r="B534" s="38"/>
      <c r="C534" s="243" t="s">
        <v>960</v>
      </c>
      <c r="D534" s="243" t="s">
        <v>289</v>
      </c>
      <c r="E534" s="244" t="s">
        <v>1678</v>
      </c>
      <c r="F534" s="245" t="s">
        <v>1679</v>
      </c>
      <c r="G534" s="246" t="s">
        <v>308</v>
      </c>
      <c r="H534" s="247">
        <v>1</v>
      </c>
      <c r="I534" s="248"/>
      <c r="J534" s="249">
        <f>ROUND(I534*H534,2)</f>
        <v>0</v>
      </c>
      <c r="K534" s="245" t="s">
        <v>187</v>
      </c>
      <c r="L534" s="250"/>
      <c r="M534" s="251" t="s">
        <v>19</v>
      </c>
      <c r="N534" s="252" t="s">
        <v>45</v>
      </c>
      <c r="O534" s="67"/>
      <c r="P534" s="190">
        <f>O534*H534</f>
        <v>0</v>
      </c>
      <c r="Q534" s="190">
        <v>0.50600000000000001</v>
      </c>
      <c r="R534" s="190">
        <f>Q534*H534</f>
        <v>0.50600000000000001</v>
      </c>
      <c r="S534" s="190">
        <v>0</v>
      </c>
      <c r="T534" s="19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2" t="s">
        <v>217</v>
      </c>
      <c r="AT534" s="192" t="s">
        <v>289</v>
      </c>
      <c r="AU534" s="192" t="s">
        <v>189</v>
      </c>
      <c r="AY534" s="20" t="s">
        <v>179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20" t="s">
        <v>81</v>
      </c>
      <c r="BK534" s="193">
        <f>ROUND(I534*H534,2)</f>
        <v>0</v>
      </c>
      <c r="BL534" s="20" t="s">
        <v>188</v>
      </c>
      <c r="BM534" s="192" t="s">
        <v>981</v>
      </c>
    </row>
    <row r="535" spans="1:65" s="2" customFormat="1" ht="16.5" customHeight="1">
      <c r="A535" s="37"/>
      <c r="B535" s="38"/>
      <c r="C535" s="243" t="s">
        <v>415</v>
      </c>
      <c r="D535" s="243" t="s">
        <v>289</v>
      </c>
      <c r="E535" s="244" t="s">
        <v>1680</v>
      </c>
      <c r="F535" s="245" t="s">
        <v>1681</v>
      </c>
      <c r="G535" s="246" t="s">
        <v>308</v>
      </c>
      <c r="H535" s="247">
        <v>1</v>
      </c>
      <c r="I535" s="248"/>
      <c r="J535" s="249">
        <f>ROUND(I535*H535,2)</f>
        <v>0</v>
      </c>
      <c r="K535" s="245" t="s">
        <v>187</v>
      </c>
      <c r="L535" s="250"/>
      <c r="M535" s="251" t="s">
        <v>19</v>
      </c>
      <c r="N535" s="252" t="s">
        <v>45</v>
      </c>
      <c r="O535" s="67"/>
      <c r="P535" s="190">
        <f>O535*H535</f>
        <v>0</v>
      </c>
      <c r="Q535" s="190">
        <v>1.0129999999999999</v>
      </c>
      <c r="R535" s="190">
        <f>Q535*H535</f>
        <v>1.0129999999999999</v>
      </c>
      <c r="S535" s="190">
        <v>0</v>
      </c>
      <c r="T535" s="191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2" t="s">
        <v>217</v>
      </c>
      <c r="AT535" s="192" t="s">
        <v>289</v>
      </c>
      <c r="AU535" s="192" t="s">
        <v>189</v>
      </c>
      <c r="AY535" s="20" t="s">
        <v>179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20" t="s">
        <v>81</v>
      </c>
      <c r="BK535" s="193">
        <f>ROUND(I535*H535,2)</f>
        <v>0</v>
      </c>
      <c r="BL535" s="20" t="s">
        <v>188</v>
      </c>
      <c r="BM535" s="192" t="s">
        <v>1384</v>
      </c>
    </row>
    <row r="536" spans="1:65" s="2" customFormat="1" ht="16.5" customHeight="1">
      <c r="A536" s="37"/>
      <c r="B536" s="38"/>
      <c r="C536" s="181" t="s">
        <v>970</v>
      </c>
      <c r="D536" s="181" t="s">
        <v>183</v>
      </c>
      <c r="E536" s="182" t="s">
        <v>1682</v>
      </c>
      <c r="F536" s="183" t="s">
        <v>1683</v>
      </c>
      <c r="G536" s="184" t="s">
        <v>308</v>
      </c>
      <c r="H536" s="185">
        <v>1</v>
      </c>
      <c r="I536" s="186"/>
      <c r="J536" s="187">
        <f>ROUND(I536*H536,2)</f>
        <v>0</v>
      </c>
      <c r="K536" s="183" t="s">
        <v>187</v>
      </c>
      <c r="L536" s="42"/>
      <c r="M536" s="188" t="s">
        <v>19</v>
      </c>
      <c r="N536" s="189" t="s">
        <v>45</v>
      </c>
      <c r="O536" s="67"/>
      <c r="P536" s="190">
        <f>O536*H536</f>
        <v>0</v>
      </c>
      <c r="Q536" s="190">
        <v>1.248E-2</v>
      </c>
      <c r="R536" s="190">
        <f>Q536*H536</f>
        <v>1.248E-2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188</v>
      </c>
      <c r="AT536" s="192" t="s">
        <v>183</v>
      </c>
      <c r="AU536" s="192" t="s">
        <v>189</v>
      </c>
      <c r="AY536" s="20" t="s">
        <v>179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81</v>
      </c>
      <c r="BK536" s="193">
        <f>ROUND(I536*H536,2)</f>
        <v>0</v>
      </c>
      <c r="BL536" s="20" t="s">
        <v>188</v>
      </c>
      <c r="BM536" s="192" t="s">
        <v>1684</v>
      </c>
    </row>
    <row r="537" spans="1:65" s="2" customFormat="1">
      <c r="A537" s="37"/>
      <c r="B537" s="38"/>
      <c r="C537" s="39"/>
      <c r="D537" s="194" t="s">
        <v>190</v>
      </c>
      <c r="E537" s="39"/>
      <c r="F537" s="195" t="s">
        <v>1685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190</v>
      </c>
      <c r="AU537" s="20" t="s">
        <v>189</v>
      </c>
    </row>
    <row r="538" spans="1:65" s="2" customFormat="1" ht="16.5" customHeight="1">
      <c r="A538" s="37"/>
      <c r="B538" s="38"/>
      <c r="C538" s="243" t="s">
        <v>420</v>
      </c>
      <c r="D538" s="243" t="s">
        <v>289</v>
      </c>
      <c r="E538" s="244" t="s">
        <v>1686</v>
      </c>
      <c r="F538" s="245" t="s">
        <v>1687</v>
      </c>
      <c r="G538" s="246" t="s">
        <v>308</v>
      </c>
      <c r="H538" s="247">
        <v>1</v>
      </c>
      <c r="I538" s="248"/>
      <c r="J538" s="249">
        <f>ROUND(I538*H538,2)</f>
        <v>0</v>
      </c>
      <c r="K538" s="245" t="s">
        <v>187</v>
      </c>
      <c r="L538" s="250"/>
      <c r="M538" s="251" t="s">
        <v>19</v>
      </c>
      <c r="N538" s="252" t="s">
        <v>45</v>
      </c>
      <c r="O538" s="67"/>
      <c r="P538" s="190">
        <f>O538*H538</f>
        <v>0</v>
      </c>
      <c r="Q538" s="190">
        <v>0.54800000000000004</v>
      </c>
      <c r="R538" s="190">
        <f>Q538*H538</f>
        <v>0.54800000000000004</v>
      </c>
      <c r="S538" s="190">
        <v>0</v>
      </c>
      <c r="T538" s="19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2" t="s">
        <v>217</v>
      </c>
      <c r="AT538" s="192" t="s">
        <v>289</v>
      </c>
      <c r="AU538" s="192" t="s">
        <v>189</v>
      </c>
      <c r="AY538" s="20" t="s">
        <v>179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0" t="s">
        <v>81</v>
      </c>
      <c r="BK538" s="193">
        <f>ROUND(I538*H538,2)</f>
        <v>0</v>
      </c>
      <c r="BL538" s="20" t="s">
        <v>188</v>
      </c>
      <c r="BM538" s="192" t="s">
        <v>1688</v>
      </c>
    </row>
    <row r="539" spans="1:65" s="2" customFormat="1" ht="16.5" customHeight="1">
      <c r="A539" s="37"/>
      <c r="B539" s="38"/>
      <c r="C539" s="181" t="s">
        <v>980</v>
      </c>
      <c r="D539" s="181" t="s">
        <v>183</v>
      </c>
      <c r="E539" s="182" t="s">
        <v>1689</v>
      </c>
      <c r="F539" s="183" t="s">
        <v>1690</v>
      </c>
      <c r="G539" s="184" t="s">
        <v>308</v>
      </c>
      <c r="H539" s="185">
        <v>1</v>
      </c>
      <c r="I539" s="186"/>
      <c r="J539" s="187">
        <f>ROUND(I539*H539,2)</f>
        <v>0</v>
      </c>
      <c r="K539" s="183" t="s">
        <v>187</v>
      </c>
      <c r="L539" s="42"/>
      <c r="M539" s="188" t="s">
        <v>19</v>
      </c>
      <c r="N539" s="189" t="s">
        <v>45</v>
      </c>
      <c r="O539" s="67"/>
      <c r="P539" s="190">
        <f>O539*H539</f>
        <v>0</v>
      </c>
      <c r="Q539" s="190">
        <v>2.8539999999999999E-2</v>
      </c>
      <c r="R539" s="190">
        <f>Q539*H539</f>
        <v>2.8539999999999999E-2</v>
      </c>
      <c r="S539" s="190">
        <v>0</v>
      </c>
      <c r="T539" s="19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2" t="s">
        <v>188</v>
      </c>
      <c r="AT539" s="192" t="s">
        <v>183</v>
      </c>
      <c r="AU539" s="192" t="s">
        <v>189</v>
      </c>
      <c r="AY539" s="20" t="s">
        <v>179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20" t="s">
        <v>81</v>
      </c>
      <c r="BK539" s="193">
        <f>ROUND(I539*H539,2)</f>
        <v>0</v>
      </c>
      <c r="BL539" s="20" t="s">
        <v>188</v>
      </c>
      <c r="BM539" s="192" t="s">
        <v>1691</v>
      </c>
    </row>
    <row r="540" spans="1:65" s="2" customFormat="1">
      <c r="A540" s="37"/>
      <c r="B540" s="38"/>
      <c r="C540" s="39"/>
      <c r="D540" s="194" t="s">
        <v>190</v>
      </c>
      <c r="E540" s="39"/>
      <c r="F540" s="195" t="s">
        <v>1692</v>
      </c>
      <c r="G540" s="39"/>
      <c r="H540" s="39"/>
      <c r="I540" s="196"/>
      <c r="J540" s="39"/>
      <c r="K540" s="39"/>
      <c r="L540" s="42"/>
      <c r="M540" s="197"/>
      <c r="N540" s="198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190</v>
      </c>
      <c r="AU540" s="20" t="s">
        <v>189</v>
      </c>
    </row>
    <row r="541" spans="1:65" s="2" customFormat="1" ht="16.5" customHeight="1">
      <c r="A541" s="37"/>
      <c r="B541" s="38"/>
      <c r="C541" s="243" t="s">
        <v>426</v>
      </c>
      <c r="D541" s="243" t="s">
        <v>289</v>
      </c>
      <c r="E541" s="244" t="s">
        <v>1693</v>
      </c>
      <c r="F541" s="245" t="s">
        <v>1694</v>
      </c>
      <c r="G541" s="246" t="s">
        <v>308</v>
      </c>
      <c r="H541" s="247">
        <v>1</v>
      </c>
      <c r="I541" s="248"/>
      <c r="J541" s="249">
        <f>ROUND(I541*H541,2)</f>
        <v>0</v>
      </c>
      <c r="K541" s="245" t="s">
        <v>187</v>
      </c>
      <c r="L541" s="250"/>
      <c r="M541" s="251" t="s">
        <v>19</v>
      </c>
      <c r="N541" s="252" t="s">
        <v>45</v>
      </c>
      <c r="O541" s="67"/>
      <c r="P541" s="190">
        <f>O541*H541</f>
        <v>0</v>
      </c>
      <c r="Q541" s="190">
        <v>1.2290000000000001</v>
      </c>
      <c r="R541" s="190">
        <f>Q541*H541</f>
        <v>1.2290000000000001</v>
      </c>
      <c r="S541" s="190">
        <v>0</v>
      </c>
      <c r="T541" s="191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2" t="s">
        <v>217</v>
      </c>
      <c r="AT541" s="192" t="s">
        <v>289</v>
      </c>
      <c r="AU541" s="192" t="s">
        <v>189</v>
      </c>
      <c r="AY541" s="20" t="s">
        <v>179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20" t="s">
        <v>81</v>
      </c>
      <c r="BK541" s="193">
        <f>ROUND(I541*H541,2)</f>
        <v>0</v>
      </c>
      <c r="BL541" s="20" t="s">
        <v>188</v>
      </c>
      <c r="BM541" s="192" t="s">
        <v>1695</v>
      </c>
    </row>
    <row r="542" spans="1:65" s="2" customFormat="1" ht="16.5" customHeight="1">
      <c r="A542" s="37"/>
      <c r="B542" s="38"/>
      <c r="C542" s="181" t="s">
        <v>988</v>
      </c>
      <c r="D542" s="181" t="s">
        <v>183</v>
      </c>
      <c r="E542" s="182" t="s">
        <v>1696</v>
      </c>
      <c r="F542" s="183" t="s">
        <v>1697</v>
      </c>
      <c r="G542" s="184" t="s">
        <v>308</v>
      </c>
      <c r="H542" s="185">
        <v>1</v>
      </c>
      <c r="I542" s="186"/>
      <c r="J542" s="187">
        <f>ROUND(I542*H542,2)</f>
        <v>0</v>
      </c>
      <c r="K542" s="183" t="s">
        <v>187</v>
      </c>
      <c r="L542" s="42"/>
      <c r="M542" s="188" t="s">
        <v>19</v>
      </c>
      <c r="N542" s="189" t="s">
        <v>45</v>
      </c>
      <c r="O542" s="67"/>
      <c r="P542" s="190">
        <f>O542*H542</f>
        <v>0</v>
      </c>
      <c r="Q542" s="190">
        <v>0.12422</v>
      </c>
      <c r="R542" s="190">
        <f>Q542*H542</f>
        <v>0.12422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188</v>
      </c>
      <c r="AT542" s="192" t="s">
        <v>183</v>
      </c>
      <c r="AU542" s="192" t="s">
        <v>189</v>
      </c>
      <c r="AY542" s="20" t="s">
        <v>179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81</v>
      </c>
      <c r="BK542" s="193">
        <f>ROUND(I542*H542,2)</f>
        <v>0</v>
      </c>
      <c r="BL542" s="20" t="s">
        <v>188</v>
      </c>
      <c r="BM542" s="192" t="s">
        <v>996</v>
      </c>
    </row>
    <row r="543" spans="1:65" s="2" customFormat="1">
      <c r="A543" s="37"/>
      <c r="B543" s="38"/>
      <c r="C543" s="39"/>
      <c r="D543" s="194" t="s">
        <v>190</v>
      </c>
      <c r="E543" s="39"/>
      <c r="F543" s="195" t="s">
        <v>1698</v>
      </c>
      <c r="G543" s="39"/>
      <c r="H543" s="39"/>
      <c r="I543" s="196"/>
      <c r="J543" s="39"/>
      <c r="K543" s="39"/>
      <c r="L543" s="42"/>
      <c r="M543" s="197"/>
      <c r="N543" s="198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190</v>
      </c>
      <c r="AU543" s="20" t="s">
        <v>189</v>
      </c>
    </row>
    <row r="544" spans="1:65" s="2" customFormat="1" ht="16.5" customHeight="1">
      <c r="A544" s="37"/>
      <c r="B544" s="38"/>
      <c r="C544" s="243" t="s">
        <v>431</v>
      </c>
      <c r="D544" s="243" t="s">
        <v>289</v>
      </c>
      <c r="E544" s="244" t="s">
        <v>1699</v>
      </c>
      <c r="F544" s="245" t="s">
        <v>1700</v>
      </c>
      <c r="G544" s="246" t="s">
        <v>308</v>
      </c>
      <c r="H544" s="247">
        <v>1</v>
      </c>
      <c r="I544" s="248"/>
      <c r="J544" s="249">
        <f>ROUND(I544*H544,2)</f>
        <v>0</v>
      </c>
      <c r="K544" s="245" t="s">
        <v>187</v>
      </c>
      <c r="L544" s="250"/>
      <c r="M544" s="251" t="s">
        <v>19</v>
      </c>
      <c r="N544" s="252" t="s">
        <v>45</v>
      </c>
      <c r="O544" s="67"/>
      <c r="P544" s="190">
        <f>O544*H544</f>
        <v>0</v>
      </c>
      <c r="Q544" s="190">
        <v>0.108</v>
      </c>
      <c r="R544" s="190">
        <f>Q544*H544</f>
        <v>0.108</v>
      </c>
      <c r="S544" s="190">
        <v>0</v>
      </c>
      <c r="T544" s="191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2" t="s">
        <v>217</v>
      </c>
      <c r="AT544" s="192" t="s">
        <v>289</v>
      </c>
      <c r="AU544" s="192" t="s">
        <v>189</v>
      </c>
      <c r="AY544" s="20" t="s">
        <v>179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20" t="s">
        <v>81</v>
      </c>
      <c r="BK544" s="193">
        <f>ROUND(I544*H544,2)</f>
        <v>0</v>
      </c>
      <c r="BL544" s="20" t="s">
        <v>188</v>
      </c>
      <c r="BM544" s="192" t="s">
        <v>1701</v>
      </c>
    </row>
    <row r="545" spans="1:65" s="2" customFormat="1" ht="19.5">
      <c r="A545" s="37"/>
      <c r="B545" s="38"/>
      <c r="C545" s="39"/>
      <c r="D545" s="201" t="s">
        <v>326</v>
      </c>
      <c r="E545" s="39"/>
      <c r="F545" s="253" t="s">
        <v>1702</v>
      </c>
      <c r="G545" s="39"/>
      <c r="H545" s="39"/>
      <c r="I545" s="196"/>
      <c r="J545" s="39"/>
      <c r="K545" s="39"/>
      <c r="L545" s="42"/>
      <c r="M545" s="197"/>
      <c r="N545" s="198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326</v>
      </c>
      <c r="AU545" s="20" t="s">
        <v>189</v>
      </c>
    </row>
    <row r="546" spans="1:65" s="2" customFormat="1" ht="16.5" customHeight="1">
      <c r="A546" s="37"/>
      <c r="B546" s="38"/>
      <c r="C546" s="181" t="s">
        <v>990</v>
      </c>
      <c r="D546" s="181" t="s">
        <v>183</v>
      </c>
      <c r="E546" s="182" t="s">
        <v>1703</v>
      </c>
      <c r="F546" s="183" t="s">
        <v>1704</v>
      </c>
      <c r="G546" s="184" t="s">
        <v>308</v>
      </c>
      <c r="H546" s="185">
        <v>1</v>
      </c>
      <c r="I546" s="186"/>
      <c r="J546" s="187">
        <f>ROUND(I546*H546,2)</f>
        <v>0</v>
      </c>
      <c r="K546" s="183" t="s">
        <v>187</v>
      </c>
      <c r="L546" s="42"/>
      <c r="M546" s="188" t="s">
        <v>19</v>
      </c>
      <c r="N546" s="189" t="s">
        <v>45</v>
      </c>
      <c r="O546" s="67"/>
      <c r="P546" s="190">
        <f>O546*H546</f>
        <v>0</v>
      </c>
      <c r="Q546" s="190">
        <v>2.972E-2</v>
      </c>
      <c r="R546" s="190">
        <f>Q546*H546</f>
        <v>2.972E-2</v>
      </c>
      <c r="S546" s="190">
        <v>0</v>
      </c>
      <c r="T546" s="191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2" t="s">
        <v>188</v>
      </c>
      <c r="AT546" s="192" t="s">
        <v>183</v>
      </c>
      <c r="AU546" s="192" t="s">
        <v>189</v>
      </c>
      <c r="AY546" s="20" t="s">
        <v>179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0" t="s">
        <v>81</v>
      </c>
      <c r="BK546" s="193">
        <f>ROUND(I546*H546,2)</f>
        <v>0</v>
      </c>
      <c r="BL546" s="20" t="s">
        <v>188</v>
      </c>
      <c r="BM546" s="192" t="s">
        <v>406</v>
      </c>
    </row>
    <row r="547" spans="1:65" s="2" customFormat="1">
      <c r="A547" s="37"/>
      <c r="B547" s="38"/>
      <c r="C547" s="39"/>
      <c r="D547" s="194" t="s">
        <v>190</v>
      </c>
      <c r="E547" s="39"/>
      <c r="F547" s="195" t="s">
        <v>1705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190</v>
      </c>
      <c r="AU547" s="20" t="s">
        <v>189</v>
      </c>
    </row>
    <row r="548" spans="1:65" s="2" customFormat="1" ht="16.5" customHeight="1">
      <c r="A548" s="37"/>
      <c r="B548" s="38"/>
      <c r="C548" s="243" t="s">
        <v>437</v>
      </c>
      <c r="D548" s="243" t="s">
        <v>289</v>
      </c>
      <c r="E548" s="244" t="s">
        <v>1706</v>
      </c>
      <c r="F548" s="245" t="s">
        <v>1707</v>
      </c>
      <c r="G548" s="246" t="s">
        <v>308</v>
      </c>
      <c r="H548" s="247">
        <v>1</v>
      </c>
      <c r="I548" s="248"/>
      <c r="J548" s="249">
        <f>ROUND(I548*H548,2)</f>
        <v>0</v>
      </c>
      <c r="K548" s="245" t="s">
        <v>187</v>
      </c>
      <c r="L548" s="250"/>
      <c r="M548" s="251" t="s">
        <v>19</v>
      </c>
      <c r="N548" s="252" t="s">
        <v>45</v>
      </c>
      <c r="O548" s="67"/>
      <c r="P548" s="190">
        <f>O548*H548</f>
        <v>0</v>
      </c>
      <c r="Q548" s="190">
        <v>0.04</v>
      </c>
      <c r="R548" s="190">
        <f>Q548*H548</f>
        <v>0.04</v>
      </c>
      <c r="S548" s="190">
        <v>0</v>
      </c>
      <c r="T548" s="191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2" t="s">
        <v>217</v>
      </c>
      <c r="AT548" s="192" t="s">
        <v>289</v>
      </c>
      <c r="AU548" s="192" t="s">
        <v>189</v>
      </c>
      <c r="AY548" s="20" t="s">
        <v>179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20" t="s">
        <v>81</v>
      </c>
      <c r="BK548" s="193">
        <f>ROUND(I548*H548,2)</f>
        <v>0</v>
      </c>
      <c r="BL548" s="20" t="s">
        <v>188</v>
      </c>
      <c r="BM548" s="192" t="s">
        <v>999</v>
      </c>
    </row>
    <row r="549" spans="1:65" s="2" customFormat="1" ht="21.75" customHeight="1">
      <c r="A549" s="37"/>
      <c r="B549" s="38"/>
      <c r="C549" s="181" t="s">
        <v>995</v>
      </c>
      <c r="D549" s="181" t="s">
        <v>183</v>
      </c>
      <c r="E549" s="182" t="s">
        <v>1708</v>
      </c>
      <c r="F549" s="183" t="s">
        <v>1709</v>
      </c>
      <c r="G549" s="184" t="s">
        <v>308</v>
      </c>
      <c r="H549" s="185">
        <v>1</v>
      </c>
      <c r="I549" s="186"/>
      <c r="J549" s="187">
        <f>ROUND(I549*H549,2)</f>
        <v>0</v>
      </c>
      <c r="K549" s="183" t="s">
        <v>187</v>
      </c>
      <c r="L549" s="42"/>
      <c r="M549" s="188" t="s">
        <v>19</v>
      </c>
      <c r="N549" s="189" t="s">
        <v>45</v>
      </c>
      <c r="O549" s="67"/>
      <c r="P549" s="190">
        <f>O549*H549</f>
        <v>0</v>
      </c>
      <c r="Q549" s="190">
        <v>0.09</v>
      </c>
      <c r="R549" s="190">
        <f>Q549*H549</f>
        <v>0.09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188</v>
      </c>
      <c r="AT549" s="192" t="s">
        <v>183</v>
      </c>
      <c r="AU549" s="192" t="s">
        <v>189</v>
      </c>
      <c r="AY549" s="20" t="s">
        <v>179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81</v>
      </c>
      <c r="BK549" s="193">
        <f>ROUND(I549*H549,2)</f>
        <v>0</v>
      </c>
      <c r="BL549" s="20" t="s">
        <v>188</v>
      </c>
      <c r="BM549" s="192" t="s">
        <v>1710</v>
      </c>
    </row>
    <row r="550" spans="1:65" s="2" customFormat="1">
      <c r="A550" s="37"/>
      <c r="B550" s="38"/>
      <c r="C550" s="39"/>
      <c r="D550" s="194" t="s">
        <v>190</v>
      </c>
      <c r="E550" s="39"/>
      <c r="F550" s="195" t="s">
        <v>1711</v>
      </c>
      <c r="G550" s="39"/>
      <c r="H550" s="39"/>
      <c r="I550" s="196"/>
      <c r="J550" s="39"/>
      <c r="K550" s="39"/>
      <c r="L550" s="42"/>
      <c r="M550" s="197"/>
      <c r="N550" s="198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190</v>
      </c>
      <c r="AU550" s="20" t="s">
        <v>189</v>
      </c>
    </row>
    <row r="551" spans="1:65" s="2" customFormat="1" ht="16.5" customHeight="1">
      <c r="A551" s="37"/>
      <c r="B551" s="38"/>
      <c r="C551" s="243" t="s">
        <v>445</v>
      </c>
      <c r="D551" s="243" t="s">
        <v>289</v>
      </c>
      <c r="E551" s="244" t="s">
        <v>1712</v>
      </c>
      <c r="F551" s="245" t="s">
        <v>1713</v>
      </c>
      <c r="G551" s="246" t="s">
        <v>308</v>
      </c>
      <c r="H551" s="247">
        <v>1</v>
      </c>
      <c r="I551" s="248"/>
      <c r="J551" s="249">
        <f>ROUND(I551*H551,2)</f>
        <v>0</v>
      </c>
      <c r="K551" s="245" t="s">
        <v>187</v>
      </c>
      <c r="L551" s="250"/>
      <c r="M551" s="251" t="s">
        <v>19</v>
      </c>
      <c r="N551" s="252" t="s">
        <v>45</v>
      </c>
      <c r="O551" s="67"/>
      <c r="P551" s="190">
        <f>O551*H551</f>
        <v>0</v>
      </c>
      <c r="Q551" s="190">
        <v>9.9000000000000005E-2</v>
      </c>
      <c r="R551" s="190">
        <f>Q551*H551</f>
        <v>9.9000000000000005E-2</v>
      </c>
      <c r="S551" s="190">
        <v>0</v>
      </c>
      <c r="T551" s="19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2" t="s">
        <v>217</v>
      </c>
      <c r="AT551" s="192" t="s">
        <v>289</v>
      </c>
      <c r="AU551" s="192" t="s">
        <v>189</v>
      </c>
      <c r="AY551" s="20" t="s">
        <v>179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20" t="s">
        <v>81</v>
      </c>
      <c r="BK551" s="193">
        <f>ROUND(I551*H551,2)</f>
        <v>0</v>
      </c>
      <c r="BL551" s="20" t="s">
        <v>188</v>
      </c>
      <c r="BM551" s="192" t="s">
        <v>1714</v>
      </c>
    </row>
    <row r="552" spans="1:65" s="2" customFormat="1" ht="16.5" customHeight="1">
      <c r="A552" s="37"/>
      <c r="B552" s="38"/>
      <c r="C552" s="181" t="s">
        <v>998</v>
      </c>
      <c r="D552" s="181" t="s">
        <v>183</v>
      </c>
      <c r="E552" s="182" t="s">
        <v>1715</v>
      </c>
      <c r="F552" s="183" t="s">
        <v>1716</v>
      </c>
      <c r="G552" s="184" t="s">
        <v>308</v>
      </c>
      <c r="H552" s="185">
        <v>1</v>
      </c>
      <c r="I552" s="186"/>
      <c r="J552" s="187">
        <f>ROUND(I552*H552,2)</f>
        <v>0</v>
      </c>
      <c r="K552" s="183" t="s">
        <v>187</v>
      </c>
      <c r="L552" s="42"/>
      <c r="M552" s="188" t="s">
        <v>19</v>
      </c>
      <c r="N552" s="189" t="s">
        <v>45</v>
      </c>
      <c r="O552" s="67"/>
      <c r="P552" s="190">
        <f>O552*H552</f>
        <v>0</v>
      </c>
      <c r="Q552" s="190">
        <v>0.21734000000000001</v>
      </c>
      <c r="R552" s="190">
        <f>Q552*H552</f>
        <v>0.21734000000000001</v>
      </c>
      <c r="S552" s="190">
        <v>0</v>
      </c>
      <c r="T552" s="191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2" t="s">
        <v>188</v>
      </c>
      <c r="AT552" s="192" t="s">
        <v>183</v>
      </c>
      <c r="AU552" s="192" t="s">
        <v>189</v>
      </c>
      <c r="AY552" s="20" t="s">
        <v>179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20" t="s">
        <v>81</v>
      </c>
      <c r="BK552" s="193">
        <f>ROUND(I552*H552,2)</f>
        <v>0</v>
      </c>
      <c r="BL552" s="20" t="s">
        <v>188</v>
      </c>
      <c r="BM552" s="192" t="s">
        <v>1003</v>
      </c>
    </row>
    <row r="553" spans="1:65" s="2" customFormat="1">
      <c r="A553" s="37"/>
      <c r="B553" s="38"/>
      <c r="C553" s="39"/>
      <c r="D553" s="194" t="s">
        <v>190</v>
      </c>
      <c r="E553" s="39"/>
      <c r="F553" s="195" t="s">
        <v>1717</v>
      </c>
      <c r="G553" s="39"/>
      <c r="H553" s="39"/>
      <c r="I553" s="196"/>
      <c r="J553" s="39"/>
      <c r="K553" s="39"/>
      <c r="L553" s="42"/>
      <c r="M553" s="197"/>
      <c r="N553" s="198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190</v>
      </c>
      <c r="AU553" s="20" t="s">
        <v>189</v>
      </c>
    </row>
    <row r="554" spans="1:65" s="2" customFormat="1" ht="16.5" customHeight="1">
      <c r="A554" s="37"/>
      <c r="B554" s="38"/>
      <c r="C554" s="243" t="s">
        <v>449</v>
      </c>
      <c r="D554" s="243" t="s">
        <v>289</v>
      </c>
      <c r="E554" s="244" t="s">
        <v>1718</v>
      </c>
      <c r="F554" s="245" t="s">
        <v>1719</v>
      </c>
      <c r="G554" s="246" t="s">
        <v>308</v>
      </c>
      <c r="H554" s="247">
        <v>1</v>
      </c>
      <c r="I554" s="248"/>
      <c r="J554" s="249">
        <f>ROUND(I554*H554,2)</f>
        <v>0</v>
      </c>
      <c r="K554" s="245" t="s">
        <v>187</v>
      </c>
      <c r="L554" s="250"/>
      <c r="M554" s="251" t="s">
        <v>19</v>
      </c>
      <c r="N554" s="252" t="s">
        <v>45</v>
      </c>
      <c r="O554" s="67"/>
      <c r="P554" s="190">
        <f>O554*H554</f>
        <v>0</v>
      </c>
      <c r="Q554" s="190">
        <v>9.5799999999999996E-2</v>
      </c>
      <c r="R554" s="190">
        <f>Q554*H554</f>
        <v>9.5799999999999996E-2</v>
      </c>
      <c r="S554" s="190">
        <v>0</v>
      </c>
      <c r="T554" s="191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2" t="s">
        <v>217</v>
      </c>
      <c r="AT554" s="192" t="s">
        <v>289</v>
      </c>
      <c r="AU554" s="192" t="s">
        <v>189</v>
      </c>
      <c r="AY554" s="20" t="s">
        <v>179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20" t="s">
        <v>81</v>
      </c>
      <c r="BK554" s="193">
        <f>ROUND(I554*H554,2)</f>
        <v>0</v>
      </c>
      <c r="BL554" s="20" t="s">
        <v>188</v>
      </c>
      <c r="BM554" s="192" t="s">
        <v>1004</v>
      </c>
    </row>
    <row r="555" spans="1:65" s="2" customFormat="1" ht="16.5" customHeight="1">
      <c r="A555" s="37"/>
      <c r="B555" s="38"/>
      <c r="C555" s="243" t="s">
        <v>360</v>
      </c>
      <c r="D555" s="243" t="s">
        <v>289</v>
      </c>
      <c r="E555" s="244" t="s">
        <v>1720</v>
      </c>
      <c r="F555" s="245" t="s">
        <v>1721</v>
      </c>
      <c r="G555" s="246" t="s">
        <v>308</v>
      </c>
      <c r="H555" s="247">
        <v>1</v>
      </c>
      <c r="I555" s="248"/>
      <c r="J555" s="249">
        <f>ROUND(I555*H555,2)</f>
        <v>0</v>
      </c>
      <c r="K555" s="245" t="s">
        <v>187</v>
      </c>
      <c r="L555" s="250"/>
      <c r="M555" s="251" t="s">
        <v>19</v>
      </c>
      <c r="N555" s="252" t="s">
        <v>45</v>
      </c>
      <c r="O555" s="67"/>
      <c r="P555" s="190">
        <f>O555*H555</f>
        <v>0</v>
      </c>
      <c r="Q555" s="190">
        <v>3.0000000000000001E-3</v>
      </c>
      <c r="R555" s="190">
        <f>Q555*H555</f>
        <v>3.0000000000000001E-3</v>
      </c>
      <c r="S555" s="190">
        <v>0</v>
      </c>
      <c r="T555" s="19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2" t="s">
        <v>217</v>
      </c>
      <c r="AT555" s="192" t="s">
        <v>289</v>
      </c>
      <c r="AU555" s="192" t="s">
        <v>189</v>
      </c>
      <c r="AY555" s="20" t="s">
        <v>179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0" t="s">
        <v>81</v>
      </c>
      <c r="BK555" s="193">
        <f>ROUND(I555*H555,2)</f>
        <v>0</v>
      </c>
      <c r="BL555" s="20" t="s">
        <v>188</v>
      </c>
      <c r="BM555" s="192" t="s">
        <v>1722</v>
      </c>
    </row>
    <row r="556" spans="1:65" s="12" customFormat="1" ht="22.9" customHeight="1">
      <c r="B556" s="165"/>
      <c r="C556" s="166"/>
      <c r="D556" s="167" t="s">
        <v>73</v>
      </c>
      <c r="E556" s="179" t="s">
        <v>256</v>
      </c>
      <c r="F556" s="179" t="s">
        <v>397</v>
      </c>
      <c r="G556" s="166"/>
      <c r="H556" s="166"/>
      <c r="I556" s="169"/>
      <c r="J556" s="180">
        <f>BK556</f>
        <v>0</v>
      </c>
      <c r="K556" s="166"/>
      <c r="L556" s="171"/>
      <c r="M556" s="172"/>
      <c r="N556" s="173"/>
      <c r="O556" s="173"/>
      <c r="P556" s="174">
        <f>P557+P588+P671+P680</f>
        <v>0</v>
      </c>
      <c r="Q556" s="173"/>
      <c r="R556" s="174">
        <f>R557+R588+R671+R680</f>
        <v>25.138785599999999</v>
      </c>
      <c r="S556" s="173"/>
      <c r="T556" s="175">
        <f>T557+T588+T671+T680</f>
        <v>172.201538</v>
      </c>
      <c r="AR556" s="176" t="s">
        <v>81</v>
      </c>
      <c r="AT556" s="177" t="s">
        <v>73</v>
      </c>
      <c r="AU556" s="177" t="s">
        <v>81</v>
      </c>
      <c r="AY556" s="176" t="s">
        <v>179</v>
      </c>
      <c r="BK556" s="178">
        <f>BK557+BK588+BK671+BK680</f>
        <v>0</v>
      </c>
    </row>
    <row r="557" spans="1:65" s="12" customFormat="1" ht="20.85" customHeight="1">
      <c r="B557" s="165"/>
      <c r="C557" s="166"/>
      <c r="D557" s="167" t="s">
        <v>73</v>
      </c>
      <c r="E557" s="179" t="s">
        <v>398</v>
      </c>
      <c r="F557" s="179" t="s">
        <v>399</v>
      </c>
      <c r="G557" s="166"/>
      <c r="H557" s="166"/>
      <c r="I557" s="169"/>
      <c r="J557" s="180">
        <f>BK557</f>
        <v>0</v>
      </c>
      <c r="K557" s="166"/>
      <c r="L557" s="171"/>
      <c r="M557" s="172"/>
      <c r="N557" s="173"/>
      <c r="O557" s="173"/>
      <c r="P557" s="174">
        <f>SUM(P558:P587)</f>
        <v>0</v>
      </c>
      <c r="Q557" s="173"/>
      <c r="R557" s="174">
        <f>SUM(R558:R587)</f>
        <v>25.138785599999999</v>
      </c>
      <c r="S557" s="173"/>
      <c r="T557" s="175">
        <f>SUM(T558:T587)</f>
        <v>0</v>
      </c>
      <c r="AR557" s="176" t="s">
        <v>81</v>
      </c>
      <c r="AT557" s="177" t="s">
        <v>73</v>
      </c>
      <c r="AU557" s="177" t="s">
        <v>14</v>
      </c>
      <c r="AY557" s="176" t="s">
        <v>179</v>
      </c>
      <c r="BK557" s="178">
        <f>SUM(BK558:BK587)</f>
        <v>0</v>
      </c>
    </row>
    <row r="558" spans="1:65" s="2" customFormat="1" ht="24.2" customHeight="1">
      <c r="A558" s="37"/>
      <c r="B558" s="38"/>
      <c r="C558" s="181" t="s">
        <v>457</v>
      </c>
      <c r="D558" s="181" t="s">
        <v>183</v>
      </c>
      <c r="E558" s="182" t="s">
        <v>1723</v>
      </c>
      <c r="F558" s="183" t="s">
        <v>1724</v>
      </c>
      <c r="G558" s="184" t="s">
        <v>204</v>
      </c>
      <c r="H558" s="185">
        <v>103.3</v>
      </c>
      <c r="I558" s="186"/>
      <c r="J558" s="187">
        <f>ROUND(I558*H558,2)</f>
        <v>0</v>
      </c>
      <c r="K558" s="183" t="s">
        <v>187</v>
      </c>
      <c r="L558" s="42"/>
      <c r="M558" s="188" t="s">
        <v>19</v>
      </c>
      <c r="N558" s="189" t="s">
        <v>45</v>
      </c>
      <c r="O558" s="67"/>
      <c r="P558" s="190">
        <f>O558*H558</f>
        <v>0</v>
      </c>
      <c r="Q558" s="190">
        <v>0.15540000000000001</v>
      </c>
      <c r="R558" s="190">
        <f>Q558*H558</f>
        <v>16.052820000000001</v>
      </c>
      <c r="S558" s="190">
        <v>0</v>
      </c>
      <c r="T558" s="191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2" t="s">
        <v>188</v>
      </c>
      <c r="AT558" s="192" t="s">
        <v>183</v>
      </c>
      <c r="AU558" s="192" t="s">
        <v>189</v>
      </c>
      <c r="AY558" s="20" t="s">
        <v>179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20" t="s">
        <v>81</v>
      </c>
      <c r="BK558" s="193">
        <f>ROUND(I558*H558,2)</f>
        <v>0</v>
      </c>
      <c r="BL558" s="20" t="s">
        <v>188</v>
      </c>
      <c r="BM558" s="192" t="s">
        <v>1725</v>
      </c>
    </row>
    <row r="559" spans="1:65" s="2" customFormat="1">
      <c r="A559" s="37"/>
      <c r="B559" s="38"/>
      <c r="C559" s="39"/>
      <c r="D559" s="194" t="s">
        <v>190</v>
      </c>
      <c r="E559" s="39"/>
      <c r="F559" s="195" t="s">
        <v>1726</v>
      </c>
      <c r="G559" s="39"/>
      <c r="H559" s="39"/>
      <c r="I559" s="196"/>
      <c r="J559" s="39"/>
      <c r="K559" s="39"/>
      <c r="L559" s="42"/>
      <c r="M559" s="197"/>
      <c r="N559" s="198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190</v>
      </c>
      <c r="AU559" s="20" t="s">
        <v>189</v>
      </c>
    </row>
    <row r="560" spans="1:65" s="13" customFormat="1">
      <c r="B560" s="199"/>
      <c r="C560" s="200"/>
      <c r="D560" s="201" t="s">
        <v>192</v>
      </c>
      <c r="E560" s="202" t="s">
        <v>19</v>
      </c>
      <c r="F560" s="203" t="s">
        <v>193</v>
      </c>
      <c r="G560" s="200"/>
      <c r="H560" s="202" t="s">
        <v>19</v>
      </c>
      <c r="I560" s="204"/>
      <c r="J560" s="200"/>
      <c r="K560" s="200"/>
      <c r="L560" s="205"/>
      <c r="M560" s="206"/>
      <c r="N560" s="207"/>
      <c r="O560" s="207"/>
      <c r="P560" s="207"/>
      <c r="Q560" s="207"/>
      <c r="R560" s="207"/>
      <c r="S560" s="207"/>
      <c r="T560" s="208"/>
      <c r="AT560" s="209" t="s">
        <v>192</v>
      </c>
      <c r="AU560" s="209" t="s">
        <v>189</v>
      </c>
      <c r="AV560" s="13" t="s">
        <v>81</v>
      </c>
      <c r="AW560" s="13" t="s">
        <v>35</v>
      </c>
      <c r="AX560" s="13" t="s">
        <v>74</v>
      </c>
      <c r="AY560" s="209" t="s">
        <v>179</v>
      </c>
    </row>
    <row r="561" spans="1:65" s="13" customFormat="1">
      <c r="B561" s="199"/>
      <c r="C561" s="200"/>
      <c r="D561" s="201" t="s">
        <v>192</v>
      </c>
      <c r="E561" s="202" t="s">
        <v>19</v>
      </c>
      <c r="F561" s="203" t="s">
        <v>1431</v>
      </c>
      <c r="G561" s="200"/>
      <c r="H561" s="202" t="s">
        <v>19</v>
      </c>
      <c r="I561" s="204"/>
      <c r="J561" s="200"/>
      <c r="K561" s="200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192</v>
      </c>
      <c r="AU561" s="209" t="s">
        <v>189</v>
      </c>
      <c r="AV561" s="13" t="s">
        <v>81</v>
      </c>
      <c r="AW561" s="13" t="s">
        <v>35</v>
      </c>
      <c r="AX561" s="13" t="s">
        <v>74</v>
      </c>
      <c r="AY561" s="209" t="s">
        <v>179</v>
      </c>
    </row>
    <row r="562" spans="1:65" s="13" customFormat="1">
      <c r="B562" s="199"/>
      <c r="C562" s="200"/>
      <c r="D562" s="201" t="s">
        <v>192</v>
      </c>
      <c r="E562" s="202" t="s">
        <v>19</v>
      </c>
      <c r="F562" s="203" t="s">
        <v>198</v>
      </c>
      <c r="G562" s="200"/>
      <c r="H562" s="202" t="s">
        <v>19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192</v>
      </c>
      <c r="AU562" s="209" t="s">
        <v>189</v>
      </c>
      <c r="AV562" s="13" t="s">
        <v>81</v>
      </c>
      <c r="AW562" s="13" t="s">
        <v>35</v>
      </c>
      <c r="AX562" s="13" t="s">
        <v>74</v>
      </c>
      <c r="AY562" s="209" t="s">
        <v>179</v>
      </c>
    </row>
    <row r="563" spans="1:65" s="14" customFormat="1">
      <c r="B563" s="210"/>
      <c r="C563" s="211"/>
      <c r="D563" s="201" t="s">
        <v>192</v>
      </c>
      <c r="E563" s="212" t="s">
        <v>19</v>
      </c>
      <c r="F563" s="213" t="s">
        <v>1727</v>
      </c>
      <c r="G563" s="211"/>
      <c r="H563" s="214">
        <v>103.3</v>
      </c>
      <c r="I563" s="215"/>
      <c r="J563" s="211"/>
      <c r="K563" s="211"/>
      <c r="L563" s="216"/>
      <c r="M563" s="217"/>
      <c r="N563" s="218"/>
      <c r="O563" s="218"/>
      <c r="P563" s="218"/>
      <c r="Q563" s="218"/>
      <c r="R563" s="218"/>
      <c r="S563" s="218"/>
      <c r="T563" s="219"/>
      <c r="AT563" s="220" t="s">
        <v>192</v>
      </c>
      <c r="AU563" s="220" t="s">
        <v>189</v>
      </c>
      <c r="AV563" s="14" t="s">
        <v>14</v>
      </c>
      <c r="AW563" s="14" t="s">
        <v>35</v>
      </c>
      <c r="AX563" s="14" t="s">
        <v>74</v>
      </c>
      <c r="AY563" s="220" t="s">
        <v>179</v>
      </c>
    </row>
    <row r="564" spans="1:65" s="15" customFormat="1">
      <c r="B564" s="221"/>
      <c r="C564" s="222"/>
      <c r="D564" s="201" t="s">
        <v>192</v>
      </c>
      <c r="E564" s="223" t="s">
        <v>19</v>
      </c>
      <c r="F564" s="224" t="s">
        <v>201</v>
      </c>
      <c r="G564" s="222"/>
      <c r="H564" s="225">
        <v>103.3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192</v>
      </c>
      <c r="AU564" s="231" t="s">
        <v>189</v>
      </c>
      <c r="AV564" s="15" t="s">
        <v>188</v>
      </c>
      <c r="AW564" s="15" t="s">
        <v>35</v>
      </c>
      <c r="AX564" s="15" t="s">
        <v>81</v>
      </c>
      <c r="AY564" s="231" t="s">
        <v>179</v>
      </c>
    </row>
    <row r="565" spans="1:65" s="2" customFormat="1" ht="16.5" customHeight="1">
      <c r="A565" s="37"/>
      <c r="B565" s="38"/>
      <c r="C565" s="243" t="s">
        <v>398</v>
      </c>
      <c r="D565" s="243" t="s">
        <v>289</v>
      </c>
      <c r="E565" s="244" t="s">
        <v>418</v>
      </c>
      <c r="F565" s="245" t="s">
        <v>419</v>
      </c>
      <c r="G565" s="246" t="s">
        <v>204</v>
      </c>
      <c r="H565" s="247">
        <v>113.63</v>
      </c>
      <c r="I565" s="248"/>
      <c r="J565" s="249">
        <f>ROUND(I565*H565,2)</f>
        <v>0</v>
      </c>
      <c r="K565" s="245" t="s">
        <v>187</v>
      </c>
      <c r="L565" s="250"/>
      <c r="M565" s="251" t="s">
        <v>19</v>
      </c>
      <c r="N565" s="252" t="s">
        <v>45</v>
      </c>
      <c r="O565" s="67"/>
      <c r="P565" s="190">
        <f>O565*H565</f>
        <v>0</v>
      </c>
      <c r="Q565" s="190">
        <v>5.6120000000000003E-2</v>
      </c>
      <c r="R565" s="190">
        <f>Q565*H565</f>
        <v>6.3769156000000002</v>
      </c>
      <c r="S565" s="190">
        <v>0</v>
      </c>
      <c r="T565" s="191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2" t="s">
        <v>217</v>
      </c>
      <c r="AT565" s="192" t="s">
        <v>289</v>
      </c>
      <c r="AU565" s="192" t="s">
        <v>189</v>
      </c>
      <c r="AY565" s="20" t="s">
        <v>179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20" t="s">
        <v>81</v>
      </c>
      <c r="BK565" s="193">
        <f>ROUND(I565*H565,2)</f>
        <v>0</v>
      </c>
      <c r="BL565" s="20" t="s">
        <v>188</v>
      </c>
      <c r="BM565" s="192" t="s">
        <v>1728</v>
      </c>
    </row>
    <row r="566" spans="1:65" s="14" customFormat="1">
      <c r="B566" s="210"/>
      <c r="C566" s="211"/>
      <c r="D566" s="201" t="s">
        <v>192</v>
      </c>
      <c r="E566" s="212" t="s">
        <v>19</v>
      </c>
      <c r="F566" s="213" t="s">
        <v>1729</v>
      </c>
      <c r="G566" s="211"/>
      <c r="H566" s="214">
        <v>113.63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192</v>
      </c>
      <c r="AU566" s="220" t="s">
        <v>189</v>
      </c>
      <c r="AV566" s="14" t="s">
        <v>14</v>
      </c>
      <c r="AW566" s="14" t="s">
        <v>35</v>
      </c>
      <c r="AX566" s="14" t="s">
        <v>74</v>
      </c>
      <c r="AY566" s="220" t="s">
        <v>179</v>
      </c>
    </row>
    <row r="567" spans="1:65" s="15" customFormat="1">
      <c r="B567" s="221"/>
      <c r="C567" s="222"/>
      <c r="D567" s="201" t="s">
        <v>192</v>
      </c>
      <c r="E567" s="223" t="s">
        <v>19</v>
      </c>
      <c r="F567" s="224" t="s">
        <v>201</v>
      </c>
      <c r="G567" s="222"/>
      <c r="H567" s="225">
        <v>113.63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192</v>
      </c>
      <c r="AU567" s="231" t="s">
        <v>189</v>
      </c>
      <c r="AV567" s="15" t="s">
        <v>188</v>
      </c>
      <c r="AW567" s="15" t="s">
        <v>35</v>
      </c>
      <c r="AX567" s="15" t="s">
        <v>81</v>
      </c>
      <c r="AY567" s="231" t="s">
        <v>179</v>
      </c>
    </row>
    <row r="568" spans="1:65" s="2" customFormat="1" ht="24.2" customHeight="1">
      <c r="A568" s="37"/>
      <c r="B568" s="38"/>
      <c r="C568" s="181" t="s">
        <v>465</v>
      </c>
      <c r="D568" s="181" t="s">
        <v>183</v>
      </c>
      <c r="E568" s="182" t="s">
        <v>413</v>
      </c>
      <c r="F568" s="183" t="s">
        <v>414</v>
      </c>
      <c r="G568" s="184" t="s">
        <v>204</v>
      </c>
      <c r="H568" s="185">
        <v>13</v>
      </c>
      <c r="I568" s="186"/>
      <c r="J568" s="187">
        <f>ROUND(I568*H568,2)</f>
        <v>0</v>
      </c>
      <c r="K568" s="183" t="s">
        <v>187</v>
      </c>
      <c r="L568" s="42"/>
      <c r="M568" s="188" t="s">
        <v>19</v>
      </c>
      <c r="N568" s="189" t="s">
        <v>45</v>
      </c>
      <c r="O568" s="67"/>
      <c r="P568" s="190">
        <f>O568*H568</f>
        <v>0</v>
      </c>
      <c r="Q568" s="190">
        <v>0.1295</v>
      </c>
      <c r="R568" s="190">
        <f>Q568*H568</f>
        <v>1.6835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188</v>
      </c>
      <c r="AT568" s="192" t="s">
        <v>183</v>
      </c>
      <c r="AU568" s="192" t="s">
        <v>189</v>
      </c>
      <c r="AY568" s="20" t="s">
        <v>179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81</v>
      </c>
      <c r="BK568" s="193">
        <f>ROUND(I568*H568,2)</f>
        <v>0</v>
      </c>
      <c r="BL568" s="20" t="s">
        <v>188</v>
      </c>
      <c r="BM568" s="192" t="s">
        <v>1730</v>
      </c>
    </row>
    <row r="569" spans="1:65" s="2" customFormat="1">
      <c r="A569" s="37"/>
      <c r="B569" s="38"/>
      <c r="C569" s="39"/>
      <c r="D569" s="194" t="s">
        <v>190</v>
      </c>
      <c r="E569" s="39"/>
      <c r="F569" s="195" t="s">
        <v>416</v>
      </c>
      <c r="G569" s="39"/>
      <c r="H569" s="39"/>
      <c r="I569" s="196"/>
      <c r="J569" s="39"/>
      <c r="K569" s="39"/>
      <c r="L569" s="42"/>
      <c r="M569" s="197"/>
      <c r="N569" s="198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190</v>
      </c>
      <c r="AU569" s="20" t="s">
        <v>189</v>
      </c>
    </row>
    <row r="570" spans="1:65" s="13" customFormat="1">
      <c r="B570" s="199"/>
      <c r="C570" s="200"/>
      <c r="D570" s="201" t="s">
        <v>192</v>
      </c>
      <c r="E570" s="202" t="s">
        <v>19</v>
      </c>
      <c r="F570" s="203" t="s">
        <v>193</v>
      </c>
      <c r="G570" s="200"/>
      <c r="H570" s="202" t="s">
        <v>19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192</v>
      </c>
      <c r="AU570" s="209" t="s">
        <v>189</v>
      </c>
      <c r="AV570" s="13" t="s">
        <v>81</v>
      </c>
      <c r="AW570" s="13" t="s">
        <v>35</v>
      </c>
      <c r="AX570" s="13" t="s">
        <v>74</v>
      </c>
      <c r="AY570" s="209" t="s">
        <v>179</v>
      </c>
    </row>
    <row r="571" spans="1:65" s="13" customFormat="1">
      <c r="B571" s="199"/>
      <c r="C571" s="200"/>
      <c r="D571" s="201" t="s">
        <v>192</v>
      </c>
      <c r="E571" s="202" t="s">
        <v>19</v>
      </c>
      <c r="F571" s="203" t="s">
        <v>1431</v>
      </c>
      <c r="G571" s="200"/>
      <c r="H571" s="202" t="s">
        <v>19</v>
      </c>
      <c r="I571" s="204"/>
      <c r="J571" s="200"/>
      <c r="K571" s="200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192</v>
      </c>
      <c r="AU571" s="209" t="s">
        <v>189</v>
      </c>
      <c r="AV571" s="13" t="s">
        <v>81</v>
      </c>
      <c r="AW571" s="13" t="s">
        <v>35</v>
      </c>
      <c r="AX571" s="13" t="s">
        <v>74</v>
      </c>
      <c r="AY571" s="209" t="s">
        <v>179</v>
      </c>
    </row>
    <row r="572" spans="1:65" s="13" customFormat="1">
      <c r="B572" s="199"/>
      <c r="C572" s="200"/>
      <c r="D572" s="201" t="s">
        <v>192</v>
      </c>
      <c r="E572" s="202" t="s">
        <v>19</v>
      </c>
      <c r="F572" s="203" t="s">
        <v>198</v>
      </c>
      <c r="G572" s="200"/>
      <c r="H572" s="202" t="s">
        <v>19</v>
      </c>
      <c r="I572" s="204"/>
      <c r="J572" s="200"/>
      <c r="K572" s="200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192</v>
      </c>
      <c r="AU572" s="209" t="s">
        <v>189</v>
      </c>
      <c r="AV572" s="13" t="s">
        <v>81</v>
      </c>
      <c r="AW572" s="13" t="s">
        <v>35</v>
      </c>
      <c r="AX572" s="13" t="s">
        <v>74</v>
      </c>
      <c r="AY572" s="209" t="s">
        <v>179</v>
      </c>
    </row>
    <row r="573" spans="1:65" s="14" customFormat="1">
      <c r="B573" s="210"/>
      <c r="C573" s="211"/>
      <c r="D573" s="201" t="s">
        <v>192</v>
      </c>
      <c r="E573" s="212" t="s">
        <v>19</v>
      </c>
      <c r="F573" s="213" t="s">
        <v>1731</v>
      </c>
      <c r="G573" s="211"/>
      <c r="H573" s="214">
        <v>13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192</v>
      </c>
      <c r="AU573" s="220" t="s">
        <v>189</v>
      </c>
      <c r="AV573" s="14" t="s">
        <v>14</v>
      </c>
      <c r="AW573" s="14" t="s">
        <v>35</v>
      </c>
      <c r="AX573" s="14" t="s">
        <v>74</v>
      </c>
      <c r="AY573" s="220" t="s">
        <v>179</v>
      </c>
    </row>
    <row r="574" spans="1:65" s="15" customFormat="1">
      <c r="B574" s="221"/>
      <c r="C574" s="222"/>
      <c r="D574" s="201" t="s">
        <v>192</v>
      </c>
      <c r="E574" s="223" t="s">
        <v>19</v>
      </c>
      <c r="F574" s="224" t="s">
        <v>201</v>
      </c>
      <c r="G574" s="222"/>
      <c r="H574" s="225">
        <v>13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192</v>
      </c>
      <c r="AU574" s="231" t="s">
        <v>189</v>
      </c>
      <c r="AV574" s="15" t="s">
        <v>188</v>
      </c>
      <c r="AW574" s="15" t="s">
        <v>35</v>
      </c>
      <c r="AX574" s="15" t="s">
        <v>81</v>
      </c>
      <c r="AY574" s="231" t="s">
        <v>179</v>
      </c>
    </row>
    <row r="575" spans="1:65" s="2" customFormat="1" ht="16.5" customHeight="1">
      <c r="A575" s="37"/>
      <c r="B575" s="38"/>
      <c r="C575" s="243" t="s">
        <v>1732</v>
      </c>
      <c r="D575" s="243" t="s">
        <v>289</v>
      </c>
      <c r="E575" s="244" t="s">
        <v>1733</v>
      </c>
      <c r="F575" s="245" t="s">
        <v>1734</v>
      </c>
      <c r="G575" s="246" t="s">
        <v>204</v>
      </c>
      <c r="H575" s="247">
        <v>14.3</v>
      </c>
      <c r="I575" s="248"/>
      <c r="J575" s="249">
        <f>ROUND(I575*H575,2)</f>
        <v>0</v>
      </c>
      <c r="K575" s="245" t="s">
        <v>187</v>
      </c>
      <c r="L575" s="250"/>
      <c r="M575" s="251" t="s">
        <v>19</v>
      </c>
      <c r="N575" s="252" t="s">
        <v>45</v>
      </c>
      <c r="O575" s="67"/>
      <c r="P575" s="190">
        <f>O575*H575</f>
        <v>0</v>
      </c>
      <c r="Q575" s="190">
        <v>4.4999999999999998E-2</v>
      </c>
      <c r="R575" s="190">
        <f>Q575*H575</f>
        <v>0.64349999999999996</v>
      </c>
      <c r="S575" s="190">
        <v>0</v>
      </c>
      <c r="T575" s="19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2" t="s">
        <v>217</v>
      </c>
      <c r="AT575" s="192" t="s">
        <v>289</v>
      </c>
      <c r="AU575" s="192" t="s">
        <v>189</v>
      </c>
      <c r="AY575" s="20" t="s">
        <v>179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20" t="s">
        <v>81</v>
      </c>
      <c r="BK575" s="193">
        <f>ROUND(I575*H575,2)</f>
        <v>0</v>
      </c>
      <c r="BL575" s="20" t="s">
        <v>188</v>
      </c>
      <c r="BM575" s="192" t="s">
        <v>1735</v>
      </c>
    </row>
    <row r="576" spans="1:65" s="14" customFormat="1">
      <c r="B576" s="210"/>
      <c r="C576" s="211"/>
      <c r="D576" s="201" t="s">
        <v>192</v>
      </c>
      <c r="E576" s="212" t="s">
        <v>19</v>
      </c>
      <c r="F576" s="213" t="s">
        <v>1736</v>
      </c>
      <c r="G576" s="211"/>
      <c r="H576" s="214">
        <v>14.3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192</v>
      </c>
      <c r="AU576" s="220" t="s">
        <v>189</v>
      </c>
      <c r="AV576" s="14" t="s">
        <v>14</v>
      </c>
      <c r="AW576" s="14" t="s">
        <v>35</v>
      </c>
      <c r="AX576" s="14" t="s">
        <v>74</v>
      </c>
      <c r="AY576" s="220" t="s">
        <v>179</v>
      </c>
    </row>
    <row r="577" spans="1:65" s="15" customFormat="1">
      <c r="B577" s="221"/>
      <c r="C577" s="222"/>
      <c r="D577" s="201" t="s">
        <v>192</v>
      </c>
      <c r="E577" s="223" t="s">
        <v>19</v>
      </c>
      <c r="F577" s="224" t="s">
        <v>201</v>
      </c>
      <c r="G577" s="222"/>
      <c r="H577" s="225">
        <v>14.3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192</v>
      </c>
      <c r="AU577" s="231" t="s">
        <v>189</v>
      </c>
      <c r="AV577" s="15" t="s">
        <v>188</v>
      </c>
      <c r="AW577" s="15" t="s">
        <v>35</v>
      </c>
      <c r="AX577" s="15" t="s">
        <v>81</v>
      </c>
      <c r="AY577" s="231" t="s">
        <v>179</v>
      </c>
    </row>
    <row r="578" spans="1:65" s="2" customFormat="1" ht="24.2" customHeight="1">
      <c r="A578" s="37"/>
      <c r="B578" s="38"/>
      <c r="C578" s="181" t="s">
        <v>890</v>
      </c>
      <c r="D578" s="181" t="s">
        <v>183</v>
      </c>
      <c r="E578" s="182" t="s">
        <v>910</v>
      </c>
      <c r="F578" s="183" t="s">
        <v>911</v>
      </c>
      <c r="G578" s="184" t="s">
        <v>204</v>
      </c>
      <c r="H578" s="185">
        <v>3</v>
      </c>
      <c r="I578" s="186"/>
      <c r="J578" s="187">
        <f>ROUND(I578*H578,2)</f>
        <v>0</v>
      </c>
      <c r="K578" s="183" t="s">
        <v>187</v>
      </c>
      <c r="L578" s="42"/>
      <c r="M578" s="188" t="s">
        <v>19</v>
      </c>
      <c r="N578" s="189" t="s">
        <v>45</v>
      </c>
      <c r="O578" s="67"/>
      <c r="P578" s="190">
        <f>O578*H578</f>
        <v>0</v>
      </c>
      <c r="Q578" s="190">
        <v>0.10095</v>
      </c>
      <c r="R578" s="190">
        <f>Q578*H578</f>
        <v>0.30285000000000001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188</v>
      </c>
      <c r="AT578" s="192" t="s">
        <v>183</v>
      </c>
      <c r="AU578" s="192" t="s">
        <v>189</v>
      </c>
      <c r="AY578" s="20" t="s">
        <v>179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81</v>
      </c>
      <c r="BK578" s="193">
        <f>ROUND(I578*H578,2)</f>
        <v>0</v>
      </c>
      <c r="BL578" s="20" t="s">
        <v>188</v>
      </c>
      <c r="BM578" s="192" t="s">
        <v>1737</v>
      </c>
    </row>
    <row r="579" spans="1:65" s="2" customFormat="1">
      <c r="A579" s="37"/>
      <c r="B579" s="38"/>
      <c r="C579" s="39"/>
      <c r="D579" s="194" t="s">
        <v>190</v>
      </c>
      <c r="E579" s="39"/>
      <c r="F579" s="195" t="s">
        <v>913</v>
      </c>
      <c r="G579" s="39"/>
      <c r="H579" s="39"/>
      <c r="I579" s="196"/>
      <c r="J579" s="39"/>
      <c r="K579" s="39"/>
      <c r="L579" s="42"/>
      <c r="M579" s="197"/>
      <c r="N579" s="198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190</v>
      </c>
      <c r="AU579" s="20" t="s">
        <v>189</v>
      </c>
    </row>
    <row r="580" spans="1:65" s="13" customFormat="1">
      <c r="B580" s="199"/>
      <c r="C580" s="200"/>
      <c r="D580" s="201" t="s">
        <v>192</v>
      </c>
      <c r="E580" s="202" t="s">
        <v>19</v>
      </c>
      <c r="F580" s="203" t="s">
        <v>193</v>
      </c>
      <c r="G580" s="200"/>
      <c r="H580" s="202" t="s">
        <v>19</v>
      </c>
      <c r="I580" s="204"/>
      <c r="J580" s="200"/>
      <c r="K580" s="200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192</v>
      </c>
      <c r="AU580" s="209" t="s">
        <v>189</v>
      </c>
      <c r="AV580" s="13" t="s">
        <v>81</v>
      </c>
      <c r="AW580" s="13" t="s">
        <v>35</v>
      </c>
      <c r="AX580" s="13" t="s">
        <v>74</v>
      </c>
      <c r="AY580" s="209" t="s">
        <v>179</v>
      </c>
    </row>
    <row r="581" spans="1:65" s="13" customFormat="1">
      <c r="B581" s="199"/>
      <c r="C581" s="200"/>
      <c r="D581" s="201" t="s">
        <v>192</v>
      </c>
      <c r="E581" s="202" t="s">
        <v>19</v>
      </c>
      <c r="F581" s="203" t="s">
        <v>1431</v>
      </c>
      <c r="G581" s="200"/>
      <c r="H581" s="202" t="s">
        <v>19</v>
      </c>
      <c r="I581" s="204"/>
      <c r="J581" s="200"/>
      <c r="K581" s="200"/>
      <c r="L581" s="205"/>
      <c r="M581" s="206"/>
      <c r="N581" s="207"/>
      <c r="O581" s="207"/>
      <c r="P581" s="207"/>
      <c r="Q581" s="207"/>
      <c r="R581" s="207"/>
      <c r="S581" s="207"/>
      <c r="T581" s="208"/>
      <c r="AT581" s="209" t="s">
        <v>192</v>
      </c>
      <c r="AU581" s="209" t="s">
        <v>189</v>
      </c>
      <c r="AV581" s="13" t="s">
        <v>81</v>
      </c>
      <c r="AW581" s="13" t="s">
        <v>35</v>
      </c>
      <c r="AX581" s="13" t="s">
        <v>74</v>
      </c>
      <c r="AY581" s="209" t="s">
        <v>179</v>
      </c>
    </row>
    <row r="582" spans="1:65" s="13" customFormat="1">
      <c r="B582" s="199"/>
      <c r="C582" s="200"/>
      <c r="D582" s="201" t="s">
        <v>192</v>
      </c>
      <c r="E582" s="202" t="s">
        <v>19</v>
      </c>
      <c r="F582" s="203" t="s">
        <v>198</v>
      </c>
      <c r="G582" s="200"/>
      <c r="H582" s="202" t="s">
        <v>19</v>
      </c>
      <c r="I582" s="204"/>
      <c r="J582" s="200"/>
      <c r="K582" s="200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192</v>
      </c>
      <c r="AU582" s="209" t="s">
        <v>189</v>
      </c>
      <c r="AV582" s="13" t="s">
        <v>81</v>
      </c>
      <c r="AW582" s="13" t="s">
        <v>35</v>
      </c>
      <c r="AX582" s="13" t="s">
        <v>74</v>
      </c>
      <c r="AY582" s="209" t="s">
        <v>179</v>
      </c>
    </row>
    <row r="583" spans="1:65" s="14" customFormat="1">
      <c r="B583" s="210"/>
      <c r="C583" s="211"/>
      <c r="D583" s="201" t="s">
        <v>192</v>
      </c>
      <c r="E583" s="212" t="s">
        <v>19</v>
      </c>
      <c r="F583" s="213" t="s">
        <v>433</v>
      </c>
      <c r="G583" s="211"/>
      <c r="H583" s="214">
        <v>3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192</v>
      </c>
      <c r="AU583" s="220" t="s">
        <v>189</v>
      </c>
      <c r="AV583" s="14" t="s">
        <v>14</v>
      </c>
      <c r="AW583" s="14" t="s">
        <v>35</v>
      </c>
      <c r="AX583" s="14" t="s">
        <v>74</v>
      </c>
      <c r="AY583" s="220" t="s">
        <v>179</v>
      </c>
    </row>
    <row r="584" spans="1:65" s="15" customFormat="1">
      <c r="B584" s="221"/>
      <c r="C584" s="222"/>
      <c r="D584" s="201" t="s">
        <v>192</v>
      </c>
      <c r="E584" s="223" t="s">
        <v>19</v>
      </c>
      <c r="F584" s="224" t="s">
        <v>201</v>
      </c>
      <c r="G584" s="222"/>
      <c r="H584" s="225">
        <v>3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192</v>
      </c>
      <c r="AU584" s="231" t="s">
        <v>189</v>
      </c>
      <c r="AV584" s="15" t="s">
        <v>188</v>
      </c>
      <c r="AW584" s="15" t="s">
        <v>35</v>
      </c>
      <c r="AX584" s="15" t="s">
        <v>81</v>
      </c>
      <c r="AY584" s="231" t="s">
        <v>179</v>
      </c>
    </row>
    <row r="585" spans="1:65" s="2" customFormat="1" ht="16.5" customHeight="1">
      <c r="A585" s="37"/>
      <c r="B585" s="38"/>
      <c r="C585" s="243" t="s">
        <v>1738</v>
      </c>
      <c r="D585" s="243" t="s">
        <v>289</v>
      </c>
      <c r="E585" s="244" t="s">
        <v>1739</v>
      </c>
      <c r="F585" s="245" t="s">
        <v>1740</v>
      </c>
      <c r="G585" s="246" t="s">
        <v>204</v>
      </c>
      <c r="H585" s="247">
        <v>3.3</v>
      </c>
      <c r="I585" s="248"/>
      <c r="J585" s="249">
        <f>ROUND(I585*H585,2)</f>
        <v>0</v>
      </c>
      <c r="K585" s="245" t="s">
        <v>187</v>
      </c>
      <c r="L585" s="250"/>
      <c r="M585" s="251" t="s">
        <v>19</v>
      </c>
      <c r="N585" s="252" t="s">
        <v>45</v>
      </c>
      <c r="O585" s="67"/>
      <c r="P585" s="190">
        <f>O585*H585</f>
        <v>0</v>
      </c>
      <c r="Q585" s="190">
        <v>2.4E-2</v>
      </c>
      <c r="R585" s="190">
        <f>Q585*H585</f>
        <v>7.9199999999999993E-2</v>
      </c>
      <c r="S585" s="190">
        <v>0</v>
      </c>
      <c r="T585" s="191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2" t="s">
        <v>217</v>
      </c>
      <c r="AT585" s="192" t="s">
        <v>289</v>
      </c>
      <c r="AU585" s="192" t="s">
        <v>189</v>
      </c>
      <c r="AY585" s="20" t="s">
        <v>179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20" t="s">
        <v>81</v>
      </c>
      <c r="BK585" s="193">
        <f>ROUND(I585*H585,2)</f>
        <v>0</v>
      </c>
      <c r="BL585" s="20" t="s">
        <v>188</v>
      </c>
      <c r="BM585" s="192" t="s">
        <v>1741</v>
      </c>
    </row>
    <row r="586" spans="1:65" s="14" customFormat="1">
      <c r="B586" s="210"/>
      <c r="C586" s="211"/>
      <c r="D586" s="201" t="s">
        <v>192</v>
      </c>
      <c r="E586" s="212" t="s">
        <v>19</v>
      </c>
      <c r="F586" s="213" t="s">
        <v>1742</v>
      </c>
      <c r="G586" s="211"/>
      <c r="H586" s="214">
        <v>3.3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192</v>
      </c>
      <c r="AU586" s="220" t="s">
        <v>189</v>
      </c>
      <c r="AV586" s="14" t="s">
        <v>14</v>
      </c>
      <c r="AW586" s="14" t="s">
        <v>35</v>
      </c>
      <c r="AX586" s="14" t="s">
        <v>74</v>
      </c>
      <c r="AY586" s="220" t="s">
        <v>179</v>
      </c>
    </row>
    <row r="587" spans="1:65" s="15" customFormat="1">
      <c r="B587" s="221"/>
      <c r="C587" s="222"/>
      <c r="D587" s="201" t="s">
        <v>192</v>
      </c>
      <c r="E587" s="223" t="s">
        <v>19</v>
      </c>
      <c r="F587" s="224" t="s">
        <v>201</v>
      </c>
      <c r="G587" s="222"/>
      <c r="H587" s="225">
        <v>3.3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192</v>
      </c>
      <c r="AU587" s="231" t="s">
        <v>189</v>
      </c>
      <c r="AV587" s="15" t="s">
        <v>188</v>
      </c>
      <c r="AW587" s="15" t="s">
        <v>35</v>
      </c>
      <c r="AX587" s="15" t="s">
        <v>81</v>
      </c>
      <c r="AY587" s="231" t="s">
        <v>179</v>
      </c>
    </row>
    <row r="588" spans="1:65" s="12" customFormat="1" ht="20.85" customHeight="1">
      <c r="B588" s="165"/>
      <c r="C588" s="166"/>
      <c r="D588" s="167" t="s">
        <v>73</v>
      </c>
      <c r="E588" s="179" t="s">
        <v>474</v>
      </c>
      <c r="F588" s="179" t="s">
        <v>683</v>
      </c>
      <c r="G588" s="166"/>
      <c r="H588" s="166"/>
      <c r="I588" s="169"/>
      <c r="J588" s="180">
        <f>BK588</f>
        <v>0</v>
      </c>
      <c r="K588" s="166"/>
      <c r="L588" s="171"/>
      <c r="M588" s="172"/>
      <c r="N588" s="173"/>
      <c r="O588" s="173"/>
      <c r="P588" s="174">
        <f>SUM(P589:P670)</f>
        <v>0</v>
      </c>
      <c r="Q588" s="173"/>
      <c r="R588" s="174">
        <f>SUM(R589:R670)</f>
        <v>0</v>
      </c>
      <c r="S588" s="173"/>
      <c r="T588" s="175">
        <f>SUM(T589:T670)</f>
        <v>168.524618</v>
      </c>
      <c r="AR588" s="176" t="s">
        <v>81</v>
      </c>
      <c r="AT588" s="177" t="s">
        <v>73</v>
      </c>
      <c r="AU588" s="177" t="s">
        <v>14</v>
      </c>
      <c r="AY588" s="176" t="s">
        <v>179</v>
      </c>
      <c r="BK588" s="178">
        <f>SUM(BK589:BK670)</f>
        <v>0</v>
      </c>
    </row>
    <row r="589" spans="1:65" s="2" customFormat="1" ht="16.5" customHeight="1">
      <c r="A589" s="37"/>
      <c r="B589" s="38"/>
      <c r="C589" s="181" t="s">
        <v>474</v>
      </c>
      <c r="D589" s="181" t="s">
        <v>183</v>
      </c>
      <c r="E589" s="182" t="s">
        <v>1743</v>
      </c>
      <c r="F589" s="183" t="s">
        <v>1744</v>
      </c>
      <c r="G589" s="184" t="s">
        <v>216</v>
      </c>
      <c r="H589" s="185">
        <v>14.625</v>
      </c>
      <c r="I589" s="186"/>
      <c r="J589" s="187">
        <f>ROUND(I589*H589,2)</f>
        <v>0</v>
      </c>
      <c r="K589" s="183" t="s">
        <v>187</v>
      </c>
      <c r="L589" s="42"/>
      <c r="M589" s="188" t="s">
        <v>19</v>
      </c>
      <c r="N589" s="189" t="s">
        <v>45</v>
      </c>
      <c r="O589" s="67"/>
      <c r="P589" s="190">
        <f>O589*H589</f>
        <v>0</v>
      </c>
      <c r="Q589" s="190">
        <v>0</v>
      </c>
      <c r="R589" s="190">
        <f>Q589*H589</f>
        <v>0</v>
      </c>
      <c r="S589" s="190">
        <v>2.25</v>
      </c>
      <c r="T589" s="191">
        <f>S589*H589</f>
        <v>32.90625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92" t="s">
        <v>188</v>
      </c>
      <c r="AT589" s="192" t="s">
        <v>183</v>
      </c>
      <c r="AU589" s="192" t="s">
        <v>189</v>
      </c>
      <c r="AY589" s="20" t="s">
        <v>179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0" t="s">
        <v>81</v>
      </c>
      <c r="BK589" s="193">
        <f>ROUND(I589*H589,2)</f>
        <v>0</v>
      </c>
      <c r="BL589" s="20" t="s">
        <v>188</v>
      </c>
      <c r="BM589" s="192" t="s">
        <v>1745</v>
      </c>
    </row>
    <row r="590" spans="1:65" s="2" customFormat="1">
      <c r="A590" s="37"/>
      <c r="B590" s="38"/>
      <c r="C590" s="39"/>
      <c r="D590" s="194" t="s">
        <v>190</v>
      </c>
      <c r="E590" s="39"/>
      <c r="F590" s="195" t="s">
        <v>1746</v>
      </c>
      <c r="G590" s="39"/>
      <c r="H590" s="39"/>
      <c r="I590" s="196"/>
      <c r="J590" s="39"/>
      <c r="K590" s="39"/>
      <c r="L590" s="42"/>
      <c r="M590" s="197"/>
      <c r="N590" s="198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190</v>
      </c>
      <c r="AU590" s="20" t="s">
        <v>189</v>
      </c>
    </row>
    <row r="591" spans="1:65" s="13" customFormat="1">
      <c r="B591" s="199"/>
      <c r="C591" s="200"/>
      <c r="D591" s="201" t="s">
        <v>192</v>
      </c>
      <c r="E591" s="202" t="s">
        <v>19</v>
      </c>
      <c r="F591" s="203" t="s">
        <v>1747</v>
      </c>
      <c r="G591" s="200"/>
      <c r="H591" s="202" t="s">
        <v>19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192</v>
      </c>
      <c r="AU591" s="209" t="s">
        <v>189</v>
      </c>
      <c r="AV591" s="13" t="s">
        <v>81</v>
      </c>
      <c r="AW591" s="13" t="s">
        <v>35</v>
      </c>
      <c r="AX591" s="13" t="s">
        <v>74</v>
      </c>
      <c r="AY591" s="209" t="s">
        <v>179</v>
      </c>
    </row>
    <row r="592" spans="1:65" s="14" customFormat="1">
      <c r="B592" s="210"/>
      <c r="C592" s="211"/>
      <c r="D592" s="201" t="s">
        <v>192</v>
      </c>
      <c r="E592" s="212" t="s">
        <v>19</v>
      </c>
      <c r="F592" s="213" t="s">
        <v>1748</v>
      </c>
      <c r="G592" s="211"/>
      <c r="H592" s="214">
        <v>13.5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192</v>
      </c>
      <c r="AU592" s="220" t="s">
        <v>189</v>
      </c>
      <c r="AV592" s="14" t="s">
        <v>14</v>
      </c>
      <c r="AW592" s="14" t="s">
        <v>35</v>
      </c>
      <c r="AX592" s="14" t="s">
        <v>74</v>
      </c>
      <c r="AY592" s="220" t="s">
        <v>179</v>
      </c>
    </row>
    <row r="593" spans="1:65" s="13" customFormat="1">
      <c r="B593" s="199"/>
      <c r="C593" s="200"/>
      <c r="D593" s="201" t="s">
        <v>192</v>
      </c>
      <c r="E593" s="202" t="s">
        <v>19</v>
      </c>
      <c r="F593" s="203" t="s">
        <v>1749</v>
      </c>
      <c r="G593" s="200"/>
      <c r="H593" s="202" t="s">
        <v>19</v>
      </c>
      <c r="I593" s="204"/>
      <c r="J593" s="200"/>
      <c r="K593" s="200"/>
      <c r="L593" s="205"/>
      <c r="M593" s="206"/>
      <c r="N593" s="207"/>
      <c r="O593" s="207"/>
      <c r="P593" s="207"/>
      <c r="Q593" s="207"/>
      <c r="R593" s="207"/>
      <c r="S593" s="207"/>
      <c r="T593" s="208"/>
      <c r="AT593" s="209" t="s">
        <v>192</v>
      </c>
      <c r="AU593" s="209" t="s">
        <v>189</v>
      </c>
      <c r="AV593" s="13" t="s">
        <v>81</v>
      </c>
      <c r="AW593" s="13" t="s">
        <v>35</v>
      </c>
      <c r="AX593" s="13" t="s">
        <v>74</v>
      </c>
      <c r="AY593" s="209" t="s">
        <v>179</v>
      </c>
    </row>
    <row r="594" spans="1:65" s="14" customFormat="1">
      <c r="B594" s="210"/>
      <c r="C594" s="211"/>
      <c r="D594" s="201" t="s">
        <v>192</v>
      </c>
      <c r="E594" s="212" t="s">
        <v>19</v>
      </c>
      <c r="F594" s="213" t="s">
        <v>1750</v>
      </c>
      <c r="G594" s="211"/>
      <c r="H594" s="214">
        <v>1.125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192</v>
      </c>
      <c r="AU594" s="220" t="s">
        <v>189</v>
      </c>
      <c r="AV594" s="14" t="s">
        <v>14</v>
      </c>
      <c r="AW594" s="14" t="s">
        <v>35</v>
      </c>
      <c r="AX594" s="14" t="s">
        <v>74</v>
      </c>
      <c r="AY594" s="220" t="s">
        <v>179</v>
      </c>
    </row>
    <row r="595" spans="1:65" s="15" customFormat="1">
      <c r="B595" s="221"/>
      <c r="C595" s="222"/>
      <c r="D595" s="201" t="s">
        <v>192</v>
      </c>
      <c r="E595" s="223" t="s">
        <v>19</v>
      </c>
      <c r="F595" s="224" t="s">
        <v>201</v>
      </c>
      <c r="G595" s="222"/>
      <c r="H595" s="225">
        <v>14.625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192</v>
      </c>
      <c r="AU595" s="231" t="s">
        <v>189</v>
      </c>
      <c r="AV595" s="15" t="s">
        <v>188</v>
      </c>
      <c r="AW595" s="15" t="s">
        <v>35</v>
      </c>
      <c r="AX595" s="15" t="s">
        <v>81</v>
      </c>
      <c r="AY595" s="231" t="s">
        <v>179</v>
      </c>
    </row>
    <row r="596" spans="1:65" s="2" customFormat="1" ht="24.2" customHeight="1">
      <c r="A596" s="37"/>
      <c r="B596" s="38"/>
      <c r="C596" s="181" t="s">
        <v>1751</v>
      </c>
      <c r="D596" s="181" t="s">
        <v>183</v>
      </c>
      <c r="E596" s="182" t="s">
        <v>1752</v>
      </c>
      <c r="F596" s="183" t="s">
        <v>1753</v>
      </c>
      <c r="G596" s="184" t="s">
        <v>216</v>
      </c>
      <c r="H596" s="185">
        <v>15.768000000000001</v>
      </c>
      <c r="I596" s="186"/>
      <c r="J596" s="187">
        <f>ROUND(I596*H596,2)</f>
        <v>0</v>
      </c>
      <c r="K596" s="183" t="s">
        <v>187</v>
      </c>
      <c r="L596" s="42"/>
      <c r="M596" s="188" t="s">
        <v>19</v>
      </c>
      <c r="N596" s="189" t="s">
        <v>45</v>
      </c>
      <c r="O596" s="67"/>
      <c r="P596" s="190">
        <f>O596*H596</f>
        <v>0</v>
      </c>
      <c r="Q596" s="190">
        <v>0</v>
      </c>
      <c r="R596" s="190">
        <f>Q596*H596</f>
        <v>0</v>
      </c>
      <c r="S596" s="190">
        <v>1.95</v>
      </c>
      <c r="T596" s="191">
        <f>S596*H596</f>
        <v>30.747600000000002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92" t="s">
        <v>188</v>
      </c>
      <c r="AT596" s="192" t="s">
        <v>183</v>
      </c>
      <c r="AU596" s="192" t="s">
        <v>189</v>
      </c>
      <c r="AY596" s="20" t="s">
        <v>179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20" t="s">
        <v>81</v>
      </c>
      <c r="BK596" s="193">
        <f>ROUND(I596*H596,2)</f>
        <v>0</v>
      </c>
      <c r="BL596" s="20" t="s">
        <v>188</v>
      </c>
      <c r="BM596" s="192" t="s">
        <v>1754</v>
      </c>
    </row>
    <row r="597" spans="1:65" s="2" customFormat="1">
      <c r="A597" s="37"/>
      <c r="B597" s="38"/>
      <c r="C597" s="39"/>
      <c r="D597" s="194" t="s">
        <v>190</v>
      </c>
      <c r="E597" s="39"/>
      <c r="F597" s="195" t="s">
        <v>1755</v>
      </c>
      <c r="G597" s="39"/>
      <c r="H597" s="39"/>
      <c r="I597" s="196"/>
      <c r="J597" s="39"/>
      <c r="K597" s="39"/>
      <c r="L597" s="42"/>
      <c r="M597" s="197"/>
      <c r="N597" s="198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T597" s="20" t="s">
        <v>190</v>
      </c>
      <c r="AU597" s="20" t="s">
        <v>189</v>
      </c>
    </row>
    <row r="598" spans="1:65" s="13" customFormat="1">
      <c r="B598" s="199"/>
      <c r="C598" s="200"/>
      <c r="D598" s="201" t="s">
        <v>192</v>
      </c>
      <c r="E598" s="202" t="s">
        <v>19</v>
      </c>
      <c r="F598" s="203" t="s">
        <v>1756</v>
      </c>
      <c r="G598" s="200"/>
      <c r="H598" s="202" t="s">
        <v>19</v>
      </c>
      <c r="I598" s="204"/>
      <c r="J598" s="200"/>
      <c r="K598" s="200"/>
      <c r="L598" s="205"/>
      <c r="M598" s="206"/>
      <c r="N598" s="207"/>
      <c r="O598" s="207"/>
      <c r="P598" s="207"/>
      <c r="Q598" s="207"/>
      <c r="R598" s="207"/>
      <c r="S598" s="207"/>
      <c r="T598" s="208"/>
      <c r="AT598" s="209" t="s">
        <v>192</v>
      </c>
      <c r="AU598" s="209" t="s">
        <v>189</v>
      </c>
      <c r="AV598" s="13" t="s">
        <v>81</v>
      </c>
      <c r="AW598" s="13" t="s">
        <v>35</v>
      </c>
      <c r="AX598" s="13" t="s">
        <v>74</v>
      </c>
      <c r="AY598" s="209" t="s">
        <v>179</v>
      </c>
    </row>
    <row r="599" spans="1:65" s="14" customFormat="1">
      <c r="B599" s="210"/>
      <c r="C599" s="211"/>
      <c r="D599" s="201" t="s">
        <v>192</v>
      </c>
      <c r="E599" s="212" t="s">
        <v>19</v>
      </c>
      <c r="F599" s="213" t="s">
        <v>1757</v>
      </c>
      <c r="G599" s="211"/>
      <c r="H599" s="214">
        <v>1.458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192</v>
      </c>
      <c r="AU599" s="220" t="s">
        <v>189</v>
      </c>
      <c r="AV599" s="14" t="s">
        <v>14</v>
      </c>
      <c r="AW599" s="14" t="s">
        <v>35</v>
      </c>
      <c r="AX599" s="14" t="s">
        <v>74</v>
      </c>
      <c r="AY599" s="220" t="s">
        <v>179</v>
      </c>
    </row>
    <row r="600" spans="1:65" s="13" customFormat="1">
      <c r="B600" s="199"/>
      <c r="C600" s="200"/>
      <c r="D600" s="201" t="s">
        <v>192</v>
      </c>
      <c r="E600" s="202" t="s">
        <v>19</v>
      </c>
      <c r="F600" s="203" t="s">
        <v>1758</v>
      </c>
      <c r="G600" s="200"/>
      <c r="H600" s="202" t="s">
        <v>19</v>
      </c>
      <c r="I600" s="204"/>
      <c r="J600" s="200"/>
      <c r="K600" s="200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192</v>
      </c>
      <c r="AU600" s="209" t="s">
        <v>189</v>
      </c>
      <c r="AV600" s="13" t="s">
        <v>81</v>
      </c>
      <c r="AW600" s="13" t="s">
        <v>35</v>
      </c>
      <c r="AX600" s="13" t="s">
        <v>74</v>
      </c>
      <c r="AY600" s="209" t="s">
        <v>179</v>
      </c>
    </row>
    <row r="601" spans="1:65" s="14" customFormat="1">
      <c r="B601" s="210"/>
      <c r="C601" s="211"/>
      <c r="D601" s="201" t="s">
        <v>192</v>
      </c>
      <c r="E601" s="212" t="s">
        <v>19</v>
      </c>
      <c r="F601" s="213" t="s">
        <v>1759</v>
      </c>
      <c r="G601" s="211"/>
      <c r="H601" s="214">
        <v>0.81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192</v>
      </c>
      <c r="AU601" s="220" t="s">
        <v>189</v>
      </c>
      <c r="AV601" s="14" t="s">
        <v>14</v>
      </c>
      <c r="AW601" s="14" t="s">
        <v>35</v>
      </c>
      <c r="AX601" s="14" t="s">
        <v>74</v>
      </c>
      <c r="AY601" s="220" t="s">
        <v>179</v>
      </c>
    </row>
    <row r="602" spans="1:65" s="13" customFormat="1">
      <c r="B602" s="199"/>
      <c r="C602" s="200"/>
      <c r="D602" s="201" t="s">
        <v>192</v>
      </c>
      <c r="E602" s="202" t="s">
        <v>19</v>
      </c>
      <c r="F602" s="203" t="s">
        <v>1760</v>
      </c>
      <c r="G602" s="200"/>
      <c r="H602" s="202" t="s">
        <v>19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192</v>
      </c>
      <c r="AU602" s="209" t="s">
        <v>189</v>
      </c>
      <c r="AV602" s="13" t="s">
        <v>81</v>
      </c>
      <c r="AW602" s="13" t="s">
        <v>35</v>
      </c>
      <c r="AX602" s="13" t="s">
        <v>74</v>
      </c>
      <c r="AY602" s="209" t="s">
        <v>179</v>
      </c>
    </row>
    <row r="603" spans="1:65" s="14" customFormat="1">
      <c r="B603" s="210"/>
      <c r="C603" s="211"/>
      <c r="D603" s="201" t="s">
        <v>192</v>
      </c>
      <c r="E603" s="212" t="s">
        <v>19</v>
      </c>
      <c r="F603" s="213" t="s">
        <v>1748</v>
      </c>
      <c r="G603" s="211"/>
      <c r="H603" s="214">
        <v>13.5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192</v>
      </c>
      <c r="AU603" s="220" t="s">
        <v>189</v>
      </c>
      <c r="AV603" s="14" t="s">
        <v>14</v>
      </c>
      <c r="AW603" s="14" t="s">
        <v>35</v>
      </c>
      <c r="AX603" s="14" t="s">
        <v>74</v>
      </c>
      <c r="AY603" s="220" t="s">
        <v>179</v>
      </c>
    </row>
    <row r="604" spans="1:65" s="15" customFormat="1">
      <c r="B604" s="221"/>
      <c r="C604" s="222"/>
      <c r="D604" s="201" t="s">
        <v>192</v>
      </c>
      <c r="E604" s="223" t="s">
        <v>19</v>
      </c>
      <c r="F604" s="224" t="s">
        <v>201</v>
      </c>
      <c r="G604" s="222"/>
      <c r="H604" s="225">
        <v>15.768000000000001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192</v>
      </c>
      <c r="AU604" s="231" t="s">
        <v>189</v>
      </c>
      <c r="AV604" s="15" t="s">
        <v>188</v>
      </c>
      <c r="AW604" s="15" t="s">
        <v>35</v>
      </c>
      <c r="AX604" s="15" t="s">
        <v>81</v>
      </c>
      <c r="AY604" s="231" t="s">
        <v>179</v>
      </c>
    </row>
    <row r="605" spans="1:65" s="2" customFormat="1" ht="16.5" customHeight="1">
      <c r="A605" s="37"/>
      <c r="B605" s="38"/>
      <c r="C605" s="181" t="s">
        <v>483</v>
      </c>
      <c r="D605" s="181" t="s">
        <v>183</v>
      </c>
      <c r="E605" s="182" t="s">
        <v>1761</v>
      </c>
      <c r="F605" s="183" t="s">
        <v>1762</v>
      </c>
      <c r="G605" s="184" t="s">
        <v>216</v>
      </c>
      <c r="H605" s="185">
        <v>41.805999999999997</v>
      </c>
      <c r="I605" s="186"/>
      <c r="J605" s="187">
        <f>ROUND(I605*H605,2)</f>
        <v>0</v>
      </c>
      <c r="K605" s="183" t="s">
        <v>187</v>
      </c>
      <c r="L605" s="42"/>
      <c r="M605" s="188" t="s">
        <v>19</v>
      </c>
      <c r="N605" s="189" t="s">
        <v>45</v>
      </c>
      <c r="O605" s="67"/>
      <c r="P605" s="190">
        <f>O605*H605</f>
        <v>0</v>
      </c>
      <c r="Q605" s="190">
        <v>0</v>
      </c>
      <c r="R605" s="190">
        <f>Q605*H605</f>
        <v>0</v>
      </c>
      <c r="S605" s="190">
        <v>2.4</v>
      </c>
      <c r="T605" s="191">
        <f>S605*H605</f>
        <v>100.33439999999999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188</v>
      </c>
      <c r="AT605" s="192" t="s">
        <v>183</v>
      </c>
      <c r="AU605" s="192" t="s">
        <v>189</v>
      </c>
      <c r="AY605" s="20" t="s">
        <v>179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81</v>
      </c>
      <c r="BK605" s="193">
        <f>ROUND(I605*H605,2)</f>
        <v>0</v>
      </c>
      <c r="BL605" s="20" t="s">
        <v>188</v>
      </c>
      <c r="BM605" s="192" t="s">
        <v>1763</v>
      </c>
    </row>
    <row r="606" spans="1:65" s="2" customFormat="1">
      <c r="A606" s="37"/>
      <c r="B606" s="38"/>
      <c r="C606" s="39"/>
      <c r="D606" s="194" t="s">
        <v>190</v>
      </c>
      <c r="E606" s="39"/>
      <c r="F606" s="195" t="s">
        <v>1764</v>
      </c>
      <c r="G606" s="39"/>
      <c r="H606" s="39"/>
      <c r="I606" s="196"/>
      <c r="J606" s="39"/>
      <c r="K606" s="39"/>
      <c r="L606" s="42"/>
      <c r="M606" s="197"/>
      <c r="N606" s="198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190</v>
      </c>
      <c r="AU606" s="20" t="s">
        <v>189</v>
      </c>
    </row>
    <row r="607" spans="1:65" s="13" customFormat="1">
      <c r="B607" s="199"/>
      <c r="C607" s="200"/>
      <c r="D607" s="201" t="s">
        <v>192</v>
      </c>
      <c r="E607" s="202" t="s">
        <v>19</v>
      </c>
      <c r="F607" s="203" t="s">
        <v>1765</v>
      </c>
      <c r="G607" s="200"/>
      <c r="H607" s="202" t="s">
        <v>19</v>
      </c>
      <c r="I607" s="204"/>
      <c r="J607" s="200"/>
      <c r="K607" s="200"/>
      <c r="L607" s="205"/>
      <c r="M607" s="206"/>
      <c r="N607" s="207"/>
      <c r="O607" s="207"/>
      <c r="P607" s="207"/>
      <c r="Q607" s="207"/>
      <c r="R607" s="207"/>
      <c r="S607" s="207"/>
      <c r="T607" s="208"/>
      <c r="AT607" s="209" t="s">
        <v>192</v>
      </c>
      <c r="AU607" s="209" t="s">
        <v>189</v>
      </c>
      <c r="AV607" s="13" t="s">
        <v>81</v>
      </c>
      <c r="AW607" s="13" t="s">
        <v>35</v>
      </c>
      <c r="AX607" s="13" t="s">
        <v>74</v>
      </c>
      <c r="AY607" s="209" t="s">
        <v>179</v>
      </c>
    </row>
    <row r="608" spans="1:65" s="14" customFormat="1">
      <c r="B608" s="210"/>
      <c r="C608" s="211"/>
      <c r="D608" s="201" t="s">
        <v>192</v>
      </c>
      <c r="E608" s="212" t="s">
        <v>19</v>
      </c>
      <c r="F608" s="213" t="s">
        <v>1766</v>
      </c>
      <c r="G608" s="211"/>
      <c r="H608" s="214">
        <v>1.5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192</v>
      </c>
      <c r="AU608" s="220" t="s">
        <v>189</v>
      </c>
      <c r="AV608" s="14" t="s">
        <v>14</v>
      </c>
      <c r="AW608" s="14" t="s">
        <v>35</v>
      </c>
      <c r="AX608" s="14" t="s">
        <v>74</v>
      </c>
      <c r="AY608" s="220" t="s">
        <v>179</v>
      </c>
    </row>
    <row r="609" spans="2:51" s="13" customFormat="1">
      <c r="B609" s="199"/>
      <c r="C609" s="200"/>
      <c r="D609" s="201" t="s">
        <v>192</v>
      </c>
      <c r="E609" s="202" t="s">
        <v>19</v>
      </c>
      <c r="F609" s="203" t="s">
        <v>1767</v>
      </c>
      <c r="G609" s="200"/>
      <c r="H609" s="202" t="s">
        <v>19</v>
      </c>
      <c r="I609" s="204"/>
      <c r="J609" s="200"/>
      <c r="K609" s="200"/>
      <c r="L609" s="205"/>
      <c r="M609" s="206"/>
      <c r="N609" s="207"/>
      <c r="O609" s="207"/>
      <c r="P609" s="207"/>
      <c r="Q609" s="207"/>
      <c r="R609" s="207"/>
      <c r="S609" s="207"/>
      <c r="T609" s="208"/>
      <c r="AT609" s="209" t="s">
        <v>192</v>
      </c>
      <c r="AU609" s="209" t="s">
        <v>189</v>
      </c>
      <c r="AV609" s="13" t="s">
        <v>81</v>
      </c>
      <c r="AW609" s="13" t="s">
        <v>35</v>
      </c>
      <c r="AX609" s="13" t="s">
        <v>74</v>
      </c>
      <c r="AY609" s="209" t="s">
        <v>179</v>
      </c>
    </row>
    <row r="610" spans="2:51" s="14" customFormat="1">
      <c r="B610" s="210"/>
      <c r="C610" s="211"/>
      <c r="D610" s="201" t="s">
        <v>192</v>
      </c>
      <c r="E610" s="212" t="s">
        <v>19</v>
      </c>
      <c r="F610" s="213" t="s">
        <v>1768</v>
      </c>
      <c r="G610" s="211"/>
      <c r="H610" s="214">
        <v>1.8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192</v>
      </c>
      <c r="AU610" s="220" t="s">
        <v>189</v>
      </c>
      <c r="AV610" s="14" t="s">
        <v>14</v>
      </c>
      <c r="AW610" s="14" t="s">
        <v>35</v>
      </c>
      <c r="AX610" s="14" t="s">
        <v>74</v>
      </c>
      <c r="AY610" s="220" t="s">
        <v>179</v>
      </c>
    </row>
    <row r="611" spans="2:51" s="13" customFormat="1">
      <c r="B611" s="199"/>
      <c r="C611" s="200"/>
      <c r="D611" s="201" t="s">
        <v>192</v>
      </c>
      <c r="E611" s="202" t="s">
        <v>19</v>
      </c>
      <c r="F611" s="203" t="s">
        <v>1769</v>
      </c>
      <c r="G611" s="200"/>
      <c r="H611" s="202" t="s">
        <v>19</v>
      </c>
      <c r="I611" s="204"/>
      <c r="J611" s="200"/>
      <c r="K611" s="200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192</v>
      </c>
      <c r="AU611" s="209" t="s">
        <v>189</v>
      </c>
      <c r="AV611" s="13" t="s">
        <v>81</v>
      </c>
      <c r="AW611" s="13" t="s">
        <v>35</v>
      </c>
      <c r="AX611" s="13" t="s">
        <v>74</v>
      </c>
      <c r="AY611" s="209" t="s">
        <v>179</v>
      </c>
    </row>
    <row r="612" spans="2:51" s="14" customFormat="1">
      <c r="B612" s="210"/>
      <c r="C612" s="211"/>
      <c r="D612" s="201" t="s">
        <v>192</v>
      </c>
      <c r="E612" s="212" t="s">
        <v>19</v>
      </c>
      <c r="F612" s="213" t="s">
        <v>1770</v>
      </c>
      <c r="G612" s="211"/>
      <c r="H612" s="214">
        <v>1.05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192</v>
      </c>
      <c r="AU612" s="220" t="s">
        <v>189</v>
      </c>
      <c r="AV612" s="14" t="s">
        <v>14</v>
      </c>
      <c r="AW612" s="14" t="s">
        <v>35</v>
      </c>
      <c r="AX612" s="14" t="s">
        <v>74</v>
      </c>
      <c r="AY612" s="220" t="s">
        <v>179</v>
      </c>
    </row>
    <row r="613" spans="2:51" s="13" customFormat="1">
      <c r="B613" s="199"/>
      <c r="C613" s="200"/>
      <c r="D613" s="201" t="s">
        <v>192</v>
      </c>
      <c r="E613" s="202" t="s">
        <v>19</v>
      </c>
      <c r="F613" s="203" t="s">
        <v>1771</v>
      </c>
      <c r="G613" s="200"/>
      <c r="H613" s="202" t="s">
        <v>19</v>
      </c>
      <c r="I613" s="204"/>
      <c r="J613" s="200"/>
      <c r="K613" s="200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192</v>
      </c>
      <c r="AU613" s="209" t="s">
        <v>189</v>
      </c>
      <c r="AV613" s="13" t="s">
        <v>81</v>
      </c>
      <c r="AW613" s="13" t="s">
        <v>35</v>
      </c>
      <c r="AX613" s="13" t="s">
        <v>74</v>
      </c>
      <c r="AY613" s="209" t="s">
        <v>179</v>
      </c>
    </row>
    <row r="614" spans="2:51" s="14" customFormat="1">
      <c r="B614" s="210"/>
      <c r="C614" s="211"/>
      <c r="D614" s="201" t="s">
        <v>192</v>
      </c>
      <c r="E614" s="212" t="s">
        <v>19</v>
      </c>
      <c r="F614" s="213" t="s">
        <v>1772</v>
      </c>
      <c r="G614" s="211"/>
      <c r="H614" s="214">
        <v>2.75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192</v>
      </c>
      <c r="AU614" s="220" t="s">
        <v>189</v>
      </c>
      <c r="AV614" s="14" t="s">
        <v>14</v>
      </c>
      <c r="AW614" s="14" t="s">
        <v>35</v>
      </c>
      <c r="AX614" s="14" t="s">
        <v>74</v>
      </c>
      <c r="AY614" s="220" t="s">
        <v>179</v>
      </c>
    </row>
    <row r="615" spans="2:51" s="13" customFormat="1">
      <c r="B615" s="199"/>
      <c r="C615" s="200"/>
      <c r="D615" s="201" t="s">
        <v>192</v>
      </c>
      <c r="E615" s="202" t="s">
        <v>19</v>
      </c>
      <c r="F615" s="203" t="s">
        <v>1773</v>
      </c>
      <c r="G615" s="200"/>
      <c r="H615" s="202" t="s">
        <v>19</v>
      </c>
      <c r="I615" s="204"/>
      <c r="J615" s="200"/>
      <c r="K615" s="200"/>
      <c r="L615" s="205"/>
      <c r="M615" s="206"/>
      <c r="N615" s="207"/>
      <c r="O615" s="207"/>
      <c r="P615" s="207"/>
      <c r="Q615" s="207"/>
      <c r="R615" s="207"/>
      <c r="S615" s="207"/>
      <c r="T615" s="208"/>
      <c r="AT615" s="209" t="s">
        <v>192</v>
      </c>
      <c r="AU615" s="209" t="s">
        <v>189</v>
      </c>
      <c r="AV615" s="13" t="s">
        <v>81</v>
      </c>
      <c r="AW615" s="13" t="s">
        <v>35</v>
      </c>
      <c r="AX615" s="13" t="s">
        <v>74</v>
      </c>
      <c r="AY615" s="209" t="s">
        <v>179</v>
      </c>
    </row>
    <row r="616" spans="2:51" s="14" customFormat="1">
      <c r="B616" s="210"/>
      <c r="C616" s="211"/>
      <c r="D616" s="201" t="s">
        <v>192</v>
      </c>
      <c r="E616" s="212" t="s">
        <v>19</v>
      </c>
      <c r="F616" s="213" t="s">
        <v>1774</v>
      </c>
      <c r="G616" s="211"/>
      <c r="H616" s="214">
        <v>1.92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192</v>
      </c>
      <c r="AU616" s="220" t="s">
        <v>189</v>
      </c>
      <c r="AV616" s="14" t="s">
        <v>14</v>
      </c>
      <c r="AW616" s="14" t="s">
        <v>35</v>
      </c>
      <c r="AX616" s="14" t="s">
        <v>74</v>
      </c>
      <c r="AY616" s="220" t="s">
        <v>179</v>
      </c>
    </row>
    <row r="617" spans="2:51" s="13" customFormat="1">
      <c r="B617" s="199"/>
      <c r="C617" s="200"/>
      <c r="D617" s="201" t="s">
        <v>192</v>
      </c>
      <c r="E617" s="202" t="s">
        <v>19</v>
      </c>
      <c r="F617" s="203" t="s">
        <v>1775</v>
      </c>
      <c r="G617" s="200"/>
      <c r="H617" s="202" t="s">
        <v>19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192</v>
      </c>
      <c r="AU617" s="209" t="s">
        <v>189</v>
      </c>
      <c r="AV617" s="13" t="s">
        <v>81</v>
      </c>
      <c r="AW617" s="13" t="s">
        <v>35</v>
      </c>
      <c r="AX617" s="13" t="s">
        <v>74</v>
      </c>
      <c r="AY617" s="209" t="s">
        <v>179</v>
      </c>
    </row>
    <row r="618" spans="2:51" s="14" customFormat="1">
      <c r="B618" s="210"/>
      <c r="C618" s="211"/>
      <c r="D618" s="201" t="s">
        <v>192</v>
      </c>
      <c r="E618" s="212" t="s">
        <v>19</v>
      </c>
      <c r="F618" s="213" t="s">
        <v>1776</v>
      </c>
      <c r="G618" s="211"/>
      <c r="H618" s="214">
        <v>3.25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192</v>
      </c>
      <c r="AU618" s="220" t="s">
        <v>189</v>
      </c>
      <c r="AV618" s="14" t="s">
        <v>14</v>
      </c>
      <c r="AW618" s="14" t="s">
        <v>35</v>
      </c>
      <c r="AX618" s="14" t="s">
        <v>74</v>
      </c>
      <c r="AY618" s="220" t="s">
        <v>179</v>
      </c>
    </row>
    <row r="619" spans="2:51" s="13" customFormat="1">
      <c r="B619" s="199"/>
      <c r="C619" s="200"/>
      <c r="D619" s="201" t="s">
        <v>192</v>
      </c>
      <c r="E619" s="202" t="s">
        <v>19</v>
      </c>
      <c r="F619" s="203" t="s">
        <v>1777</v>
      </c>
      <c r="G619" s="200"/>
      <c r="H619" s="202" t="s">
        <v>19</v>
      </c>
      <c r="I619" s="204"/>
      <c r="J619" s="200"/>
      <c r="K619" s="200"/>
      <c r="L619" s="205"/>
      <c r="M619" s="206"/>
      <c r="N619" s="207"/>
      <c r="O619" s="207"/>
      <c r="P619" s="207"/>
      <c r="Q619" s="207"/>
      <c r="R619" s="207"/>
      <c r="S619" s="207"/>
      <c r="T619" s="208"/>
      <c r="AT619" s="209" t="s">
        <v>192</v>
      </c>
      <c r="AU619" s="209" t="s">
        <v>189</v>
      </c>
      <c r="AV619" s="13" t="s">
        <v>81</v>
      </c>
      <c r="AW619" s="13" t="s">
        <v>35</v>
      </c>
      <c r="AX619" s="13" t="s">
        <v>74</v>
      </c>
      <c r="AY619" s="209" t="s">
        <v>179</v>
      </c>
    </row>
    <row r="620" spans="2:51" s="14" customFormat="1">
      <c r="B620" s="210"/>
      <c r="C620" s="211"/>
      <c r="D620" s="201" t="s">
        <v>192</v>
      </c>
      <c r="E620" s="212" t="s">
        <v>19</v>
      </c>
      <c r="F620" s="213" t="s">
        <v>1778</v>
      </c>
      <c r="G620" s="211"/>
      <c r="H620" s="214">
        <v>2.25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192</v>
      </c>
      <c r="AU620" s="220" t="s">
        <v>189</v>
      </c>
      <c r="AV620" s="14" t="s">
        <v>14</v>
      </c>
      <c r="AW620" s="14" t="s">
        <v>35</v>
      </c>
      <c r="AX620" s="14" t="s">
        <v>74</v>
      </c>
      <c r="AY620" s="220" t="s">
        <v>179</v>
      </c>
    </row>
    <row r="621" spans="2:51" s="13" customFormat="1">
      <c r="B621" s="199"/>
      <c r="C621" s="200"/>
      <c r="D621" s="201" t="s">
        <v>192</v>
      </c>
      <c r="E621" s="202" t="s">
        <v>19</v>
      </c>
      <c r="F621" s="203" t="s">
        <v>1779</v>
      </c>
      <c r="G621" s="200"/>
      <c r="H621" s="202" t="s">
        <v>19</v>
      </c>
      <c r="I621" s="204"/>
      <c r="J621" s="200"/>
      <c r="K621" s="200"/>
      <c r="L621" s="205"/>
      <c r="M621" s="206"/>
      <c r="N621" s="207"/>
      <c r="O621" s="207"/>
      <c r="P621" s="207"/>
      <c r="Q621" s="207"/>
      <c r="R621" s="207"/>
      <c r="S621" s="207"/>
      <c r="T621" s="208"/>
      <c r="AT621" s="209" t="s">
        <v>192</v>
      </c>
      <c r="AU621" s="209" t="s">
        <v>189</v>
      </c>
      <c r="AV621" s="13" t="s">
        <v>81</v>
      </c>
      <c r="AW621" s="13" t="s">
        <v>35</v>
      </c>
      <c r="AX621" s="13" t="s">
        <v>74</v>
      </c>
      <c r="AY621" s="209" t="s">
        <v>179</v>
      </c>
    </row>
    <row r="622" spans="2:51" s="14" customFormat="1">
      <c r="B622" s="210"/>
      <c r="C622" s="211"/>
      <c r="D622" s="201" t="s">
        <v>192</v>
      </c>
      <c r="E622" s="212" t="s">
        <v>19</v>
      </c>
      <c r="F622" s="213" t="s">
        <v>1780</v>
      </c>
      <c r="G622" s="211"/>
      <c r="H622" s="214">
        <v>19.8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192</v>
      </c>
      <c r="AU622" s="220" t="s">
        <v>189</v>
      </c>
      <c r="AV622" s="14" t="s">
        <v>14</v>
      </c>
      <c r="AW622" s="14" t="s">
        <v>35</v>
      </c>
      <c r="AX622" s="14" t="s">
        <v>74</v>
      </c>
      <c r="AY622" s="220" t="s">
        <v>179</v>
      </c>
    </row>
    <row r="623" spans="2:51" s="13" customFormat="1">
      <c r="B623" s="199"/>
      <c r="C623" s="200"/>
      <c r="D623" s="201" t="s">
        <v>192</v>
      </c>
      <c r="E623" s="202" t="s">
        <v>19</v>
      </c>
      <c r="F623" s="203" t="s">
        <v>1781</v>
      </c>
      <c r="G623" s="200"/>
      <c r="H623" s="202" t="s">
        <v>19</v>
      </c>
      <c r="I623" s="204"/>
      <c r="J623" s="200"/>
      <c r="K623" s="200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192</v>
      </c>
      <c r="AU623" s="209" t="s">
        <v>189</v>
      </c>
      <c r="AV623" s="13" t="s">
        <v>81</v>
      </c>
      <c r="AW623" s="13" t="s">
        <v>35</v>
      </c>
      <c r="AX623" s="13" t="s">
        <v>74</v>
      </c>
      <c r="AY623" s="209" t="s">
        <v>179</v>
      </c>
    </row>
    <row r="624" spans="2:51" s="14" customFormat="1">
      <c r="B624" s="210"/>
      <c r="C624" s="211"/>
      <c r="D624" s="201" t="s">
        <v>192</v>
      </c>
      <c r="E624" s="212" t="s">
        <v>19</v>
      </c>
      <c r="F624" s="213" t="s">
        <v>1782</v>
      </c>
      <c r="G624" s="211"/>
      <c r="H624" s="214">
        <v>3.3809999999999998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192</v>
      </c>
      <c r="AU624" s="220" t="s">
        <v>189</v>
      </c>
      <c r="AV624" s="14" t="s">
        <v>14</v>
      </c>
      <c r="AW624" s="14" t="s">
        <v>35</v>
      </c>
      <c r="AX624" s="14" t="s">
        <v>74</v>
      </c>
      <c r="AY624" s="220" t="s">
        <v>179</v>
      </c>
    </row>
    <row r="625" spans="1:65" s="13" customFormat="1">
      <c r="B625" s="199"/>
      <c r="C625" s="200"/>
      <c r="D625" s="201" t="s">
        <v>192</v>
      </c>
      <c r="E625" s="202" t="s">
        <v>19</v>
      </c>
      <c r="F625" s="203" t="s">
        <v>1783</v>
      </c>
      <c r="G625" s="200"/>
      <c r="H625" s="202" t="s">
        <v>19</v>
      </c>
      <c r="I625" s="204"/>
      <c r="J625" s="200"/>
      <c r="K625" s="200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192</v>
      </c>
      <c r="AU625" s="209" t="s">
        <v>189</v>
      </c>
      <c r="AV625" s="13" t="s">
        <v>81</v>
      </c>
      <c r="AW625" s="13" t="s">
        <v>35</v>
      </c>
      <c r="AX625" s="13" t="s">
        <v>74</v>
      </c>
      <c r="AY625" s="209" t="s">
        <v>179</v>
      </c>
    </row>
    <row r="626" spans="1:65" s="14" customFormat="1">
      <c r="B626" s="210"/>
      <c r="C626" s="211"/>
      <c r="D626" s="201" t="s">
        <v>192</v>
      </c>
      <c r="E626" s="212" t="s">
        <v>19</v>
      </c>
      <c r="F626" s="213" t="s">
        <v>1784</v>
      </c>
      <c r="G626" s="211"/>
      <c r="H626" s="214">
        <v>2.2050000000000001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192</v>
      </c>
      <c r="AU626" s="220" t="s">
        <v>189</v>
      </c>
      <c r="AV626" s="14" t="s">
        <v>14</v>
      </c>
      <c r="AW626" s="14" t="s">
        <v>35</v>
      </c>
      <c r="AX626" s="14" t="s">
        <v>74</v>
      </c>
      <c r="AY626" s="220" t="s">
        <v>179</v>
      </c>
    </row>
    <row r="627" spans="1:65" s="13" customFormat="1">
      <c r="B627" s="199"/>
      <c r="C627" s="200"/>
      <c r="D627" s="201" t="s">
        <v>192</v>
      </c>
      <c r="E627" s="202" t="s">
        <v>19</v>
      </c>
      <c r="F627" s="203" t="s">
        <v>1785</v>
      </c>
      <c r="G627" s="200"/>
      <c r="H627" s="202" t="s">
        <v>19</v>
      </c>
      <c r="I627" s="204"/>
      <c r="J627" s="200"/>
      <c r="K627" s="200"/>
      <c r="L627" s="205"/>
      <c r="M627" s="206"/>
      <c r="N627" s="207"/>
      <c r="O627" s="207"/>
      <c r="P627" s="207"/>
      <c r="Q627" s="207"/>
      <c r="R627" s="207"/>
      <c r="S627" s="207"/>
      <c r="T627" s="208"/>
      <c r="AT627" s="209" t="s">
        <v>192</v>
      </c>
      <c r="AU627" s="209" t="s">
        <v>189</v>
      </c>
      <c r="AV627" s="13" t="s">
        <v>81</v>
      </c>
      <c r="AW627" s="13" t="s">
        <v>35</v>
      </c>
      <c r="AX627" s="13" t="s">
        <v>74</v>
      </c>
      <c r="AY627" s="209" t="s">
        <v>179</v>
      </c>
    </row>
    <row r="628" spans="1:65" s="14" customFormat="1">
      <c r="B628" s="210"/>
      <c r="C628" s="211"/>
      <c r="D628" s="201" t="s">
        <v>192</v>
      </c>
      <c r="E628" s="212" t="s">
        <v>19</v>
      </c>
      <c r="F628" s="213" t="s">
        <v>1786</v>
      </c>
      <c r="G628" s="211"/>
      <c r="H628" s="214">
        <v>1.9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192</v>
      </c>
      <c r="AU628" s="220" t="s">
        <v>189</v>
      </c>
      <c r="AV628" s="14" t="s">
        <v>14</v>
      </c>
      <c r="AW628" s="14" t="s">
        <v>35</v>
      </c>
      <c r="AX628" s="14" t="s">
        <v>74</v>
      </c>
      <c r="AY628" s="220" t="s">
        <v>179</v>
      </c>
    </row>
    <row r="629" spans="1:65" s="15" customFormat="1">
      <c r="B629" s="221"/>
      <c r="C629" s="222"/>
      <c r="D629" s="201" t="s">
        <v>192</v>
      </c>
      <c r="E629" s="223" t="s">
        <v>19</v>
      </c>
      <c r="F629" s="224" t="s">
        <v>201</v>
      </c>
      <c r="G629" s="222"/>
      <c r="H629" s="225">
        <v>41.805999999999997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192</v>
      </c>
      <c r="AU629" s="231" t="s">
        <v>189</v>
      </c>
      <c r="AV629" s="15" t="s">
        <v>188</v>
      </c>
      <c r="AW629" s="15" t="s">
        <v>35</v>
      </c>
      <c r="AX629" s="15" t="s">
        <v>81</v>
      </c>
      <c r="AY629" s="231" t="s">
        <v>179</v>
      </c>
    </row>
    <row r="630" spans="1:65" s="2" customFormat="1" ht="16.5" customHeight="1">
      <c r="A630" s="37"/>
      <c r="B630" s="38"/>
      <c r="C630" s="181" t="s">
        <v>450</v>
      </c>
      <c r="D630" s="181" t="s">
        <v>183</v>
      </c>
      <c r="E630" s="182" t="s">
        <v>1787</v>
      </c>
      <c r="F630" s="183" t="s">
        <v>1788</v>
      </c>
      <c r="G630" s="184" t="s">
        <v>204</v>
      </c>
      <c r="H630" s="185">
        <v>26.6</v>
      </c>
      <c r="I630" s="186"/>
      <c r="J630" s="187">
        <f>ROUND(I630*H630,2)</f>
        <v>0</v>
      </c>
      <c r="K630" s="183" t="s">
        <v>187</v>
      </c>
      <c r="L630" s="42"/>
      <c r="M630" s="188" t="s">
        <v>19</v>
      </c>
      <c r="N630" s="189" t="s">
        <v>45</v>
      </c>
      <c r="O630" s="67"/>
      <c r="P630" s="190">
        <f>O630*H630</f>
        <v>0</v>
      </c>
      <c r="Q630" s="190">
        <v>0</v>
      </c>
      <c r="R630" s="190">
        <f>Q630*H630</f>
        <v>0</v>
      </c>
      <c r="S630" s="190">
        <v>0.112</v>
      </c>
      <c r="T630" s="191">
        <f>S630*H630</f>
        <v>2.9792000000000001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92" t="s">
        <v>188</v>
      </c>
      <c r="AT630" s="192" t="s">
        <v>183</v>
      </c>
      <c r="AU630" s="192" t="s">
        <v>189</v>
      </c>
      <c r="AY630" s="20" t="s">
        <v>179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20" t="s">
        <v>81</v>
      </c>
      <c r="BK630" s="193">
        <f>ROUND(I630*H630,2)</f>
        <v>0</v>
      </c>
      <c r="BL630" s="20" t="s">
        <v>188</v>
      </c>
      <c r="BM630" s="192" t="s">
        <v>1789</v>
      </c>
    </row>
    <row r="631" spans="1:65" s="2" customFormat="1">
      <c r="A631" s="37"/>
      <c r="B631" s="38"/>
      <c r="C631" s="39"/>
      <c r="D631" s="194" t="s">
        <v>190</v>
      </c>
      <c r="E631" s="39"/>
      <c r="F631" s="195" t="s">
        <v>1790</v>
      </c>
      <c r="G631" s="39"/>
      <c r="H631" s="39"/>
      <c r="I631" s="196"/>
      <c r="J631" s="39"/>
      <c r="K631" s="39"/>
      <c r="L631" s="42"/>
      <c r="M631" s="197"/>
      <c r="N631" s="198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20" t="s">
        <v>190</v>
      </c>
      <c r="AU631" s="20" t="s">
        <v>189</v>
      </c>
    </row>
    <row r="632" spans="1:65" s="13" customFormat="1">
      <c r="B632" s="199"/>
      <c r="C632" s="200"/>
      <c r="D632" s="201" t="s">
        <v>192</v>
      </c>
      <c r="E632" s="202" t="s">
        <v>19</v>
      </c>
      <c r="F632" s="203" t="s">
        <v>1791</v>
      </c>
      <c r="G632" s="200"/>
      <c r="H632" s="202" t="s">
        <v>19</v>
      </c>
      <c r="I632" s="204"/>
      <c r="J632" s="200"/>
      <c r="K632" s="200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192</v>
      </c>
      <c r="AU632" s="209" t="s">
        <v>189</v>
      </c>
      <c r="AV632" s="13" t="s">
        <v>81</v>
      </c>
      <c r="AW632" s="13" t="s">
        <v>35</v>
      </c>
      <c r="AX632" s="13" t="s">
        <v>74</v>
      </c>
      <c r="AY632" s="209" t="s">
        <v>179</v>
      </c>
    </row>
    <row r="633" spans="1:65" s="14" customFormat="1">
      <c r="B633" s="210"/>
      <c r="C633" s="211"/>
      <c r="D633" s="201" t="s">
        <v>192</v>
      </c>
      <c r="E633" s="212" t="s">
        <v>19</v>
      </c>
      <c r="F633" s="213" t="s">
        <v>1792</v>
      </c>
      <c r="G633" s="211"/>
      <c r="H633" s="214">
        <v>4.4000000000000004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192</v>
      </c>
      <c r="AU633" s="220" t="s">
        <v>189</v>
      </c>
      <c r="AV633" s="14" t="s">
        <v>14</v>
      </c>
      <c r="AW633" s="14" t="s">
        <v>35</v>
      </c>
      <c r="AX633" s="14" t="s">
        <v>74</v>
      </c>
      <c r="AY633" s="220" t="s">
        <v>179</v>
      </c>
    </row>
    <row r="634" spans="1:65" s="13" customFormat="1">
      <c r="B634" s="199"/>
      <c r="C634" s="200"/>
      <c r="D634" s="201" t="s">
        <v>192</v>
      </c>
      <c r="E634" s="202" t="s">
        <v>19</v>
      </c>
      <c r="F634" s="203" t="s">
        <v>1793</v>
      </c>
      <c r="G634" s="200"/>
      <c r="H634" s="202" t="s">
        <v>19</v>
      </c>
      <c r="I634" s="204"/>
      <c r="J634" s="200"/>
      <c r="K634" s="200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192</v>
      </c>
      <c r="AU634" s="209" t="s">
        <v>189</v>
      </c>
      <c r="AV634" s="13" t="s">
        <v>81</v>
      </c>
      <c r="AW634" s="13" t="s">
        <v>35</v>
      </c>
      <c r="AX634" s="13" t="s">
        <v>74</v>
      </c>
      <c r="AY634" s="209" t="s">
        <v>179</v>
      </c>
    </row>
    <row r="635" spans="1:65" s="14" customFormat="1">
      <c r="B635" s="210"/>
      <c r="C635" s="211"/>
      <c r="D635" s="201" t="s">
        <v>192</v>
      </c>
      <c r="E635" s="212" t="s">
        <v>19</v>
      </c>
      <c r="F635" s="213" t="s">
        <v>240</v>
      </c>
      <c r="G635" s="211"/>
      <c r="H635" s="214">
        <v>7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192</v>
      </c>
      <c r="AU635" s="220" t="s">
        <v>189</v>
      </c>
      <c r="AV635" s="14" t="s">
        <v>14</v>
      </c>
      <c r="AW635" s="14" t="s">
        <v>35</v>
      </c>
      <c r="AX635" s="14" t="s">
        <v>74</v>
      </c>
      <c r="AY635" s="220" t="s">
        <v>179</v>
      </c>
    </row>
    <row r="636" spans="1:65" s="13" customFormat="1">
      <c r="B636" s="199"/>
      <c r="C636" s="200"/>
      <c r="D636" s="201" t="s">
        <v>192</v>
      </c>
      <c r="E636" s="202" t="s">
        <v>19</v>
      </c>
      <c r="F636" s="203" t="s">
        <v>1794</v>
      </c>
      <c r="G636" s="200"/>
      <c r="H636" s="202" t="s">
        <v>19</v>
      </c>
      <c r="I636" s="204"/>
      <c r="J636" s="200"/>
      <c r="K636" s="200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192</v>
      </c>
      <c r="AU636" s="209" t="s">
        <v>189</v>
      </c>
      <c r="AV636" s="13" t="s">
        <v>81</v>
      </c>
      <c r="AW636" s="13" t="s">
        <v>35</v>
      </c>
      <c r="AX636" s="13" t="s">
        <v>74</v>
      </c>
      <c r="AY636" s="209" t="s">
        <v>179</v>
      </c>
    </row>
    <row r="637" spans="1:65" s="14" customFormat="1">
      <c r="B637" s="210"/>
      <c r="C637" s="211"/>
      <c r="D637" s="201" t="s">
        <v>192</v>
      </c>
      <c r="E637" s="212" t="s">
        <v>19</v>
      </c>
      <c r="F637" s="213" t="s">
        <v>1795</v>
      </c>
      <c r="G637" s="211"/>
      <c r="H637" s="214">
        <v>6.5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192</v>
      </c>
      <c r="AU637" s="220" t="s">
        <v>189</v>
      </c>
      <c r="AV637" s="14" t="s">
        <v>14</v>
      </c>
      <c r="AW637" s="14" t="s">
        <v>35</v>
      </c>
      <c r="AX637" s="14" t="s">
        <v>74</v>
      </c>
      <c r="AY637" s="220" t="s">
        <v>179</v>
      </c>
    </row>
    <row r="638" spans="1:65" s="13" customFormat="1">
      <c r="B638" s="199"/>
      <c r="C638" s="200"/>
      <c r="D638" s="201" t="s">
        <v>192</v>
      </c>
      <c r="E638" s="202" t="s">
        <v>19</v>
      </c>
      <c r="F638" s="203" t="s">
        <v>1796</v>
      </c>
      <c r="G638" s="200"/>
      <c r="H638" s="202" t="s">
        <v>19</v>
      </c>
      <c r="I638" s="204"/>
      <c r="J638" s="200"/>
      <c r="K638" s="200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192</v>
      </c>
      <c r="AU638" s="209" t="s">
        <v>189</v>
      </c>
      <c r="AV638" s="13" t="s">
        <v>81</v>
      </c>
      <c r="AW638" s="13" t="s">
        <v>35</v>
      </c>
      <c r="AX638" s="13" t="s">
        <v>74</v>
      </c>
      <c r="AY638" s="209" t="s">
        <v>179</v>
      </c>
    </row>
    <row r="639" spans="1:65" s="14" customFormat="1">
      <c r="B639" s="210"/>
      <c r="C639" s="211"/>
      <c r="D639" s="201" t="s">
        <v>192</v>
      </c>
      <c r="E639" s="212" t="s">
        <v>19</v>
      </c>
      <c r="F639" s="213" t="s">
        <v>1797</v>
      </c>
      <c r="G639" s="211"/>
      <c r="H639" s="214">
        <v>3.7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192</v>
      </c>
      <c r="AU639" s="220" t="s">
        <v>189</v>
      </c>
      <c r="AV639" s="14" t="s">
        <v>14</v>
      </c>
      <c r="AW639" s="14" t="s">
        <v>35</v>
      </c>
      <c r="AX639" s="14" t="s">
        <v>74</v>
      </c>
      <c r="AY639" s="220" t="s">
        <v>179</v>
      </c>
    </row>
    <row r="640" spans="1:65" s="13" customFormat="1">
      <c r="B640" s="199"/>
      <c r="C640" s="200"/>
      <c r="D640" s="201" t="s">
        <v>192</v>
      </c>
      <c r="E640" s="202" t="s">
        <v>19</v>
      </c>
      <c r="F640" s="203" t="s">
        <v>1798</v>
      </c>
      <c r="G640" s="200"/>
      <c r="H640" s="202" t="s">
        <v>19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192</v>
      </c>
      <c r="AU640" s="209" t="s">
        <v>189</v>
      </c>
      <c r="AV640" s="13" t="s">
        <v>81</v>
      </c>
      <c r="AW640" s="13" t="s">
        <v>35</v>
      </c>
      <c r="AX640" s="13" t="s">
        <v>74</v>
      </c>
      <c r="AY640" s="209" t="s">
        <v>179</v>
      </c>
    </row>
    <row r="641" spans="1:65" s="14" customFormat="1">
      <c r="B641" s="210"/>
      <c r="C641" s="211"/>
      <c r="D641" s="201" t="s">
        <v>192</v>
      </c>
      <c r="E641" s="212" t="s">
        <v>19</v>
      </c>
      <c r="F641" s="213" t="s">
        <v>839</v>
      </c>
      <c r="G641" s="211"/>
      <c r="H641" s="214">
        <v>5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192</v>
      </c>
      <c r="AU641" s="220" t="s">
        <v>189</v>
      </c>
      <c r="AV641" s="14" t="s">
        <v>14</v>
      </c>
      <c r="AW641" s="14" t="s">
        <v>35</v>
      </c>
      <c r="AX641" s="14" t="s">
        <v>74</v>
      </c>
      <c r="AY641" s="220" t="s">
        <v>179</v>
      </c>
    </row>
    <row r="642" spans="1:65" s="15" customFormat="1">
      <c r="B642" s="221"/>
      <c r="C642" s="222"/>
      <c r="D642" s="201" t="s">
        <v>192</v>
      </c>
      <c r="E642" s="223" t="s">
        <v>19</v>
      </c>
      <c r="F642" s="224" t="s">
        <v>201</v>
      </c>
      <c r="G642" s="222"/>
      <c r="H642" s="225">
        <v>26.6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192</v>
      </c>
      <c r="AU642" s="231" t="s">
        <v>189</v>
      </c>
      <c r="AV642" s="15" t="s">
        <v>188</v>
      </c>
      <c r="AW642" s="15" t="s">
        <v>35</v>
      </c>
      <c r="AX642" s="15" t="s">
        <v>81</v>
      </c>
      <c r="AY642" s="231" t="s">
        <v>179</v>
      </c>
    </row>
    <row r="643" spans="1:65" s="2" customFormat="1" ht="24.2" customHeight="1">
      <c r="A643" s="37"/>
      <c r="B643" s="38"/>
      <c r="C643" s="181" t="s">
        <v>712</v>
      </c>
      <c r="D643" s="181" t="s">
        <v>183</v>
      </c>
      <c r="E643" s="182" t="s">
        <v>1799</v>
      </c>
      <c r="F643" s="183" t="s">
        <v>1800</v>
      </c>
      <c r="G643" s="184" t="s">
        <v>204</v>
      </c>
      <c r="H643" s="185">
        <v>19</v>
      </c>
      <c r="I643" s="186"/>
      <c r="J643" s="187">
        <f>ROUND(I643*H643,2)</f>
        <v>0</v>
      </c>
      <c r="K643" s="183" t="s">
        <v>187</v>
      </c>
      <c r="L643" s="42"/>
      <c r="M643" s="188" t="s">
        <v>19</v>
      </c>
      <c r="N643" s="189" t="s">
        <v>45</v>
      </c>
      <c r="O643" s="67"/>
      <c r="P643" s="190">
        <f>O643*H643</f>
        <v>0</v>
      </c>
      <c r="Q643" s="190">
        <v>0</v>
      </c>
      <c r="R643" s="190">
        <f>Q643*H643</f>
        <v>0</v>
      </c>
      <c r="S643" s="190">
        <v>7.0000000000000007E-2</v>
      </c>
      <c r="T643" s="191">
        <f>S643*H643</f>
        <v>1.33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92" t="s">
        <v>188</v>
      </c>
      <c r="AT643" s="192" t="s">
        <v>183</v>
      </c>
      <c r="AU643" s="192" t="s">
        <v>189</v>
      </c>
      <c r="AY643" s="20" t="s">
        <v>179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20" t="s">
        <v>81</v>
      </c>
      <c r="BK643" s="193">
        <f>ROUND(I643*H643,2)</f>
        <v>0</v>
      </c>
      <c r="BL643" s="20" t="s">
        <v>188</v>
      </c>
      <c r="BM643" s="192" t="s">
        <v>1801</v>
      </c>
    </row>
    <row r="644" spans="1:65" s="2" customFormat="1">
      <c r="A644" s="37"/>
      <c r="B644" s="38"/>
      <c r="C644" s="39"/>
      <c r="D644" s="194" t="s">
        <v>190</v>
      </c>
      <c r="E644" s="39"/>
      <c r="F644" s="195" t="s">
        <v>1802</v>
      </c>
      <c r="G644" s="39"/>
      <c r="H644" s="39"/>
      <c r="I644" s="196"/>
      <c r="J644" s="39"/>
      <c r="K644" s="39"/>
      <c r="L644" s="42"/>
      <c r="M644" s="197"/>
      <c r="N644" s="198"/>
      <c r="O644" s="67"/>
      <c r="P644" s="67"/>
      <c r="Q644" s="67"/>
      <c r="R644" s="67"/>
      <c r="S644" s="67"/>
      <c r="T644" s="68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20" t="s">
        <v>190</v>
      </c>
      <c r="AU644" s="20" t="s">
        <v>189</v>
      </c>
    </row>
    <row r="645" spans="1:65" s="13" customFormat="1">
      <c r="B645" s="199"/>
      <c r="C645" s="200"/>
      <c r="D645" s="201" t="s">
        <v>192</v>
      </c>
      <c r="E645" s="202" t="s">
        <v>19</v>
      </c>
      <c r="F645" s="203" t="s">
        <v>1803</v>
      </c>
      <c r="G645" s="200"/>
      <c r="H645" s="202" t="s">
        <v>19</v>
      </c>
      <c r="I645" s="204"/>
      <c r="J645" s="200"/>
      <c r="K645" s="200"/>
      <c r="L645" s="205"/>
      <c r="M645" s="206"/>
      <c r="N645" s="207"/>
      <c r="O645" s="207"/>
      <c r="P645" s="207"/>
      <c r="Q645" s="207"/>
      <c r="R645" s="207"/>
      <c r="S645" s="207"/>
      <c r="T645" s="208"/>
      <c r="AT645" s="209" t="s">
        <v>192</v>
      </c>
      <c r="AU645" s="209" t="s">
        <v>189</v>
      </c>
      <c r="AV645" s="13" t="s">
        <v>81</v>
      </c>
      <c r="AW645" s="13" t="s">
        <v>35</v>
      </c>
      <c r="AX645" s="13" t="s">
        <v>74</v>
      </c>
      <c r="AY645" s="209" t="s">
        <v>179</v>
      </c>
    </row>
    <row r="646" spans="1:65" s="14" customFormat="1">
      <c r="B646" s="210"/>
      <c r="C646" s="211"/>
      <c r="D646" s="201" t="s">
        <v>192</v>
      </c>
      <c r="E646" s="212" t="s">
        <v>19</v>
      </c>
      <c r="F646" s="213" t="s">
        <v>1804</v>
      </c>
      <c r="G646" s="211"/>
      <c r="H646" s="214">
        <v>19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192</v>
      </c>
      <c r="AU646" s="220" t="s">
        <v>189</v>
      </c>
      <c r="AV646" s="14" t="s">
        <v>14</v>
      </c>
      <c r="AW646" s="14" t="s">
        <v>35</v>
      </c>
      <c r="AX646" s="14" t="s">
        <v>74</v>
      </c>
      <c r="AY646" s="220" t="s">
        <v>179</v>
      </c>
    </row>
    <row r="647" spans="1:65" s="15" customFormat="1">
      <c r="B647" s="221"/>
      <c r="C647" s="222"/>
      <c r="D647" s="201" t="s">
        <v>192</v>
      </c>
      <c r="E647" s="223" t="s">
        <v>19</v>
      </c>
      <c r="F647" s="224" t="s">
        <v>201</v>
      </c>
      <c r="G647" s="222"/>
      <c r="H647" s="225">
        <v>19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AT647" s="231" t="s">
        <v>192</v>
      </c>
      <c r="AU647" s="231" t="s">
        <v>189</v>
      </c>
      <c r="AV647" s="15" t="s">
        <v>188</v>
      </c>
      <c r="AW647" s="15" t="s">
        <v>35</v>
      </c>
      <c r="AX647" s="15" t="s">
        <v>81</v>
      </c>
      <c r="AY647" s="231" t="s">
        <v>179</v>
      </c>
    </row>
    <row r="648" spans="1:65" s="2" customFormat="1" ht="16.5" customHeight="1">
      <c r="A648" s="37"/>
      <c r="B648" s="38"/>
      <c r="C648" s="181" t="s">
        <v>1805</v>
      </c>
      <c r="D648" s="181" t="s">
        <v>183</v>
      </c>
      <c r="E648" s="182" t="s">
        <v>684</v>
      </c>
      <c r="F648" s="183" t="s">
        <v>685</v>
      </c>
      <c r="G648" s="184" t="s">
        <v>204</v>
      </c>
      <c r="H648" s="185">
        <v>91.6</v>
      </c>
      <c r="I648" s="186"/>
      <c r="J648" s="187">
        <f>ROUND(I648*H648,2)</f>
        <v>0</v>
      </c>
      <c r="K648" s="183" t="s">
        <v>187</v>
      </c>
      <c r="L648" s="42"/>
      <c r="M648" s="188" t="s">
        <v>19</v>
      </c>
      <c r="N648" s="189" t="s">
        <v>45</v>
      </c>
      <c r="O648" s="67"/>
      <c r="P648" s="190">
        <f>O648*H648</f>
        <v>0</v>
      </c>
      <c r="Q648" s="190">
        <v>0</v>
      </c>
      <c r="R648" s="190">
        <f>Q648*H648</f>
        <v>0</v>
      </c>
      <c r="S648" s="190">
        <v>2.48E-3</v>
      </c>
      <c r="T648" s="191">
        <f>S648*H648</f>
        <v>0.22716799999999998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92" t="s">
        <v>188</v>
      </c>
      <c r="AT648" s="192" t="s">
        <v>183</v>
      </c>
      <c r="AU648" s="192" t="s">
        <v>189</v>
      </c>
      <c r="AY648" s="20" t="s">
        <v>179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0" t="s">
        <v>81</v>
      </c>
      <c r="BK648" s="193">
        <f>ROUND(I648*H648,2)</f>
        <v>0</v>
      </c>
      <c r="BL648" s="20" t="s">
        <v>188</v>
      </c>
      <c r="BM648" s="192" t="s">
        <v>1806</v>
      </c>
    </row>
    <row r="649" spans="1:65" s="2" customFormat="1">
      <c r="A649" s="37"/>
      <c r="B649" s="38"/>
      <c r="C649" s="39"/>
      <c r="D649" s="194" t="s">
        <v>190</v>
      </c>
      <c r="E649" s="39"/>
      <c r="F649" s="195" t="s">
        <v>686</v>
      </c>
      <c r="G649" s="39"/>
      <c r="H649" s="39"/>
      <c r="I649" s="196"/>
      <c r="J649" s="39"/>
      <c r="K649" s="39"/>
      <c r="L649" s="42"/>
      <c r="M649" s="197"/>
      <c r="N649" s="198"/>
      <c r="O649" s="67"/>
      <c r="P649" s="67"/>
      <c r="Q649" s="67"/>
      <c r="R649" s="67"/>
      <c r="S649" s="67"/>
      <c r="T649" s="68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20" t="s">
        <v>190</v>
      </c>
      <c r="AU649" s="20" t="s">
        <v>189</v>
      </c>
    </row>
    <row r="650" spans="1:65" s="13" customFormat="1">
      <c r="B650" s="199"/>
      <c r="C650" s="200"/>
      <c r="D650" s="201" t="s">
        <v>192</v>
      </c>
      <c r="E650" s="202" t="s">
        <v>19</v>
      </c>
      <c r="F650" s="203" t="s">
        <v>1807</v>
      </c>
      <c r="G650" s="200"/>
      <c r="H650" s="202" t="s">
        <v>19</v>
      </c>
      <c r="I650" s="204"/>
      <c r="J650" s="200"/>
      <c r="K650" s="200"/>
      <c r="L650" s="205"/>
      <c r="M650" s="206"/>
      <c r="N650" s="207"/>
      <c r="O650" s="207"/>
      <c r="P650" s="207"/>
      <c r="Q650" s="207"/>
      <c r="R650" s="207"/>
      <c r="S650" s="207"/>
      <c r="T650" s="208"/>
      <c r="AT650" s="209" t="s">
        <v>192</v>
      </c>
      <c r="AU650" s="209" t="s">
        <v>189</v>
      </c>
      <c r="AV650" s="13" t="s">
        <v>81</v>
      </c>
      <c r="AW650" s="13" t="s">
        <v>35</v>
      </c>
      <c r="AX650" s="13" t="s">
        <v>74</v>
      </c>
      <c r="AY650" s="209" t="s">
        <v>179</v>
      </c>
    </row>
    <row r="651" spans="1:65" s="14" customFormat="1">
      <c r="B651" s="210"/>
      <c r="C651" s="211"/>
      <c r="D651" s="201" t="s">
        <v>192</v>
      </c>
      <c r="E651" s="212" t="s">
        <v>19</v>
      </c>
      <c r="F651" s="213" t="s">
        <v>1808</v>
      </c>
      <c r="G651" s="211"/>
      <c r="H651" s="214">
        <v>3.1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192</v>
      </c>
      <c r="AU651" s="220" t="s">
        <v>189</v>
      </c>
      <c r="AV651" s="14" t="s">
        <v>14</v>
      </c>
      <c r="AW651" s="14" t="s">
        <v>35</v>
      </c>
      <c r="AX651" s="14" t="s">
        <v>74</v>
      </c>
      <c r="AY651" s="220" t="s">
        <v>179</v>
      </c>
    </row>
    <row r="652" spans="1:65" s="13" customFormat="1">
      <c r="B652" s="199"/>
      <c r="C652" s="200"/>
      <c r="D652" s="201" t="s">
        <v>192</v>
      </c>
      <c r="E652" s="202" t="s">
        <v>19</v>
      </c>
      <c r="F652" s="203" t="s">
        <v>1809</v>
      </c>
      <c r="G652" s="200"/>
      <c r="H652" s="202" t="s">
        <v>19</v>
      </c>
      <c r="I652" s="204"/>
      <c r="J652" s="200"/>
      <c r="K652" s="200"/>
      <c r="L652" s="205"/>
      <c r="M652" s="206"/>
      <c r="N652" s="207"/>
      <c r="O652" s="207"/>
      <c r="P652" s="207"/>
      <c r="Q652" s="207"/>
      <c r="R652" s="207"/>
      <c r="S652" s="207"/>
      <c r="T652" s="208"/>
      <c r="AT652" s="209" t="s">
        <v>192</v>
      </c>
      <c r="AU652" s="209" t="s">
        <v>189</v>
      </c>
      <c r="AV652" s="13" t="s">
        <v>81</v>
      </c>
      <c r="AW652" s="13" t="s">
        <v>35</v>
      </c>
      <c r="AX652" s="13" t="s">
        <v>74</v>
      </c>
      <c r="AY652" s="209" t="s">
        <v>179</v>
      </c>
    </row>
    <row r="653" spans="1:65" s="14" customFormat="1">
      <c r="B653" s="210"/>
      <c r="C653" s="211"/>
      <c r="D653" s="201" t="s">
        <v>192</v>
      </c>
      <c r="E653" s="212" t="s">
        <v>19</v>
      </c>
      <c r="F653" s="213" t="s">
        <v>211</v>
      </c>
      <c r="G653" s="211"/>
      <c r="H653" s="214">
        <v>6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192</v>
      </c>
      <c r="AU653" s="220" t="s">
        <v>189</v>
      </c>
      <c r="AV653" s="14" t="s">
        <v>14</v>
      </c>
      <c r="AW653" s="14" t="s">
        <v>35</v>
      </c>
      <c r="AX653" s="14" t="s">
        <v>74</v>
      </c>
      <c r="AY653" s="220" t="s">
        <v>179</v>
      </c>
    </row>
    <row r="654" spans="1:65" s="13" customFormat="1">
      <c r="B654" s="199"/>
      <c r="C654" s="200"/>
      <c r="D654" s="201" t="s">
        <v>192</v>
      </c>
      <c r="E654" s="202" t="s">
        <v>19</v>
      </c>
      <c r="F654" s="203" t="s">
        <v>1810</v>
      </c>
      <c r="G654" s="200"/>
      <c r="H654" s="202" t="s">
        <v>19</v>
      </c>
      <c r="I654" s="204"/>
      <c r="J654" s="200"/>
      <c r="K654" s="200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192</v>
      </c>
      <c r="AU654" s="209" t="s">
        <v>189</v>
      </c>
      <c r="AV654" s="13" t="s">
        <v>81</v>
      </c>
      <c r="AW654" s="13" t="s">
        <v>35</v>
      </c>
      <c r="AX654" s="13" t="s">
        <v>74</v>
      </c>
      <c r="AY654" s="209" t="s">
        <v>179</v>
      </c>
    </row>
    <row r="655" spans="1:65" s="14" customFormat="1">
      <c r="B655" s="210"/>
      <c r="C655" s="211"/>
      <c r="D655" s="201" t="s">
        <v>192</v>
      </c>
      <c r="E655" s="212" t="s">
        <v>19</v>
      </c>
      <c r="F655" s="213" t="s">
        <v>1811</v>
      </c>
      <c r="G655" s="211"/>
      <c r="H655" s="214">
        <v>4.5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192</v>
      </c>
      <c r="AU655" s="220" t="s">
        <v>189</v>
      </c>
      <c r="AV655" s="14" t="s">
        <v>14</v>
      </c>
      <c r="AW655" s="14" t="s">
        <v>35</v>
      </c>
      <c r="AX655" s="14" t="s">
        <v>74</v>
      </c>
      <c r="AY655" s="220" t="s">
        <v>179</v>
      </c>
    </row>
    <row r="656" spans="1:65" s="13" customFormat="1">
      <c r="B656" s="199"/>
      <c r="C656" s="200"/>
      <c r="D656" s="201" t="s">
        <v>192</v>
      </c>
      <c r="E656" s="202" t="s">
        <v>19</v>
      </c>
      <c r="F656" s="203" t="s">
        <v>1812</v>
      </c>
      <c r="G656" s="200"/>
      <c r="H656" s="202" t="s">
        <v>19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192</v>
      </c>
      <c r="AU656" s="209" t="s">
        <v>189</v>
      </c>
      <c r="AV656" s="13" t="s">
        <v>81</v>
      </c>
      <c r="AW656" s="13" t="s">
        <v>35</v>
      </c>
      <c r="AX656" s="13" t="s">
        <v>74</v>
      </c>
      <c r="AY656" s="209" t="s">
        <v>179</v>
      </c>
    </row>
    <row r="657" spans="1:65" s="14" customFormat="1">
      <c r="B657" s="210"/>
      <c r="C657" s="211"/>
      <c r="D657" s="201" t="s">
        <v>192</v>
      </c>
      <c r="E657" s="212" t="s">
        <v>19</v>
      </c>
      <c r="F657" s="213" t="s">
        <v>7</v>
      </c>
      <c r="G657" s="211"/>
      <c r="H657" s="214">
        <v>21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192</v>
      </c>
      <c r="AU657" s="220" t="s">
        <v>189</v>
      </c>
      <c r="AV657" s="14" t="s">
        <v>14</v>
      </c>
      <c r="AW657" s="14" t="s">
        <v>35</v>
      </c>
      <c r="AX657" s="14" t="s">
        <v>74</v>
      </c>
      <c r="AY657" s="220" t="s">
        <v>179</v>
      </c>
    </row>
    <row r="658" spans="1:65" s="13" customFormat="1">
      <c r="B658" s="199"/>
      <c r="C658" s="200"/>
      <c r="D658" s="201" t="s">
        <v>192</v>
      </c>
      <c r="E658" s="202" t="s">
        <v>19</v>
      </c>
      <c r="F658" s="203" t="s">
        <v>1813</v>
      </c>
      <c r="G658" s="200"/>
      <c r="H658" s="202" t="s">
        <v>19</v>
      </c>
      <c r="I658" s="204"/>
      <c r="J658" s="200"/>
      <c r="K658" s="200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192</v>
      </c>
      <c r="AU658" s="209" t="s">
        <v>189</v>
      </c>
      <c r="AV658" s="13" t="s">
        <v>81</v>
      </c>
      <c r="AW658" s="13" t="s">
        <v>35</v>
      </c>
      <c r="AX658" s="13" t="s">
        <v>74</v>
      </c>
      <c r="AY658" s="209" t="s">
        <v>179</v>
      </c>
    </row>
    <row r="659" spans="1:65" s="14" customFormat="1">
      <c r="B659" s="210"/>
      <c r="C659" s="211"/>
      <c r="D659" s="201" t="s">
        <v>192</v>
      </c>
      <c r="E659" s="212" t="s">
        <v>19</v>
      </c>
      <c r="F659" s="213" t="s">
        <v>181</v>
      </c>
      <c r="G659" s="211"/>
      <c r="H659" s="214">
        <v>11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192</v>
      </c>
      <c r="AU659" s="220" t="s">
        <v>189</v>
      </c>
      <c r="AV659" s="14" t="s">
        <v>14</v>
      </c>
      <c r="AW659" s="14" t="s">
        <v>35</v>
      </c>
      <c r="AX659" s="14" t="s">
        <v>74</v>
      </c>
      <c r="AY659" s="220" t="s">
        <v>179</v>
      </c>
    </row>
    <row r="660" spans="1:65" s="13" customFormat="1">
      <c r="B660" s="199"/>
      <c r="C660" s="200"/>
      <c r="D660" s="201" t="s">
        <v>192</v>
      </c>
      <c r="E660" s="202" t="s">
        <v>19</v>
      </c>
      <c r="F660" s="203" t="s">
        <v>1814</v>
      </c>
      <c r="G660" s="200"/>
      <c r="H660" s="202" t="s">
        <v>19</v>
      </c>
      <c r="I660" s="204"/>
      <c r="J660" s="200"/>
      <c r="K660" s="200"/>
      <c r="L660" s="205"/>
      <c r="M660" s="206"/>
      <c r="N660" s="207"/>
      <c r="O660" s="207"/>
      <c r="P660" s="207"/>
      <c r="Q660" s="207"/>
      <c r="R660" s="207"/>
      <c r="S660" s="207"/>
      <c r="T660" s="208"/>
      <c r="AT660" s="209" t="s">
        <v>192</v>
      </c>
      <c r="AU660" s="209" t="s">
        <v>189</v>
      </c>
      <c r="AV660" s="13" t="s">
        <v>81</v>
      </c>
      <c r="AW660" s="13" t="s">
        <v>35</v>
      </c>
      <c r="AX660" s="13" t="s">
        <v>74</v>
      </c>
      <c r="AY660" s="209" t="s">
        <v>179</v>
      </c>
    </row>
    <row r="661" spans="1:65" s="14" customFormat="1">
      <c r="B661" s="210"/>
      <c r="C661" s="211"/>
      <c r="D661" s="201" t="s">
        <v>192</v>
      </c>
      <c r="E661" s="212" t="s">
        <v>19</v>
      </c>
      <c r="F661" s="213" t="s">
        <v>14</v>
      </c>
      <c r="G661" s="211"/>
      <c r="H661" s="214">
        <v>2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192</v>
      </c>
      <c r="AU661" s="220" t="s">
        <v>189</v>
      </c>
      <c r="AV661" s="14" t="s">
        <v>14</v>
      </c>
      <c r="AW661" s="14" t="s">
        <v>35</v>
      </c>
      <c r="AX661" s="14" t="s">
        <v>74</v>
      </c>
      <c r="AY661" s="220" t="s">
        <v>179</v>
      </c>
    </row>
    <row r="662" spans="1:65" s="13" customFormat="1">
      <c r="B662" s="199"/>
      <c r="C662" s="200"/>
      <c r="D662" s="201" t="s">
        <v>192</v>
      </c>
      <c r="E662" s="202" t="s">
        <v>19</v>
      </c>
      <c r="F662" s="203" t="s">
        <v>1815</v>
      </c>
      <c r="G662" s="200"/>
      <c r="H662" s="202" t="s">
        <v>19</v>
      </c>
      <c r="I662" s="204"/>
      <c r="J662" s="200"/>
      <c r="K662" s="200"/>
      <c r="L662" s="205"/>
      <c r="M662" s="206"/>
      <c r="N662" s="207"/>
      <c r="O662" s="207"/>
      <c r="P662" s="207"/>
      <c r="Q662" s="207"/>
      <c r="R662" s="207"/>
      <c r="S662" s="207"/>
      <c r="T662" s="208"/>
      <c r="AT662" s="209" t="s">
        <v>192</v>
      </c>
      <c r="AU662" s="209" t="s">
        <v>189</v>
      </c>
      <c r="AV662" s="13" t="s">
        <v>81</v>
      </c>
      <c r="AW662" s="13" t="s">
        <v>35</v>
      </c>
      <c r="AX662" s="13" t="s">
        <v>74</v>
      </c>
      <c r="AY662" s="209" t="s">
        <v>179</v>
      </c>
    </row>
    <row r="663" spans="1:65" s="14" customFormat="1">
      <c r="B663" s="210"/>
      <c r="C663" s="211"/>
      <c r="D663" s="201" t="s">
        <v>192</v>
      </c>
      <c r="E663" s="212" t="s">
        <v>19</v>
      </c>
      <c r="F663" s="213" t="s">
        <v>181</v>
      </c>
      <c r="G663" s="211"/>
      <c r="H663" s="214">
        <v>11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192</v>
      </c>
      <c r="AU663" s="220" t="s">
        <v>189</v>
      </c>
      <c r="AV663" s="14" t="s">
        <v>14</v>
      </c>
      <c r="AW663" s="14" t="s">
        <v>35</v>
      </c>
      <c r="AX663" s="14" t="s">
        <v>74</v>
      </c>
      <c r="AY663" s="220" t="s">
        <v>179</v>
      </c>
    </row>
    <row r="664" spans="1:65" s="13" customFormat="1">
      <c r="B664" s="199"/>
      <c r="C664" s="200"/>
      <c r="D664" s="201" t="s">
        <v>192</v>
      </c>
      <c r="E664" s="202" t="s">
        <v>19</v>
      </c>
      <c r="F664" s="203" t="s">
        <v>1816</v>
      </c>
      <c r="G664" s="200"/>
      <c r="H664" s="202" t="s">
        <v>19</v>
      </c>
      <c r="I664" s="204"/>
      <c r="J664" s="200"/>
      <c r="K664" s="200"/>
      <c r="L664" s="205"/>
      <c r="M664" s="206"/>
      <c r="N664" s="207"/>
      <c r="O664" s="207"/>
      <c r="P664" s="207"/>
      <c r="Q664" s="207"/>
      <c r="R664" s="207"/>
      <c r="S664" s="207"/>
      <c r="T664" s="208"/>
      <c r="AT664" s="209" t="s">
        <v>192</v>
      </c>
      <c r="AU664" s="209" t="s">
        <v>189</v>
      </c>
      <c r="AV664" s="13" t="s">
        <v>81</v>
      </c>
      <c r="AW664" s="13" t="s">
        <v>35</v>
      </c>
      <c r="AX664" s="13" t="s">
        <v>74</v>
      </c>
      <c r="AY664" s="209" t="s">
        <v>179</v>
      </c>
    </row>
    <row r="665" spans="1:65" s="14" customFormat="1">
      <c r="B665" s="210"/>
      <c r="C665" s="211"/>
      <c r="D665" s="201" t="s">
        <v>192</v>
      </c>
      <c r="E665" s="212" t="s">
        <v>19</v>
      </c>
      <c r="F665" s="213" t="s">
        <v>254</v>
      </c>
      <c r="G665" s="211"/>
      <c r="H665" s="214">
        <v>17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192</v>
      </c>
      <c r="AU665" s="220" t="s">
        <v>189</v>
      </c>
      <c r="AV665" s="14" t="s">
        <v>14</v>
      </c>
      <c r="AW665" s="14" t="s">
        <v>35</v>
      </c>
      <c r="AX665" s="14" t="s">
        <v>74</v>
      </c>
      <c r="AY665" s="220" t="s">
        <v>179</v>
      </c>
    </row>
    <row r="666" spans="1:65" s="13" customFormat="1">
      <c r="B666" s="199"/>
      <c r="C666" s="200"/>
      <c r="D666" s="201" t="s">
        <v>192</v>
      </c>
      <c r="E666" s="202" t="s">
        <v>19</v>
      </c>
      <c r="F666" s="203" t="s">
        <v>1817</v>
      </c>
      <c r="G666" s="200"/>
      <c r="H666" s="202" t="s">
        <v>19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192</v>
      </c>
      <c r="AU666" s="209" t="s">
        <v>189</v>
      </c>
      <c r="AV666" s="13" t="s">
        <v>81</v>
      </c>
      <c r="AW666" s="13" t="s">
        <v>35</v>
      </c>
      <c r="AX666" s="13" t="s">
        <v>74</v>
      </c>
      <c r="AY666" s="209" t="s">
        <v>179</v>
      </c>
    </row>
    <row r="667" spans="1:65" s="14" customFormat="1">
      <c r="B667" s="210"/>
      <c r="C667" s="211"/>
      <c r="D667" s="201" t="s">
        <v>192</v>
      </c>
      <c r="E667" s="212" t="s">
        <v>19</v>
      </c>
      <c r="F667" s="213" t="s">
        <v>222</v>
      </c>
      <c r="G667" s="211"/>
      <c r="H667" s="214">
        <v>5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192</v>
      </c>
      <c r="AU667" s="220" t="s">
        <v>189</v>
      </c>
      <c r="AV667" s="14" t="s">
        <v>14</v>
      </c>
      <c r="AW667" s="14" t="s">
        <v>35</v>
      </c>
      <c r="AX667" s="14" t="s">
        <v>74</v>
      </c>
      <c r="AY667" s="220" t="s">
        <v>179</v>
      </c>
    </row>
    <row r="668" spans="1:65" s="13" customFormat="1">
      <c r="B668" s="199"/>
      <c r="C668" s="200"/>
      <c r="D668" s="201" t="s">
        <v>192</v>
      </c>
      <c r="E668" s="202" t="s">
        <v>19</v>
      </c>
      <c r="F668" s="203" t="s">
        <v>1818</v>
      </c>
      <c r="G668" s="200"/>
      <c r="H668" s="202" t="s">
        <v>19</v>
      </c>
      <c r="I668" s="204"/>
      <c r="J668" s="200"/>
      <c r="K668" s="200"/>
      <c r="L668" s="205"/>
      <c r="M668" s="206"/>
      <c r="N668" s="207"/>
      <c r="O668" s="207"/>
      <c r="P668" s="207"/>
      <c r="Q668" s="207"/>
      <c r="R668" s="207"/>
      <c r="S668" s="207"/>
      <c r="T668" s="208"/>
      <c r="AT668" s="209" t="s">
        <v>192</v>
      </c>
      <c r="AU668" s="209" t="s">
        <v>189</v>
      </c>
      <c r="AV668" s="13" t="s">
        <v>81</v>
      </c>
      <c r="AW668" s="13" t="s">
        <v>35</v>
      </c>
      <c r="AX668" s="13" t="s">
        <v>74</v>
      </c>
      <c r="AY668" s="209" t="s">
        <v>179</v>
      </c>
    </row>
    <row r="669" spans="1:65" s="14" customFormat="1">
      <c r="B669" s="210"/>
      <c r="C669" s="211"/>
      <c r="D669" s="201" t="s">
        <v>192</v>
      </c>
      <c r="E669" s="212" t="s">
        <v>19</v>
      </c>
      <c r="F669" s="213" t="s">
        <v>181</v>
      </c>
      <c r="G669" s="211"/>
      <c r="H669" s="214">
        <v>11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192</v>
      </c>
      <c r="AU669" s="220" t="s">
        <v>189</v>
      </c>
      <c r="AV669" s="14" t="s">
        <v>14</v>
      </c>
      <c r="AW669" s="14" t="s">
        <v>35</v>
      </c>
      <c r="AX669" s="14" t="s">
        <v>74</v>
      </c>
      <c r="AY669" s="220" t="s">
        <v>179</v>
      </c>
    </row>
    <row r="670" spans="1:65" s="15" customFormat="1">
      <c r="B670" s="221"/>
      <c r="C670" s="222"/>
      <c r="D670" s="201" t="s">
        <v>192</v>
      </c>
      <c r="E670" s="223" t="s">
        <v>19</v>
      </c>
      <c r="F670" s="224" t="s">
        <v>201</v>
      </c>
      <c r="G670" s="222"/>
      <c r="H670" s="225">
        <v>91.6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192</v>
      </c>
      <c r="AU670" s="231" t="s">
        <v>189</v>
      </c>
      <c r="AV670" s="15" t="s">
        <v>188</v>
      </c>
      <c r="AW670" s="15" t="s">
        <v>35</v>
      </c>
      <c r="AX670" s="15" t="s">
        <v>81</v>
      </c>
      <c r="AY670" s="231" t="s">
        <v>179</v>
      </c>
    </row>
    <row r="671" spans="1:65" s="12" customFormat="1" ht="20.85" customHeight="1">
      <c r="B671" s="165"/>
      <c r="C671" s="166"/>
      <c r="D671" s="167" t="s">
        <v>73</v>
      </c>
      <c r="E671" s="179" t="s">
        <v>483</v>
      </c>
      <c r="F671" s="179" t="s">
        <v>1819</v>
      </c>
      <c r="G671" s="166"/>
      <c r="H671" s="166"/>
      <c r="I671" s="169"/>
      <c r="J671" s="180">
        <f>BK671</f>
        <v>0</v>
      </c>
      <c r="K671" s="166"/>
      <c r="L671" s="171"/>
      <c r="M671" s="172"/>
      <c r="N671" s="173"/>
      <c r="O671" s="173"/>
      <c r="P671" s="174">
        <f>SUM(P672:P679)</f>
        <v>0</v>
      </c>
      <c r="Q671" s="173"/>
      <c r="R671" s="174">
        <f>SUM(R672:R679)</f>
        <v>0</v>
      </c>
      <c r="S671" s="173"/>
      <c r="T671" s="175">
        <f>SUM(T672:T679)</f>
        <v>3.67692</v>
      </c>
      <c r="AR671" s="176" t="s">
        <v>81</v>
      </c>
      <c r="AT671" s="177" t="s">
        <v>73</v>
      </c>
      <c r="AU671" s="177" t="s">
        <v>14</v>
      </c>
      <c r="AY671" s="176" t="s">
        <v>179</v>
      </c>
      <c r="BK671" s="178">
        <f>SUM(BK672:BK679)</f>
        <v>0</v>
      </c>
    </row>
    <row r="672" spans="1:65" s="2" customFormat="1" ht="16.5" customHeight="1">
      <c r="A672" s="37"/>
      <c r="B672" s="38"/>
      <c r="C672" s="181" t="s">
        <v>722</v>
      </c>
      <c r="D672" s="181" t="s">
        <v>183</v>
      </c>
      <c r="E672" s="182" t="s">
        <v>1820</v>
      </c>
      <c r="F672" s="183" t="s">
        <v>1821</v>
      </c>
      <c r="G672" s="184" t="s">
        <v>216</v>
      </c>
      <c r="H672" s="185">
        <v>94.28</v>
      </c>
      <c r="I672" s="186"/>
      <c r="J672" s="187">
        <f>ROUND(I672*H672,2)</f>
        <v>0</v>
      </c>
      <c r="K672" s="183" t="s">
        <v>187</v>
      </c>
      <c r="L672" s="42"/>
      <c r="M672" s="188" t="s">
        <v>19</v>
      </c>
      <c r="N672" s="189" t="s">
        <v>45</v>
      </c>
      <c r="O672" s="67"/>
      <c r="P672" s="190">
        <f>O672*H672</f>
        <v>0</v>
      </c>
      <c r="Q672" s="190">
        <v>0</v>
      </c>
      <c r="R672" s="190">
        <f>Q672*H672</f>
        <v>0</v>
      </c>
      <c r="S672" s="190">
        <v>3.9E-2</v>
      </c>
      <c r="T672" s="191">
        <f>S672*H672</f>
        <v>3.67692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92" t="s">
        <v>188</v>
      </c>
      <c r="AT672" s="192" t="s">
        <v>183</v>
      </c>
      <c r="AU672" s="192" t="s">
        <v>189</v>
      </c>
      <c r="AY672" s="20" t="s">
        <v>179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20" t="s">
        <v>81</v>
      </c>
      <c r="BK672" s="193">
        <f>ROUND(I672*H672,2)</f>
        <v>0</v>
      </c>
      <c r="BL672" s="20" t="s">
        <v>188</v>
      </c>
      <c r="BM672" s="192" t="s">
        <v>1822</v>
      </c>
    </row>
    <row r="673" spans="1:65" s="2" customFormat="1">
      <c r="A673" s="37"/>
      <c r="B673" s="38"/>
      <c r="C673" s="39"/>
      <c r="D673" s="194" t="s">
        <v>190</v>
      </c>
      <c r="E673" s="39"/>
      <c r="F673" s="195" t="s">
        <v>1823</v>
      </c>
      <c r="G673" s="39"/>
      <c r="H673" s="39"/>
      <c r="I673" s="196"/>
      <c r="J673" s="39"/>
      <c r="K673" s="39"/>
      <c r="L673" s="42"/>
      <c r="M673" s="197"/>
      <c r="N673" s="198"/>
      <c r="O673" s="67"/>
      <c r="P673" s="67"/>
      <c r="Q673" s="67"/>
      <c r="R673" s="67"/>
      <c r="S673" s="67"/>
      <c r="T673" s="68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20" t="s">
        <v>190</v>
      </c>
      <c r="AU673" s="20" t="s">
        <v>189</v>
      </c>
    </row>
    <row r="674" spans="1:65" s="14" customFormat="1">
      <c r="B674" s="210"/>
      <c r="C674" s="211"/>
      <c r="D674" s="201" t="s">
        <v>192</v>
      </c>
      <c r="E674" s="212" t="s">
        <v>19</v>
      </c>
      <c r="F674" s="213" t="s">
        <v>1824</v>
      </c>
      <c r="G674" s="211"/>
      <c r="H674" s="214">
        <v>18.75</v>
      </c>
      <c r="I674" s="215"/>
      <c r="J674" s="211"/>
      <c r="K674" s="211"/>
      <c r="L674" s="216"/>
      <c r="M674" s="217"/>
      <c r="N674" s="218"/>
      <c r="O674" s="218"/>
      <c r="P674" s="218"/>
      <c r="Q674" s="218"/>
      <c r="R674" s="218"/>
      <c r="S674" s="218"/>
      <c r="T674" s="219"/>
      <c r="AT674" s="220" t="s">
        <v>192</v>
      </c>
      <c r="AU674" s="220" t="s">
        <v>189</v>
      </c>
      <c r="AV674" s="14" t="s">
        <v>14</v>
      </c>
      <c r="AW674" s="14" t="s">
        <v>35</v>
      </c>
      <c r="AX674" s="14" t="s">
        <v>74</v>
      </c>
      <c r="AY674" s="220" t="s">
        <v>179</v>
      </c>
    </row>
    <row r="675" spans="1:65" s="14" customFormat="1">
      <c r="B675" s="210"/>
      <c r="C675" s="211"/>
      <c r="D675" s="201" t="s">
        <v>192</v>
      </c>
      <c r="E675" s="212" t="s">
        <v>19</v>
      </c>
      <c r="F675" s="213" t="s">
        <v>1825</v>
      </c>
      <c r="G675" s="211"/>
      <c r="H675" s="214">
        <v>16.920000000000002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192</v>
      </c>
      <c r="AU675" s="220" t="s">
        <v>189</v>
      </c>
      <c r="AV675" s="14" t="s">
        <v>14</v>
      </c>
      <c r="AW675" s="14" t="s">
        <v>35</v>
      </c>
      <c r="AX675" s="14" t="s">
        <v>74</v>
      </c>
      <c r="AY675" s="220" t="s">
        <v>179</v>
      </c>
    </row>
    <row r="676" spans="1:65" s="14" customFormat="1">
      <c r="B676" s="210"/>
      <c r="C676" s="211"/>
      <c r="D676" s="201" t="s">
        <v>192</v>
      </c>
      <c r="E676" s="212" t="s">
        <v>19</v>
      </c>
      <c r="F676" s="213" t="s">
        <v>1826</v>
      </c>
      <c r="G676" s="211"/>
      <c r="H676" s="214">
        <v>15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192</v>
      </c>
      <c r="AU676" s="220" t="s">
        <v>189</v>
      </c>
      <c r="AV676" s="14" t="s">
        <v>14</v>
      </c>
      <c r="AW676" s="14" t="s">
        <v>35</v>
      </c>
      <c r="AX676" s="14" t="s">
        <v>74</v>
      </c>
      <c r="AY676" s="220" t="s">
        <v>179</v>
      </c>
    </row>
    <row r="677" spans="1:65" s="14" customFormat="1">
      <c r="B677" s="210"/>
      <c r="C677" s="211"/>
      <c r="D677" s="201" t="s">
        <v>192</v>
      </c>
      <c r="E677" s="212" t="s">
        <v>19</v>
      </c>
      <c r="F677" s="213" t="s">
        <v>1827</v>
      </c>
      <c r="G677" s="211"/>
      <c r="H677" s="214">
        <v>28.175000000000001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192</v>
      </c>
      <c r="AU677" s="220" t="s">
        <v>189</v>
      </c>
      <c r="AV677" s="14" t="s">
        <v>14</v>
      </c>
      <c r="AW677" s="14" t="s">
        <v>35</v>
      </c>
      <c r="AX677" s="14" t="s">
        <v>74</v>
      </c>
      <c r="AY677" s="220" t="s">
        <v>179</v>
      </c>
    </row>
    <row r="678" spans="1:65" s="14" customFormat="1">
      <c r="B678" s="210"/>
      <c r="C678" s="211"/>
      <c r="D678" s="201" t="s">
        <v>192</v>
      </c>
      <c r="E678" s="212" t="s">
        <v>19</v>
      </c>
      <c r="F678" s="213" t="s">
        <v>1828</v>
      </c>
      <c r="G678" s="211"/>
      <c r="H678" s="214">
        <v>15.435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192</v>
      </c>
      <c r="AU678" s="220" t="s">
        <v>189</v>
      </c>
      <c r="AV678" s="14" t="s">
        <v>14</v>
      </c>
      <c r="AW678" s="14" t="s">
        <v>35</v>
      </c>
      <c r="AX678" s="14" t="s">
        <v>74</v>
      </c>
      <c r="AY678" s="220" t="s">
        <v>179</v>
      </c>
    </row>
    <row r="679" spans="1:65" s="15" customFormat="1">
      <c r="B679" s="221"/>
      <c r="C679" s="222"/>
      <c r="D679" s="201" t="s">
        <v>192</v>
      </c>
      <c r="E679" s="223" t="s">
        <v>19</v>
      </c>
      <c r="F679" s="224" t="s">
        <v>201</v>
      </c>
      <c r="G679" s="222"/>
      <c r="H679" s="225">
        <v>94.28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192</v>
      </c>
      <c r="AU679" s="231" t="s">
        <v>189</v>
      </c>
      <c r="AV679" s="15" t="s">
        <v>188</v>
      </c>
      <c r="AW679" s="15" t="s">
        <v>35</v>
      </c>
      <c r="AX679" s="15" t="s">
        <v>81</v>
      </c>
      <c r="AY679" s="231" t="s">
        <v>179</v>
      </c>
    </row>
    <row r="680" spans="1:65" s="12" customFormat="1" ht="20.85" customHeight="1">
      <c r="B680" s="165"/>
      <c r="C680" s="166"/>
      <c r="D680" s="167" t="s">
        <v>73</v>
      </c>
      <c r="E680" s="179" t="s">
        <v>450</v>
      </c>
      <c r="F680" s="179" t="s">
        <v>451</v>
      </c>
      <c r="G680" s="166"/>
      <c r="H680" s="166"/>
      <c r="I680" s="169"/>
      <c r="J680" s="180">
        <f>BK680</f>
        <v>0</v>
      </c>
      <c r="K680" s="166"/>
      <c r="L680" s="171"/>
      <c r="M680" s="172"/>
      <c r="N680" s="173"/>
      <c r="O680" s="173"/>
      <c r="P680" s="174">
        <f>P681+P748</f>
        <v>0</v>
      </c>
      <c r="Q680" s="173"/>
      <c r="R680" s="174">
        <f>R681+R748</f>
        <v>0</v>
      </c>
      <c r="S680" s="173"/>
      <c r="T680" s="175">
        <f>T681+T748</f>
        <v>0</v>
      </c>
      <c r="AR680" s="176" t="s">
        <v>81</v>
      </c>
      <c r="AT680" s="177" t="s">
        <v>73</v>
      </c>
      <c r="AU680" s="177" t="s">
        <v>14</v>
      </c>
      <c r="AY680" s="176" t="s">
        <v>179</v>
      </c>
      <c r="BK680" s="178">
        <f>BK681+BK748</f>
        <v>0</v>
      </c>
    </row>
    <row r="681" spans="1:65" s="17" customFormat="1" ht="20.85" customHeight="1">
      <c r="B681" s="254"/>
      <c r="C681" s="255"/>
      <c r="D681" s="256" t="s">
        <v>73</v>
      </c>
      <c r="E681" s="256" t="s">
        <v>452</v>
      </c>
      <c r="F681" s="256" t="s">
        <v>453</v>
      </c>
      <c r="G681" s="255"/>
      <c r="H681" s="255"/>
      <c r="I681" s="257"/>
      <c r="J681" s="258">
        <f>BK681</f>
        <v>0</v>
      </c>
      <c r="K681" s="255"/>
      <c r="L681" s="259"/>
      <c r="M681" s="260"/>
      <c r="N681" s="261"/>
      <c r="O681" s="261"/>
      <c r="P681" s="262">
        <f>SUM(P682:P747)</f>
        <v>0</v>
      </c>
      <c r="Q681" s="261"/>
      <c r="R681" s="262">
        <f>SUM(R682:R747)</f>
        <v>0</v>
      </c>
      <c r="S681" s="261"/>
      <c r="T681" s="263">
        <f>SUM(T682:T747)</f>
        <v>0</v>
      </c>
      <c r="AR681" s="264" t="s">
        <v>81</v>
      </c>
      <c r="AT681" s="265" t="s">
        <v>73</v>
      </c>
      <c r="AU681" s="265" t="s">
        <v>189</v>
      </c>
      <c r="AY681" s="264" t="s">
        <v>179</v>
      </c>
      <c r="BK681" s="266">
        <f>SUM(BK682:BK747)</f>
        <v>0</v>
      </c>
    </row>
    <row r="682" spans="1:65" s="2" customFormat="1" ht="21.75" customHeight="1">
      <c r="A682" s="37"/>
      <c r="B682" s="38"/>
      <c r="C682" s="181" t="s">
        <v>1829</v>
      </c>
      <c r="D682" s="181" t="s">
        <v>183</v>
      </c>
      <c r="E682" s="182" t="s">
        <v>1830</v>
      </c>
      <c r="F682" s="183" t="s">
        <v>1831</v>
      </c>
      <c r="G682" s="184" t="s">
        <v>269</v>
      </c>
      <c r="H682" s="185">
        <v>225.49100000000001</v>
      </c>
      <c r="I682" s="186"/>
      <c r="J682" s="187">
        <f>ROUND(I682*H682,2)</f>
        <v>0</v>
      </c>
      <c r="K682" s="183" t="s">
        <v>187</v>
      </c>
      <c r="L682" s="42"/>
      <c r="M682" s="188" t="s">
        <v>19</v>
      </c>
      <c r="N682" s="189" t="s">
        <v>45</v>
      </c>
      <c r="O682" s="67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92" t="s">
        <v>188</v>
      </c>
      <c r="AT682" s="192" t="s">
        <v>183</v>
      </c>
      <c r="AU682" s="192" t="s">
        <v>188</v>
      </c>
      <c r="AY682" s="20" t="s">
        <v>179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20" t="s">
        <v>81</v>
      </c>
      <c r="BK682" s="193">
        <f>ROUND(I682*H682,2)</f>
        <v>0</v>
      </c>
      <c r="BL682" s="20" t="s">
        <v>188</v>
      </c>
      <c r="BM682" s="192" t="s">
        <v>1832</v>
      </c>
    </row>
    <row r="683" spans="1:65" s="2" customFormat="1">
      <c r="A683" s="37"/>
      <c r="B683" s="38"/>
      <c r="C683" s="39"/>
      <c r="D683" s="194" t="s">
        <v>190</v>
      </c>
      <c r="E683" s="39"/>
      <c r="F683" s="195" t="s">
        <v>1833</v>
      </c>
      <c r="G683" s="39"/>
      <c r="H683" s="39"/>
      <c r="I683" s="196"/>
      <c r="J683" s="39"/>
      <c r="K683" s="39"/>
      <c r="L683" s="42"/>
      <c r="M683" s="197"/>
      <c r="N683" s="198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20" t="s">
        <v>190</v>
      </c>
      <c r="AU683" s="20" t="s">
        <v>188</v>
      </c>
    </row>
    <row r="684" spans="1:65" s="2" customFormat="1" ht="19.5">
      <c r="A684" s="37"/>
      <c r="B684" s="38"/>
      <c r="C684" s="39"/>
      <c r="D684" s="201" t="s">
        <v>326</v>
      </c>
      <c r="E684" s="39"/>
      <c r="F684" s="253" t="s">
        <v>1834</v>
      </c>
      <c r="G684" s="39"/>
      <c r="H684" s="39"/>
      <c r="I684" s="196"/>
      <c r="J684" s="39"/>
      <c r="K684" s="39"/>
      <c r="L684" s="42"/>
      <c r="M684" s="197"/>
      <c r="N684" s="198"/>
      <c r="O684" s="67"/>
      <c r="P684" s="67"/>
      <c r="Q684" s="67"/>
      <c r="R684" s="67"/>
      <c r="S684" s="67"/>
      <c r="T684" s="68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20" t="s">
        <v>326</v>
      </c>
      <c r="AU684" s="20" t="s">
        <v>188</v>
      </c>
    </row>
    <row r="685" spans="1:65" s="13" customFormat="1">
      <c r="B685" s="199"/>
      <c r="C685" s="200"/>
      <c r="D685" s="201" t="s">
        <v>192</v>
      </c>
      <c r="E685" s="202" t="s">
        <v>19</v>
      </c>
      <c r="F685" s="203" t="s">
        <v>260</v>
      </c>
      <c r="G685" s="200"/>
      <c r="H685" s="202" t="s">
        <v>19</v>
      </c>
      <c r="I685" s="204"/>
      <c r="J685" s="200"/>
      <c r="K685" s="200"/>
      <c r="L685" s="205"/>
      <c r="M685" s="206"/>
      <c r="N685" s="207"/>
      <c r="O685" s="207"/>
      <c r="P685" s="207"/>
      <c r="Q685" s="207"/>
      <c r="R685" s="207"/>
      <c r="S685" s="207"/>
      <c r="T685" s="208"/>
      <c r="AT685" s="209" t="s">
        <v>192</v>
      </c>
      <c r="AU685" s="209" t="s">
        <v>188</v>
      </c>
      <c r="AV685" s="13" t="s">
        <v>81</v>
      </c>
      <c r="AW685" s="13" t="s">
        <v>35</v>
      </c>
      <c r="AX685" s="13" t="s">
        <v>74</v>
      </c>
      <c r="AY685" s="209" t="s">
        <v>179</v>
      </c>
    </row>
    <row r="686" spans="1:65" s="13" customFormat="1">
      <c r="B686" s="199"/>
      <c r="C686" s="200"/>
      <c r="D686" s="201" t="s">
        <v>192</v>
      </c>
      <c r="E686" s="202" t="s">
        <v>19</v>
      </c>
      <c r="F686" s="203" t="s">
        <v>1835</v>
      </c>
      <c r="G686" s="200"/>
      <c r="H686" s="202" t="s">
        <v>19</v>
      </c>
      <c r="I686" s="204"/>
      <c r="J686" s="200"/>
      <c r="K686" s="200"/>
      <c r="L686" s="205"/>
      <c r="M686" s="206"/>
      <c r="N686" s="207"/>
      <c r="O686" s="207"/>
      <c r="P686" s="207"/>
      <c r="Q686" s="207"/>
      <c r="R686" s="207"/>
      <c r="S686" s="207"/>
      <c r="T686" s="208"/>
      <c r="AT686" s="209" t="s">
        <v>192</v>
      </c>
      <c r="AU686" s="209" t="s">
        <v>188</v>
      </c>
      <c r="AV686" s="13" t="s">
        <v>81</v>
      </c>
      <c r="AW686" s="13" t="s">
        <v>35</v>
      </c>
      <c r="AX686" s="13" t="s">
        <v>74</v>
      </c>
      <c r="AY686" s="209" t="s">
        <v>179</v>
      </c>
    </row>
    <row r="687" spans="1:65" s="14" customFormat="1">
      <c r="B687" s="210"/>
      <c r="C687" s="211"/>
      <c r="D687" s="201" t="s">
        <v>192</v>
      </c>
      <c r="E687" s="212" t="s">
        <v>19</v>
      </c>
      <c r="F687" s="213" t="s">
        <v>1836</v>
      </c>
      <c r="G687" s="211"/>
      <c r="H687" s="214">
        <v>11.161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192</v>
      </c>
      <c r="AU687" s="220" t="s">
        <v>188</v>
      </c>
      <c r="AV687" s="14" t="s">
        <v>14</v>
      </c>
      <c r="AW687" s="14" t="s">
        <v>35</v>
      </c>
      <c r="AX687" s="14" t="s">
        <v>74</v>
      </c>
      <c r="AY687" s="220" t="s">
        <v>179</v>
      </c>
    </row>
    <row r="688" spans="1:65" s="13" customFormat="1">
      <c r="B688" s="199"/>
      <c r="C688" s="200"/>
      <c r="D688" s="201" t="s">
        <v>192</v>
      </c>
      <c r="E688" s="202" t="s">
        <v>19</v>
      </c>
      <c r="F688" s="203" t="s">
        <v>1837</v>
      </c>
      <c r="G688" s="200"/>
      <c r="H688" s="202" t="s">
        <v>19</v>
      </c>
      <c r="I688" s="204"/>
      <c r="J688" s="200"/>
      <c r="K688" s="200"/>
      <c r="L688" s="205"/>
      <c r="M688" s="206"/>
      <c r="N688" s="207"/>
      <c r="O688" s="207"/>
      <c r="P688" s="207"/>
      <c r="Q688" s="207"/>
      <c r="R688" s="207"/>
      <c r="S688" s="207"/>
      <c r="T688" s="208"/>
      <c r="AT688" s="209" t="s">
        <v>192</v>
      </c>
      <c r="AU688" s="209" t="s">
        <v>188</v>
      </c>
      <c r="AV688" s="13" t="s">
        <v>81</v>
      </c>
      <c r="AW688" s="13" t="s">
        <v>35</v>
      </c>
      <c r="AX688" s="13" t="s">
        <v>74</v>
      </c>
      <c r="AY688" s="209" t="s">
        <v>179</v>
      </c>
    </row>
    <row r="689" spans="2:51" s="14" customFormat="1">
      <c r="B689" s="210"/>
      <c r="C689" s="211"/>
      <c r="D689" s="201" t="s">
        <v>192</v>
      </c>
      <c r="E689" s="212" t="s">
        <v>19</v>
      </c>
      <c r="F689" s="213" t="s">
        <v>1838</v>
      </c>
      <c r="G689" s="211"/>
      <c r="H689" s="214">
        <v>30.748000000000001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192</v>
      </c>
      <c r="AU689" s="220" t="s">
        <v>188</v>
      </c>
      <c r="AV689" s="14" t="s">
        <v>14</v>
      </c>
      <c r="AW689" s="14" t="s">
        <v>35</v>
      </c>
      <c r="AX689" s="14" t="s">
        <v>74</v>
      </c>
      <c r="AY689" s="220" t="s">
        <v>179</v>
      </c>
    </row>
    <row r="690" spans="2:51" s="13" customFormat="1">
      <c r="B690" s="199"/>
      <c r="C690" s="200"/>
      <c r="D690" s="201" t="s">
        <v>192</v>
      </c>
      <c r="E690" s="202" t="s">
        <v>19</v>
      </c>
      <c r="F690" s="203" t="s">
        <v>1839</v>
      </c>
      <c r="G690" s="200"/>
      <c r="H690" s="202" t="s">
        <v>19</v>
      </c>
      <c r="I690" s="204"/>
      <c r="J690" s="200"/>
      <c r="K690" s="200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192</v>
      </c>
      <c r="AU690" s="209" t="s">
        <v>188</v>
      </c>
      <c r="AV690" s="13" t="s">
        <v>81</v>
      </c>
      <c r="AW690" s="13" t="s">
        <v>35</v>
      </c>
      <c r="AX690" s="13" t="s">
        <v>74</v>
      </c>
      <c r="AY690" s="209" t="s">
        <v>179</v>
      </c>
    </row>
    <row r="691" spans="2:51" s="14" customFormat="1">
      <c r="B691" s="210"/>
      <c r="C691" s="211"/>
      <c r="D691" s="201" t="s">
        <v>192</v>
      </c>
      <c r="E691" s="212" t="s">
        <v>19</v>
      </c>
      <c r="F691" s="213" t="s">
        <v>1840</v>
      </c>
      <c r="G691" s="211"/>
      <c r="H691" s="214">
        <v>100.334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192</v>
      </c>
      <c r="AU691" s="220" t="s">
        <v>188</v>
      </c>
      <c r="AV691" s="14" t="s">
        <v>14</v>
      </c>
      <c r="AW691" s="14" t="s">
        <v>35</v>
      </c>
      <c r="AX691" s="14" t="s">
        <v>74</v>
      </c>
      <c r="AY691" s="220" t="s">
        <v>179</v>
      </c>
    </row>
    <row r="692" spans="2:51" s="16" customFormat="1">
      <c r="B692" s="232"/>
      <c r="C692" s="233"/>
      <c r="D692" s="201" t="s">
        <v>192</v>
      </c>
      <c r="E692" s="234" t="s">
        <v>19</v>
      </c>
      <c r="F692" s="235" t="s">
        <v>262</v>
      </c>
      <c r="G692" s="233"/>
      <c r="H692" s="236">
        <v>142.24299999999999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AT692" s="242" t="s">
        <v>192</v>
      </c>
      <c r="AU692" s="242" t="s">
        <v>188</v>
      </c>
      <c r="AV692" s="16" t="s">
        <v>189</v>
      </c>
      <c r="AW692" s="16" t="s">
        <v>35</v>
      </c>
      <c r="AX692" s="16" t="s">
        <v>74</v>
      </c>
      <c r="AY692" s="242" t="s">
        <v>179</v>
      </c>
    </row>
    <row r="693" spans="2:51" s="13" customFormat="1">
      <c r="B693" s="199"/>
      <c r="C693" s="200"/>
      <c r="D693" s="201" t="s">
        <v>192</v>
      </c>
      <c r="E693" s="202" t="s">
        <v>19</v>
      </c>
      <c r="F693" s="203" t="s">
        <v>697</v>
      </c>
      <c r="G693" s="200"/>
      <c r="H693" s="202" t="s">
        <v>19</v>
      </c>
      <c r="I693" s="204"/>
      <c r="J693" s="200"/>
      <c r="K693" s="200"/>
      <c r="L693" s="205"/>
      <c r="M693" s="206"/>
      <c r="N693" s="207"/>
      <c r="O693" s="207"/>
      <c r="P693" s="207"/>
      <c r="Q693" s="207"/>
      <c r="R693" s="207"/>
      <c r="S693" s="207"/>
      <c r="T693" s="208"/>
      <c r="AT693" s="209" t="s">
        <v>192</v>
      </c>
      <c r="AU693" s="209" t="s">
        <v>188</v>
      </c>
      <c r="AV693" s="13" t="s">
        <v>81</v>
      </c>
      <c r="AW693" s="13" t="s">
        <v>35</v>
      </c>
      <c r="AX693" s="13" t="s">
        <v>74</v>
      </c>
      <c r="AY693" s="209" t="s">
        <v>179</v>
      </c>
    </row>
    <row r="694" spans="2:51" s="13" customFormat="1">
      <c r="B694" s="199"/>
      <c r="C694" s="200"/>
      <c r="D694" s="201" t="s">
        <v>192</v>
      </c>
      <c r="E694" s="202" t="s">
        <v>19</v>
      </c>
      <c r="F694" s="203" t="s">
        <v>1841</v>
      </c>
      <c r="G694" s="200"/>
      <c r="H694" s="202" t="s">
        <v>19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192</v>
      </c>
      <c r="AU694" s="209" t="s">
        <v>188</v>
      </c>
      <c r="AV694" s="13" t="s">
        <v>81</v>
      </c>
      <c r="AW694" s="13" t="s">
        <v>35</v>
      </c>
      <c r="AX694" s="13" t="s">
        <v>74</v>
      </c>
      <c r="AY694" s="209" t="s">
        <v>179</v>
      </c>
    </row>
    <row r="695" spans="2:51" s="14" customFormat="1">
      <c r="B695" s="210"/>
      <c r="C695" s="211"/>
      <c r="D695" s="201" t="s">
        <v>192</v>
      </c>
      <c r="E695" s="212" t="s">
        <v>19</v>
      </c>
      <c r="F695" s="213" t="s">
        <v>1842</v>
      </c>
      <c r="G695" s="211"/>
      <c r="H695" s="214">
        <v>0.28599999999999998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192</v>
      </c>
      <c r="AU695" s="220" t="s">
        <v>188</v>
      </c>
      <c r="AV695" s="14" t="s">
        <v>14</v>
      </c>
      <c r="AW695" s="14" t="s">
        <v>35</v>
      </c>
      <c r="AX695" s="14" t="s">
        <v>74</v>
      </c>
      <c r="AY695" s="220" t="s">
        <v>179</v>
      </c>
    </row>
    <row r="696" spans="2:51" s="16" customFormat="1">
      <c r="B696" s="232"/>
      <c r="C696" s="233"/>
      <c r="D696" s="201" t="s">
        <v>192</v>
      </c>
      <c r="E696" s="234" t="s">
        <v>19</v>
      </c>
      <c r="F696" s="235" t="s">
        <v>262</v>
      </c>
      <c r="G696" s="233"/>
      <c r="H696" s="236">
        <v>0.28599999999999998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AT696" s="242" t="s">
        <v>192</v>
      </c>
      <c r="AU696" s="242" t="s">
        <v>188</v>
      </c>
      <c r="AV696" s="16" t="s">
        <v>189</v>
      </c>
      <c r="AW696" s="16" t="s">
        <v>35</v>
      </c>
      <c r="AX696" s="16" t="s">
        <v>74</v>
      </c>
      <c r="AY696" s="242" t="s">
        <v>179</v>
      </c>
    </row>
    <row r="697" spans="2:51" s="13" customFormat="1">
      <c r="B697" s="199"/>
      <c r="C697" s="200"/>
      <c r="D697" s="201" t="s">
        <v>192</v>
      </c>
      <c r="E697" s="202" t="s">
        <v>19</v>
      </c>
      <c r="F697" s="203" t="s">
        <v>198</v>
      </c>
      <c r="G697" s="200"/>
      <c r="H697" s="202" t="s">
        <v>19</v>
      </c>
      <c r="I697" s="204"/>
      <c r="J697" s="200"/>
      <c r="K697" s="200"/>
      <c r="L697" s="205"/>
      <c r="M697" s="206"/>
      <c r="N697" s="207"/>
      <c r="O697" s="207"/>
      <c r="P697" s="207"/>
      <c r="Q697" s="207"/>
      <c r="R697" s="207"/>
      <c r="S697" s="207"/>
      <c r="T697" s="208"/>
      <c r="AT697" s="209" t="s">
        <v>192</v>
      </c>
      <c r="AU697" s="209" t="s">
        <v>188</v>
      </c>
      <c r="AV697" s="13" t="s">
        <v>81</v>
      </c>
      <c r="AW697" s="13" t="s">
        <v>35</v>
      </c>
      <c r="AX697" s="13" t="s">
        <v>74</v>
      </c>
      <c r="AY697" s="209" t="s">
        <v>179</v>
      </c>
    </row>
    <row r="698" spans="2:51" s="13" customFormat="1">
      <c r="B698" s="199"/>
      <c r="C698" s="200"/>
      <c r="D698" s="201" t="s">
        <v>192</v>
      </c>
      <c r="E698" s="202" t="s">
        <v>19</v>
      </c>
      <c r="F698" s="203" t="s">
        <v>1843</v>
      </c>
      <c r="G698" s="200"/>
      <c r="H698" s="202" t="s">
        <v>19</v>
      </c>
      <c r="I698" s="204"/>
      <c r="J698" s="200"/>
      <c r="K698" s="200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192</v>
      </c>
      <c r="AU698" s="209" t="s">
        <v>188</v>
      </c>
      <c r="AV698" s="13" t="s">
        <v>81</v>
      </c>
      <c r="AW698" s="13" t="s">
        <v>35</v>
      </c>
      <c r="AX698" s="13" t="s">
        <v>74</v>
      </c>
      <c r="AY698" s="209" t="s">
        <v>179</v>
      </c>
    </row>
    <row r="699" spans="2:51" s="13" customFormat="1">
      <c r="B699" s="199"/>
      <c r="C699" s="200"/>
      <c r="D699" s="201" t="s">
        <v>192</v>
      </c>
      <c r="E699" s="202" t="s">
        <v>19</v>
      </c>
      <c r="F699" s="203" t="s">
        <v>1489</v>
      </c>
      <c r="G699" s="200"/>
      <c r="H699" s="202" t="s">
        <v>19</v>
      </c>
      <c r="I699" s="204"/>
      <c r="J699" s="200"/>
      <c r="K699" s="200"/>
      <c r="L699" s="205"/>
      <c r="M699" s="206"/>
      <c r="N699" s="207"/>
      <c r="O699" s="207"/>
      <c r="P699" s="207"/>
      <c r="Q699" s="207"/>
      <c r="R699" s="207"/>
      <c r="S699" s="207"/>
      <c r="T699" s="208"/>
      <c r="AT699" s="209" t="s">
        <v>192</v>
      </c>
      <c r="AU699" s="209" t="s">
        <v>188</v>
      </c>
      <c r="AV699" s="13" t="s">
        <v>81</v>
      </c>
      <c r="AW699" s="13" t="s">
        <v>35</v>
      </c>
      <c r="AX699" s="13" t="s">
        <v>74</v>
      </c>
      <c r="AY699" s="209" t="s">
        <v>179</v>
      </c>
    </row>
    <row r="700" spans="2:51" s="14" customFormat="1">
      <c r="B700" s="210"/>
      <c r="C700" s="211"/>
      <c r="D700" s="201" t="s">
        <v>192</v>
      </c>
      <c r="E700" s="212" t="s">
        <v>19</v>
      </c>
      <c r="F700" s="213" t="s">
        <v>1844</v>
      </c>
      <c r="G700" s="211"/>
      <c r="H700" s="214">
        <v>1.1779999999999999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192</v>
      </c>
      <c r="AU700" s="220" t="s">
        <v>188</v>
      </c>
      <c r="AV700" s="14" t="s">
        <v>14</v>
      </c>
      <c r="AW700" s="14" t="s">
        <v>35</v>
      </c>
      <c r="AX700" s="14" t="s">
        <v>74</v>
      </c>
      <c r="AY700" s="220" t="s">
        <v>179</v>
      </c>
    </row>
    <row r="701" spans="2:51" s="13" customFormat="1">
      <c r="B701" s="199"/>
      <c r="C701" s="200"/>
      <c r="D701" s="201" t="s">
        <v>192</v>
      </c>
      <c r="E701" s="202" t="s">
        <v>19</v>
      </c>
      <c r="F701" s="203" t="s">
        <v>1845</v>
      </c>
      <c r="G701" s="200"/>
      <c r="H701" s="202" t="s">
        <v>19</v>
      </c>
      <c r="I701" s="204"/>
      <c r="J701" s="200"/>
      <c r="K701" s="200"/>
      <c r="L701" s="205"/>
      <c r="M701" s="206"/>
      <c r="N701" s="207"/>
      <c r="O701" s="207"/>
      <c r="P701" s="207"/>
      <c r="Q701" s="207"/>
      <c r="R701" s="207"/>
      <c r="S701" s="207"/>
      <c r="T701" s="208"/>
      <c r="AT701" s="209" t="s">
        <v>192</v>
      </c>
      <c r="AU701" s="209" t="s">
        <v>188</v>
      </c>
      <c r="AV701" s="13" t="s">
        <v>81</v>
      </c>
      <c r="AW701" s="13" t="s">
        <v>35</v>
      </c>
      <c r="AX701" s="13" t="s">
        <v>74</v>
      </c>
      <c r="AY701" s="209" t="s">
        <v>179</v>
      </c>
    </row>
    <row r="702" spans="2:51" s="14" customFormat="1">
      <c r="B702" s="210"/>
      <c r="C702" s="211"/>
      <c r="D702" s="201" t="s">
        <v>192</v>
      </c>
      <c r="E702" s="212" t="s">
        <v>19</v>
      </c>
      <c r="F702" s="213" t="s">
        <v>1846</v>
      </c>
      <c r="G702" s="211"/>
      <c r="H702" s="214">
        <v>71.77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192</v>
      </c>
      <c r="AU702" s="220" t="s">
        <v>188</v>
      </c>
      <c r="AV702" s="14" t="s">
        <v>14</v>
      </c>
      <c r="AW702" s="14" t="s">
        <v>35</v>
      </c>
      <c r="AX702" s="14" t="s">
        <v>74</v>
      </c>
      <c r="AY702" s="220" t="s">
        <v>179</v>
      </c>
    </row>
    <row r="703" spans="2:51" s="13" customFormat="1">
      <c r="B703" s="199"/>
      <c r="C703" s="200"/>
      <c r="D703" s="201" t="s">
        <v>192</v>
      </c>
      <c r="E703" s="202" t="s">
        <v>19</v>
      </c>
      <c r="F703" s="203" t="s">
        <v>1847</v>
      </c>
      <c r="G703" s="200"/>
      <c r="H703" s="202" t="s">
        <v>19</v>
      </c>
      <c r="I703" s="204"/>
      <c r="J703" s="200"/>
      <c r="K703" s="200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192</v>
      </c>
      <c r="AU703" s="209" t="s">
        <v>188</v>
      </c>
      <c r="AV703" s="13" t="s">
        <v>81</v>
      </c>
      <c r="AW703" s="13" t="s">
        <v>35</v>
      </c>
      <c r="AX703" s="13" t="s">
        <v>74</v>
      </c>
      <c r="AY703" s="209" t="s">
        <v>179</v>
      </c>
    </row>
    <row r="704" spans="2:51" s="14" customFormat="1">
      <c r="B704" s="210"/>
      <c r="C704" s="211"/>
      <c r="D704" s="201" t="s">
        <v>192</v>
      </c>
      <c r="E704" s="212" t="s">
        <v>19</v>
      </c>
      <c r="F704" s="213" t="s">
        <v>1848</v>
      </c>
      <c r="G704" s="211"/>
      <c r="H704" s="214">
        <v>10.013999999999999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192</v>
      </c>
      <c r="AU704" s="220" t="s">
        <v>188</v>
      </c>
      <c r="AV704" s="14" t="s">
        <v>14</v>
      </c>
      <c r="AW704" s="14" t="s">
        <v>35</v>
      </c>
      <c r="AX704" s="14" t="s">
        <v>74</v>
      </c>
      <c r="AY704" s="220" t="s">
        <v>179</v>
      </c>
    </row>
    <row r="705" spans="1:65" s="15" customFormat="1">
      <c r="B705" s="221"/>
      <c r="C705" s="222"/>
      <c r="D705" s="201" t="s">
        <v>192</v>
      </c>
      <c r="E705" s="223" t="s">
        <v>19</v>
      </c>
      <c r="F705" s="224" t="s">
        <v>201</v>
      </c>
      <c r="G705" s="222"/>
      <c r="H705" s="225">
        <v>225.49099999999999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192</v>
      </c>
      <c r="AU705" s="231" t="s">
        <v>188</v>
      </c>
      <c r="AV705" s="15" t="s">
        <v>188</v>
      </c>
      <c r="AW705" s="15" t="s">
        <v>35</v>
      </c>
      <c r="AX705" s="15" t="s">
        <v>81</v>
      </c>
      <c r="AY705" s="231" t="s">
        <v>179</v>
      </c>
    </row>
    <row r="706" spans="1:65" s="2" customFormat="1" ht="16.5" customHeight="1">
      <c r="A706" s="37"/>
      <c r="B706" s="38"/>
      <c r="C706" s="181" t="s">
        <v>727</v>
      </c>
      <c r="D706" s="181" t="s">
        <v>183</v>
      </c>
      <c r="E706" s="182" t="s">
        <v>1849</v>
      </c>
      <c r="F706" s="183" t="s">
        <v>1850</v>
      </c>
      <c r="G706" s="184" t="s">
        <v>269</v>
      </c>
      <c r="H706" s="185">
        <v>498.423</v>
      </c>
      <c r="I706" s="186"/>
      <c r="J706" s="187">
        <f>ROUND(I706*H706,2)</f>
        <v>0</v>
      </c>
      <c r="K706" s="183" t="s">
        <v>187</v>
      </c>
      <c r="L706" s="42"/>
      <c r="M706" s="188" t="s">
        <v>19</v>
      </c>
      <c r="N706" s="189" t="s">
        <v>45</v>
      </c>
      <c r="O706" s="67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2" t="s">
        <v>188</v>
      </c>
      <c r="AT706" s="192" t="s">
        <v>183</v>
      </c>
      <c r="AU706" s="192" t="s">
        <v>188</v>
      </c>
      <c r="AY706" s="20" t="s">
        <v>179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20" t="s">
        <v>81</v>
      </c>
      <c r="BK706" s="193">
        <f>ROUND(I706*H706,2)</f>
        <v>0</v>
      </c>
      <c r="BL706" s="20" t="s">
        <v>188</v>
      </c>
      <c r="BM706" s="192" t="s">
        <v>1851</v>
      </c>
    </row>
    <row r="707" spans="1:65" s="2" customFormat="1">
      <c r="A707" s="37"/>
      <c r="B707" s="38"/>
      <c r="C707" s="39"/>
      <c r="D707" s="194" t="s">
        <v>190</v>
      </c>
      <c r="E707" s="39"/>
      <c r="F707" s="195" t="s">
        <v>1852</v>
      </c>
      <c r="G707" s="39"/>
      <c r="H707" s="39"/>
      <c r="I707" s="196"/>
      <c r="J707" s="39"/>
      <c r="K707" s="39"/>
      <c r="L707" s="42"/>
      <c r="M707" s="197"/>
      <c r="N707" s="198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190</v>
      </c>
      <c r="AU707" s="20" t="s">
        <v>188</v>
      </c>
    </row>
    <row r="708" spans="1:65" s="13" customFormat="1">
      <c r="B708" s="199"/>
      <c r="C708" s="200"/>
      <c r="D708" s="201" t="s">
        <v>192</v>
      </c>
      <c r="E708" s="202" t="s">
        <v>19</v>
      </c>
      <c r="F708" s="203" t="s">
        <v>260</v>
      </c>
      <c r="G708" s="200"/>
      <c r="H708" s="202" t="s">
        <v>19</v>
      </c>
      <c r="I708" s="204"/>
      <c r="J708" s="200"/>
      <c r="K708" s="200"/>
      <c r="L708" s="205"/>
      <c r="M708" s="206"/>
      <c r="N708" s="207"/>
      <c r="O708" s="207"/>
      <c r="P708" s="207"/>
      <c r="Q708" s="207"/>
      <c r="R708" s="207"/>
      <c r="S708" s="207"/>
      <c r="T708" s="208"/>
      <c r="AT708" s="209" t="s">
        <v>192</v>
      </c>
      <c r="AU708" s="209" t="s">
        <v>188</v>
      </c>
      <c r="AV708" s="13" t="s">
        <v>81</v>
      </c>
      <c r="AW708" s="13" t="s">
        <v>35</v>
      </c>
      <c r="AX708" s="13" t="s">
        <v>74</v>
      </c>
      <c r="AY708" s="209" t="s">
        <v>179</v>
      </c>
    </row>
    <row r="709" spans="1:65" s="13" customFormat="1">
      <c r="B709" s="199"/>
      <c r="C709" s="200"/>
      <c r="D709" s="201" t="s">
        <v>192</v>
      </c>
      <c r="E709" s="202" t="s">
        <v>19</v>
      </c>
      <c r="F709" s="203" t="s">
        <v>1853</v>
      </c>
      <c r="G709" s="200"/>
      <c r="H709" s="202" t="s">
        <v>19</v>
      </c>
      <c r="I709" s="204"/>
      <c r="J709" s="200"/>
      <c r="K709" s="200"/>
      <c r="L709" s="205"/>
      <c r="M709" s="206"/>
      <c r="N709" s="207"/>
      <c r="O709" s="207"/>
      <c r="P709" s="207"/>
      <c r="Q709" s="207"/>
      <c r="R709" s="207"/>
      <c r="S709" s="207"/>
      <c r="T709" s="208"/>
      <c r="AT709" s="209" t="s">
        <v>192</v>
      </c>
      <c r="AU709" s="209" t="s">
        <v>188</v>
      </c>
      <c r="AV709" s="13" t="s">
        <v>81</v>
      </c>
      <c r="AW709" s="13" t="s">
        <v>35</v>
      </c>
      <c r="AX709" s="13" t="s">
        <v>74</v>
      </c>
      <c r="AY709" s="209" t="s">
        <v>179</v>
      </c>
    </row>
    <row r="710" spans="1:65" s="14" customFormat="1">
      <c r="B710" s="210"/>
      <c r="C710" s="211"/>
      <c r="D710" s="201" t="s">
        <v>192</v>
      </c>
      <c r="E710" s="212" t="s">
        <v>19</v>
      </c>
      <c r="F710" s="213" t="s">
        <v>1854</v>
      </c>
      <c r="G710" s="211"/>
      <c r="H710" s="214">
        <v>107.61799999999999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192</v>
      </c>
      <c r="AU710" s="220" t="s">
        <v>188</v>
      </c>
      <c r="AV710" s="14" t="s">
        <v>14</v>
      </c>
      <c r="AW710" s="14" t="s">
        <v>35</v>
      </c>
      <c r="AX710" s="14" t="s">
        <v>74</v>
      </c>
      <c r="AY710" s="220" t="s">
        <v>179</v>
      </c>
    </row>
    <row r="711" spans="1:65" s="13" customFormat="1">
      <c r="B711" s="199"/>
      <c r="C711" s="200"/>
      <c r="D711" s="201" t="s">
        <v>192</v>
      </c>
      <c r="E711" s="202" t="s">
        <v>19</v>
      </c>
      <c r="F711" s="203" t="s">
        <v>1855</v>
      </c>
      <c r="G711" s="200"/>
      <c r="H711" s="202" t="s">
        <v>19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192</v>
      </c>
      <c r="AU711" s="209" t="s">
        <v>188</v>
      </c>
      <c r="AV711" s="13" t="s">
        <v>81</v>
      </c>
      <c r="AW711" s="13" t="s">
        <v>35</v>
      </c>
      <c r="AX711" s="13" t="s">
        <v>74</v>
      </c>
      <c r="AY711" s="209" t="s">
        <v>179</v>
      </c>
    </row>
    <row r="712" spans="1:65" s="14" customFormat="1">
      <c r="B712" s="210"/>
      <c r="C712" s="211"/>
      <c r="D712" s="201" t="s">
        <v>192</v>
      </c>
      <c r="E712" s="212" t="s">
        <v>19</v>
      </c>
      <c r="F712" s="213" t="s">
        <v>1856</v>
      </c>
      <c r="G712" s="211"/>
      <c r="H712" s="214">
        <v>351.16899999999998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192</v>
      </c>
      <c r="AU712" s="220" t="s">
        <v>188</v>
      </c>
      <c r="AV712" s="14" t="s">
        <v>14</v>
      </c>
      <c r="AW712" s="14" t="s">
        <v>35</v>
      </c>
      <c r="AX712" s="14" t="s">
        <v>74</v>
      </c>
      <c r="AY712" s="220" t="s">
        <v>179</v>
      </c>
    </row>
    <row r="713" spans="1:65" s="13" customFormat="1">
      <c r="B713" s="199"/>
      <c r="C713" s="200"/>
      <c r="D713" s="201" t="s">
        <v>192</v>
      </c>
      <c r="E713" s="202" t="s">
        <v>19</v>
      </c>
      <c r="F713" s="203" t="s">
        <v>1857</v>
      </c>
      <c r="G713" s="200"/>
      <c r="H713" s="202" t="s">
        <v>19</v>
      </c>
      <c r="I713" s="204"/>
      <c r="J713" s="200"/>
      <c r="K713" s="200"/>
      <c r="L713" s="205"/>
      <c r="M713" s="206"/>
      <c r="N713" s="207"/>
      <c r="O713" s="207"/>
      <c r="P713" s="207"/>
      <c r="Q713" s="207"/>
      <c r="R713" s="207"/>
      <c r="S713" s="207"/>
      <c r="T713" s="208"/>
      <c r="AT713" s="209" t="s">
        <v>192</v>
      </c>
      <c r="AU713" s="209" t="s">
        <v>188</v>
      </c>
      <c r="AV713" s="13" t="s">
        <v>81</v>
      </c>
      <c r="AW713" s="13" t="s">
        <v>35</v>
      </c>
      <c r="AX713" s="13" t="s">
        <v>74</v>
      </c>
      <c r="AY713" s="209" t="s">
        <v>179</v>
      </c>
    </row>
    <row r="714" spans="1:65" s="14" customFormat="1">
      <c r="B714" s="210"/>
      <c r="C714" s="211"/>
      <c r="D714" s="201" t="s">
        <v>192</v>
      </c>
      <c r="E714" s="212" t="s">
        <v>19</v>
      </c>
      <c r="F714" s="213" t="s">
        <v>1858</v>
      </c>
      <c r="G714" s="211"/>
      <c r="H714" s="214">
        <v>39.064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192</v>
      </c>
      <c r="AU714" s="220" t="s">
        <v>188</v>
      </c>
      <c r="AV714" s="14" t="s">
        <v>14</v>
      </c>
      <c r="AW714" s="14" t="s">
        <v>35</v>
      </c>
      <c r="AX714" s="14" t="s">
        <v>74</v>
      </c>
      <c r="AY714" s="220" t="s">
        <v>179</v>
      </c>
    </row>
    <row r="715" spans="1:65" s="16" customFormat="1">
      <c r="B715" s="232"/>
      <c r="C715" s="233"/>
      <c r="D715" s="201" t="s">
        <v>192</v>
      </c>
      <c r="E715" s="234" t="s">
        <v>19</v>
      </c>
      <c r="F715" s="235" t="s">
        <v>262</v>
      </c>
      <c r="G715" s="233"/>
      <c r="H715" s="236">
        <v>497.851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AT715" s="242" t="s">
        <v>192</v>
      </c>
      <c r="AU715" s="242" t="s">
        <v>188</v>
      </c>
      <c r="AV715" s="16" t="s">
        <v>189</v>
      </c>
      <c r="AW715" s="16" t="s">
        <v>35</v>
      </c>
      <c r="AX715" s="16" t="s">
        <v>74</v>
      </c>
      <c r="AY715" s="242" t="s">
        <v>179</v>
      </c>
    </row>
    <row r="716" spans="1:65" s="13" customFormat="1">
      <c r="B716" s="199"/>
      <c r="C716" s="200"/>
      <c r="D716" s="201" t="s">
        <v>192</v>
      </c>
      <c r="E716" s="202" t="s">
        <v>19</v>
      </c>
      <c r="F716" s="203" t="s">
        <v>1859</v>
      </c>
      <c r="G716" s="200"/>
      <c r="H716" s="202" t="s">
        <v>19</v>
      </c>
      <c r="I716" s="204"/>
      <c r="J716" s="200"/>
      <c r="K716" s="200"/>
      <c r="L716" s="205"/>
      <c r="M716" s="206"/>
      <c r="N716" s="207"/>
      <c r="O716" s="207"/>
      <c r="P716" s="207"/>
      <c r="Q716" s="207"/>
      <c r="R716" s="207"/>
      <c r="S716" s="207"/>
      <c r="T716" s="208"/>
      <c r="AT716" s="209" t="s">
        <v>192</v>
      </c>
      <c r="AU716" s="209" t="s">
        <v>188</v>
      </c>
      <c r="AV716" s="13" t="s">
        <v>81</v>
      </c>
      <c r="AW716" s="13" t="s">
        <v>35</v>
      </c>
      <c r="AX716" s="13" t="s">
        <v>74</v>
      </c>
      <c r="AY716" s="209" t="s">
        <v>179</v>
      </c>
    </row>
    <row r="717" spans="1:65" s="13" customFormat="1">
      <c r="B717" s="199"/>
      <c r="C717" s="200"/>
      <c r="D717" s="201" t="s">
        <v>192</v>
      </c>
      <c r="E717" s="202" t="s">
        <v>19</v>
      </c>
      <c r="F717" s="203" t="s">
        <v>1841</v>
      </c>
      <c r="G717" s="200"/>
      <c r="H717" s="202" t="s">
        <v>19</v>
      </c>
      <c r="I717" s="204"/>
      <c r="J717" s="200"/>
      <c r="K717" s="200"/>
      <c r="L717" s="205"/>
      <c r="M717" s="206"/>
      <c r="N717" s="207"/>
      <c r="O717" s="207"/>
      <c r="P717" s="207"/>
      <c r="Q717" s="207"/>
      <c r="R717" s="207"/>
      <c r="S717" s="207"/>
      <c r="T717" s="208"/>
      <c r="AT717" s="209" t="s">
        <v>192</v>
      </c>
      <c r="AU717" s="209" t="s">
        <v>188</v>
      </c>
      <c r="AV717" s="13" t="s">
        <v>81</v>
      </c>
      <c r="AW717" s="13" t="s">
        <v>35</v>
      </c>
      <c r="AX717" s="13" t="s">
        <v>74</v>
      </c>
      <c r="AY717" s="209" t="s">
        <v>179</v>
      </c>
    </row>
    <row r="718" spans="1:65" s="14" customFormat="1">
      <c r="B718" s="210"/>
      <c r="C718" s="211"/>
      <c r="D718" s="201" t="s">
        <v>192</v>
      </c>
      <c r="E718" s="212" t="s">
        <v>19</v>
      </c>
      <c r="F718" s="213" t="s">
        <v>1860</v>
      </c>
      <c r="G718" s="211"/>
      <c r="H718" s="214">
        <v>0.57199999999999995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192</v>
      </c>
      <c r="AU718" s="220" t="s">
        <v>188</v>
      </c>
      <c r="AV718" s="14" t="s">
        <v>14</v>
      </c>
      <c r="AW718" s="14" t="s">
        <v>35</v>
      </c>
      <c r="AX718" s="14" t="s">
        <v>74</v>
      </c>
      <c r="AY718" s="220" t="s">
        <v>179</v>
      </c>
    </row>
    <row r="719" spans="1:65" s="16" customFormat="1">
      <c r="B719" s="232"/>
      <c r="C719" s="233"/>
      <c r="D719" s="201" t="s">
        <v>192</v>
      </c>
      <c r="E719" s="234" t="s">
        <v>19</v>
      </c>
      <c r="F719" s="235" t="s">
        <v>262</v>
      </c>
      <c r="G719" s="233"/>
      <c r="H719" s="236">
        <v>0.57199999999999995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AT719" s="242" t="s">
        <v>192</v>
      </c>
      <c r="AU719" s="242" t="s">
        <v>188</v>
      </c>
      <c r="AV719" s="16" t="s">
        <v>189</v>
      </c>
      <c r="AW719" s="16" t="s">
        <v>35</v>
      </c>
      <c r="AX719" s="16" t="s">
        <v>74</v>
      </c>
      <c r="AY719" s="242" t="s">
        <v>179</v>
      </c>
    </row>
    <row r="720" spans="1:65" s="15" customFormat="1">
      <c r="B720" s="221"/>
      <c r="C720" s="222"/>
      <c r="D720" s="201" t="s">
        <v>192</v>
      </c>
      <c r="E720" s="223" t="s">
        <v>19</v>
      </c>
      <c r="F720" s="224" t="s">
        <v>201</v>
      </c>
      <c r="G720" s="222"/>
      <c r="H720" s="225">
        <v>498.423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192</v>
      </c>
      <c r="AU720" s="231" t="s">
        <v>188</v>
      </c>
      <c r="AV720" s="15" t="s">
        <v>188</v>
      </c>
      <c r="AW720" s="15" t="s">
        <v>35</v>
      </c>
      <c r="AX720" s="15" t="s">
        <v>81</v>
      </c>
      <c r="AY720" s="231" t="s">
        <v>179</v>
      </c>
    </row>
    <row r="721" spans="1:65" s="2" customFormat="1" ht="24.2" customHeight="1">
      <c r="A721" s="37"/>
      <c r="B721" s="38"/>
      <c r="C721" s="181" t="s">
        <v>1861</v>
      </c>
      <c r="D721" s="181" t="s">
        <v>183</v>
      </c>
      <c r="E721" s="182" t="s">
        <v>1862</v>
      </c>
      <c r="F721" s="183" t="s">
        <v>1863</v>
      </c>
      <c r="G721" s="184" t="s">
        <v>269</v>
      </c>
      <c r="H721" s="185">
        <v>11.161</v>
      </c>
      <c r="I721" s="186"/>
      <c r="J721" s="187">
        <f>ROUND(I721*H721,2)</f>
        <v>0</v>
      </c>
      <c r="K721" s="183" t="s">
        <v>187</v>
      </c>
      <c r="L721" s="42"/>
      <c r="M721" s="188" t="s">
        <v>19</v>
      </c>
      <c r="N721" s="189" t="s">
        <v>45</v>
      </c>
      <c r="O721" s="67"/>
      <c r="P721" s="190">
        <f>O721*H721</f>
        <v>0</v>
      </c>
      <c r="Q721" s="190">
        <v>0</v>
      </c>
      <c r="R721" s="190">
        <f>Q721*H721</f>
        <v>0</v>
      </c>
      <c r="S721" s="190">
        <v>0</v>
      </c>
      <c r="T721" s="191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2" t="s">
        <v>188</v>
      </c>
      <c r="AT721" s="192" t="s">
        <v>183</v>
      </c>
      <c r="AU721" s="192" t="s">
        <v>188</v>
      </c>
      <c r="AY721" s="20" t="s">
        <v>179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20" t="s">
        <v>81</v>
      </c>
      <c r="BK721" s="193">
        <f>ROUND(I721*H721,2)</f>
        <v>0</v>
      </c>
      <c r="BL721" s="20" t="s">
        <v>188</v>
      </c>
      <c r="BM721" s="192" t="s">
        <v>1864</v>
      </c>
    </row>
    <row r="722" spans="1:65" s="2" customFormat="1">
      <c r="A722" s="37"/>
      <c r="B722" s="38"/>
      <c r="C722" s="39"/>
      <c r="D722" s="194" t="s">
        <v>190</v>
      </c>
      <c r="E722" s="39"/>
      <c r="F722" s="195" t="s">
        <v>1865</v>
      </c>
      <c r="G722" s="39"/>
      <c r="H722" s="39"/>
      <c r="I722" s="196"/>
      <c r="J722" s="39"/>
      <c r="K722" s="39"/>
      <c r="L722" s="42"/>
      <c r="M722" s="197"/>
      <c r="N722" s="198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190</v>
      </c>
      <c r="AU722" s="20" t="s">
        <v>188</v>
      </c>
    </row>
    <row r="723" spans="1:65" s="13" customFormat="1">
      <c r="B723" s="199"/>
      <c r="C723" s="200"/>
      <c r="D723" s="201" t="s">
        <v>192</v>
      </c>
      <c r="E723" s="202" t="s">
        <v>19</v>
      </c>
      <c r="F723" s="203" t="s">
        <v>260</v>
      </c>
      <c r="G723" s="200"/>
      <c r="H723" s="202" t="s">
        <v>19</v>
      </c>
      <c r="I723" s="204"/>
      <c r="J723" s="200"/>
      <c r="K723" s="200"/>
      <c r="L723" s="205"/>
      <c r="M723" s="206"/>
      <c r="N723" s="207"/>
      <c r="O723" s="207"/>
      <c r="P723" s="207"/>
      <c r="Q723" s="207"/>
      <c r="R723" s="207"/>
      <c r="S723" s="207"/>
      <c r="T723" s="208"/>
      <c r="AT723" s="209" t="s">
        <v>192</v>
      </c>
      <c r="AU723" s="209" t="s">
        <v>188</v>
      </c>
      <c r="AV723" s="13" t="s">
        <v>81</v>
      </c>
      <c r="AW723" s="13" t="s">
        <v>35</v>
      </c>
      <c r="AX723" s="13" t="s">
        <v>74</v>
      </c>
      <c r="AY723" s="209" t="s">
        <v>179</v>
      </c>
    </row>
    <row r="724" spans="1:65" s="13" customFormat="1">
      <c r="B724" s="199"/>
      <c r="C724" s="200"/>
      <c r="D724" s="201" t="s">
        <v>192</v>
      </c>
      <c r="E724" s="202" t="s">
        <v>19</v>
      </c>
      <c r="F724" s="203" t="s">
        <v>1857</v>
      </c>
      <c r="G724" s="200"/>
      <c r="H724" s="202" t="s">
        <v>19</v>
      </c>
      <c r="I724" s="204"/>
      <c r="J724" s="200"/>
      <c r="K724" s="200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192</v>
      </c>
      <c r="AU724" s="209" t="s">
        <v>188</v>
      </c>
      <c r="AV724" s="13" t="s">
        <v>81</v>
      </c>
      <c r="AW724" s="13" t="s">
        <v>35</v>
      </c>
      <c r="AX724" s="13" t="s">
        <v>74</v>
      </c>
      <c r="AY724" s="209" t="s">
        <v>179</v>
      </c>
    </row>
    <row r="725" spans="1:65" s="14" customFormat="1">
      <c r="B725" s="210"/>
      <c r="C725" s="211"/>
      <c r="D725" s="201" t="s">
        <v>192</v>
      </c>
      <c r="E725" s="212" t="s">
        <v>19</v>
      </c>
      <c r="F725" s="213" t="s">
        <v>1836</v>
      </c>
      <c r="G725" s="211"/>
      <c r="H725" s="214">
        <v>11.161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192</v>
      </c>
      <c r="AU725" s="220" t="s">
        <v>188</v>
      </c>
      <c r="AV725" s="14" t="s">
        <v>14</v>
      </c>
      <c r="AW725" s="14" t="s">
        <v>35</v>
      </c>
      <c r="AX725" s="14" t="s">
        <v>74</v>
      </c>
      <c r="AY725" s="220" t="s">
        <v>179</v>
      </c>
    </row>
    <row r="726" spans="1:65" s="15" customFormat="1">
      <c r="B726" s="221"/>
      <c r="C726" s="222"/>
      <c r="D726" s="201" t="s">
        <v>192</v>
      </c>
      <c r="E726" s="223" t="s">
        <v>19</v>
      </c>
      <c r="F726" s="224" t="s">
        <v>201</v>
      </c>
      <c r="G726" s="222"/>
      <c r="H726" s="225">
        <v>11.161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192</v>
      </c>
      <c r="AU726" s="231" t="s">
        <v>188</v>
      </c>
      <c r="AV726" s="15" t="s">
        <v>188</v>
      </c>
      <c r="AW726" s="15" t="s">
        <v>35</v>
      </c>
      <c r="AX726" s="15" t="s">
        <v>81</v>
      </c>
      <c r="AY726" s="231" t="s">
        <v>179</v>
      </c>
    </row>
    <row r="727" spans="1:65" s="2" customFormat="1" ht="24.2" customHeight="1">
      <c r="A727" s="37"/>
      <c r="B727" s="38"/>
      <c r="C727" s="181" t="s">
        <v>920</v>
      </c>
      <c r="D727" s="181" t="s">
        <v>183</v>
      </c>
      <c r="E727" s="182" t="s">
        <v>1866</v>
      </c>
      <c r="F727" s="183" t="s">
        <v>1867</v>
      </c>
      <c r="G727" s="184" t="s">
        <v>269</v>
      </c>
      <c r="H727" s="185">
        <v>100.334</v>
      </c>
      <c r="I727" s="186"/>
      <c r="J727" s="187">
        <f>ROUND(I727*H727,2)</f>
        <v>0</v>
      </c>
      <c r="K727" s="183" t="s">
        <v>187</v>
      </c>
      <c r="L727" s="42"/>
      <c r="M727" s="188" t="s">
        <v>19</v>
      </c>
      <c r="N727" s="189" t="s">
        <v>45</v>
      </c>
      <c r="O727" s="67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188</v>
      </c>
      <c r="AT727" s="192" t="s">
        <v>183</v>
      </c>
      <c r="AU727" s="192" t="s">
        <v>188</v>
      </c>
      <c r="AY727" s="20" t="s">
        <v>179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81</v>
      </c>
      <c r="BK727" s="193">
        <f>ROUND(I727*H727,2)</f>
        <v>0</v>
      </c>
      <c r="BL727" s="20" t="s">
        <v>188</v>
      </c>
      <c r="BM727" s="192" t="s">
        <v>1868</v>
      </c>
    </row>
    <row r="728" spans="1:65" s="2" customFormat="1">
      <c r="A728" s="37"/>
      <c r="B728" s="38"/>
      <c r="C728" s="39"/>
      <c r="D728" s="194" t="s">
        <v>190</v>
      </c>
      <c r="E728" s="39"/>
      <c r="F728" s="195" t="s">
        <v>1869</v>
      </c>
      <c r="G728" s="39"/>
      <c r="H728" s="39"/>
      <c r="I728" s="196"/>
      <c r="J728" s="39"/>
      <c r="K728" s="39"/>
      <c r="L728" s="42"/>
      <c r="M728" s="197"/>
      <c r="N728" s="198"/>
      <c r="O728" s="67"/>
      <c r="P728" s="67"/>
      <c r="Q728" s="67"/>
      <c r="R728" s="67"/>
      <c r="S728" s="67"/>
      <c r="T728" s="68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20" t="s">
        <v>190</v>
      </c>
      <c r="AU728" s="20" t="s">
        <v>188</v>
      </c>
    </row>
    <row r="729" spans="1:65" s="13" customFormat="1">
      <c r="B729" s="199"/>
      <c r="C729" s="200"/>
      <c r="D729" s="201" t="s">
        <v>192</v>
      </c>
      <c r="E729" s="202" t="s">
        <v>19</v>
      </c>
      <c r="F729" s="203" t="s">
        <v>260</v>
      </c>
      <c r="G729" s="200"/>
      <c r="H729" s="202" t="s">
        <v>19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192</v>
      </c>
      <c r="AU729" s="209" t="s">
        <v>188</v>
      </c>
      <c r="AV729" s="13" t="s">
        <v>81</v>
      </c>
      <c r="AW729" s="13" t="s">
        <v>35</v>
      </c>
      <c r="AX729" s="13" t="s">
        <v>74</v>
      </c>
      <c r="AY729" s="209" t="s">
        <v>179</v>
      </c>
    </row>
    <row r="730" spans="1:65" s="13" customFormat="1">
      <c r="B730" s="199"/>
      <c r="C730" s="200"/>
      <c r="D730" s="201" t="s">
        <v>192</v>
      </c>
      <c r="E730" s="202" t="s">
        <v>19</v>
      </c>
      <c r="F730" s="203" t="s">
        <v>1855</v>
      </c>
      <c r="G730" s="200"/>
      <c r="H730" s="202" t="s">
        <v>19</v>
      </c>
      <c r="I730" s="204"/>
      <c r="J730" s="200"/>
      <c r="K730" s="200"/>
      <c r="L730" s="205"/>
      <c r="M730" s="206"/>
      <c r="N730" s="207"/>
      <c r="O730" s="207"/>
      <c r="P730" s="207"/>
      <c r="Q730" s="207"/>
      <c r="R730" s="207"/>
      <c r="S730" s="207"/>
      <c r="T730" s="208"/>
      <c r="AT730" s="209" t="s">
        <v>192</v>
      </c>
      <c r="AU730" s="209" t="s">
        <v>188</v>
      </c>
      <c r="AV730" s="13" t="s">
        <v>81</v>
      </c>
      <c r="AW730" s="13" t="s">
        <v>35</v>
      </c>
      <c r="AX730" s="13" t="s">
        <v>74</v>
      </c>
      <c r="AY730" s="209" t="s">
        <v>179</v>
      </c>
    </row>
    <row r="731" spans="1:65" s="14" customFormat="1">
      <c r="B731" s="210"/>
      <c r="C731" s="211"/>
      <c r="D731" s="201" t="s">
        <v>192</v>
      </c>
      <c r="E731" s="212" t="s">
        <v>19</v>
      </c>
      <c r="F731" s="213" t="s">
        <v>1840</v>
      </c>
      <c r="G731" s="211"/>
      <c r="H731" s="214">
        <v>100.334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192</v>
      </c>
      <c r="AU731" s="220" t="s">
        <v>188</v>
      </c>
      <c r="AV731" s="14" t="s">
        <v>14</v>
      </c>
      <c r="AW731" s="14" t="s">
        <v>35</v>
      </c>
      <c r="AX731" s="14" t="s">
        <v>74</v>
      </c>
      <c r="AY731" s="220" t="s">
        <v>179</v>
      </c>
    </row>
    <row r="732" spans="1:65" s="15" customFormat="1">
      <c r="B732" s="221"/>
      <c r="C732" s="222"/>
      <c r="D732" s="201" t="s">
        <v>192</v>
      </c>
      <c r="E732" s="223" t="s">
        <v>19</v>
      </c>
      <c r="F732" s="224" t="s">
        <v>201</v>
      </c>
      <c r="G732" s="222"/>
      <c r="H732" s="225">
        <v>100.334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192</v>
      </c>
      <c r="AU732" s="231" t="s">
        <v>188</v>
      </c>
      <c r="AV732" s="15" t="s">
        <v>188</v>
      </c>
      <c r="AW732" s="15" t="s">
        <v>35</v>
      </c>
      <c r="AX732" s="15" t="s">
        <v>81</v>
      </c>
      <c r="AY732" s="231" t="s">
        <v>179</v>
      </c>
    </row>
    <row r="733" spans="1:65" s="2" customFormat="1" ht="33" customHeight="1">
      <c r="A733" s="37"/>
      <c r="B733" s="38"/>
      <c r="C733" s="181" t="s">
        <v>1870</v>
      </c>
      <c r="D733" s="181" t="s">
        <v>183</v>
      </c>
      <c r="E733" s="182" t="s">
        <v>1871</v>
      </c>
      <c r="F733" s="183" t="s">
        <v>1872</v>
      </c>
      <c r="G733" s="184" t="s">
        <v>269</v>
      </c>
      <c r="H733" s="185">
        <v>30.748000000000001</v>
      </c>
      <c r="I733" s="186"/>
      <c r="J733" s="187">
        <f>ROUND(I733*H733,2)</f>
        <v>0</v>
      </c>
      <c r="K733" s="183" t="s">
        <v>187</v>
      </c>
      <c r="L733" s="42"/>
      <c r="M733" s="188" t="s">
        <v>19</v>
      </c>
      <c r="N733" s="189" t="s">
        <v>45</v>
      </c>
      <c r="O733" s="67"/>
      <c r="P733" s="190">
        <f>O733*H733</f>
        <v>0</v>
      </c>
      <c r="Q733" s="190">
        <v>0</v>
      </c>
      <c r="R733" s="190">
        <f>Q733*H733</f>
        <v>0</v>
      </c>
      <c r="S733" s="190">
        <v>0</v>
      </c>
      <c r="T733" s="191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92" t="s">
        <v>188</v>
      </c>
      <c r="AT733" s="192" t="s">
        <v>183</v>
      </c>
      <c r="AU733" s="192" t="s">
        <v>188</v>
      </c>
      <c r="AY733" s="20" t="s">
        <v>179</v>
      </c>
      <c r="BE733" s="193">
        <f>IF(N733="základní",J733,0)</f>
        <v>0</v>
      </c>
      <c r="BF733" s="193">
        <f>IF(N733="snížená",J733,0)</f>
        <v>0</v>
      </c>
      <c r="BG733" s="193">
        <f>IF(N733="zákl. přenesená",J733,0)</f>
        <v>0</v>
      </c>
      <c r="BH733" s="193">
        <f>IF(N733="sníž. přenesená",J733,0)</f>
        <v>0</v>
      </c>
      <c r="BI733" s="193">
        <f>IF(N733="nulová",J733,0)</f>
        <v>0</v>
      </c>
      <c r="BJ733" s="20" t="s">
        <v>81</v>
      </c>
      <c r="BK733" s="193">
        <f>ROUND(I733*H733,2)</f>
        <v>0</v>
      </c>
      <c r="BL733" s="20" t="s">
        <v>188</v>
      </c>
      <c r="BM733" s="192" t="s">
        <v>1873</v>
      </c>
    </row>
    <row r="734" spans="1:65" s="2" customFormat="1">
      <c r="A734" s="37"/>
      <c r="B734" s="38"/>
      <c r="C734" s="39"/>
      <c r="D734" s="194" t="s">
        <v>190</v>
      </c>
      <c r="E734" s="39"/>
      <c r="F734" s="195" t="s">
        <v>1874</v>
      </c>
      <c r="G734" s="39"/>
      <c r="H734" s="39"/>
      <c r="I734" s="196"/>
      <c r="J734" s="39"/>
      <c r="K734" s="39"/>
      <c r="L734" s="42"/>
      <c r="M734" s="197"/>
      <c r="N734" s="198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20" t="s">
        <v>190</v>
      </c>
      <c r="AU734" s="20" t="s">
        <v>188</v>
      </c>
    </row>
    <row r="735" spans="1:65" s="13" customFormat="1">
      <c r="B735" s="199"/>
      <c r="C735" s="200"/>
      <c r="D735" s="201" t="s">
        <v>192</v>
      </c>
      <c r="E735" s="202" t="s">
        <v>19</v>
      </c>
      <c r="F735" s="203" t="s">
        <v>260</v>
      </c>
      <c r="G735" s="200"/>
      <c r="H735" s="202" t="s">
        <v>19</v>
      </c>
      <c r="I735" s="204"/>
      <c r="J735" s="200"/>
      <c r="K735" s="200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192</v>
      </c>
      <c r="AU735" s="209" t="s">
        <v>188</v>
      </c>
      <c r="AV735" s="13" t="s">
        <v>81</v>
      </c>
      <c r="AW735" s="13" t="s">
        <v>35</v>
      </c>
      <c r="AX735" s="13" t="s">
        <v>74</v>
      </c>
      <c r="AY735" s="209" t="s">
        <v>179</v>
      </c>
    </row>
    <row r="736" spans="1:65" s="13" customFormat="1">
      <c r="B736" s="199"/>
      <c r="C736" s="200"/>
      <c r="D736" s="201" t="s">
        <v>192</v>
      </c>
      <c r="E736" s="202" t="s">
        <v>19</v>
      </c>
      <c r="F736" s="203" t="s">
        <v>1853</v>
      </c>
      <c r="G736" s="200"/>
      <c r="H736" s="202" t="s">
        <v>19</v>
      </c>
      <c r="I736" s="204"/>
      <c r="J736" s="200"/>
      <c r="K736" s="200"/>
      <c r="L736" s="205"/>
      <c r="M736" s="206"/>
      <c r="N736" s="207"/>
      <c r="O736" s="207"/>
      <c r="P736" s="207"/>
      <c r="Q736" s="207"/>
      <c r="R736" s="207"/>
      <c r="S736" s="207"/>
      <c r="T736" s="208"/>
      <c r="AT736" s="209" t="s">
        <v>192</v>
      </c>
      <c r="AU736" s="209" t="s">
        <v>188</v>
      </c>
      <c r="AV736" s="13" t="s">
        <v>81</v>
      </c>
      <c r="AW736" s="13" t="s">
        <v>35</v>
      </c>
      <c r="AX736" s="13" t="s">
        <v>74</v>
      </c>
      <c r="AY736" s="209" t="s">
        <v>179</v>
      </c>
    </row>
    <row r="737" spans="1:65" s="14" customFormat="1">
      <c r="B737" s="210"/>
      <c r="C737" s="211"/>
      <c r="D737" s="201" t="s">
        <v>192</v>
      </c>
      <c r="E737" s="212" t="s">
        <v>19</v>
      </c>
      <c r="F737" s="213" t="s">
        <v>1838</v>
      </c>
      <c r="G737" s="211"/>
      <c r="H737" s="214">
        <v>30.748000000000001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192</v>
      </c>
      <c r="AU737" s="220" t="s">
        <v>188</v>
      </c>
      <c r="AV737" s="14" t="s">
        <v>14</v>
      </c>
      <c r="AW737" s="14" t="s">
        <v>35</v>
      </c>
      <c r="AX737" s="14" t="s">
        <v>81</v>
      </c>
      <c r="AY737" s="220" t="s">
        <v>179</v>
      </c>
    </row>
    <row r="738" spans="1:65" s="2" customFormat="1" ht="16.5" customHeight="1">
      <c r="A738" s="37"/>
      <c r="B738" s="38"/>
      <c r="C738" s="181" t="s">
        <v>921</v>
      </c>
      <c r="D738" s="181" t="s">
        <v>183</v>
      </c>
      <c r="E738" s="182" t="s">
        <v>1875</v>
      </c>
      <c r="F738" s="183" t="s">
        <v>1876</v>
      </c>
      <c r="G738" s="184" t="s">
        <v>269</v>
      </c>
      <c r="H738" s="185">
        <v>41.481000000000002</v>
      </c>
      <c r="I738" s="186"/>
      <c r="J738" s="187">
        <f>ROUND(I738*H738,2)</f>
        <v>0</v>
      </c>
      <c r="K738" s="183" t="s">
        <v>187</v>
      </c>
      <c r="L738" s="42"/>
      <c r="M738" s="188" t="s">
        <v>19</v>
      </c>
      <c r="N738" s="189" t="s">
        <v>45</v>
      </c>
      <c r="O738" s="67"/>
      <c r="P738" s="190">
        <f>O738*H738</f>
        <v>0</v>
      </c>
      <c r="Q738" s="190">
        <v>0</v>
      </c>
      <c r="R738" s="190">
        <f>Q738*H738</f>
        <v>0</v>
      </c>
      <c r="S738" s="190">
        <v>0</v>
      </c>
      <c r="T738" s="191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192" t="s">
        <v>188</v>
      </c>
      <c r="AT738" s="192" t="s">
        <v>183</v>
      </c>
      <c r="AU738" s="192" t="s">
        <v>188</v>
      </c>
      <c r="AY738" s="20" t="s">
        <v>179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20" t="s">
        <v>81</v>
      </c>
      <c r="BK738" s="193">
        <f>ROUND(I738*H738,2)</f>
        <v>0</v>
      </c>
      <c r="BL738" s="20" t="s">
        <v>188</v>
      </c>
      <c r="BM738" s="192" t="s">
        <v>1877</v>
      </c>
    </row>
    <row r="739" spans="1:65" s="2" customFormat="1">
      <c r="A739" s="37"/>
      <c r="B739" s="38"/>
      <c r="C739" s="39"/>
      <c r="D739" s="194" t="s">
        <v>190</v>
      </c>
      <c r="E739" s="39"/>
      <c r="F739" s="195" t="s">
        <v>1878</v>
      </c>
      <c r="G739" s="39"/>
      <c r="H739" s="39"/>
      <c r="I739" s="196"/>
      <c r="J739" s="39"/>
      <c r="K739" s="39"/>
      <c r="L739" s="42"/>
      <c r="M739" s="197"/>
      <c r="N739" s="198"/>
      <c r="O739" s="67"/>
      <c r="P739" s="67"/>
      <c r="Q739" s="67"/>
      <c r="R739" s="67"/>
      <c r="S739" s="67"/>
      <c r="T739" s="68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T739" s="20" t="s">
        <v>190</v>
      </c>
      <c r="AU739" s="20" t="s">
        <v>188</v>
      </c>
    </row>
    <row r="740" spans="1:65" s="13" customFormat="1">
      <c r="B740" s="199"/>
      <c r="C740" s="200"/>
      <c r="D740" s="201" t="s">
        <v>192</v>
      </c>
      <c r="E740" s="202" t="s">
        <v>19</v>
      </c>
      <c r="F740" s="203" t="s">
        <v>1879</v>
      </c>
      <c r="G740" s="200"/>
      <c r="H740" s="202" t="s">
        <v>19</v>
      </c>
      <c r="I740" s="204"/>
      <c r="J740" s="200"/>
      <c r="K740" s="200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192</v>
      </c>
      <c r="AU740" s="209" t="s">
        <v>188</v>
      </c>
      <c r="AV740" s="13" t="s">
        <v>81</v>
      </c>
      <c r="AW740" s="13" t="s">
        <v>35</v>
      </c>
      <c r="AX740" s="13" t="s">
        <v>74</v>
      </c>
      <c r="AY740" s="209" t="s">
        <v>179</v>
      </c>
    </row>
    <row r="741" spans="1:65" s="13" customFormat="1">
      <c r="B741" s="199"/>
      <c r="C741" s="200"/>
      <c r="D741" s="201" t="s">
        <v>192</v>
      </c>
      <c r="E741" s="202" t="s">
        <v>19</v>
      </c>
      <c r="F741" s="203" t="s">
        <v>1489</v>
      </c>
      <c r="G741" s="200"/>
      <c r="H741" s="202" t="s">
        <v>19</v>
      </c>
      <c r="I741" s="204"/>
      <c r="J741" s="200"/>
      <c r="K741" s="200"/>
      <c r="L741" s="205"/>
      <c r="M741" s="206"/>
      <c r="N741" s="207"/>
      <c r="O741" s="207"/>
      <c r="P741" s="207"/>
      <c r="Q741" s="207"/>
      <c r="R741" s="207"/>
      <c r="S741" s="207"/>
      <c r="T741" s="208"/>
      <c r="AT741" s="209" t="s">
        <v>192</v>
      </c>
      <c r="AU741" s="209" t="s">
        <v>188</v>
      </c>
      <c r="AV741" s="13" t="s">
        <v>81</v>
      </c>
      <c r="AW741" s="13" t="s">
        <v>35</v>
      </c>
      <c r="AX741" s="13" t="s">
        <v>74</v>
      </c>
      <c r="AY741" s="209" t="s">
        <v>179</v>
      </c>
    </row>
    <row r="742" spans="1:65" s="14" customFormat="1">
      <c r="B742" s="210"/>
      <c r="C742" s="211"/>
      <c r="D742" s="201" t="s">
        <v>192</v>
      </c>
      <c r="E742" s="212" t="s">
        <v>19</v>
      </c>
      <c r="F742" s="213" t="s">
        <v>1880</v>
      </c>
      <c r="G742" s="211"/>
      <c r="H742" s="214">
        <v>0.58899999999999997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192</v>
      </c>
      <c r="AU742" s="220" t="s">
        <v>188</v>
      </c>
      <c r="AV742" s="14" t="s">
        <v>14</v>
      </c>
      <c r="AW742" s="14" t="s">
        <v>35</v>
      </c>
      <c r="AX742" s="14" t="s">
        <v>74</v>
      </c>
      <c r="AY742" s="220" t="s">
        <v>179</v>
      </c>
    </row>
    <row r="743" spans="1:65" s="13" customFormat="1">
      <c r="B743" s="199"/>
      <c r="C743" s="200"/>
      <c r="D743" s="201" t="s">
        <v>192</v>
      </c>
      <c r="E743" s="202" t="s">
        <v>19</v>
      </c>
      <c r="F743" s="203" t="s">
        <v>1845</v>
      </c>
      <c r="G743" s="200"/>
      <c r="H743" s="202" t="s">
        <v>19</v>
      </c>
      <c r="I743" s="204"/>
      <c r="J743" s="200"/>
      <c r="K743" s="200"/>
      <c r="L743" s="205"/>
      <c r="M743" s="206"/>
      <c r="N743" s="207"/>
      <c r="O743" s="207"/>
      <c r="P743" s="207"/>
      <c r="Q743" s="207"/>
      <c r="R743" s="207"/>
      <c r="S743" s="207"/>
      <c r="T743" s="208"/>
      <c r="AT743" s="209" t="s">
        <v>192</v>
      </c>
      <c r="AU743" s="209" t="s">
        <v>188</v>
      </c>
      <c r="AV743" s="13" t="s">
        <v>81</v>
      </c>
      <c r="AW743" s="13" t="s">
        <v>35</v>
      </c>
      <c r="AX743" s="13" t="s">
        <v>74</v>
      </c>
      <c r="AY743" s="209" t="s">
        <v>179</v>
      </c>
    </row>
    <row r="744" spans="1:65" s="14" customFormat="1">
      <c r="B744" s="210"/>
      <c r="C744" s="211"/>
      <c r="D744" s="201" t="s">
        <v>192</v>
      </c>
      <c r="E744" s="212" t="s">
        <v>19</v>
      </c>
      <c r="F744" s="213" t="s">
        <v>1881</v>
      </c>
      <c r="G744" s="211"/>
      <c r="H744" s="214">
        <v>35.884999999999998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192</v>
      </c>
      <c r="AU744" s="220" t="s">
        <v>188</v>
      </c>
      <c r="AV744" s="14" t="s">
        <v>14</v>
      </c>
      <c r="AW744" s="14" t="s">
        <v>35</v>
      </c>
      <c r="AX744" s="14" t="s">
        <v>74</v>
      </c>
      <c r="AY744" s="220" t="s">
        <v>179</v>
      </c>
    </row>
    <row r="745" spans="1:65" s="13" customFormat="1">
      <c r="B745" s="199"/>
      <c r="C745" s="200"/>
      <c r="D745" s="201" t="s">
        <v>192</v>
      </c>
      <c r="E745" s="202" t="s">
        <v>19</v>
      </c>
      <c r="F745" s="203" t="s">
        <v>1847</v>
      </c>
      <c r="G745" s="200"/>
      <c r="H745" s="202" t="s">
        <v>19</v>
      </c>
      <c r="I745" s="204"/>
      <c r="J745" s="200"/>
      <c r="K745" s="200"/>
      <c r="L745" s="205"/>
      <c r="M745" s="206"/>
      <c r="N745" s="207"/>
      <c r="O745" s="207"/>
      <c r="P745" s="207"/>
      <c r="Q745" s="207"/>
      <c r="R745" s="207"/>
      <c r="S745" s="207"/>
      <c r="T745" s="208"/>
      <c r="AT745" s="209" t="s">
        <v>192</v>
      </c>
      <c r="AU745" s="209" t="s">
        <v>188</v>
      </c>
      <c r="AV745" s="13" t="s">
        <v>81</v>
      </c>
      <c r="AW745" s="13" t="s">
        <v>35</v>
      </c>
      <c r="AX745" s="13" t="s">
        <v>74</v>
      </c>
      <c r="AY745" s="209" t="s">
        <v>179</v>
      </c>
    </row>
    <row r="746" spans="1:65" s="14" customFormat="1">
      <c r="B746" s="210"/>
      <c r="C746" s="211"/>
      <c r="D746" s="201" t="s">
        <v>192</v>
      </c>
      <c r="E746" s="212" t="s">
        <v>19</v>
      </c>
      <c r="F746" s="213" t="s">
        <v>1882</v>
      </c>
      <c r="G746" s="211"/>
      <c r="H746" s="214">
        <v>5.0069999999999997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192</v>
      </c>
      <c r="AU746" s="220" t="s">
        <v>188</v>
      </c>
      <c r="AV746" s="14" t="s">
        <v>14</v>
      </c>
      <c r="AW746" s="14" t="s">
        <v>35</v>
      </c>
      <c r="AX746" s="14" t="s">
        <v>74</v>
      </c>
      <c r="AY746" s="220" t="s">
        <v>179</v>
      </c>
    </row>
    <row r="747" spans="1:65" s="15" customFormat="1">
      <c r="B747" s="221"/>
      <c r="C747" s="222"/>
      <c r="D747" s="201" t="s">
        <v>192</v>
      </c>
      <c r="E747" s="223" t="s">
        <v>19</v>
      </c>
      <c r="F747" s="224" t="s">
        <v>201</v>
      </c>
      <c r="G747" s="222"/>
      <c r="H747" s="225">
        <v>41.480999999999995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192</v>
      </c>
      <c r="AU747" s="231" t="s">
        <v>188</v>
      </c>
      <c r="AV747" s="15" t="s">
        <v>188</v>
      </c>
      <c r="AW747" s="15" t="s">
        <v>35</v>
      </c>
      <c r="AX747" s="15" t="s">
        <v>81</v>
      </c>
      <c r="AY747" s="231" t="s">
        <v>179</v>
      </c>
    </row>
    <row r="748" spans="1:65" s="17" customFormat="1" ht="20.85" customHeight="1">
      <c r="B748" s="254"/>
      <c r="C748" s="255"/>
      <c r="D748" s="256" t="s">
        <v>73</v>
      </c>
      <c r="E748" s="256" t="s">
        <v>461</v>
      </c>
      <c r="F748" s="256" t="s">
        <v>462</v>
      </c>
      <c r="G748" s="255"/>
      <c r="H748" s="255"/>
      <c r="I748" s="257"/>
      <c r="J748" s="258">
        <f>BK748</f>
        <v>0</v>
      </c>
      <c r="K748" s="255"/>
      <c r="L748" s="259"/>
      <c r="M748" s="260"/>
      <c r="N748" s="261"/>
      <c r="O748" s="261"/>
      <c r="P748" s="262">
        <f>SUM(P749:P750)</f>
        <v>0</v>
      </c>
      <c r="Q748" s="261"/>
      <c r="R748" s="262">
        <f>SUM(R749:R750)</f>
        <v>0</v>
      </c>
      <c r="S748" s="261"/>
      <c r="T748" s="263">
        <f>SUM(T749:T750)</f>
        <v>0</v>
      </c>
      <c r="AR748" s="264" t="s">
        <v>81</v>
      </c>
      <c r="AT748" s="265" t="s">
        <v>73</v>
      </c>
      <c r="AU748" s="265" t="s">
        <v>189</v>
      </c>
      <c r="AY748" s="264" t="s">
        <v>179</v>
      </c>
      <c r="BK748" s="266">
        <f>SUM(BK749:BK750)</f>
        <v>0</v>
      </c>
    </row>
    <row r="749" spans="1:65" s="2" customFormat="1" ht="24.2" customHeight="1">
      <c r="A749" s="37"/>
      <c r="B749" s="38"/>
      <c r="C749" s="181" t="s">
        <v>1883</v>
      </c>
      <c r="D749" s="181" t="s">
        <v>183</v>
      </c>
      <c r="E749" s="182" t="s">
        <v>1884</v>
      </c>
      <c r="F749" s="183" t="s">
        <v>1885</v>
      </c>
      <c r="G749" s="184" t="s">
        <v>269</v>
      </c>
      <c r="H749" s="185">
        <v>568.83100000000002</v>
      </c>
      <c r="I749" s="186"/>
      <c r="J749" s="187">
        <f>ROUND(I749*H749,2)</f>
        <v>0</v>
      </c>
      <c r="K749" s="183" t="s">
        <v>187</v>
      </c>
      <c r="L749" s="42"/>
      <c r="M749" s="188" t="s">
        <v>19</v>
      </c>
      <c r="N749" s="189" t="s">
        <v>45</v>
      </c>
      <c r="O749" s="67"/>
      <c r="P749" s="190">
        <f>O749*H749</f>
        <v>0</v>
      </c>
      <c r="Q749" s="190">
        <v>0</v>
      </c>
      <c r="R749" s="190">
        <f>Q749*H749</f>
        <v>0</v>
      </c>
      <c r="S749" s="190">
        <v>0</v>
      </c>
      <c r="T749" s="191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2" t="s">
        <v>188</v>
      </c>
      <c r="AT749" s="192" t="s">
        <v>183</v>
      </c>
      <c r="AU749" s="192" t="s">
        <v>188</v>
      </c>
      <c r="AY749" s="20" t="s">
        <v>179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20" t="s">
        <v>81</v>
      </c>
      <c r="BK749" s="193">
        <f>ROUND(I749*H749,2)</f>
        <v>0</v>
      </c>
      <c r="BL749" s="20" t="s">
        <v>188</v>
      </c>
      <c r="BM749" s="192" t="s">
        <v>1886</v>
      </c>
    </row>
    <row r="750" spans="1:65" s="2" customFormat="1">
      <c r="A750" s="37"/>
      <c r="B750" s="38"/>
      <c r="C750" s="39"/>
      <c r="D750" s="194" t="s">
        <v>190</v>
      </c>
      <c r="E750" s="39"/>
      <c r="F750" s="195" t="s">
        <v>1887</v>
      </c>
      <c r="G750" s="39"/>
      <c r="H750" s="39"/>
      <c r="I750" s="196"/>
      <c r="J750" s="39"/>
      <c r="K750" s="39"/>
      <c r="L750" s="42"/>
      <c r="M750" s="197"/>
      <c r="N750" s="198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190</v>
      </c>
      <c r="AU750" s="20" t="s">
        <v>188</v>
      </c>
    </row>
    <row r="751" spans="1:65" s="12" customFormat="1" ht="25.9" customHeight="1">
      <c r="B751" s="165"/>
      <c r="C751" s="166"/>
      <c r="D751" s="167" t="s">
        <v>73</v>
      </c>
      <c r="E751" s="168" t="s">
        <v>467</v>
      </c>
      <c r="F751" s="168" t="s">
        <v>468</v>
      </c>
      <c r="G751" s="166"/>
      <c r="H751" s="166"/>
      <c r="I751" s="169"/>
      <c r="J751" s="170">
        <f>BK751</f>
        <v>0</v>
      </c>
      <c r="K751" s="166"/>
      <c r="L751" s="171"/>
      <c r="M751" s="172"/>
      <c r="N751" s="173"/>
      <c r="O751" s="173"/>
      <c r="P751" s="174">
        <f>P752+P757+P779+P788</f>
        <v>0</v>
      </c>
      <c r="Q751" s="173"/>
      <c r="R751" s="174">
        <f>R752+R757+R779+R788</f>
        <v>0.89639909000000007</v>
      </c>
      <c r="S751" s="173"/>
      <c r="T751" s="175">
        <f>T752+T757+T779+T788</f>
        <v>0.42760000000000009</v>
      </c>
      <c r="AR751" s="176" t="s">
        <v>14</v>
      </c>
      <c r="AT751" s="177" t="s">
        <v>73</v>
      </c>
      <c r="AU751" s="177" t="s">
        <v>74</v>
      </c>
      <c r="AY751" s="176" t="s">
        <v>179</v>
      </c>
      <c r="BK751" s="178">
        <f>BK752+BK757+BK779+BK788</f>
        <v>0</v>
      </c>
    </row>
    <row r="752" spans="1:65" s="12" customFormat="1" ht="22.9" customHeight="1">
      <c r="B752" s="165"/>
      <c r="C752" s="166"/>
      <c r="D752" s="167" t="s">
        <v>73</v>
      </c>
      <c r="E752" s="179" t="s">
        <v>1888</v>
      </c>
      <c r="F752" s="179" t="s">
        <v>1889</v>
      </c>
      <c r="G752" s="166"/>
      <c r="H752" s="166"/>
      <c r="I752" s="169"/>
      <c r="J752" s="180">
        <f>BK752</f>
        <v>0</v>
      </c>
      <c r="K752" s="166"/>
      <c r="L752" s="171"/>
      <c r="M752" s="172"/>
      <c r="N752" s="173"/>
      <c r="O752" s="173"/>
      <c r="P752" s="174">
        <f>SUM(P753:P756)</f>
        <v>0</v>
      </c>
      <c r="Q752" s="173"/>
      <c r="R752" s="174">
        <f>SUM(R753:R756)</f>
        <v>7.4999999999999997E-3</v>
      </c>
      <c r="S752" s="173"/>
      <c r="T752" s="175">
        <f>SUM(T753:T756)</f>
        <v>0</v>
      </c>
      <c r="AR752" s="176" t="s">
        <v>14</v>
      </c>
      <c r="AT752" s="177" t="s">
        <v>73</v>
      </c>
      <c r="AU752" s="177" t="s">
        <v>81</v>
      </c>
      <c r="AY752" s="176" t="s">
        <v>179</v>
      </c>
      <c r="BK752" s="178">
        <f>SUM(BK753:BK756)</f>
        <v>0</v>
      </c>
    </row>
    <row r="753" spans="1:65" s="2" customFormat="1" ht="16.5" customHeight="1">
      <c r="A753" s="37"/>
      <c r="B753" s="38"/>
      <c r="C753" s="181" t="s">
        <v>923</v>
      </c>
      <c r="D753" s="181" t="s">
        <v>183</v>
      </c>
      <c r="E753" s="182" t="s">
        <v>1890</v>
      </c>
      <c r="F753" s="183" t="s">
        <v>1891</v>
      </c>
      <c r="G753" s="184" t="s">
        <v>308</v>
      </c>
      <c r="H753" s="185">
        <v>5</v>
      </c>
      <c r="I753" s="186"/>
      <c r="J753" s="187">
        <f>ROUND(I753*H753,2)</f>
        <v>0</v>
      </c>
      <c r="K753" s="183" t="s">
        <v>187</v>
      </c>
      <c r="L753" s="42"/>
      <c r="M753" s="188" t="s">
        <v>19</v>
      </c>
      <c r="N753" s="189" t="s">
        <v>45</v>
      </c>
      <c r="O753" s="67"/>
      <c r="P753" s="190">
        <f>O753*H753</f>
        <v>0</v>
      </c>
      <c r="Q753" s="190">
        <v>1.5E-3</v>
      </c>
      <c r="R753" s="190">
        <f>Q753*H753</f>
        <v>7.4999999999999997E-3</v>
      </c>
      <c r="S753" s="190">
        <v>0</v>
      </c>
      <c r="T753" s="191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92" t="s">
        <v>229</v>
      </c>
      <c r="AT753" s="192" t="s">
        <v>183</v>
      </c>
      <c r="AU753" s="192" t="s">
        <v>14</v>
      </c>
      <c r="AY753" s="20" t="s">
        <v>179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20" t="s">
        <v>81</v>
      </c>
      <c r="BK753" s="193">
        <f>ROUND(I753*H753,2)</f>
        <v>0</v>
      </c>
      <c r="BL753" s="20" t="s">
        <v>229</v>
      </c>
      <c r="BM753" s="192" t="s">
        <v>1892</v>
      </c>
    </row>
    <row r="754" spans="1:65" s="2" customFormat="1">
      <c r="A754" s="37"/>
      <c r="B754" s="38"/>
      <c r="C754" s="39"/>
      <c r="D754" s="194" t="s">
        <v>190</v>
      </c>
      <c r="E754" s="39"/>
      <c r="F754" s="195" t="s">
        <v>1893</v>
      </c>
      <c r="G754" s="39"/>
      <c r="H754" s="39"/>
      <c r="I754" s="196"/>
      <c r="J754" s="39"/>
      <c r="K754" s="39"/>
      <c r="L754" s="42"/>
      <c r="M754" s="197"/>
      <c r="N754" s="198"/>
      <c r="O754" s="67"/>
      <c r="P754" s="67"/>
      <c r="Q754" s="67"/>
      <c r="R754" s="67"/>
      <c r="S754" s="67"/>
      <c r="T754" s="68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T754" s="20" t="s">
        <v>190</v>
      </c>
      <c r="AU754" s="20" t="s">
        <v>14</v>
      </c>
    </row>
    <row r="755" spans="1:65" s="2" customFormat="1" ht="24.2" customHeight="1">
      <c r="A755" s="37"/>
      <c r="B755" s="38"/>
      <c r="C755" s="181" t="s">
        <v>1894</v>
      </c>
      <c r="D755" s="181" t="s">
        <v>183</v>
      </c>
      <c r="E755" s="182" t="s">
        <v>1895</v>
      </c>
      <c r="F755" s="183" t="s">
        <v>1896</v>
      </c>
      <c r="G755" s="184" t="s">
        <v>269</v>
      </c>
      <c r="H755" s="185">
        <v>8.0000000000000002E-3</v>
      </c>
      <c r="I755" s="186"/>
      <c r="J755" s="187">
        <f>ROUND(I755*H755,2)</f>
        <v>0</v>
      </c>
      <c r="K755" s="183" t="s">
        <v>187</v>
      </c>
      <c r="L755" s="42"/>
      <c r="M755" s="188" t="s">
        <v>19</v>
      </c>
      <c r="N755" s="189" t="s">
        <v>45</v>
      </c>
      <c r="O755" s="67"/>
      <c r="P755" s="190">
        <f>O755*H755</f>
        <v>0</v>
      </c>
      <c r="Q755" s="190">
        <v>0</v>
      </c>
      <c r="R755" s="190">
        <f>Q755*H755</f>
        <v>0</v>
      </c>
      <c r="S755" s="190">
        <v>0</v>
      </c>
      <c r="T755" s="191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92" t="s">
        <v>229</v>
      </c>
      <c r="AT755" s="192" t="s">
        <v>183</v>
      </c>
      <c r="AU755" s="192" t="s">
        <v>14</v>
      </c>
      <c r="AY755" s="20" t="s">
        <v>179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20" t="s">
        <v>81</v>
      </c>
      <c r="BK755" s="193">
        <f>ROUND(I755*H755,2)</f>
        <v>0</v>
      </c>
      <c r="BL755" s="20" t="s">
        <v>229</v>
      </c>
      <c r="BM755" s="192" t="s">
        <v>1897</v>
      </c>
    </row>
    <row r="756" spans="1:65" s="2" customFormat="1">
      <c r="A756" s="37"/>
      <c r="B756" s="38"/>
      <c r="C756" s="39"/>
      <c r="D756" s="194" t="s">
        <v>190</v>
      </c>
      <c r="E756" s="39"/>
      <c r="F756" s="195" t="s">
        <v>1898</v>
      </c>
      <c r="G756" s="39"/>
      <c r="H756" s="39"/>
      <c r="I756" s="196"/>
      <c r="J756" s="39"/>
      <c r="K756" s="39"/>
      <c r="L756" s="42"/>
      <c r="M756" s="197"/>
      <c r="N756" s="198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20" t="s">
        <v>190</v>
      </c>
      <c r="AU756" s="20" t="s">
        <v>14</v>
      </c>
    </row>
    <row r="757" spans="1:65" s="12" customFormat="1" ht="22.9" customHeight="1">
      <c r="B757" s="165"/>
      <c r="C757" s="166"/>
      <c r="D757" s="167" t="s">
        <v>73</v>
      </c>
      <c r="E757" s="179" t="s">
        <v>469</v>
      </c>
      <c r="F757" s="179" t="s">
        <v>470</v>
      </c>
      <c r="G757" s="166"/>
      <c r="H757" s="166"/>
      <c r="I757" s="169"/>
      <c r="J757" s="180">
        <f>BK757</f>
        <v>0</v>
      </c>
      <c r="K757" s="166"/>
      <c r="L757" s="171"/>
      <c r="M757" s="172"/>
      <c r="N757" s="173"/>
      <c r="O757" s="173"/>
      <c r="P757" s="174">
        <f>SUM(P758:P778)</f>
        <v>0</v>
      </c>
      <c r="Q757" s="173"/>
      <c r="R757" s="174">
        <f>SUM(R758:R778)</f>
        <v>0.38640364999999999</v>
      </c>
      <c r="S757" s="173"/>
      <c r="T757" s="175">
        <f>SUM(T758:T778)</f>
        <v>5.9200000000000003E-2</v>
      </c>
      <c r="AR757" s="176" t="s">
        <v>14</v>
      </c>
      <c r="AT757" s="177" t="s">
        <v>73</v>
      </c>
      <c r="AU757" s="177" t="s">
        <v>81</v>
      </c>
      <c r="AY757" s="176" t="s">
        <v>179</v>
      </c>
      <c r="BK757" s="178">
        <f>SUM(BK758:BK778)</f>
        <v>0</v>
      </c>
    </row>
    <row r="758" spans="1:65" s="2" customFormat="1" ht="16.5" customHeight="1">
      <c r="A758" s="37"/>
      <c r="B758" s="38"/>
      <c r="C758" s="181" t="s">
        <v>926</v>
      </c>
      <c r="D758" s="181" t="s">
        <v>183</v>
      </c>
      <c r="E758" s="182" t="s">
        <v>1899</v>
      </c>
      <c r="F758" s="183" t="s">
        <v>1900</v>
      </c>
      <c r="G758" s="184" t="s">
        <v>204</v>
      </c>
      <c r="H758" s="185">
        <v>3.7</v>
      </c>
      <c r="I758" s="186"/>
      <c r="J758" s="187">
        <f>ROUND(I758*H758,2)</f>
        <v>0</v>
      </c>
      <c r="K758" s="183" t="s">
        <v>187</v>
      </c>
      <c r="L758" s="42"/>
      <c r="M758" s="188" t="s">
        <v>19</v>
      </c>
      <c r="N758" s="189" t="s">
        <v>45</v>
      </c>
      <c r="O758" s="67"/>
      <c r="P758" s="190">
        <f>O758*H758</f>
        <v>0</v>
      </c>
      <c r="Q758" s="190">
        <v>0</v>
      </c>
      <c r="R758" s="190">
        <f>Q758*H758</f>
        <v>0</v>
      </c>
      <c r="S758" s="190">
        <v>1.6E-2</v>
      </c>
      <c r="T758" s="191">
        <f>S758*H758</f>
        <v>5.9200000000000003E-2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2" t="s">
        <v>229</v>
      </c>
      <c r="AT758" s="192" t="s">
        <v>183</v>
      </c>
      <c r="AU758" s="192" t="s">
        <v>14</v>
      </c>
      <c r="AY758" s="20" t="s">
        <v>179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20" t="s">
        <v>81</v>
      </c>
      <c r="BK758" s="193">
        <f>ROUND(I758*H758,2)</f>
        <v>0</v>
      </c>
      <c r="BL758" s="20" t="s">
        <v>229</v>
      </c>
      <c r="BM758" s="192" t="s">
        <v>1901</v>
      </c>
    </row>
    <row r="759" spans="1:65" s="2" customFormat="1">
      <c r="A759" s="37"/>
      <c r="B759" s="38"/>
      <c r="C759" s="39"/>
      <c r="D759" s="194" t="s">
        <v>190</v>
      </c>
      <c r="E759" s="39"/>
      <c r="F759" s="195" t="s">
        <v>1902</v>
      </c>
      <c r="G759" s="39"/>
      <c r="H759" s="39"/>
      <c r="I759" s="196"/>
      <c r="J759" s="39"/>
      <c r="K759" s="39"/>
      <c r="L759" s="42"/>
      <c r="M759" s="197"/>
      <c r="N759" s="198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20" t="s">
        <v>190</v>
      </c>
      <c r="AU759" s="20" t="s">
        <v>14</v>
      </c>
    </row>
    <row r="760" spans="1:65" s="13" customFormat="1">
      <c r="B760" s="199"/>
      <c r="C760" s="200"/>
      <c r="D760" s="201" t="s">
        <v>192</v>
      </c>
      <c r="E760" s="202" t="s">
        <v>19</v>
      </c>
      <c r="F760" s="203" t="s">
        <v>1903</v>
      </c>
      <c r="G760" s="200"/>
      <c r="H760" s="202" t="s">
        <v>19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192</v>
      </c>
      <c r="AU760" s="209" t="s">
        <v>14</v>
      </c>
      <c r="AV760" s="13" t="s">
        <v>81</v>
      </c>
      <c r="AW760" s="13" t="s">
        <v>35</v>
      </c>
      <c r="AX760" s="13" t="s">
        <v>74</v>
      </c>
      <c r="AY760" s="209" t="s">
        <v>179</v>
      </c>
    </row>
    <row r="761" spans="1:65" s="14" customFormat="1">
      <c r="B761" s="210"/>
      <c r="C761" s="211"/>
      <c r="D761" s="201" t="s">
        <v>192</v>
      </c>
      <c r="E761" s="212" t="s">
        <v>19</v>
      </c>
      <c r="F761" s="213" t="s">
        <v>1797</v>
      </c>
      <c r="G761" s="211"/>
      <c r="H761" s="214">
        <v>3.7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192</v>
      </c>
      <c r="AU761" s="220" t="s">
        <v>14</v>
      </c>
      <c r="AV761" s="14" t="s">
        <v>14</v>
      </c>
      <c r="AW761" s="14" t="s">
        <v>35</v>
      </c>
      <c r="AX761" s="14" t="s">
        <v>74</v>
      </c>
      <c r="AY761" s="220" t="s">
        <v>179</v>
      </c>
    </row>
    <row r="762" spans="1:65" s="15" customFormat="1">
      <c r="B762" s="221"/>
      <c r="C762" s="222"/>
      <c r="D762" s="201" t="s">
        <v>192</v>
      </c>
      <c r="E762" s="223" t="s">
        <v>19</v>
      </c>
      <c r="F762" s="224" t="s">
        <v>201</v>
      </c>
      <c r="G762" s="222"/>
      <c r="H762" s="225">
        <v>3.7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192</v>
      </c>
      <c r="AU762" s="231" t="s">
        <v>14</v>
      </c>
      <c r="AV762" s="15" t="s">
        <v>188</v>
      </c>
      <c r="AW762" s="15" t="s">
        <v>35</v>
      </c>
      <c r="AX762" s="15" t="s">
        <v>81</v>
      </c>
      <c r="AY762" s="231" t="s">
        <v>179</v>
      </c>
    </row>
    <row r="763" spans="1:65" s="2" customFormat="1" ht="16.5" customHeight="1">
      <c r="A763" s="37"/>
      <c r="B763" s="38"/>
      <c r="C763" s="181" t="s">
        <v>1904</v>
      </c>
      <c r="D763" s="181" t="s">
        <v>183</v>
      </c>
      <c r="E763" s="182" t="s">
        <v>1905</v>
      </c>
      <c r="F763" s="183" t="s">
        <v>1906</v>
      </c>
      <c r="G763" s="184" t="s">
        <v>292</v>
      </c>
      <c r="H763" s="185">
        <v>325.74</v>
      </c>
      <c r="I763" s="186"/>
      <c r="J763" s="187">
        <f>ROUND(I763*H763,2)</f>
        <v>0</v>
      </c>
      <c r="K763" s="183" t="s">
        <v>187</v>
      </c>
      <c r="L763" s="42"/>
      <c r="M763" s="188" t="s">
        <v>19</v>
      </c>
      <c r="N763" s="189" t="s">
        <v>45</v>
      </c>
      <c r="O763" s="67"/>
      <c r="P763" s="190">
        <f>O763*H763</f>
        <v>0</v>
      </c>
      <c r="Q763" s="190">
        <v>6.0000000000000002E-5</v>
      </c>
      <c r="R763" s="190">
        <f>Q763*H763</f>
        <v>1.95444E-2</v>
      </c>
      <c r="S763" s="190">
        <v>0</v>
      </c>
      <c r="T763" s="191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2" t="s">
        <v>229</v>
      </c>
      <c r="AT763" s="192" t="s">
        <v>183</v>
      </c>
      <c r="AU763" s="192" t="s">
        <v>14</v>
      </c>
      <c r="AY763" s="20" t="s">
        <v>179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20" t="s">
        <v>81</v>
      </c>
      <c r="BK763" s="193">
        <f>ROUND(I763*H763,2)</f>
        <v>0</v>
      </c>
      <c r="BL763" s="20" t="s">
        <v>229</v>
      </c>
      <c r="BM763" s="192" t="s">
        <v>1907</v>
      </c>
    </row>
    <row r="764" spans="1:65" s="2" customFormat="1">
      <c r="A764" s="37"/>
      <c r="B764" s="38"/>
      <c r="C764" s="39"/>
      <c r="D764" s="194" t="s">
        <v>190</v>
      </c>
      <c r="E764" s="39"/>
      <c r="F764" s="195" t="s">
        <v>1908</v>
      </c>
      <c r="G764" s="39"/>
      <c r="H764" s="39"/>
      <c r="I764" s="196"/>
      <c r="J764" s="39"/>
      <c r="K764" s="39"/>
      <c r="L764" s="42"/>
      <c r="M764" s="197"/>
      <c r="N764" s="198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190</v>
      </c>
      <c r="AU764" s="20" t="s">
        <v>14</v>
      </c>
    </row>
    <row r="765" spans="1:65" s="13" customFormat="1">
      <c r="B765" s="199"/>
      <c r="C765" s="200"/>
      <c r="D765" s="201" t="s">
        <v>192</v>
      </c>
      <c r="E765" s="202" t="s">
        <v>19</v>
      </c>
      <c r="F765" s="203" t="s">
        <v>1909</v>
      </c>
      <c r="G765" s="200"/>
      <c r="H765" s="202" t="s">
        <v>19</v>
      </c>
      <c r="I765" s="204"/>
      <c r="J765" s="200"/>
      <c r="K765" s="200"/>
      <c r="L765" s="205"/>
      <c r="M765" s="206"/>
      <c r="N765" s="207"/>
      <c r="O765" s="207"/>
      <c r="P765" s="207"/>
      <c r="Q765" s="207"/>
      <c r="R765" s="207"/>
      <c r="S765" s="207"/>
      <c r="T765" s="208"/>
      <c r="AT765" s="209" t="s">
        <v>192</v>
      </c>
      <c r="AU765" s="209" t="s">
        <v>14</v>
      </c>
      <c r="AV765" s="13" t="s">
        <v>81</v>
      </c>
      <c r="AW765" s="13" t="s">
        <v>35</v>
      </c>
      <c r="AX765" s="13" t="s">
        <v>74</v>
      </c>
      <c r="AY765" s="209" t="s">
        <v>179</v>
      </c>
    </row>
    <row r="766" spans="1:65" s="13" customFormat="1">
      <c r="B766" s="199"/>
      <c r="C766" s="200"/>
      <c r="D766" s="201" t="s">
        <v>192</v>
      </c>
      <c r="E766" s="202" t="s">
        <v>19</v>
      </c>
      <c r="F766" s="203" t="s">
        <v>1910</v>
      </c>
      <c r="G766" s="200"/>
      <c r="H766" s="202" t="s">
        <v>19</v>
      </c>
      <c r="I766" s="204"/>
      <c r="J766" s="200"/>
      <c r="K766" s="200"/>
      <c r="L766" s="205"/>
      <c r="M766" s="206"/>
      <c r="N766" s="207"/>
      <c r="O766" s="207"/>
      <c r="P766" s="207"/>
      <c r="Q766" s="207"/>
      <c r="R766" s="207"/>
      <c r="S766" s="207"/>
      <c r="T766" s="208"/>
      <c r="AT766" s="209" t="s">
        <v>192</v>
      </c>
      <c r="AU766" s="209" t="s">
        <v>14</v>
      </c>
      <c r="AV766" s="13" t="s">
        <v>81</v>
      </c>
      <c r="AW766" s="13" t="s">
        <v>35</v>
      </c>
      <c r="AX766" s="13" t="s">
        <v>74</v>
      </c>
      <c r="AY766" s="209" t="s">
        <v>179</v>
      </c>
    </row>
    <row r="767" spans="1:65" s="14" customFormat="1">
      <c r="B767" s="210"/>
      <c r="C767" s="211"/>
      <c r="D767" s="201" t="s">
        <v>192</v>
      </c>
      <c r="E767" s="212" t="s">
        <v>19</v>
      </c>
      <c r="F767" s="213" t="s">
        <v>1911</v>
      </c>
      <c r="G767" s="211"/>
      <c r="H767" s="214">
        <v>272.19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192</v>
      </c>
      <c r="AU767" s="220" t="s">
        <v>14</v>
      </c>
      <c r="AV767" s="14" t="s">
        <v>14</v>
      </c>
      <c r="AW767" s="14" t="s">
        <v>35</v>
      </c>
      <c r="AX767" s="14" t="s">
        <v>74</v>
      </c>
      <c r="AY767" s="220" t="s">
        <v>179</v>
      </c>
    </row>
    <row r="768" spans="1:65" s="13" customFormat="1">
      <c r="B768" s="199"/>
      <c r="C768" s="200"/>
      <c r="D768" s="201" t="s">
        <v>192</v>
      </c>
      <c r="E768" s="202" t="s">
        <v>19</v>
      </c>
      <c r="F768" s="203" t="s">
        <v>1912</v>
      </c>
      <c r="G768" s="200"/>
      <c r="H768" s="202" t="s">
        <v>19</v>
      </c>
      <c r="I768" s="204"/>
      <c r="J768" s="200"/>
      <c r="K768" s="200"/>
      <c r="L768" s="205"/>
      <c r="M768" s="206"/>
      <c r="N768" s="207"/>
      <c r="O768" s="207"/>
      <c r="P768" s="207"/>
      <c r="Q768" s="207"/>
      <c r="R768" s="207"/>
      <c r="S768" s="207"/>
      <c r="T768" s="208"/>
      <c r="AT768" s="209" t="s">
        <v>192</v>
      </c>
      <c r="AU768" s="209" t="s">
        <v>14</v>
      </c>
      <c r="AV768" s="13" t="s">
        <v>81</v>
      </c>
      <c r="AW768" s="13" t="s">
        <v>35</v>
      </c>
      <c r="AX768" s="13" t="s">
        <v>74</v>
      </c>
      <c r="AY768" s="209" t="s">
        <v>179</v>
      </c>
    </row>
    <row r="769" spans="1:65" s="14" customFormat="1">
      <c r="B769" s="210"/>
      <c r="C769" s="211"/>
      <c r="D769" s="201" t="s">
        <v>192</v>
      </c>
      <c r="E769" s="212" t="s">
        <v>19</v>
      </c>
      <c r="F769" s="213" t="s">
        <v>1913</v>
      </c>
      <c r="G769" s="211"/>
      <c r="H769" s="214">
        <v>53.55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192</v>
      </c>
      <c r="AU769" s="220" t="s">
        <v>14</v>
      </c>
      <c r="AV769" s="14" t="s">
        <v>14</v>
      </c>
      <c r="AW769" s="14" t="s">
        <v>35</v>
      </c>
      <c r="AX769" s="14" t="s">
        <v>74</v>
      </c>
      <c r="AY769" s="220" t="s">
        <v>179</v>
      </c>
    </row>
    <row r="770" spans="1:65" s="15" customFormat="1">
      <c r="B770" s="221"/>
      <c r="C770" s="222"/>
      <c r="D770" s="201" t="s">
        <v>192</v>
      </c>
      <c r="E770" s="223" t="s">
        <v>19</v>
      </c>
      <c r="F770" s="224" t="s">
        <v>201</v>
      </c>
      <c r="G770" s="222"/>
      <c r="H770" s="225">
        <v>325.74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192</v>
      </c>
      <c r="AU770" s="231" t="s">
        <v>14</v>
      </c>
      <c r="AV770" s="15" t="s">
        <v>188</v>
      </c>
      <c r="AW770" s="15" t="s">
        <v>35</v>
      </c>
      <c r="AX770" s="15" t="s">
        <v>81</v>
      </c>
      <c r="AY770" s="231" t="s">
        <v>179</v>
      </c>
    </row>
    <row r="771" spans="1:65" s="2" customFormat="1" ht="16.5" customHeight="1">
      <c r="A771" s="37"/>
      <c r="B771" s="38"/>
      <c r="C771" s="243" t="s">
        <v>1310</v>
      </c>
      <c r="D771" s="243" t="s">
        <v>289</v>
      </c>
      <c r="E771" s="244" t="s">
        <v>1914</v>
      </c>
      <c r="F771" s="245" t="s">
        <v>1915</v>
      </c>
      <c r="G771" s="246" t="s">
        <v>204</v>
      </c>
      <c r="H771" s="247">
        <v>74.174999999999997</v>
      </c>
      <c r="I771" s="248"/>
      <c r="J771" s="249">
        <f>ROUND(I771*H771,2)</f>
        <v>0</v>
      </c>
      <c r="K771" s="245" t="s">
        <v>187</v>
      </c>
      <c r="L771" s="250"/>
      <c r="M771" s="251" t="s">
        <v>19</v>
      </c>
      <c r="N771" s="252" t="s">
        <v>45</v>
      </c>
      <c r="O771" s="67"/>
      <c r="P771" s="190">
        <f>O771*H771</f>
        <v>0</v>
      </c>
      <c r="Q771" s="190">
        <v>4.1099999999999999E-3</v>
      </c>
      <c r="R771" s="190">
        <f>Q771*H771</f>
        <v>0.30485924999999997</v>
      </c>
      <c r="S771" s="190">
        <v>0</v>
      </c>
      <c r="T771" s="191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92" t="s">
        <v>400</v>
      </c>
      <c r="AT771" s="192" t="s">
        <v>289</v>
      </c>
      <c r="AU771" s="192" t="s">
        <v>14</v>
      </c>
      <c r="AY771" s="20" t="s">
        <v>179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20" t="s">
        <v>81</v>
      </c>
      <c r="BK771" s="193">
        <f>ROUND(I771*H771,2)</f>
        <v>0</v>
      </c>
      <c r="BL771" s="20" t="s">
        <v>229</v>
      </c>
      <c r="BM771" s="192" t="s">
        <v>1916</v>
      </c>
    </row>
    <row r="772" spans="1:65" s="14" customFormat="1">
      <c r="B772" s="210"/>
      <c r="C772" s="211"/>
      <c r="D772" s="201" t="s">
        <v>192</v>
      </c>
      <c r="E772" s="212" t="s">
        <v>19</v>
      </c>
      <c r="F772" s="213" t="s">
        <v>1917</v>
      </c>
      <c r="G772" s="211"/>
      <c r="H772" s="214">
        <v>74.174999999999997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192</v>
      </c>
      <c r="AU772" s="220" t="s">
        <v>14</v>
      </c>
      <c r="AV772" s="14" t="s">
        <v>14</v>
      </c>
      <c r="AW772" s="14" t="s">
        <v>35</v>
      </c>
      <c r="AX772" s="14" t="s">
        <v>74</v>
      </c>
      <c r="AY772" s="220" t="s">
        <v>179</v>
      </c>
    </row>
    <row r="773" spans="1:65" s="15" customFormat="1">
      <c r="B773" s="221"/>
      <c r="C773" s="222"/>
      <c r="D773" s="201" t="s">
        <v>192</v>
      </c>
      <c r="E773" s="223" t="s">
        <v>19</v>
      </c>
      <c r="F773" s="224" t="s">
        <v>201</v>
      </c>
      <c r="G773" s="222"/>
      <c r="H773" s="225">
        <v>74.174999999999997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192</v>
      </c>
      <c r="AU773" s="231" t="s">
        <v>14</v>
      </c>
      <c r="AV773" s="15" t="s">
        <v>188</v>
      </c>
      <c r="AW773" s="15" t="s">
        <v>35</v>
      </c>
      <c r="AX773" s="15" t="s">
        <v>81</v>
      </c>
      <c r="AY773" s="231" t="s">
        <v>179</v>
      </c>
    </row>
    <row r="774" spans="1:65" s="2" customFormat="1" ht="16.5" customHeight="1">
      <c r="A774" s="37"/>
      <c r="B774" s="38"/>
      <c r="C774" s="243" t="s">
        <v>1918</v>
      </c>
      <c r="D774" s="243" t="s">
        <v>289</v>
      </c>
      <c r="E774" s="244" t="s">
        <v>1919</v>
      </c>
      <c r="F774" s="245" t="s">
        <v>1920</v>
      </c>
      <c r="G774" s="246" t="s">
        <v>269</v>
      </c>
      <c r="H774" s="247">
        <v>6.2E-2</v>
      </c>
      <c r="I774" s="248"/>
      <c r="J774" s="249">
        <f>ROUND(I774*H774,2)</f>
        <v>0</v>
      </c>
      <c r="K774" s="245" t="s">
        <v>187</v>
      </c>
      <c r="L774" s="250"/>
      <c r="M774" s="251" t="s">
        <v>19</v>
      </c>
      <c r="N774" s="252" t="s">
        <v>45</v>
      </c>
      <c r="O774" s="67"/>
      <c r="P774" s="190">
        <f>O774*H774</f>
        <v>0</v>
      </c>
      <c r="Q774" s="190">
        <v>1</v>
      </c>
      <c r="R774" s="190">
        <f>Q774*H774</f>
        <v>6.2E-2</v>
      </c>
      <c r="S774" s="190">
        <v>0</v>
      </c>
      <c r="T774" s="191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192" t="s">
        <v>400</v>
      </c>
      <c r="AT774" s="192" t="s">
        <v>289</v>
      </c>
      <c r="AU774" s="192" t="s">
        <v>14</v>
      </c>
      <c r="AY774" s="20" t="s">
        <v>179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0" t="s">
        <v>81</v>
      </c>
      <c r="BK774" s="193">
        <f>ROUND(I774*H774,2)</f>
        <v>0</v>
      </c>
      <c r="BL774" s="20" t="s">
        <v>229</v>
      </c>
      <c r="BM774" s="192" t="s">
        <v>1921</v>
      </c>
    </row>
    <row r="775" spans="1:65" s="14" customFormat="1">
      <c r="B775" s="210"/>
      <c r="C775" s="211"/>
      <c r="D775" s="201" t="s">
        <v>192</v>
      </c>
      <c r="E775" s="212" t="s">
        <v>19</v>
      </c>
      <c r="F775" s="213" t="s">
        <v>1922</v>
      </c>
      <c r="G775" s="211"/>
      <c r="H775" s="214">
        <v>6.2E-2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192</v>
      </c>
      <c r="AU775" s="220" t="s">
        <v>14</v>
      </c>
      <c r="AV775" s="14" t="s">
        <v>14</v>
      </c>
      <c r="AW775" s="14" t="s">
        <v>35</v>
      </c>
      <c r="AX775" s="14" t="s">
        <v>74</v>
      </c>
      <c r="AY775" s="220" t="s">
        <v>179</v>
      </c>
    </row>
    <row r="776" spans="1:65" s="15" customFormat="1">
      <c r="B776" s="221"/>
      <c r="C776" s="222"/>
      <c r="D776" s="201" t="s">
        <v>192</v>
      </c>
      <c r="E776" s="223" t="s">
        <v>19</v>
      </c>
      <c r="F776" s="224" t="s">
        <v>201</v>
      </c>
      <c r="G776" s="222"/>
      <c r="H776" s="225">
        <v>6.2E-2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192</v>
      </c>
      <c r="AU776" s="231" t="s">
        <v>14</v>
      </c>
      <c r="AV776" s="15" t="s">
        <v>188</v>
      </c>
      <c r="AW776" s="15" t="s">
        <v>35</v>
      </c>
      <c r="AX776" s="15" t="s">
        <v>81</v>
      </c>
      <c r="AY776" s="231" t="s">
        <v>179</v>
      </c>
    </row>
    <row r="777" spans="1:65" s="2" customFormat="1" ht="24.2" customHeight="1">
      <c r="A777" s="37"/>
      <c r="B777" s="38"/>
      <c r="C777" s="181" t="s">
        <v>932</v>
      </c>
      <c r="D777" s="181" t="s">
        <v>183</v>
      </c>
      <c r="E777" s="182" t="s">
        <v>1373</v>
      </c>
      <c r="F777" s="183" t="s">
        <v>1374</v>
      </c>
      <c r="G777" s="184" t="s">
        <v>269</v>
      </c>
      <c r="H777" s="185">
        <v>0.38600000000000001</v>
      </c>
      <c r="I777" s="186"/>
      <c r="J777" s="187">
        <f>ROUND(I777*H777,2)</f>
        <v>0</v>
      </c>
      <c r="K777" s="183" t="s">
        <v>187</v>
      </c>
      <c r="L777" s="42"/>
      <c r="M777" s="188" t="s">
        <v>19</v>
      </c>
      <c r="N777" s="189" t="s">
        <v>45</v>
      </c>
      <c r="O777" s="67"/>
      <c r="P777" s="190">
        <f>O777*H777</f>
        <v>0</v>
      </c>
      <c r="Q777" s="190">
        <v>0</v>
      </c>
      <c r="R777" s="190">
        <f>Q777*H777</f>
        <v>0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229</v>
      </c>
      <c r="AT777" s="192" t="s">
        <v>183</v>
      </c>
      <c r="AU777" s="192" t="s">
        <v>14</v>
      </c>
      <c r="AY777" s="20" t="s">
        <v>179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81</v>
      </c>
      <c r="BK777" s="193">
        <f>ROUND(I777*H777,2)</f>
        <v>0</v>
      </c>
      <c r="BL777" s="20" t="s">
        <v>229</v>
      </c>
      <c r="BM777" s="192" t="s">
        <v>1923</v>
      </c>
    </row>
    <row r="778" spans="1:65" s="2" customFormat="1">
      <c r="A778" s="37"/>
      <c r="B778" s="38"/>
      <c r="C778" s="39"/>
      <c r="D778" s="194" t="s">
        <v>190</v>
      </c>
      <c r="E778" s="39"/>
      <c r="F778" s="195" t="s">
        <v>1375</v>
      </c>
      <c r="G778" s="39"/>
      <c r="H778" s="39"/>
      <c r="I778" s="196"/>
      <c r="J778" s="39"/>
      <c r="K778" s="39"/>
      <c r="L778" s="42"/>
      <c r="M778" s="197"/>
      <c r="N778" s="198"/>
      <c r="O778" s="67"/>
      <c r="P778" s="67"/>
      <c r="Q778" s="67"/>
      <c r="R778" s="67"/>
      <c r="S778" s="67"/>
      <c r="T778" s="68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20" t="s">
        <v>190</v>
      </c>
      <c r="AU778" s="20" t="s">
        <v>14</v>
      </c>
    </row>
    <row r="779" spans="1:65" s="12" customFormat="1" ht="22.9" customHeight="1">
      <c r="B779" s="165"/>
      <c r="C779" s="166"/>
      <c r="D779" s="167" t="s">
        <v>73</v>
      </c>
      <c r="E779" s="179" t="s">
        <v>1376</v>
      </c>
      <c r="F779" s="179" t="s">
        <v>1377</v>
      </c>
      <c r="G779" s="166"/>
      <c r="H779" s="166"/>
      <c r="I779" s="169"/>
      <c r="J779" s="180">
        <f>BK779</f>
        <v>0</v>
      </c>
      <c r="K779" s="166"/>
      <c r="L779" s="171"/>
      <c r="M779" s="172"/>
      <c r="N779" s="173"/>
      <c r="O779" s="173"/>
      <c r="P779" s="174">
        <f>SUM(P780:P787)</f>
        <v>0</v>
      </c>
      <c r="Q779" s="173"/>
      <c r="R779" s="174">
        <f>SUM(R780:R787)</f>
        <v>9.047688000000001E-2</v>
      </c>
      <c r="S779" s="173"/>
      <c r="T779" s="175">
        <f>SUM(T780:T787)</f>
        <v>0</v>
      </c>
      <c r="AR779" s="176" t="s">
        <v>14</v>
      </c>
      <c r="AT779" s="177" t="s">
        <v>73</v>
      </c>
      <c r="AU779" s="177" t="s">
        <v>81</v>
      </c>
      <c r="AY779" s="176" t="s">
        <v>179</v>
      </c>
      <c r="BK779" s="178">
        <f>SUM(BK780:BK787)</f>
        <v>0</v>
      </c>
    </row>
    <row r="780" spans="1:65" s="2" customFormat="1" ht="24.2" customHeight="1">
      <c r="A780" s="37"/>
      <c r="B780" s="38"/>
      <c r="C780" s="181" t="s">
        <v>1924</v>
      </c>
      <c r="D780" s="181" t="s">
        <v>183</v>
      </c>
      <c r="E780" s="182" t="s">
        <v>1925</v>
      </c>
      <c r="F780" s="183" t="s">
        <v>1926</v>
      </c>
      <c r="G780" s="184" t="s">
        <v>186</v>
      </c>
      <c r="H780" s="185">
        <v>192.50399999999999</v>
      </c>
      <c r="I780" s="186"/>
      <c r="J780" s="187">
        <f>ROUND(I780*H780,2)</f>
        <v>0</v>
      </c>
      <c r="K780" s="183" t="s">
        <v>187</v>
      </c>
      <c r="L780" s="42"/>
      <c r="M780" s="188" t="s">
        <v>19</v>
      </c>
      <c r="N780" s="189" t="s">
        <v>45</v>
      </c>
      <c r="O780" s="67"/>
      <c r="P780" s="190">
        <f>O780*H780</f>
        <v>0</v>
      </c>
      <c r="Q780" s="190">
        <v>2.2000000000000001E-4</v>
      </c>
      <c r="R780" s="190">
        <f>Q780*H780</f>
        <v>4.235088E-2</v>
      </c>
      <c r="S780" s="190">
        <v>0</v>
      </c>
      <c r="T780" s="191">
        <f>S780*H780</f>
        <v>0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192" t="s">
        <v>229</v>
      </c>
      <c r="AT780" s="192" t="s">
        <v>183</v>
      </c>
      <c r="AU780" s="192" t="s">
        <v>14</v>
      </c>
      <c r="AY780" s="20" t="s">
        <v>179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20" t="s">
        <v>81</v>
      </c>
      <c r="BK780" s="193">
        <f>ROUND(I780*H780,2)</f>
        <v>0</v>
      </c>
      <c r="BL780" s="20" t="s">
        <v>229</v>
      </c>
      <c r="BM780" s="192" t="s">
        <v>1927</v>
      </c>
    </row>
    <row r="781" spans="1:65" s="2" customFormat="1">
      <c r="A781" s="37"/>
      <c r="B781" s="38"/>
      <c r="C781" s="39"/>
      <c r="D781" s="194" t="s">
        <v>190</v>
      </c>
      <c r="E781" s="39"/>
      <c r="F781" s="195" t="s">
        <v>1928</v>
      </c>
      <c r="G781" s="39"/>
      <c r="H781" s="39"/>
      <c r="I781" s="196"/>
      <c r="J781" s="39"/>
      <c r="K781" s="39"/>
      <c r="L781" s="42"/>
      <c r="M781" s="197"/>
      <c r="N781" s="198"/>
      <c r="O781" s="67"/>
      <c r="P781" s="67"/>
      <c r="Q781" s="67"/>
      <c r="R781" s="67"/>
      <c r="S781" s="67"/>
      <c r="T781" s="68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T781" s="20" t="s">
        <v>190</v>
      </c>
      <c r="AU781" s="20" t="s">
        <v>14</v>
      </c>
    </row>
    <row r="782" spans="1:65" s="13" customFormat="1">
      <c r="B782" s="199"/>
      <c r="C782" s="200"/>
      <c r="D782" s="201" t="s">
        <v>192</v>
      </c>
      <c r="E782" s="202" t="s">
        <v>19</v>
      </c>
      <c r="F782" s="203" t="s">
        <v>1929</v>
      </c>
      <c r="G782" s="200"/>
      <c r="H782" s="202" t="s">
        <v>19</v>
      </c>
      <c r="I782" s="204"/>
      <c r="J782" s="200"/>
      <c r="K782" s="200"/>
      <c r="L782" s="205"/>
      <c r="M782" s="206"/>
      <c r="N782" s="207"/>
      <c r="O782" s="207"/>
      <c r="P782" s="207"/>
      <c r="Q782" s="207"/>
      <c r="R782" s="207"/>
      <c r="S782" s="207"/>
      <c r="T782" s="208"/>
      <c r="AT782" s="209" t="s">
        <v>192</v>
      </c>
      <c r="AU782" s="209" t="s">
        <v>14</v>
      </c>
      <c r="AV782" s="13" t="s">
        <v>81</v>
      </c>
      <c r="AW782" s="13" t="s">
        <v>35</v>
      </c>
      <c r="AX782" s="13" t="s">
        <v>74</v>
      </c>
      <c r="AY782" s="209" t="s">
        <v>179</v>
      </c>
    </row>
    <row r="783" spans="1:65" s="14" customFormat="1">
      <c r="B783" s="210"/>
      <c r="C783" s="211"/>
      <c r="D783" s="201" t="s">
        <v>192</v>
      </c>
      <c r="E783" s="212" t="s">
        <v>19</v>
      </c>
      <c r="F783" s="213" t="s">
        <v>1930</v>
      </c>
      <c r="G783" s="211"/>
      <c r="H783" s="214">
        <v>156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192</v>
      </c>
      <c r="AU783" s="220" t="s">
        <v>14</v>
      </c>
      <c r="AV783" s="14" t="s">
        <v>14</v>
      </c>
      <c r="AW783" s="14" t="s">
        <v>35</v>
      </c>
      <c r="AX783" s="14" t="s">
        <v>74</v>
      </c>
      <c r="AY783" s="220" t="s">
        <v>179</v>
      </c>
    </row>
    <row r="784" spans="1:65" s="14" customFormat="1">
      <c r="B784" s="210"/>
      <c r="C784" s="211"/>
      <c r="D784" s="201" t="s">
        <v>192</v>
      </c>
      <c r="E784" s="212" t="s">
        <v>19</v>
      </c>
      <c r="F784" s="213" t="s">
        <v>1931</v>
      </c>
      <c r="G784" s="211"/>
      <c r="H784" s="214">
        <v>36.503999999999998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192</v>
      </c>
      <c r="AU784" s="220" t="s">
        <v>14</v>
      </c>
      <c r="AV784" s="14" t="s">
        <v>14</v>
      </c>
      <c r="AW784" s="14" t="s">
        <v>35</v>
      </c>
      <c r="AX784" s="14" t="s">
        <v>74</v>
      </c>
      <c r="AY784" s="220" t="s">
        <v>179</v>
      </c>
    </row>
    <row r="785" spans="1:65" s="15" customFormat="1">
      <c r="B785" s="221"/>
      <c r="C785" s="222"/>
      <c r="D785" s="201" t="s">
        <v>192</v>
      </c>
      <c r="E785" s="223" t="s">
        <v>19</v>
      </c>
      <c r="F785" s="224" t="s">
        <v>201</v>
      </c>
      <c r="G785" s="222"/>
      <c r="H785" s="225">
        <v>192.50399999999999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AT785" s="231" t="s">
        <v>192</v>
      </c>
      <c r="AU785" s="231" t="s">
        <v>14</v>
      </c>
      <c r="AV785" s="15" t="s">
        <v>188</v>
      </c>
      <c r="AW785" s="15" t="s">
        <v>35</v>
      </c>
      <c r="AX785" s="15" t="s">
        <v>81</v>
      </c>
      <c r="AY785" s="231" t="s">
        <v>179</v>
      </c>
    </row>
    <row r="786" spans="1:65" s="2" customFormat="1" ht="16.5" customHeight="1">
      <c r="A786" s="37"/>
      <c r="B786" s="38"/>
      <c r="C786" s="181" t="s">
        <v>934</v>
      </c>
      <c r="D786" s="181" t="s">
        <v>183</v>
      </c>
      <c r="E786" s="182" t="s">
        <v>1382</v>
      </c>
      <c r="F786" s="183" t="s">
        <v>1383</v>
      </c>
      <c r="G786" s="184" t="s">
        <v>186</v>
      </c>
      <c r="H786" s="185">
        <v>192.50399999999999</v>
      </c>
      <c r="I786" s="186"/>
      <c r="J786" s="187">
        <f>ROUND(I786*H786,2)</f>
        <v>0</v>
      </c>
      <c r="K786" s="183" t="s">
        <v>187</v>
      </c>
      <c r="L786" s="42"/>
      <c r="M786" s="188" t="s">
        <v>19</v>
      </c>
      <c r="N786" s="189" t="s">
        <v>45</v>
      </c>
      <c r="O786" s="67"/>
      <c r="P786" s="190">
        <f>O786*H786</f>
        <v>0</v>
      </c>
      <c r="Q786" s="190">
        <v>2.5000000000000001E-4</v>
      </c>
      <c r="R786" s="190">
        <f>Q786*H786</f>
        <v>4.8126000000000002E-2</v>
      </c>
      <c r="S786" s="190">
        <v>0</v>
      </c>
      <c r="T786" s="191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192" t="s">
        <v>229</v>
      </c>
      <c r="AT786" s="192" t="s">
        <v>183</v>
      </c>
      <c r="AU786" s="192" t="s">
        <v>14</v>
      </c>
      <c r="AY786" s="20" t="s">
        <v>179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20" t="s">
        <v>81</v>
      </c>
      <c r="BK786" s="193">
        <f>ROUND(I786*H786,2)</f>
        <v>0</v>
      </c>
      <c r="BL786" s="20" t="s">
        <v>229</v>
      </c>
      <c r="BM786" s="192" t="s">
        <v>1932</v>
      </c>
    </row>
    <row r="787" spans="1:65" s="2" customFormat="1">
      <c r="A787" s="37"/>
      <c r="B787" s="38"/>
      <c r="C787" s="39"/>
      <c r="D787" s="194" t="s">
        <v>190</v>
      </c>
      <c r="E787" s="39"/>
      <c r="F787" s="195" t="s">
        <v>1385</v>
      </c>
      <c r="G787" s="39"/>
      <c r="H787" s="39"/>
      <c r="I787" s="196"/>
      <c r="J787" s="39"/>
      <c r="K787" s="39"/>
      <c r="L787" s="42"/>
      <c r="M787" s="197"/>
      <c r="N787" s="198"/>
      <c r="O787" s="67"/>
      <c r="P787" s="67"/>
      <c r="Q787" s="67"/>
      <c r="R787" s="67"/>
      <c r="S787" s="67"/>
      <c r="T787" s="68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T787" s="20" t="s">
        <v>190</v>
      </c>
      <c r="AU787" s="20" t="s">
        <v>14</v>
      </c>
    </row>
    <row r="788" spans="1:65" s="12" customFormat="1" ht="22.9" customHeight="1">
      <c r="B788" s="165"/>
      <c r="C788" s="166"/>
      <c r="D788" s="167" t="s">
        <v>73</v>
      </c>
      <c r="E788" s="179" t="s">
        <v>479</v>
      </c>
      <c r="F788" s="179" t="s">
        <v>480</v>
      </c>
      <c r="G788" s="166"/>
      <c r="H788" s="166"/>
      <c r="I788" s="169"/>
      <c r="J788" s="180">
        <f>BK788</f>
        <v>0</v>
      </c>
      <c r="K788" s="166"/>
      <c r="L788" s="171"/>
      <c r="M788" s="172"/>
      <c r="N788" s="173"/>
      <c r="O788" s="173"/>
      <c r="P788" s="174">
        <f>SUM(P789:P846)</f>
        <v>0</v>
      </c>
      <c r="Q788" s="173"/>
      <c r="R788" s="174">
        <f>SUM(R789:R846)</f>
        <v>0.41201856000000003</v>
      </c>
      <c r="S788" s="173"/>
      <c r="T788" s="175">
        <f>SUM(T789:T846)</f>
        <v>0.36840000000000006</v>
      </c>
      <c r="AR788" s="176" t="s">
        <v>14</v>
      </c>
      <c r="AT788" s="177" t="s">
        <v>73</v>
      </c>
      <c r="AU788" s="177" t="s">
        <v>81</v>
      </c>
      <c r="AY788" s="176" t="s">
        <v>179</v>
      </c>
      <c r="BK788" s="178">
        <f>SUM(BK789:BK846)</f>
        <v>0</v>
      </c>
    </row>
    <row r="789" spans="1:65" s="2" customFormat="1" ht="16.5" customHeight="1">
      <c r="A789" s="37"/>
      <c r="B789" s="38"/>
      <c r="C789" s="181" t="s">
        <v>1933</v>
      </c>
      <c r="D789" s="181" t="s">
        <v>183</v>
      </c>
      <c r="E789" s="182" t="s">
        <v>706</v>
      </c>
      <c r="F789" s="183" t="s">
        <v>707</v>
      </c>
      <c r="G789" s="184" t="s">
        <v>186</v>
      </c>
      <c r="H789" s="185">
        <v>14.736000000000001</v>
      </c>
      <c r="I789" s="186"/>
      <c r="J789" s="187">
        <f>ROUND(I789*H789,2)</f>
        <v>0</v>
      </c>
      <c r="K789" s="183" t="s">
        <v>187</v>
      </c>
      <c r="L789" s="42"/>
      <c r="M789" s="188" t="s">
        <v>19</v>
      </c>
      <c r="N789" s="189" t="s">
        <v>45</v>
      </c>
      <c r="O789" s="67"/>
      <c r="P789" s="190">
        <f>O789*H789</f>
        <v>0</v>
      </c>
      <c r="Q789" s="190">
        <v>1.1E-4</v>
      </c>
      <c r="R789" s="190">
        <f>Q789*H789</f>
        <v>1.6209600000000001E-3</v>
      </c>
      <c r="S789" s="190">
        <v>0</v>
      </c>
      <c r="T789" s="19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229</v>
      </c>
      <c r="AT789" s="192" t="s">
        <v>183</v>
      </c>
      <c r="AU789" s="192" t="s">
        <v>14</v>
      </c>
      <c r="AY789" s="20" t="s">
        <v>179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81</v>
      </c>
      <c r="BK789" s="193">
        <f>ROUND(I789*H789,2)</f>
        <v>0</v>
      </c>
      <c r="BL789" s="20" t="s">
        <v>229</v>
      </c>
      <c r="BM789" s="192" t="s">
        <v>1934</v>
      </c>
    </row>
    <row r="790" spans="1:65" s="2" customFormat="1">
      <c r="A790" s="37"/>
      <c r="B790" s="38"/>
      <c r="C790" s="39"/>
      <c r="D790" s="194" t="s">
        <v>190</v>
      </c>
      <c r="E790" s="39"/>
      <c r="F790" s="195" t="s">
        <v>708</v>
      </c>
      <c r="G790" s="39"/>
      <c r="H790" s="39"/>
      <c r="I790" s="196"/>
      <c r="J790" s="39"/>
      <c r="K790" s="39"/>
      <c r="L790" s="42"/>
      <c r="M790" s="197"/>
      <c r="N790" s="198"/>
      <c r="O790" s="67"/>
      <c r="P790" s="67"/>
      <c r="Q790" s="67"/>
      <c r="R790" s="67"/>
      <c r="S790" s="67"/>
      <c r="T790" s="68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T790" s="20" t="s">
        <v>190</v>
      </c>
      <c r="AU790" s="20" t="s">
        <v>14</v>
      </c>
    </row>
    <row r="791" spans="1:65" s="13" customFormat="1">
      <c r="B791" s="199"/>
      <c r="C791" s="200"/>
      <c r="D791" s="201" t="s">
        <v>192</v>
      </c>
      <c r="E791" s="202" t="s">
        <v>19</v>
      </c>
      <c r="F791" s="203" t="s">
        <v>193</v>
      </c>
      <c r="G791" s="200"/>
      <c r="H791" s="202" t="s">
        <v>19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192</v>
      </c>
      <c r="AU791" s="209" t="s">
        <v>14</v>
      </c>
      <c r="AV791" s="13" t="s">
        <v>81</v>
      </c>
      <c r="AW791" s="13" t="s">
        <v>35</v>
      </c>
      <c r="AX791" s="13" t="s">
        <v>74</v>
      </c>
      <c r="AY791" s="209" t="s">
        <v>179</v>
      </c>
    </row>
    <row r="792" spans="1:65" s="13" customFormat="1">
      <c r="B792" s="199"/>
      <c r="C792" s="200"/>
      <c r="D792" s="201" t="s">
        <v>192</v>
      </c>
      <c r="E792" s="202" t="s">
        <v>19</v>
      </c>
      <c r="F792" s="203" t="s">
        <v>1431</v>
      </c>
      <c r="G792" s="200"/>
      <c r="H792" s="202" t="s">
        <v>19</v>
      </c>
      <c r="I792" s="204"/>
      <c r="J792" s="200"/>
      <c r="K792" s="200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192</v>
      </c>
      <c r="AU792" s="209" t="s">
        <v>14</v>
      </c>
      <c r="AV792" s="13" t="s">
        <v>81</v>
      </c>
      <c r="AW792" s="13" t="s">
        <v>35</v>
      </c>
      <c r="AX792" s="13" t="s">
        <v>74</v>
      </c>
      <c r="AY792" s="209" t="s">
        <v>179</v>
      </c>
    </row>
    <row r="793" spans="1:65" s="13" customFormat="1">
      <c r="B793" s="199"/>
      <c r="C793" s="200"/>
      <c r="D793" s="201" t="s">
        <v>192</v>
      </c>
      <c r="E793" s="202" t="s">
        <v>19</v>
      </c>
      <c r="F793" s="203" t="s">
        <v>198</v>
      </c>
      <c r="G793" s="200"/>
      <c r="H793" s="202" t="s">
        <v>19</v>
      </c>
      <c r="I793" s="204"/>
      <c r="J793" s="200"/>
      <c r="K793" s="200"/>
      <c r="L793" s="205"/>
      <c r="M793" s="206"/>
      <c r="N793" s="207"/>
      <c r="O793" s="207"/>
      <c r="P793" s="207"/>
      <c r="Q793" s="207"/>
      <c r="R793" s="207"/>
      <c r="S793" s="207"/>
      <c r="T793" s="208"/>
      <c r="AT793" s="209" t="s">
        <v>192</v>
      </c>
      <c r="AU793" s="209" t="s">
        <v>14</v>
      </c>
      <c r="AV793" s="13" t="s">
        <v>81</v>
      </c>
      <c r="AW793" s="13" t="s">
        <v>35</v>
      </c>
      <c r="AX793" s="13" t="s">
        <v>74</v>
      </c>
      <c r="AY793" s="209" t="s">
        <v>179</v>
      </c>
    </row>
    <row r="794" spans="1:65" s="13" customFormat="1">
      <c r="B794" s="199"/>
      <c r="C794" s="200"/>
      <c r="D794" s="201" t="s">
        <v>192</v>
      </c>
      <c r="E794" s="202" t="s">
        <v>19</v>
      </c>
      <c r="F794" s="203" t="s">
        <v>1935</v>
      </c>
      <c r="G794" s="200"/>
      <c r="H794" s="202" t="s">
        <v>19</v>
      </c>
      <c r="I794" s="204"/>
      <c r="J794" s="200"/>
      <c r="K794" s="200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192</v>
      </c>
      <c r="AU794" s="209" t="s">
        <v>14</v>
      </c>
      <c r="AV794" s="13" t="s">
        <v>81</v>
      </c>
      <c r="AW794" s="13" t="s">
        <v>35</v>
      </c>
      <c r="AX794" s="13" t="s">
        <v>74</v>
      </c>
      <c r="AY794" s="209" t="s">
        <v>179</v>
      </c>
    </row>
    <row r="795" spans="1:65" s="14" customFormat="1">
      <c r="B795" s="210"/>
      <c r="C795" s="211"/>
      <c r="D795" s="201" t="s">
        <v>192</v>
      </c>
      <c r="E795" s="212" t="s">
        <v>19</v>
      </c>
      <c r="F795" s="213" t="s">
        <v>1936</v>
      </c>
      <c r="G795" s="211"/>
      <c r="H795" s="214">
        <v>12.215999999999999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192</v>
      </c>
      <c r="AU795" s="220" t="s">
        <v>14</v>
      </c>
      <c r="AV795" s="14" t="s">
        <v>14</v>
      </c>
      <c r="AW795" s="14" t="s">
        <v>35</v>
      </c>
      <c r="AX795" s="14" t="s">
        <v>74</v>
      </c>
      <c r="AY795" s="220" t="s">
        <v>179</v>
      </c>
    </row>
    <row r="796" spans="1:65" s="13" customFormat="1">
      <c r="B796" s="199"/>
      <c r="C796" s="200"/>
      <c r="D796" s="201" t="s">
        <v>192</v>
      </c>
      <c r="E796" s="202" t="s">
        <v>19</v>
      </c>
      <c r="F796" s="203" t="s">
        <v>1937</v>
      </c>
      <c r="G796" s="200"/>
      <c r="H796" s="202" t="s">
        <v>19</v>
      </c>
      <c r="I796" s="204"/>
      <c r="J796" s="200"/>
      <c r="K796" s="200"/>
      <c r="L796" s="205"/>
      <c r="M796" s="206"/>
      <c r="N796" s="207"/>
      <c r="O796" s="207"/>
      <c r="P796" s="207"/>
      <c r="Q796" s="207"/>
      <c r="R796" s="207"/>
      <c r="S796" s="207"/>
      <c r="T796" s="208"/>
      <c r="AT796" s="209" t="s">
        <v>192</v>
      </c>
      <c r="AU796" s="209" t="s">
        <v>14</v>
      </c>
      <c r="AV796" s="13" t="s">
        <v>81</v>
      </c>
      <c r="AW796" s="13" t="s">
        <v>35</v>
      </c>
      <c r="AX796" s="13" t="s">
        <v>74</v>
      </c>
      <c r="AY796" s="209" t="s">
        <v>179</v>
      </c>
    </row>
    <row r="797" spans="1:65" s="14" customFormat="1">
      <c r="B797" s="210"/>
      <c r="C797" s="211"/>
      <c r="D797" s="201" t="s">
        <v>192</v>
      </c>
      <c r="E797" s="212" t="s">
        <v>19</v>
      </c>
      <c r="F797" s="213" t="s">
        <v>1938</v>
      </c>
      <c r="G797" s="211"/>
      <c r="H797" s="214">
        <v>2.52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192</v>
      </c>
      <c r="AU797" s="220" t="s">
        <v>14</v>
      </c>
      <c r="AV797" s="14" t="s">
        <v>14</v>
      </c>
      <c r="AW797" s="14" t="s">
        <v>35</v>
      </c>
      <c r="AX797" s="14" t="s">
        <v>74</v>
      </c>
      <c r="AY797" s="220" t="s">
        <v>179</v>
      </c>
    </row>
    <row r="798" spans="1:65" s="15" customFormat="1">
      <c r="B798" s="221"/>
      <c r="C798" s="222"/>
      <c r="D798" s="201" t="s">
        <v>192</v>
      </c>
      <c r="E798" s="223" t="s">
        <v>19</v>
      </c>
      <c r="F798" s="224" t="s">
        <v>201</v>
      </c>
      <c r="G798" s="222"/>
      <c r="H798" s="225">
        <v>14.736000000000001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192</v>
      </c>
      <c r="AU798" s="231" t="s">
        <v>14</v>
      </c>
      <c r="AV798" s="15" t="s">
        <v>188</v>
      </c>
      <c r="AW798" s="15" t="s">
        <v>35</v>
      </c>
      <c r="AX798" s="15" t="s">
        <v>81</v>
      </c>
      <c r="AY798" s="231" t="s">
        <v>179</v>
      </c>
    </row>
    <row r="799" spans="1:65" s="2" customFormat="1" ht="24.2" customHeight="1">
      <c r="A799" s="37"/>
      <c r="B799" s="38"/>
      <c r="C799" s="181" t="s">
        <v>935</v>
      </c>
      <c r="D799" s="181" t="s">
        <v>183</v>
      </c>
      <c r="E799" s="182" t="s">
        <v>710</v>
      </c>
      <c r="F799" s="183" t="s">
        <v>711</v>
      </c>
      <c r="G799" s="184" t="s">
        <v>186</v>
      </c>
      <c r="H799" s="185">
        <v>14.736000000000001</v>
      </c>
      <c r="I799" s="186"/>
      <c r="J799" s="187">
        <f>ROUND(I799*H799,2)</f>
        <v>0</v>
      </c>
      <c r="K799" s="183" t="s">
        <v>187</v>
      </c>
      <c r="L799" s="42"/>
      <c r="M799" s="188" t="s">
        <v>19</v>
      </c>
      <c r="N799" s="189" t="s">
        <v>45</v>
      </c>
      <c r="O799" s="67"/>
      <c r="P799" s="190">
        <f>O799*H799</f>
        <v>0</v>
      </c>
      <c r="Q799" s="190">
        <v>2.5000000000000001E-2</v>
      </c>
      <c r="R799" s="190">
        <f>Q799*H799</f>
        <v>0.36840000000000006</v>
      </c>
      <c r="S799" s="190">
        <v>2.5000000000000001E-2</v>
      </c>
      <c r="T799" s="191">
        <f>S799*H799</f>
        <v>0.36840000000000006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192" t="s">
        <v>229</v>
      </c>
      <c r="AT799" s="192" t="s">
        <v>183</v>
      </c>
      <c r="AU799" s="192" t="s">
        <v>14</v>
      </c>
      <c r="AY799" s="20" t="s">
        <v>179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20" t="s">
        <v>81</v>
      </c>
      <c r="BK799" s="193">
        <f>ROUND(I799*H799,2)</f>
        <v>0</v>
      </c>
      <c r="BL799" s="20" t="s">
        <v>229</v>
      </c>
      <c r="BM799" s="192" t="s">
        <v>1939</v>
      </c>
    </row>
    <row r="800" spans="1:65" s="2" customFormat="1">
      <c r="A800" s="37"/>
      <c r="B800" s="38"/>
      <c r="C800" s="39"/>
      <c r="D800" s="194" t="s">
        <v>190</v>
      </c>
      <c r="E800" s="39"/>
      <c r="F800" s="195" t="s">
        <v>713</v>
      </c>
      <c r="G800" s="39"/>
      <c r="H800" s="39"/>
      <c r="I800" s="196"/>
      <c r="J800" s="39"/>
      <c r="K800" s="39"/>
      <c r="L800" s="42"/>
      <c r="M800" s="197"/>
      <c r="N800" s="198"/>
      <c r="O800" s="67"/>
      <c r="P800" s="67"/>
      <c r="Q800" s="67"/>
      <c r="R800" s="67"/>
      <c r="S800" s="67"/>
      <c r="T800" s="68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190</v>
      </c>
      <c r="AU800" s="20" t="s">
        <v>14</v>
      </c>
    </row>
    <row r="801" spans="1:65" s="2" customFormat="1" ht="19.5">
      <c r="A801" s="37"/>
      <c r="B801" s="38"/>
      <c r="C801" s="39"/>
      <c r="D801" s="201" t="s">
        <v>326</v>
      </c>
      <c r="E801" s="39"/>
      <c r="F801" s="253" t="s">
        <v>714</v>
      </c>
      <c r="G801" s="39"/>
      <c r="H801" s="39"/>
      <c r="I801" s="196"/>
      <c r="J801" s="39"/>
      <c r="K801" s="39"/>
      <c r="L801" s="42"/>
      <c r="M801" s="197"/>
      <c r="N801" s="198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326</v>
      </c>
      <c r="AU801" s="20" t="s">
        <v>14</v>
      </c>
    </row>
    <row r="802" spans="1:65" s="13" customFormat="1">
      <c r="B802" s="199"/>
      <c r="C802" s="200"/>
      <c r="D802" s="201" t="s">
        <v>192</v>
      </c>
      <c r="E802" s="202" t="s">
        <v>19</v>
      </c>
      <c r="F802" s="203" t="s">
        <v>193</v>
      </c>
      <c r="G802" s="200"/>
      <c r="H802" s="202" t="s">
        <v>19</v>
      </c>
      <c r="I802" s="204"/>
      <c r="J802" s="200"/>
      <c r="K802" s="200"/>
      <c r="L802" s="205"/>
      <c r="M802" s="206"/>
      <c r="N802" s="207"/>
      <c r="O802" s="207"/>
      <c r="P802" s="207"/>
      <c r="Q802" s="207"/>
      <c r="R802" s="207"/>
      <c r="S802" s="207"/>
      <c r="T802" s="208"/>
      <c r="AT802" s="209" t="s">
        <v>192</v>
      </c>
      <c r="AU802" s="209" t="s">
        <v>14</v>
      </c>
      <c r="AV802" s="13" t="s">
        <v>81</v>
      </c>
      <c r="AW802" s="13" t="s">
        <v>35</v>
      </c>
      <c r="AX802" s="13" t="s">
        <v>74</v>
      </c>
      <c r="AY802" s="209" t="s">
        <v>179</v>
      </c>
    </row>
    <row r="803" spans="1:65" s="13" customFormat="1">
      <c r="B803" s="199"/>
      <c r="C803" s="200"/>
      <c r="D803" s="201" t="s">
        <v>192</v>
      </c>
      <c r="E803" s="202" t="s">
        <v>19</v>
      </c>
      <c r="F803" s="203" t="s">
        <v>1431</v>
      </c>
      <c r="G803" s="200"/>
      <c r="H803" s="202" t="s">
        <v>19</v>
      </c>
      <c r="I803" s="204"/>
      <c r="J803" s="200"/>
      <c r="K803" s="200"/>
      <c r="L803" s="205"/>
      <c r="M803" s="206"/>
      <c r="N803" s="207"/>
      <c r="O803" s="207"/>
      <c r="P803" s="207"/>
      <c r="Q803" s="207"/>
      <c r="R803" s="207"/>
      <c r="S803" s="207"/>
      <c r="T803" s="208"/>
      <c r="AT803" s="209" t="s">
        <v>192</v>
      </c>
      <c r="AU803" s="209" t="s">
        <v>14</v>
      </c>
      <c r="AV803" s="13" t="s">
        <v>81</v>
      </c>
      <c r="AW803" s="13" t="s">
        <v>35</v>
      </c>
      <c r="AX803" s="13" t="s">
        <v>74</v>
      </c>
      <c r="AY803" s="209" t="s">
        <v>179</v>
      </c>
    </row>
    <row r="804" spans="1:65" s="13" customFormat="1">
      <c r="B804" s="199"/>
      <c r="C804" s="200"/>
      <c r="D804" s="201" t="s">
        <v>192</v>
      </c>
      <c r="E804" s="202" t="s">
        <v>19</v>
      </c>
      <c r="F804" s="203" t="s">
        <v>198</v>
      </c>
      <c r="G804" s="200"/>
      <c r="H804" s="202" t="s">
        <v>19</v>
      </c>
      <c r="I804" s="204"/>
      <c r="J804" s="200"/>
      <c r="K804" s="200"/>
      <c r="L804" s="205"/>
      <c r="M804" s="206"/>
      <c r="N804" s="207"/>
      <c r="O804" s="207"/>
      <c r="P804" s="207"/>
      <c r="Q804" s="207"/>
      <c r="R804" s="207"/>
      <c r="S804" s="207"/>
      <c r="T804" s="208"/>
      <c r="AT804" s="209" t="s">
        <v>192</v>
      </c>
      <c r="AU804" s="209" t="s">
        <v>14</v>
      </c>
      <c r="AV804" s="13" t="s">
        <v>81</v>
      </c>
      <c r="AW804" s="13" t="s">
        <v>35</v>
      </c>
      <c r="AX804" s="13" t="s">
        <v>74</v>
      </c>
      <c r="AY804" s="209" t="s">
        <v>179</v>
      </c>
    </row>
    <row r="805" spans="1:65" s="13" customFormat="1">
      <c r="B805" s="199"/>
      <c r="C805" s="200"/>
      <c r="D805" s="201" t="s">
        <v>192</v>
      </c>
      <c r="E805" s="202" t="s">
        <v>19</v>
      </c>
      <c r="F805" s="203" t="s">
        <v>1940</v>
      </c>
      <c r="G805" s="200"/>
      <c r="H805" s="202" t="s">
        <v>19</v>
      </c>
      <c r="I805" s="204"/>
      <c r="J805" s="200"/>
      <c r="K805" s="200"/>
      <c r="L805" s="205"/>
      <c r="M805" s="206"/>
      <c r="N805" s="207"/>
      <c r="O805" s="207"/>
      <c r="P805" s="207"/>
      <c r="Q805" s="207"/>
      <c r="R805" s="207"/>
      <c r="S805" s="207"/>
      <c r="T805" s="208"/>
      <c r="AT805" s="209" t="s">
        <v>192</v>
      </c>
      <c r="AU805" s="209" t="s">
        <v>14</v>
      </c>
      <c r="AV805" s="13" t="s">
        <v>81</v>
      </c>
      <c r="AW805" s="13" t="s">
        <v>35</v>
      </c>
      <c r="AX805" s="13" t="s">
        <v>74</v>
      </c>
      <c r="AY805" s="209" t="s">
        <v>179</v>
      </c>
    </row>
    <row r="806" spans="1:65" s="13" customFormat="1">
      <c r="B806" s="199"/>
      <c r="C806" s="200"/>
      <c r="D806" s="201" t="s">
        <v>192</v>
      </c>
      <c r="E806" s="202" t="s">
        <v>19</v>
      </c>
      <c r="F806" s="203" t="s">
        <v>1935</v>
      </c>
      <c r="G806" s="200"/>
      <c r="H806" s="202" t="s">
        <v>19</v>
      </c>
      <c r="I806" s="204"/>
      <c r="J806" s="200"/>
      <c r="K806" s="200"/>
      <c r="L806" s="205"/>
      <c r="M806" s="206"/>
      <c r="N806" s="207"/>
      <c r="O806" s="207"/>
      <c r="P806" s="207"/>
      <c r="Q806" s="207"/>
      <c r="R806" s="207"/>
      <c r="S806" s="207"/>
      <c r="T806" s="208"/>
      <c r="AT806" s="209" t="s">
        <v>192</v>
      </c>
      <c r="AU806" s="209" t="s">
        <v>14</v>
      </c>
      <c r="AV806" s="13" t="s">
        <v>81</v>
      </c>
      <c r="AW806" s="13" t="s">
        <v>35</v>
      </c>
      <c r="AX806" s="13" t="s">
        <v>74</v>
      </c>
      <c r="AY806" s="209" t="s">
        <v>179</v>
      </c>
    </row>
    <row r="807" spans="1:65" s="14" customFormat="1">
      <c r="B807" s="210"/>
      <c r="C807" s="211"/>
      <c r="D807" s="201" t="s">
        <v>192</v>
      </c>
      <c r="E807" s="212" t="s">
        <v>19</v>
      </c>
      <c r="F807" s="213" t="s">
        <v>1936</v>
      </c>
      <c r="G807" s="211"/>
      <c r="H807" s="214">
        <v>12.215999999999999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192</v>
      </c>
      <c r="AU807" s="220" t="s">
        <v>14</v>
      </c>
      <c r="AV807" s="14" t="s">
        <v>14</v>
      </c>
      <c r="AW807" s="14" t="s">
        <v>35</v>
      </c>
      <c r="AX807" s="14" t="s">
        <v>74</v>
      </c>
      <c r="AY807" s="220" t="s">
        <v>179</v>
      </c>
    </row>
    <row r="808" spans="1:65" s="13" customFormat="1">
      <c r="B808" s="199"/>
      <c r="C808" s="200"/>
      <c r="D808" s="201" t="s">
        <v>192</v>
      </c>
      <c r="E808" s="202" t="s">
        <v>19</v>
      </c>
      <c r="F808" s="203" t="s">
        <v>1937</v>
      </c>
      <c r="G808" s="200"/>
      <c r="H808" s="202" t="s">
        <v>19</v>
      </c>
      <c r="I808" s="204"/>
      <c r="J808" s="200"/>
      <c r="K808" s="200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192</v>
      </c>
      <c r="AU808" s="209" t="s">
        <v>14</v>
      </c>
      <c r="AV808" s="13" t="s">
        <v>81</v>
      </c>
      <c r="AW808" s="13" t="s">
        <v>35</v>
      </c>
      <c r="AX808" s="13" t="s">
        <v>74</v>
      </c>
      <c r="AY808" s="209" t="s">
        <v>179</v>
      </c>
    </row>
    <row r="809" spans="1:65" s="14" customFormat="1">
      <c r="B809" s="210"/>
      <c r="C809" s="211"/>
      <c r="D809" s="201" t="s">
        <v>192</v>
      </c>
      <c r="E809" s="212" t="s">
        <v>19</v>
      </c>
      <c r="F809" s="213" t="s">
        <v>1938</v>
      </c>
      <c r="G809" s="211"/>
      <c r="H809" s="214">
        <v>2.52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192</v>
      </c>
      <c r="AU809" s="220" t="s">
        <v>14</v>
      </c>
      <c r="AV809" s="14" t="s">
        <v>14</v>
      </c>
      <c r="AW809" s="14" t="s">
        <v>35</v>
      </c>
      <c r="AX809" s="14" t="s">
        <v>74</v>
      </c>
      <c r="AY809" s="220" t="s">
        <v>179</v>
      </c>
    </row>
    <row r="810" spans="1:65" s="15" customFormat="1">
      <c r="B810" s="221"/>
      <c r="C810" s="222"/>
      <c r="D810" s="201" t="s">
        <v>192</v>
      </c>
      <c r="E810" s="223" t="s">
        <v>19</v>
      </c>
      <c r="F810" s="224" t="s">
        <v>201</v>
      </c>
      <c r="G810" s="222"/>
      <c r="H810" s="225">
        <v>14.736000000000001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192</v>
      </c>
      <c r="AU810" s="231" t="s">
        <v>14</v>
      </c>
      <c r="AV810" s="15" t="s">
        <v>188</v>
      </c>
      <c r="AW810" s="15" t="s">
        <v>35</v>
      </c>
      <c r="AX810" s="15" t="s">
        <v>81</v>
      </c>
      <c r="AY810" s="231" t="s">
        <v>179</v>
      </c>
    </row>
    <row r="811" spans="1:65" s="2" customFormat="1" ht="16.5" customHeight="1">
      <c r="A811" s="37"/>
      <c r="B811" s="38"/>
      <c r="C811" s="181" t="s">
        <v>1941</v>
      </c>
      <c r="D811" s="181" t="s">
        <v>183</v>
      </c>
      <c r="E811" s="182" t="s">
        <v>717</v>
      </c>
      <c r="F811" s="183" t="s">
        <v>718</v>
      </c>
      <c r="G811" s="184" t="s">
        <v>186</v>
      </c>
      <c r="H811" s="185">
        <v>14.736000000000001</v>
      </c>
      <c r="I811" s="186"/>
      <c r="J811" s="187">
        <f>ROUND(I811*H811,2)</f>
        <v>0</v>
      </c>
      <c r="K811" s="183" t="s">
        <v>187</v>
      </c>
      <c r="L811" s="42"/>
      <c r="M811" s="188" t="s">
        <v>19</v>
      </c>
      <c r="N811" s="189" t="s">
        <v>45</v>
      </c>
      <c r="O811" s="67"/>
      <c r="P811" s="190">
        <f>O811*H811</f>
        <v>0</v>
      </c>
      <c r="Q811" s="190">
        <v>5.6999999999999998E-4</v>
      </c>
      <c r="R811" s="190">
        <f>Q811*H811</f>
        <v>8.3995200000000006E-3</v>
      </c>
      <c r="S811" s="190">
        <v>0</v>
      </c>
      <c r="T811" s="191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2" t="s">
        <v>229</v>
      </c>
      <c r="AT811" s="192" t="s">
        <v>183</v>
      </c>
      <c r="AU811" s="192" t="s">
        <v>14</v>
      </c>
      <c r="AY811" s="20" t="s">
        <v>179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20" t="s">
        <v>81</v>
      </c>
      <c r="BK811" s="193">
        <f>ROUND(I811*H811,2)</f>
        <v>0</v>
      </c>
      <c r="BL811" s="20" t="s">
        <v>229</v>
      </c>
      <c r="BM811" s="192" t="s">
        <v>1942</v>
      </c>
    </row>
    <row r="812" spans="1:65" s="2" customFormat="1">
      <c r="A812" s="37"/>
      <c r="B812" s="38"/>
      <c r="C812" s="39"/>
      <c r="D812" s="194" t="s">
        <v>190</v>
      </c>
      <c r="E812" s="39"/>
      <c r="F812" s="195" t="s">
        <v>720</v>
      </c>
      <c r="G812" s="39"/>
      <c r="H812" s="39"/>
      <c r="I812" s="196"/>
      <c r="J812" s="39"/>
      <c r="K812" s="39"/>
      <c r="L812" s="42"/>
      <c r="M812" s="197"/>
      <c r="N812" s="198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190</v>
      </c>
      <c r="AU812" s="20" t="s">
        <v>14</v>
      </c>
    </row>
    <row r="813" spans="1:65" s="2" customFormat="1" ht="19.5">
      <c r="A813" s="37"/>
      <c r="B813" s="38"/>
      <c r="C813" s="39"/>
      <c r="D813" s="201" t="s">
        <v>326</v>
      </c>
      <c r="E813" s="39"/>
      <c r="F813" s="253" t="s">
        <v>721</v>
      </c>
      <c r="G813" s="39"/>
      <c r="H813" s="39"/>
      <c r="I813" s="196"/>
      <c r="J813" s="39"/>
      <c r="K813" s="39"/>
      <c r="L813" s="42"/>
      <c r="M813" s="197"/>
      <c r="N813" s="198"/>
      <c r="O813" s="67"/>
      <c r="P813" s="67"/>
      <c r="Q813" s="67"/>
      <c r="R813" s="67"/>
      <c r="S813" s="67"/>
      <c r="T813" s="68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20" t="s">
        <v>326</v>
      </c>
      <c r="AU813" s="20" t="s">
        <v>14</v>
      </c>
    </row>
    <row r="814" spans="1:65" s="13" customFormat="1">
      <c r="B814" s="199"/>
      <c r="C814" s="200"/>
      <c r="D814" s="201" t="s">
        <v>192</v>
      </c>
      <c r="E814" s="202" t="s">
        <v>19</v>
      </c>
      <c r="F814" s="203" t="s">
        <v>193</v>
      </c>
      <c r="G814" s="200"/>
      <c r="H814" s="202" t="s">
        <v>19</v>
      </c>
      <c r="I814" s="204"/>
      <c r="J814" s="200"/>
      <c r="K814" s="200"/>
      <c r="L814" s="205"/>
      <c r="M814" s="206"/>
      <c r="N814" s="207"/>
      <c r="O814" s="207"/>
      <c r="P814" s="207"/>
      <c r="Q814" s="207"/>
      <c r="R814" s="207"/>
      <c r="S814" s="207"/>
      <c r="T814" s="208"/>
      <c r="AT814" s="209" t="s">
        <v>192</v>
      </c>
      <c r="AU814" s="209" t="s">
        <v>14</v>
      </c>
      <c r="AV814" s="13" t="s">
        <v>81</v>
      </c>
      <c r="AW814" s="13" t="s">
        <v>35</v>
      </c>
      <c r="AX814" s="13" t="s">
        <v>74</v>
      </c>
      <c r="AY814" s="209" t="s">
        <v>179</v>
      </c>
    </row>
    <row r="815" spans="1:65" s="13" customFormat="1">
      <c r="B815" s="199"/>
      <c r="C815" s="200"/>
      <c r="D815" s="201" t="s">
        <v>192</v>
      </c>
      <c r="E815" s="202" t="s">
        <v>19</v>
      </c>
      <c r="F815" s="203" t="s">
        <v>1431</v>
      </c>
      <c r="G815" s="200"/>
      <c r="H815" s="202" t="s">
        <v>19</v>
      </c>
      <c r="I815" s="204"/>
      <c r="J815" s="200"/>
      <c r="K815" s="200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192</v>
      </c>
      <c r="AU815" s="209" t="s">
        <v>14</v>
      </c>
      <c r="AV815" s="13" t="s">
        <v>81</v>
      </c>
      <c r="AW815" s="13" t="s">
        <v>35</v>
      </c>
      <c r="AX815" s="13" t="s">
        <v>74</v>
      </c>
      <c r="AY815" s="209" t="s">
        <v>179</v>
      </c>
    </row>
    <row r="816" spans="1:65" s="13" customFormat="1">
      <c r="B816" s="199"/>
      <c r="C816" s="200"/>
      <c r="D816" s="201" t="s">
        <v>192</v>
      </c>
      <c r="E816" s="202" t="s">
        <v>19</v>
      </c>
      <c r="F816" s="203" t="s">
        <v>198</v>
      </c>
      <c r="G816" s="200"/>
      <c r="H816" s="202" t="s">
        <v>19</v>
      </c>
      <c r="I816" s="204"/>
      <c r="J816" s="200"/>
      <c r="K816" s="200"/>
      <c r="L816" s="205"/>
      <c r="M816" s="206"/>
      <c r="N816" s="207"/>
      <c r="O816" s="207"/>
      <c r="P816" s="207"/>
      <c r="Q816" s="207"/>
      <c r="R816" s="207"/>
      <c r="S816" s="207"/>
      <c r="T816" s="208"/>
      <c r="AT816" s="209" t="s">
        <v>192</v>
      </c>
      <c r="AU816" s="209" t="s">
        <v>14</v>
      </c>
      <c r="AV816" s="13" t="s">
        <v>81</v>
      </c>
      <c r="AW816" s="13" t="s">
        <v>35</v>
      </c>
      <c r="AX816" s="13" t="s">
        <v>74</v>
      </c>
      <c r="AY816" s="209" t="s">
        <v>179</v>
      </c>
    </row>
    <row r="817" spans="1:65" s="13" customFormat="1">
      <c r="B817" s="199"/>
      <c r="C817" s="200"/>
      <c r="D817" s="201" t="s">
        <v>192</v>
      </c>
      <c r="E817" s="202" t="s">
        <v>19</v>
      </c>
      <c r="F817" s="203" t="s">
        <v>1940</v>
      </c>
      <c r="G817" s="200"/>
      <c r="H817" s="202" t="s">
        <v>19</v>
      </c>
      <c r="I817" s="204"/>
      <c r="J817" s="200"/>
      <c r="K817" s="200"/>
      <c r="L817" s="205"/>
      <c r="M817" s="206"/>
      <c r="N817" s="207"/>
      <c r="O817" s="207"/>
      <c r="P817" s="207"/>
      <c r="Q817" s="207"/>
      <c r="R817" s="207"/>
      <c r="S817" s="207"/>
      <c r="T817" s="208"/>
      <c r="AT817" s="209" t="s">
        <v>192</v>
      </c>
      <c r="AU817" s="209" t="s">
        <v>14</v>
      </c>
      <c r="AV817" s="13" t="s">
        <v>81</v>
      </c>
      <c r="AW817" s="13" t="s">
        <v>35</v>
      </c>
      <c r="AX817" s="13" t="s">
        <v>74</v>
      </c>
      <c r="AY817" s="209" t="s">
        <v>179</v>
      </c>
    </row>
    <row r="818" spans="1:65" s="13" customFormat="1">
      <c r="B818" s="199"/>
      <c r="C818" s="200"/>
      <c r="D818" s="201" t="s">
        <v>192</v>
      </c>
      <c r="E818" s="202" t="s">
        <v>19</v>
      </c>
      <c r="F818" s="203" t="s">
        <v>1935</v>
      </c>
      <c r="G818" s="200"/>
      <c r="H818" s="202" t="s">
        <v>19</v>
      </c>
      <c r="I818" s="204"/>
      <c r="J818" s="200"/>
      <c r="K818" s="200"/>
      <c r="L818" s="205"/>
      <c r="M818" s="206"/>
      <c r="N818" s="207"/>
      <c r="O818" s="207"/>
      <c r="P818" s="207"/>
      <c r="Q818" s="207"/>
      <c r="R818" s="207"/>
      <c r="S818" s="207"/>
      <c r="T818" s="208"/>
      <c r="AT818" s="209" t="s">
        <v>192</v>
      </c>
      <c r="AU818" s="209" t="s">
        <v>14</v>
      </c>
      <c r="AV818" s="13" t="s">
        <v>81</v>
      </c>
      <c r="AW818" s="13" t="s">
        <v>35</v>
      </c>
      <c r="AX818" s="13" t="s">
        <v>74</v>
      </c>
      <c r="AY818" s="209" t="s">
        <v>179</v>
      </c>
    </row>
    <row r="819" spans="1:65" s="14" customFormat="1">
      <c r="B819" s="210"/>
      <c r="C819" s="211"/>
      <c r="D819" s="201" t="s">
        <v>192</v>
      </c>
      <c r="E819" s="212" t="s">
        <v>19</v>
      </c>
      <c r="F819" s="213" t="s">
        <v>1936</v>
      </c>
      <c r="G819" s="211"/>
      <c r="H819" s="214">
        <v>12.215999999999999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192</v>
      </c>
      <c r="AU819" s="220" t="s">
        <v>14</v>
      </c>
      <c r="AV819" s="14" t="s">
        <v>14</v>
      </c>
      <c r="AW819" s="14" t="s">
        <v>35</v>
      </c>
      <c r="AX819" s="14" t="s">
        <v>74</v>
      </c>
      <c r="AY819" s="220" t="s">
        <v>179</v>
      </c>
    </row>
    <row r="820" spans="1:65" s="13" customFormat="1">
      <c r="B820" s="199"/>
      <c r="C820" s="200"/>
      <c r="D820" s="201" t="s">
        <v>192</v>
      </c>
      <c r="E820" s="202" t="s">
        <v>19</v>
      </c>
      <c r="F820" s="203" t="s">
        <v>1937</v>
      </c>
      <c r="G820" s="200"/>
      <c r="H820" s="202" t="s">
        <v>19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192</v>
      </c>
      <c r="AU820" s="209" t="s">
        <v>14</v>
      </c>
      <c r="AV820" s="13" t="s">
        <v>81</v>
      </c>
      <c r="AW820" s="13" t="s">
        <v>35</v>
      </c>
      <c r="AX820" s="13" t="s">
        <v>74</v>
      </c>
      <c r="AY820" s="209" t="s">
        <v>179</v>
      </c>
    </row>
    <row r="821" spans="1:65" s="14" customFormat="1">
      <c r="B821" s="210"/>
      <c r="C821" s="211"/>
      <c r="D821" s="201" t="s">
        <v>192</v>
      </c>
      <c r="E821" s="212" t="s">
        <v>19</v>
      </c>
      <c r="F821" s="213" t="s">
        <v>1938</v>
      </c>
      <c r="G821" s="211"/>
      <c r="H821" s="214">
        <v>2.52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192</v>
      </c>
      <c r="AU821" s="220" t="s">
        <v>14</v>
      </c>
      <c r="AV821" s="14" t="s">
        <v>14</v>
      </c>
      <c r="AW821" s="14" t="s">
        <v>35</v>
      </c>
      <c r="AX821" s="14" t="s">
        <v>74</v>
      </c>
      <c r="AY821" s="220" t="s">
        <v>179</v>
      </c>
    </row>
    <row r="822" spans="1:65" s="15" customFormat="1">
      <c r="B822" s="221"/>
      <c r="C822" s="222"/>
      <c r="D822" s="201" t="s">
        <v>192</v>
      </c>
      <c r="E822" s="223" t="s">
        <v>19</v>
      </c>
      <c r="F822" s="224" t="s">
        <v>201</v>
      </c>
      <c r="G822" s="222"/>
      <c r="H822" s="225">
        <v>14.736000000000001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192</v>
      </c>
      <c r="AU822" s="231" t="s">
        <v>14</v>
      </c>
      <c r="AV822" s="15" t="s">
        <v>188</v>
      </c>
      <c r="AW822" s="15" t="s">
        <v>35</v>
      </c>
      <c r="AX822" s="15" t="s">
        <v>81</v>
      </c>
      <c r="AY822" s="231" t="s">
        <v>179</v>
      </c>
    </row>
    <row r="823" spans="1:65" s="2" customFormat="1" ht="16.5" customHeight="1">
      <c r="A823" s="37"/>
      <c r="B823" s="38"/>
      <c r="C823" s="181" t="s">
        <v>938</v>
      </c>
      <c r="D823" s="181" t="s">
        <v>183</v>
      </c>
      <c r="E823" s="182" t="s">
        <v>481</v>
      </c>
      <c r="F823" s="183" t="s">
        <v>482</v>
      </c>
      <c r="G823" s="184" t="s">
        <v>186</v>
      </c>
      <c r="H823" s="185">
        <v>14.736000000000001</v>
      </c>
      <c r="I823" s="186"/>
      <c r="J823" s="187">
        <f>ROUND(I823*H823,2)</f>
        <v>0</v>
      </c>
      <c r="K823" s="183" t="s">
        <v>187</v>
      </c>
      <c r="L823" s="42"/>
      <c r="M823" s="188" t="s">
        <v>19</v>
      </c>
      <c r="N823" s="189" t="s">
        <v>45</v>
      </c>
      <c r="O823" s="67"/>
      <c r="P823" s="190">
        <f>O823*H823</f>
        <v>0</v>
      </c>
      <c r="Q823" s="190">
        <v>3.5E-4</v>
      </c>
      <c r="R823" s="190">
        <f>Q823*H823</f>
        <v>5.1576E-3</v>
      </c>
      <c r="S823" s="190">
        <v>0</v>
      </c>
      <c r="T823" s="191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92" t="s">
        <v>229</v>
      </c>
      <c r="AT823" s="192" t="s">
        <v>183</v>
      </c>
      <c r="AU823" s="192" t="s">
        <v>14</v>
      </c>
      <c r="AY823" s="20" t="s">
        <v>179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20" t="s">
        <v>81</v>
      </c>
      <c r="BK823" s="193">
        <f>ROUND(I823*H823,2)</f>
        <v>0</v>
      </c>
      <c r="BL823" s="20" t="s">
        <v>229</v>
      </c>
      <c r="BM823" s="192" t="s">
        <v>1943</v>
      </c>
    </row>
    <row r="824" spans="1:65" s="2" customFormat="1">
      <c r="A824" s="37"/>
      <c r="B824" s="38"/>
      <c r="C824" s="39"/>
      <c r="D824" s="194" t="s">
        <v>190</v>
      </c>
      <c r="E824" s="39"/>
      <c r="F824" s="195" t="s">
        <v>484</v>
      </c>
      <c r="G824" s="39"/>
      <c r="H824" s="39"/>
      <c r="I824" s="196"/>
      <c r="J824" s="39"/>
      <c r="K824" s="39"/>
      <c r="L824" s="42"/>
      <c r="M824" s="197"/>
      <c r="N824" s="198"/>
      <c r="O824" s="67"/>
      <c r="P824" s="67"/>
      <c r="Q824" s="67"/>
      <c r="R824" s="67"/>
      <c r="S824" s="67"/>
      <c r="T824" s="68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20" t="s">
        <v>190</v>
      </c>
      <c r="AU824" s="20" t="s">
        <v>14</v>
      </c>
    </row>
    <row r="825" spans="1:65" s="2" customFormat="1" ht="29.25">
      <c r="A825" s="37"/>
      <c r="B825" s="38"/>
      <c r="C825" s="39"/>
      <c r="D825" s="201" t="s">
        <v>326</v>
      </c>
      <c r="E825" s="39"/>
      <c r="F825" s="253" t="s">
        <v>723</v>
      </c>
      <c r="G825" s="39"/>
      <c r="H825" s="39"/>
      <c r="I825" s="196"/>
      <c r="J825" s="39"/>
      <c r="K825" s="39"/>
      <c r="L825" s="42"/>
      <c r="M825" s="197"/>
      <c r="N825" s="198"/>
      <c r="O825" s="67"/>
      <c r="P825" s="67"/>
      <c r="Q825" s="67"/>
      <c r="R825" s="67"/>
      <c r="S825" s="67"/>
      <c r="T825" s="68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20" t="s">
        <v>326</v>
      </c>
      <c r="AU825" s="20" t="s">
        <v>14</v>
      </c>
    </row>
    <row r="826" spans="1:65" s="13" customFormat="1">
      <c r="B826" s="199"/>
      <c r="C826" s="200"/>
      <c r="D826" s="201" t="s">
        <v>192</v>
      </c>
      <c r="E826" s="202" t="s">
        <v>19</v>
      </c>
      <c r="F826" s="203" t="s">
        <v>193</v>
      </c>
      <c r="G826" s="200"/>
      <c r="H826" s="202" t="s">
        <v>19</v>
      </c>
      <c r="I826" s="204"/>
      <c r="J826" s="200"/>
      <c r="K826" s="200"/>
      <c r="L826" s="205"/>
      <c r="M826" s="206"/>
      <c r="N826" s="207"/>
      <c r="O826" s="207"/>
      <c r="P826" s="207"/>
      <c r="Q826" s="207"/>
      <c r="R826" s="207"/>
      <c r="S826" s="207"/>
      <c r="T826" s="208"/>
      <c r="AT826" s="209" t="s">
        <v>192</v>
      </c>
      <c r="AU826" s="209" t="s">
        <v>14</v>
      </c>
      <c r="AV826" s="13" t="s">
        <v>81</v>
      </c>
      <c r="AW826" s="13" t="s">
        <v>35</v>
      </c>
      <c r="AX826" s="13" t="s">
        <v>74</v>
      </c>
      <c r="AY826" s="209" t="s">
        <v>179</v>
      </c>
    </row>
    <row r="827" spans="1:65" s="13" customFormat="1">
      <c r="B827" s="199"/>
      <c r="C827" s="200"/>
      <c r="D827" s="201" t="s">
        <v>192</v>
      </c>
      <c r="E827" s="202" t="s">
        <v>19</v>
      </c>
      <c r="F827" s="203" t="s">
        <v>1431</v>
      </c>
      <c r="G827" s="200"/>
      <c r="H827" s="202" t="s">
        <v>19</v>
      </c>
      <c r="I827" s="204"/>
      <c r="J827" s="200"/>
      <c r="K827" s="200"/>
      <c r="L827" s="205"/>
      <c r="M827" s="206"/>
      <c r="N827" s="207"/>
      <c r="O827" s="207"/>
      <c r="P827" s="207"/>
      <c r="Q827" s="207"/>
      <c r="R827" s="207"/>
      <c r="S827" s="207"/>
      <c r="T827" s="208"/>
      <c r="AT827" s="209" t="s">
        <v>192</v>
      </c>
      <c r="AU827" s="209" t="s">
        <v>14</v>
      </c>
      <c r="AV827" s="13" t="s">
        <v>81</v>
      </c>
      <c r="AW827" s="13" t="s">
        <v>35</v>
      </c>
      <c r="AX827" s="13" t="s">
        <v>74</v>
      </c>
      <c r="AY827" s="209" t="s">
        <v>179</v>
      </c>
    </row>
    <row r="828" spans="1:65" s="13" customFormat="1">
      <c r="B828" s="199"/>
      <c r="C828" s="200"/>
      <c r="D828" s="201" t="s">
        <v>192</v>
      </c>
      <c r="E828" s="202" t="s">
        <v>19</v>
      </c>
      <c r="F828" s="203" t="s">
        <v>198</v>
      </c>
      <c r="G828" s="200"/>
      <c r="H828" s="202" t="s">
        <v>19</v>
      </c>
      <c r="I828" s="204"/>
      <c r="J828" s="200"/>
      <c r="K828" s="200"/>
      <c r="L828" s="205"/>
      <c r="M828" s="206"/>
      <c r="N828" s="207"/>
      <c r="O828" s="207"/>
      <c r="P828" s="207"/>
      <c r="Q828" s="207"/>
      <c r="R828" s="207"/>
      <c r="S828" s="207"/>
      <c r="T828" s="208"/>
      <c r="AT828" s="209" t="s">
        <v>192</v>
      </c>
      <c r="AU828" s="209" t="s">
        <v>14</v>
      </c>
      <c r="AV828" s="13" t="s">
        <v>81</v>
      </c>
      <c r="AW828" s="13" t="s">
        <v>35</v>
      </c>
      <c r="AX828" s="13" t="s">
        <v>74</v>
      </c>
      <c r="AY828" s="209" t="s">
        <v>179</v>
      </c>
    </row>
    <row r="829" spans="1:65" s="13" customFormat="1">
      <c r="B829" s="199"/>
      <c r="C829" s="200"/>
      <c r="D829" s="201" t="s">
        <v>192</v>
      </c>
      <c r="E829" s="202" t="s">
        <v>19</v>
      </c>
      <c r="F829" s="203" t="s">
        <v>1940</v>
      </c>
      <c r="G829" s="200"/>
      <c r="H829" s="202" t="s">
        <v>19</v>
      </c>
      <c r="I829" s="204"/>
      <c r="J829" s="200"/>
      <c r="K829" s="200"/>
      <c r="L829" s="205"/>
      <c r="M829" s="206"/>
      <c r="N829" s="207"/>
      <c r="O829" s="207"/>
      <c r="P829" s="207"/>
      <c r="Q829" s="207"/>
      <c r="R829" s="207"/>
      <c r="S829" s="207"/>
      <c r="T829" s="208"/>
      <c r="AT829" s="209" t="s">
        <v>192</v>
      </c>
      <c r="AU829" s="209" t="s">
        <v>14</v>
      </c>
      <c r="AV829" s="13" t="s">
        <v>81</v>
      </c>
      <c r="AW829" s="13" t="s">
        <v>35</v>
      </c>
      <c r="AX829" s="13" t="s">
        <v>74</v>
      </c>
      <c r="AY829" s="209" t="s">
        <v>179</v>
      </c>
    </row>
    <row r="830" spans="1:65" s="13" customFormat="1">
      <c r="B830" s="199"/>
      <c r="C830" s="200"/>
      <c r="D830" s="201" t="s">
        <v>192</v>
      </c>
      <c r="E830" s="202" t="s">
        <v>19</v>
      </c>
      <c r="F830" s="203" t="s">
        <v>1935</v>
      </c>
      <c r="G830" s="200"/>
      <c r="H830" s="202" t="s">
        <v>19</v>
      </c>
      <c r="I830" s="204"/>
      <c r="J830" s="200"/>
      <c r="K830" s="200"/>
      <c r="L830" s="205"/>
      <c r="M830" s="206"/>
      <c r="N830" s="207"/>
      <c r="O830" s="207"/>
      <c r="P830" s="207"/>
      <c r="Q830" s="207"/>
      <c r="R830" s="207"/>
      <c r="S830" s="207"/>
      <c r="T830" s="208"/>
      <c r="AT830" s="209" t="s">
        <v>192</v>
      </c>
      <c r="AU830" s="209" t="s">
        <v>14</v>
      </c>
      <c r="AV830" s="13" t="s">
        <v>81</v>
      </c>
      <c r="AW830" s="13" t="s">
        <v>35</v>
      </c>
      <c r="AX830" s="13" t="s">
        <v>74</v>
      </c>
      <c r="AY830" s="209" t="s">
        <v>179</v>
      </c>
    </row>
    <row r="831" spans="1:65" s="14" customFormat="1">
      <c r="B831" s="210"/>
      <c r="C831" s="211"/>
      <c r="D831" s="201" t="s">
        <v>192</v>
      </c>
      <c r="E831" s="212" t="s">
        <v>19</v>
      </c>
      <c r="F831" s="213" t="s">
        <v>1936</v>
      </c>
      <c r="G831" s="211"/>
      <c r="H831" s="214">
        <v>12.215999999999999</v>
      </c>
      <c r="I831" s="215"/>
      <c r="J831" s="211"/>
      <c r="K831" s="211"/>
      <c r="L831" s="216"/>
      <c r="M831" s="217"/>
      <c r="N831" s="218"/>
      <c r="O831" s="218"/>
      <c r="P831" s="218"/>
      <c r="Q831" s="218"/>
      <c r="R831" s="218"/>
      <c r="S831" s="218"/>
      <c r="T831" s="219"/>
      <c r="AT831" s="220" t="s">
        <v>192</v>
      </c>
      <c r="AU831" s="220" t="s">
        <v>14</v>
      </c>
      <c r="AV831" s="14" t="s">
        <v>14</v>
      </c>
      <c r="AW831" s="14" t="s">
        <v>35</v>
      </c>
      <c r="AX831" s="14" t="s">
        <v>74</v>
      </c>
      <c r="AY831" s="220" t="s">
        <v>179</v>
      </c>
    </row>
    <row r="832" spans="1:65" s="13" customFormat="1">
      <c r="B832" s="199"/>
      <c r="C832" s="200"/>
      <c r="D832" s="201" t="s">
        <v>192</v>
      </c>
      <c r="E832" s="202" t="s">
        <v>19</v>
      </c>
      <c r="F832" s="203" t="s">
        <v>1937</v>
      </c>
      <c r="G832" s="200"/>
      <c r="H832" s="202" t="s">
        <v>19</v>
      </c>
      <c r="I832" s="204"/>
      <c r="J832" s="200"/>
      <c r="K832" s="200"/>
      <c r="L832" s="205"/>
      <c r="M832" s="206"/>
      <c r="N832" s="207"/>
      <c r="O832" s="207"/>
      <c r="P832" s="207"/>
      <c r="Q832" s="207"/>
      <c r="R832" s="207"/>
      <c r="S832" s="207"/>
      <c r="T832" s="208"/>
      <c r="AT832" s="209" t="s">
        <v>192</v>
      </c>
      <c r="AU832" s="209" t="s">
        <v>14</v>
      </c>
      <c r="AV832" s="13" t="s">
        <v>81</v>
      </c>
      <c r="AW832" s="13" t="s">
        <v>35</v>
      </c>
      <c r="AX832" s="13" t="s">
        <v>74</v>
      </c>
      <c r="AY832" s="209" t="s">
        <v>179</v>
      </c>
    </row>
    <row r="833" spans="1:65" s="14" customFormat="1">
      <c r="B833" s="210"/>
      <c r="C833" s="211"/>
      <c r="D833" s="201" t="s">
        <v>192</v>
      </c>
      <c r="E833" s="212" t="s">
        <v>19</v>
      </c>
      <c r="F833" s="213" t="s">
        <v>1938</v>
      </c>
      <c r="G833" s="211"/>
      <c r="H833" s="214">
        <v>2.52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192</v>
      </c>
      <c r="AU833" s="220" t="s">
        <v>14</v>
      </c>
      <c r="AV833" s="14" t="s">
        <v>14</v>
      </c>
      <c r="AW833" s="14" t="s">
        <v>35</v>
      </c>
      <c r="AX833" s="14" t="s">
        <v>74</v>
      </c>
      <c r="AY833" s="220" t="s">
        <v>179</v>
      </c>
    </row>
    <row r="834" spans="1:65" s="15" customFormat="1">
      <c r="B834" s="221"/>
      <c r="C834" s="222"/>
      <c r="D834" s="201" t="s">
        <v>192</v>
      </c>
      <c r="E834" s="223" t="s">
        <v>19</v>
      </c>
      <c r="F834" s="224" t="s">
        <v>201</v>
      </c>
      <c r="G834" s="222"/>
      <c r="H834" s="225">
        <v>14.736000000000001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192</v>
      </c>
      <c r="AU834" s="231" t="s">
        <v>14</v>
      </c>
      <c r="AV834" s="15" t="s">
        <v>188</v>
      </c>
      <c r="AW834" s="15" t="s">
        <v>35</v>
      </c>
      <c r="AX834" s="15" t="s">
        <v>81</v>
      </c>
      <c r="AY834" s="231" t="s">
        <v>179</v>
      </c>
    </row>
    <row r="835" spans="1:65" s="2" customFormat="1" ht="16.5" customHeight="1">
      <c r="A835" s="37"/>
      <c r="B835" s="38"/>
      <c r="C835" s="181" t="s">
        <v>1944</v>
      </c>
      <c r="D835" s="181" t="s">
        <v>183</v>
      </c>
      <c r="E835" s="182" t="s">
        <v>725</v>
      </c>
      <c r="F835" s="183" t="s">
        <v>726</v>
      </c>
      <c r="G835" s="184" t="s">
        <v>186</v>
      </c>
      <c r="H835" s="185">
        <v>14.736000000000001</v>
      </c>
      <c r="I835" s="186"/>
      <c r="J835" s="187">
        <f>ROUND(I835*H835,2)</f>
        <v>0</v>
      </c>
      <c r="K835" s="183" t="s">
        <v>187</v>
      </c>
      <c r="L835" s="42"/>
      <c r="M835" s="188" t="s">
        <v>19</v>
      </c>
      <c r="N835" s="189" t="s">
        <v>45</v>
      </c>
      <c r="O835" s="67"/>
      <c r="P835" s="190">
        <f>O835*H835</f>
        <v>0</v>
      </c>
      <c r="Q835" s="190">
        <v>1.9300000000000001E-3</v>
      </c>
      <c r="R835" s="190">
        <f>Q835*H835</f>
        <v>2.8440480000000004E-2</v>
      </c>
      <c r="S835" s="190">
        <v>0</v>
      </c>
      <c r="T835" s="191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192" t="s">
        <v>229</v>
      </c>
      <c r="AT835" s="192" t="s">
        <v>183</v>
      </c>
      <c r="AU835" s="192" t="s">
        <v>14</v>
      </c>
      <c r="AY835" s="20" t="s">
        <v>179</v>
      </c>
      <c r="BE835" s="193">
        <f>IF(N835="základní",J835,0)</f>
        <v>0</v>
      </c>
      <c r="BF835" s="193">
        <f>IF(N835="snížená",J835,0)</f>
        <v>0</v>
      </c>
      <c r="BG835" s="193">
        <f>IF(N835="zákl. přenesená",J835,0)</f>
        <v>0</v>
      </c>
      <c r="BH835" s="193">
        <f>IF(N835="sníž. přenesená",J835,0)</f>
        <v>0</v>
      </c>
      <c r="BI835" s="193">
        <f>IF(N835="nulová",J835,0)</f>
        <v>0</v>
      </c>
      <c r="BJ835" s="20" t="s">
        <v>81</v>
      </c>
      <c r="BK835" s="193">
        <f>ROUND(I835*H835,2)</f>
        <v>0</v>
      </c>
      <c r="BL835" s="20" t="s">
        <v>229</v>
      </c>
      <c r="BM835" s="192" t="s">
        <v>1945</v>
      </c>
    </row>
    <row r="836" spans="1:65" s="2" customFormat="1">
      <c r="A836" s="37"/>
      <c r="B836" s="38"/>
      <c r="C836" s="39"/>
      <c r="D836" s="194" t="s">
        <v>190</v>
      </c>
      <c r="E836" s="39"/>
      <c r="F836" s="195" t="s">
        <v>728</v>
      </c>
      <c r="G836" s="39"/>
      <c r="H836" s="39"/>
      <c r="I836" s="196"/>
      <c r="J836" s="39"/>
      <c r="K836" s="39"/>
      <c r="L836" s="42"/>
      <c r="M836" s="197"/>
      <c r="N836" s="198"/>
      <c r="O836" s="67"/>
      <c r="P836" s="67"/>
      <c r="Q836" s="67"/>
      <c r="R836" s="67"/>
      <c r="S836" s="67"/>
      <c r="T836" s="68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T836" s="20" t="s">
        <v>190</v>
      </c>
      <c r="AU836" s="20" t="s">
        <v>14</v>
      </c>
    </row>
    <row r="837" spans="1:65" s="2" customFormat="1" ht="19.5">
      <c r="A837" s="37"/>
      <c r="B837" s="38"/>
      <c r="C837" s="39"/>
      <c r="D837" s="201" t="s">
        <v>326</v>
      </c>
      <c r="E837" s="39"/>
      <c r="F837" s="253" t="s">
        <v>729</v>
      </c>
      <c r="G837" s="39"/>
      <c r="H837" s="39"/>
      <c r="I837" s="196"/>
      <c r="J837" s="39"/>
      <c r="K837" s="39"/>
      <c r="L837" s="42"/>
      <c r="M837" s="197"/>
      <c r="N837" s="198"/>
      <c r="O837" s="67"/>
      <c r="P837" s="67"/>
      <c r="Q837" s="67"/>
      <c r="R837" s="67"/>
      <c r="S837" s="67"/>
      <c r="T837" s="68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T837" s="20" t="s">
        <v>326</v>
      </c>
      <c r="AU837" s="20" t="s">
        <v>14</v>
      </c>
    </row>
    <row r="838" spans="1:65" s="13" customFormat="1">
      <c r="B838" s="199"/>
      <c r="C838" s="200"/>
      <c r="D838" s="201" t="s">
        <v>192</v>
      </c>
      <c r="E838" s="202" t="s">
        <v>19</v>
      </c>
      <c r="F838" s="203" t="s">
        <v>193</v>
      </c>
      <c r="G838" s="200"/>
      <c r="H838" s="202" t="s">
        <v>19</v>
      </c>
      <c r="I838" s="204"/>
      <c r="J838" s="200"/>
      <c r="K838" s="200"/>
      <c r="L838" s="205"/>
      <c r="M838" s="206"/>
      <c r="N838" s="207"/>
      <c r="O838" s="207"/>
      <c r="P838" s="207"/>
      <c r="Q838" s="207"/>
      <c r="R838" s="207"/>
      <c r="S838" s="207"/>
      <c r="T838" s="208"/>
      <c r="AT838" s="209" t="s">
        <v>192</v>
      </c>
      <c r="AU838" s="209" t="s">
        <v>14</v>
      </c>
      <c r="AV838" s="13" t="s">
        <v>81</v>
      </c>
      <c r="AW838" s="13" t="s">
        <v>35</v>
      </c>
      <c r="AX838" s="13" t="s">
        <v>74</v>
      </c>
      <c r="AY838" s="209" t="s">
        <v>179</v>
      </c>
    </row>
    <row r="839" spans="1:65" s="13" customFormat="1">
      <c r="B839" s="199"/>
      <c r="C839" s="200"/>
      <c r="D839" s="201" t="s">
        <v>192</v>
      </c>
      <c r="E839" s="202" t="s">
        <v>19</v>
      </c>
      <c r="F839" s="203" t="s">
        <v>1431</v>
      </c>
      <c r="G839" s="200"/>
      <c r="H839" s="202" t="s">
        <v>19</v>
      </c>
      <c r="I839" s="204"/>
      <c r="J839" s="200"/>
      <c r="K839" s="200"/>
      <c r="L839" s="205"/>
      <c r="M839" s="206"/>
      <c r="N839" s="207"/>
      <c r="O839" s="207"/>
      <c r="P839" s="207"/>
      <c r="Q839" s="207"/>
      <c r="R839" s="207"/>
      <c r="S839" s="207"/>
      <c r="T839" s="208"/>
      <c r="AT839" s="209" t="s">
        <v>192</v>
      </c>
      <c r="AU839" s="209" t="s">
        <v>14</v>
      </c>
      <c r="AV839" s="13" t="s">
        <v>81</v>
      </c>
      <c r="AW839" s="13" t="s">
        <v>35</v>
      </c>
      <c r="AX839" s="13" t="s">
        <v>74</v>
      </c>
      <c r="AY839" s="209" t="s">
        <v>179</v>
      </c>
    </row>
    <row r="840" spans="1:65" s="13" customFormat="1">
      <c r="B840" s="199"/>
      <c r="C840" s="200"/>
      <c r="D840" s="201" t="s">
        <v>192</v>
      </c>
      <c r="E840" s="202" t="s">
        <v>19</v>
      </c>
      <c r="F840" s="203" t="s">
        <v>198</v>
      </c>
      <c r="G840" s="200"/>
      <c r="H840" s="202" t="s">
        <v>19</v>
      </c>
      <c r="I840" s="204"/>
      <c r="J840" s="200"/>
      <c r="K840" s="200"/>
      <c r="L840" s="205"/>
      <c r="M840" s="206"/>
      <c r="N840" s="207"/>
      <c r="O840" s="207"/>
      <c r="P840" s="207"/>
      <c r="Q840" s="207"/>
      <c r="R840" s="207"/>
      <c r="S840" s="207"/>
      <c r="T840" s="208"/>
      <c r="AT840" s="209" t="s">
        <v>192</v>
      </c>
      <c r="AU840" s="209" t="s">
        <v>14</v>
      </c>
      <c r="AV840" s="13" t="s">
        <v>81</v>
      </c>
      <c r="AW840" s="13" t="s">
        <v>35</v>
      </c>
      <c r="AX840" s="13" t="s">
        <v>74</v>
      </c>
      <c r="AY840" s="209" t="s">
        <v>179</v>
      </c>
    </row>
    <row r="841" spans="1:65" s="13" customFormat="1">
      <c r="B841" s="199"/>
      <c r="C841" s="200"/>
      <c r="D841" s="201" t="s">
        <v>192</v>
      </c>
      <c r="E841" s="202" t="s">
        <v>19</v>
      </c>
      <c r="F841" s="203" t="s">
        <v>1940</v>
      </c>
      <c r="G841" s="200"/>
      <c r="H841" s="202" t="s">
        <v>19</v>
      </c>
      <c r="I841" s="204"/>
      <c r="J841" s="200"/>
      <c r="K841" s="200"/>
      <c r="L841" s="205"/>
      <c r="M841" s="206"/>
      <c r="N841" s="207"/>
      <c r="O841" s="207"/>
      <c r="P841" s="207"/>
      <c r="Q841" s="207"/>
      <c r="R841" s="207"/>
      <c r="S841" s="207"/>
      <c r="T841" s="208"/>
      <c r="AT841" s="209" t="s">
        <v>192</v>
      </c>
      <c r="AU841" s="209" t="s">
        <v>14</v>
      </c>
      <c r="AV841" s="13" t="s">
        <v>81</v>
      </c>
      <c r="AW841" s="13" t="s">
        <v>35</v>
      </c>
      <c r="AX841" s="13" t="s">
        <v>74</v>
      </c>
      <c r="AY841" s="209" t="s">
        <v>179</v>
      </c>
    </row>
    <row r="842" spans="1:65" s="13" customFormat="1">
      <c r="B842" s="199"/>
      <c r="C842" s="200"/>
      <c r="D842" s="201" t="s">
        <v>192</v>
      </c>
      <c r="E842" s="202" t="s">
        <v>19</v>
      </c>
      <c r="F842" s="203" t="s">
        <v>1935</v>
      </c>
      <c r="G842" s="200"/>
      <c r="H842" s="202" t="s">
        <v>19</v>
      </c>
      <c r="I842" s="204"/>
      <c r="J842" s="200"/>
      <c r="K842" s="200"/>
      <c r="L842" s="205"/>
      <c r="M842" s="206"/>
      <c r="N842" s="207"/>
      <c r="O842" s="207"/>
      <c r="P842" s="207"/>
      <c r="Q842" s="207"/>
      <c r="R842" s="207"/>
      <c r="S842" s="207"/>
      <c r="T842" s="208"/>
      <c r="AT842" s="209" t="s">
        <v>192</v>
      </c>
      <c r="AU842" s="209" t="s">
        <v>14</v>
      </c>
      <c r="AV842" s="13" t="s">
        <v>81</v>
      </c>
      <c r="AW842" s="13" t="s">
        <v>35</v>
      </c>
      <c r="AX842" s="13" t="s">
        <v>74</v>
      </c>
      <c r="AY842" s="209" t="s">
        <v>179</v>
      </c>
    </row>
    <row r="843" spans="1:65" s="14" customFormat="1">
      <c r="B843" s="210"/>
      <c r="C843" s="211"/>
      <c r="D843" s="201" t="s">
        <v>192</v>
      </c>
      <c r="E843" s="212" t="s">
        <v>19</v>
      </c>
      <c r="F843" s="213" t="s">
        <v>1936</v>
      </c>
      <c r="G843" s="211"/>
      <c r="H843" s="214">
        <v>12.215999999999999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192</v>
      </c>
      <c r="AU843" s="220" t="s">
        <v>14</v>
      </c>
      <c r="AV843" s="14" t="s">
        <v>14</v>
      </c>
      <c r="AW843" s="14" t="s">
        <v>35</v>
      </c>
      <c r="AX843" s="14" t="s">
        <v>74</v>
      </c>
      <c r="AY843" s="220" t="s">
        <v>179</v>
      </c>
    </row>
    <row r="844" spans="1:65" s="13" customFormat="1">
      <c r="B844" s="199"/>
      <c r="C844" s="200"/>
      <c r="D844" s="201" t="s">
        <v>192</v>
      </c>
      <c r="E844" s="202" t="s">
        <v>19</v>
      </c>
      <c r="F844" s="203" t="s">
        <v>1937</v>
      </c>
      <c r="G844" s="200"/>
      <c r="H844" s="202" t="s">
        <v>19</v>
      </c>
      <c r="I844" s="204"/>
      <c r="J844" s="200"/>
      <c r="K844" s="200"/>
      <c r="L844" s="205"/>
      <c r="M844" s="206"/>
      <c r="N844" s="207"/>
      <c r="O844" s="207"/>
      <c r="P844" s="207"/>
      <c r="Q844" s="207"/>
      <c r="R844" s="207"/>
      <c r="S844" s="207"/>
      <c r="T844" s="208"/>
      <c r="AT844" s="209" t="s">
        <v>192</v>
      </c>
      <c r="AU844" s="209" t="s">
        <v>14</v>
      </c>
      <c r="AV844" s="13" t="s">
        <v>81</v>
      </c>
      <c r="AW844" s="13" t="s">
        <v>35</v>
      </c>
      <c r="AX844" s="13" t="s">
        <v>74</v>
      </c>
      <c r="AY844" s="209" t="s">
        <v>179</v>
      </c>
    </row>
    <row r="845" spans="1:65" s="14" customFormat="1">
      <c r="B845" s="210"/>
      <c r="C845" s="211"/>
      <c r="D845" s="201" t="s">
        <v>192</v>
      </c>
      <c r="E845" s="212" t="s">
        <v>19</v>
      </c>
      <c r="F845" s="213" t="s">
        <v>1938</v>
      </c>
      <c r="G845" s="211"/>
      <c r="H845" s="214">
        <v>2.52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192</v>
      </c>
      <c r="AU845" s="220" t="s">
        <v>14</v>
      </c>
      <c r="AV845" s="14" t="s">
        <v>14</v>
      </c>
      <c r="AW845" s="14" t="s">
        <v>35</v>
      </c>
      <c r="AX845" s="14" t="s">
        <v>74</v>
      </c>
      <c r="AY845" s="220" t="s">
        <v>179</v>
      </c>
    </row>
    <row r="846" spans="1:65" s="15" customFormat="1">
      <c r="B846" s="221"/>
      <c r="C846" s="222"/>
      <c r="D846" s="201" t="s">
        <v>192</v>
      </c>
      <c r="E846" s="223" t="s">
        <v>19</v>
      </c>
      <c r="F846" s="224" t="s">
        <v>201</v>
      </c>
      <c r="G846" s="222"/>
      <c r="H846" s="225">
        <v>14.736000000000001</v>
      </c>
      <c r="I846" s="226"/>
      <c r="J846" s="222"/>
      <c r="K846" s="222"/>
      <c r="L846" s="227"/>
      <c r="M846" s="267"/>
      <c r="N846" s="268"/>
      <c r="O846" s="268"/>
      <c r="P846" s="268"/>
      <c r="Q846" s="268"/>
      <c r="R846" s="268"/>
      <c r="S846" s="268"/>
      <c r="T846" s="269"/>
      <c r="AT846" s="231" t="s">
        <v>192</v>
      </c>
      <c r="AU846" s="231" t="s">
        <v>14</v>
      </c>
      <c r="AV846" s="15" t="s">
        <v>188</v>
      </c>
      <c r="AW846" s="15" t="s">
        <v>35</v>
      </c>
      <c r="AX846" s="15" t="s">
        <v>81</v>
      </c>
      <c r="AY846" s="231" t="s">
        <v>179</v>
      </c>
    </row>
    <row r="847" spans="1:65" s="2" customFormat="1" ht="6.95" customHeight="1">
      <c r="A847" s="37"/>
      <c r="B847" s="50"/>
      <c r="C847" s="51"/>
      <c r="D847" s="51"/>
      <c r="E847" s="51"/>
      <c r="F847" s="51"/>
      <c r="G847" s="51"/>
      <c r="H847" s="51"/>
      <c r="I847" s="51"/>
      <c r="J847" s="51"/>
      <c r="K847" s="51"/>
      <c r="L847" s="42"/>
      <c r="M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</row>
  </sheetData>
  <sheetProtection algorithmName="SHA-512" hashValue="b/cN9efIyT+ocUt0hb1SeSVoSleDek2yRr5cB71r4Jq5bjad9gLaP51mGrTOYGm5fo4ldnzhF/M/uP69LdUkZw==" saltValue="c6lpxibZQ9hQYxlujly+7g5jb4RYqaXLPOLQXbHrpifuL7UJSl4z0ObUsztyOGWlXvIkHAgvcfrYE3SgbuLMmQ==" spinCount="100000" sheet="1" objects="1" scenarios="1" formatColumns="0" formatRows="0" autoFilter="0"/>
  <autoFilter ref="C113:K846" xr:uid="{00000000-0009-0000-0000-000005000000}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hyperlinks>
    <hyperlink ref="F119" r:id="rId1" xr:uid="{00000000-0004-0000-0500-000000000000}"/>
    <hyperlink ref="F131" r:id="rId2" xr:uid="{00000000-0004-0000-0500-000001000000}"/>
    <hyperlink ref="F140" r:id="rId3" xr:uid="{00000000-0004-0000-0500-000002000000}"/>
    <hyperlink ref="F147" r:id="rId4" xr:uid="{00000000-0004-0000-0500-000003000000}"/>
    <hyperlink ref="F155" r:id="rId5" xr:uid="{00000000-0004-0000-0500-000004000000}"/>
    <hyperlink ref="F160" r:id="rId6" xr:uid="{00000000-0004-0000-0500-000005000000}"/>
    <hyperlink ref="F165" r:id="rId7" xr:uid="{00000000-0004-0000-0500-000006000000}"/>
    <hyperlink ref="F167" r:id="rId8" xr:uid="{00000000-0004-0000-0500-000007000000}"/>
    <hyperlink ref="F171" r:id="rId9" xr:uid="{00000000-0004-0000-0500-000008000000}"/>
    <hyperlink ref="F180" r:id="rId10" xr:uid="{00000000-0004-0000-0500-000009000000}"/>
    <hyperlink ref="F182" r:id="rId11" xr:uid="{00000000-0004-0000-0500-00000A000000}"/>
    <hyperlink ref="F185" r:id="rId12" xr:uid="{00000000-0004-0000-0500-00000B000000}"/>
    <hyperlink ref="F192" r:id="rId13" xr:uid="{00000000-0004-0000-0500-00000C000000}"/>
    <hyperlink ref="F198" r:id="rId14" xr:uid="{00000000-0004-0000-0500-00000D000000}"/>
    <hyperlink ref="F207" r:id="rId15" xr:uid="{00000000-0004-0000-0500-00000E000000}"/>
    <hyperlink ref="F211" r:id="rId16" xr:uid="{00000000-0004-0000-0500-00000F000000}"/>
    <hyperlink ref="F228" r:id="rId17" xr:uid="{00000000-0004-0000-0500-000010000000}"/>
    <hyperlink ref="F240" r:id="rId18" xr:uid="{00000000-0004-0000-0500-000011000000}"/>
    <hyperlink ref="F256" r:id="rId19" xr:uid="{00000000-0004-0000-0500-000012000000}"/>
    <hyperlink ref="F264" r:id="rId20" xr:uid="{00000000-0004-0000-0500-000013000000}"/>
    <hyperlink ref="F277" r:id="rId21" xr:uid="{00000000-0004-0000-0500-000014000000}"/>
    <hyperlink ref="F288" r:id="rId22" xr:uid="{00000000-0004-0000-0500-000015000000}"/>
    <hyperlink ref="F296" r:id="rId23" xr:uid="{00000000-0004-0000-0500-000016000000}"/>
    <hyperlink ref="F305" r:id="rId24" xr:uid="{00000000-0004-0000-0500-000017000000}"/>
    <hyperlink ref="F313" r:id="rId25" xr:uid="{00000000-0004-0000-0500-000018000000}"/>
    <hyperlink ref="F319" r:id="rId26" xr:uid="{00000000-0004-0000-0500-000019000000}"/>
    <hyperlink ref="F327" r:id="rId27" xr:uid="{00000000-0004-0000-0500-00001A000000}"/>
    <hyperlink ref="F333" r:id="rId28" xr:uid="{00000000-0004-0000-0500-00001B000000}"/>
    <hyperlink ref="F348" r:id="rId29" xr:uid="{00000000-0004-0000-0500-00001C000000}"/>
    <hyperlink ref="F364" r:id="rId30" xr:uid="{00000000-0004-0000-0500-00001D000000}"/>
    <hyperlink ref="F377" r:id="rId31" xr:uid="{00000000-0004-0000-0500-00001E000000}"/>
    <hyperlink ref="F386" r:id="rId32" xr:uid="{00000000-0004-0000-0500-00001F000000}"/>
    <hyperlink ref="F394" r:id="rId33" xr:uid="{00000000-0004-0000-0500-000020000000}"/>
    <hyperlink ref="F402" r:id="rId34" xr:uid="{00000000-0004-0000-0500-000021000000}"/>
    <hyperlink ref="F407" r:id="rId35" xr:uid="{00000000-0004-0000-0500-000022000000}"/>
    <hyperlink ref="F416" r:id="rId36" xr:uid="{00000000-0004-0000-0500-000023000000}"/>
    <hyperlink ref="F425" r:id="rId37" xr:uid="{00000000-0004-0000-0500-000024000000}"/>
    <hyperlink ref="F432" r:id="rId38" xr:uid="{00000000-0004-0000-0500-000025000000}"/>
    <hyperlink ref="F439" r:id="rId39" xr:uid="{00000000-0004-0000-0500-000026000000}"/>
    <hyperlink ref="F446" r:id="rId40" xr:uid="{00000000-0004-0000-0500-000027000000}"/>
    <hyperlink ref="F453" r:id="rId41" xr:uid="{00000000-0004-0000-0500-000028000000}"/>
    <hyperlink ref="F460" r:id="rId42" xr:uid="{00000000-0004-0000-0500-000029000000}"/>
    <hyperlink ref="F471" r:id="rId43" xr:uid="{00000000-0004-0000-0500-00002A000000}"/>
    <hyperlink ref="F478" r:id="rId44" xr:uid="{00000000-0004-0000-0500-00002B000000}"/>
    <hyperlink ref="F489" r:id="rId45" xr:uid="{00000000-0004-0000-0500-00002C000000}"/>
    <hyperlink ref="F501" r:id="rId46" xr:uid="{00000000-0004-0000-0500-00002D000000}"/>
    <hyperlink ref="F511" r:id="rId47" xr:uid="{00000000-0004-0000-0500-00002E000000}"/>
    <hyperlink ref="F519" r:id="rId48" xr:uid="{00000000-0004-0000-0500-00002F000000}"/>
    <hyperlink ref="F524" r:id="rId49" xr:uid="{00000000-0004-0000-0500-000030000000}"/>
    <hyperlink ref="F527" r:id="rId50" xr:uid="{00000000-0004-0000-0500-000031000000}"/>
    <hyperlink ref="F532" r:id="rId51" xr:uid="{00000000-0004-0000-0500-000032000000}"/>
    <hyperlink ref="F537" r:id="rId52" xr:uid="{00000000-0004-0000-0500-000033000000}"/>
    <hyperlink ref="F540" r:id="rId53" xr:uid="{00000000-0004-0000-0500-000034000000}"/>
    <hyperlink ref="F543" r:id="rId54" xr:uid="{00000000-0004-0000-0500-000035000000}"/>
    <hyperlink ref="F547" r:id="rId55" xr:uid="{00000000-0004-0000-0500-000036000000}"/>
    <hyperlink ref="F550" r:id="rId56" xr:uid="{00000000-0004-0000-0500-000037000000}"/>
    <hyperlink ref="F553" r:id="rId57" xr:uid="{00000000-0004-0000-0500-000038000000}"/>
    <hyperlink ref="F559" r:id="rId58" xr:uid="{00000000-0004-0000-0500-000039000000}"/>
    <hyperlink ref="F569" r:id="rId59" xr:uid="{00000000-0004-0000-0500-00003A000000}"/>
    <hyperlink ref="F579" r:id="rId60" xr:uid="{00000000-0004-0000-0500-00003B000000}"/>
    <hyperlink ref="F590" r:id="rId61" xr:uid="{00000000-0004-0000-0500-00003C000000}"/>
    <hyperlink ref="F597" r:id="rId62" xr:uid="{00000000-0004-0000-0500-00003D000000}"/>
    <hyperlink ref="F606" r:id="rId63" xr:uid="{00000000-0004-0000-0500-00003E000000}"/>
    <hyperlink ref="F631" r:id="rId64" xr:uid="{00000000-0004-0000-0500-00003F000000}"/>
    <hyperlink ref="F644" r:id="rId65" xr:uid="{00000000-0004-0000-0500-000040000000}"/>
    <hyperlink ref="F649" r:id="rId66" xr:uid="{00000000-0004-0000-0500-000041000000}"/>
    <hyperlink ref="F673" r:id="rId67" xr:uid="{00000000-0004-0000-0500-000042000000}"/>
    <hyperlink ref="F683" r:id="rId68" xr:uid="{00000000-0004-0000-0500-000043000000}"/>
    <hyperlink ref="F707" r:id="rId69" xr:uid="{00000000-0004-0000-0500-000044000000}"/>
    <hyperlink ref="F722" r:id="rId70" xr:uid="{00000000-0004-0000-0500-000045000000}"/>
    <hyperlink ref="F728" r:id="rId71" xr:uid="{00000000-0004-0000-0500-000046000000}"/>
    <hyperlink ref="F734" r:id="rId72" xr:uid="{00000000-0004-0000-0500-000047000000}"/>
    <hyperlink ref="F739" r:id="rId73" xr:uid="{00000000-0004-0000-0500-000048000000}"/>
    <hyperlink ref="F750" r:id="rId74" xr:uid="{00000000-0004-0000-0500-000049000000}"/>
    <hyperlink ref="F754" r:id="rId75" xr:uid="{00000000-0004-0000-0500-00004A000000}"/>
    <hyperlink ref="F756" r:id="rId76" xr:uid="{00000000-0004-0000-0500-00004B000000}"/>
    <hyperlink ref="F759" r:id="rId77" xr:uid="{00000000-0004-0000-0500-00004C000000}"/>
    <hyperlink ref="F764" r:id="rId78" xr:uid="{00000000-0004-0000-0500-00004D000000}"/>
    <hyperlink ref="F778" r:id="rId79" xr:uid="{00000000-0004-0000-0500-00004E000000}"/>
    <hyperlink ref="F781" r:id="rId80" xr:uid="{00000000-0004-0000-0500-00004F000000}"/>
    <hyperlink ref="F787" r:id="rId81" xr:uid="{00000000-0004-0000-0500-000050000000}"/>
    <hyperlink ref="F790" r:id="rId82" xr:uid="{00000000-0004-0000-0500-000051000000}"/>
    <hyperlink ref="F800" r:id="rId83" xr:uid="{00000000-0004-0000-0500-000052000000}"/>
    <hyperlink ref="F812" r:id="rId84" xr:uid="{00000000-0004-0000-0500-000053000000}"/>
    <hyperlink ref="F824" r:id="rId85" xr:uid="{00000000-0004-0000-0500-000054000000}"/>
    <hyperlink ref="F836" r:id="rId86" xr:uid="{00000000-0004-0000-0500-00005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15" t="s">
        <v>130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5" t="s">
        <v>1946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3. 8. 2023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27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30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32</v>
      </c>
      <c r="E20" s="37"/>
      <c r="F20" s="37"/>
      <c r="G20" s="37"/>
      <c r="H20" s="37"/>
      <c r="I20" s="115" t="s">
        <v>26</v>
      </c>
      <c r="J20" s="106" t="s">
        <v>33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34</v>
      </c>
      <c r="F21" s="37"/>
      <c r="G21" s="37"/>
      <c r="H21" s="37"/>
      <c r="I21" s="115" t="s">
        <v>29</v>
      </c>
      <c r="J21" s="106" t="s">
        <v>33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36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29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38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59.25" customHeight="1">
      <c r="A27" s="118"/>
      <c r="B27" s="119"/>
      <c r="C27" s="118"/>
      <c r="D27" s="118"/>
      <c r="E27" s="408" t="s">
        <v>134</v>
      </c>
      <c r="F27" s="408"/>
      <c r="G27" s="408"/>
      <c r="H27" s="40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40</v>
      </c>
      <c r="E30" s="37"/>
      <c r="F30" s="37"/>
      <c r="G30" s="37"/>
      <c r="H30" s="37"/>
      <c r="I30" s="37"/>
      <c r="J30" s="123">
        <f>ROUND(J90,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42</v>
      </c>
      <c r="G32" s="37"/>
      <c r="H32" s="37"/>
      <c r="I32" s="124" t="s">
        <v>41</v>
      </c>
      <c r="J32" s="124" t="s">
        <v>43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44</v>
      </c>
      <c r="E33" s="115" t="s">
        <v>45</v>
      </c>
      <c r="F33" s="126">
        <f>ROUND((SUM(BE90:BE151)),  2)</f>
        <v>0</v>
      </c>
      <c r="G33" s="37"/>
      <c r="H33" s="37"/>
      <c r="I33" s="127">
        <v>0.21</v>
      </c>
      <c r="J33" s="126">
        <f>ROUND(((SUM(BE90:BE151))*I33),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46</v>
      </c>
      <c r="F34" s="126">
        <f>ROUND((SUM(BF90:BF151)),  2)</f>
        <v>0</v>
      </c>
      <c r="G34" s="37"/>
      <c r="H34" s="37"/>
      <c r="I34" s="127">
        <v>0.15</v>
      </c>
      <c r="J34" s="126">
        <f>ROUND(((SUM(BF90:BF151))*I34),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47</v>
      </c>
      <c r="F35" s="126">
        <f>ROUND((SUM(BG90:BG151)),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48</v>
      </c>
      <c r="F36" s="126">
        <f>ROUND((SUM(BH90:BH151)),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49</v>
      </c>
      <c r="F37" s="126">
        <f>ROUND((SUM(BI90:BI151)),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0" t="str">
        <f>E7</f>
        <v>Cyklostezka Ohře – Dalovice-Všeborovice</v>
      </c>
      <c r="F48" s="401"/>
      <c r="G48" s="401"/>
      <c r="H48" s="401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SO 204 - Tunel pro cyklostezku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Dalovice - Všeborovice</v>
      </c>
      <c r="G52" s="39"/>
      <c r="H52" s="39"/>
      <c r="I52" s="32" t="s">
        <v>23</v>
      </c>
      <c r="J52" s="62" t="str">
        <f>IF(J12="","",J12)</f>
        <v>3. 8. 2023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Karlovarský kraj</v>
      </c>
      <c r="G54" s="39"/>
      <c r="H54" s="39"/>
      <c r="I54" s="32" t="s">
        <v>32</v>
      </c>
      <c r="J54" s="35" t="str">
        <f>E21</f>
        <v>PONTIKA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136</v>
      </c>
      <c r="D57" s="140"/>
      <c r="E57" s="140"/>
      <c r="F57" s="140"/>
      <c r="G57" s="140"/>
      <c r="H57" s="140"/>
      <c r="I57" s="140"/>
      <c r="J57" s="141" t="s">
        <v>137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72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138</v>
      </c>
    </row>
    <row r="60" spans="1:47" s="9" customFormat="1" ht="24.95" customHeight="1">
      <c r="B60" s="143"/>
      <c r="C60" s="144"/>
      <c r="D60" s="145" t="s">
        <v>139</v>
      </c>
      <c r="E60" s="146"/>
      <c r="F60" s="146"/>
      <c r="G60" s="146"/>
      <c r="H60" s="146"/>
      <c r="I60" s="146"/>
      <c r="J60" s="147">
        <f>J91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140</v>
      </c>
      <c r="E61" s="151"/>
      <c r="F61" s="151"/>
      <c r="G61" s="151"/>
      <c r="H61" s="151"/>
      <c r="I61" s="151"/>
      <c r="J61" s="152">
        <f>J92</f>
        <v>0</v>
      </c>
      <c r="K61" s="100"/>
      <c r="L61" s="153"/>
    </row>
    <row r="62" spans="1:47" s="10" customFormat="1" ht="14.85" customHeight="1">
      <c r="B62" s="149"/>
      <c r="C62" s="100"/>
      <c r="D62" s="150" t="s">
        <v>1947</v>
      </c>
      <c r="E62" s="151"/>
      <c r="F62" s="151"/>
      <c r="G62" s="151"/>
      <c r="H62" s="151"/>
      <c r="I62" s="151"/>
      <c r="J62" s="152">
        <f>J93</f>
        <v>0</v>
      </c>
      <c r="K62" s="100"/>
      <c r="L62" s="153"/>
    </row>
    <row r="63" spans="1:47" s="10" customFormat="1" ht="14.85" customHeight="1">
      <c r="B63" s="149"/>
      <c r="C63" s="100"/>
      <c r="D63" s="150" t="s">
        <v>144</v>
      </c>
      <c r="E63" s="151"/>
      <c r="F63" s="151"/>
      <c r="G63" s="151"/>
      <c r="H63" s="151"/>
      <c r="I63" s="151"/>
      <c r="J63" s="152">
        <f>J111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488</v>
      </c>
      <c r="E64" s="151"/>
      <c r="F64" s="151"/>
      <c r="G64" s="151"/>
      <c r="H64" s="151"/>
      <c r="I64" s="151"/>
      <c r="J64" s="152">
        <f>J117</f>
        <v>0</v>
      </c>
      <c r="K64" s="100"/>
      <c r="L64" s="153"/>
    </row>
    <row r="65" spans="1:31" s="10" customFormat="1" ht="14.85" customHeight="1">
      <c r="B65" s="149"/>
      <c r="C65" s="100"/>
      <c r="D65" s="150" t="s">
        <v>1948</v>
      </c>
      <c r="E65" s="151"/>
      <c r="F65" s="151"/>
      <c r="G65" s="151"/>
      <c r="H65" s="151"/>
      <c r="I65" s="151"/>
      <c r="J65" s="152">
        <f>J118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1949</v>
      </c>
      <c r="E66" s="151"/>
      <c r="F66" s="151"/>
      <c r="G66" s="151"/>
      <c r="H66" s="151"/>
      <c r="I66" s="151"/>
      <c r="J66" s="152">
        <f>J134</f>
        <v>0</v>
      </c>
      <c r="K66" s="100"/>
      <c r="L66" s="153"/>
    </row>
    <row r="67" spans="1:31" s="10" customFormat="1" ht="14.85" customHeight="1">
      <c r="B67" s="149"/>
      <c r="C67" s="100"/>
      <c r="D67" s="150" t="s">
        <v>1950</v>
      </c>
      <c r="E67" s="151"/>
      <c r="F67" s="151"/>
      <c r="G67" s="151"/>
      <c r="H67" s="151"/>
      <c r="I67" s="151"/>
      <c r="J67" s="152">
        <f>J135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156</v>
      </c>
      <c r="E68" s="151"/>
      <c r="F68" s="151"/>
      <c r="G68" s="151"/>
      <c r="H68" s="151"/>
      <c r="I68" s="151"/>
      <c r="J68" s="152">
        <f>J147</f>
        <v>0</v>
      </c>
      <c r="K68" s="100"/>
      <c r="L68" s="153"/>
    </row>
    <row r="69" spans="1:31" s="10" customFormat="1" ht="14.85" customHeight="1">
      <c r="B69" s="149"/>
      <c r="C69" s="100"/>
      <c r="D69" s="150" t="s">
        <v>158</v>
      </c>
      <c r="E69" s="151"/>
      <c r="F69" s="151"/>
      <c r="G69" s="151"/>
      <c r="H69" s="151"/>
      <c r="I69" s="151"/>
      <c r="J69" s="152">
        <f>J148</f>
        <v>0</v>
      </c>
      <c r="K69" s="100"/>
      <c r="L69" s="153"/>
    </row>
    <row r="70" spans="1:31" s="10" customFormat="1" ht="21.75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J149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164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400" t="str">
        <f>E7</f>
        <v>Cyklostezka Ohře – Dalovice-Všeborovice</v>
      </c>
      <c r="F80" s="401"/>
      <c r="G80" s="401"/>
      <c r="H80" s="401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130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59" t="str">
        <f>E9</f>
        <v>SO 204 - Tunel pro cyklostezku</v>
      </c>
      <c r="F82" s="399"/>
      <c r="G82" s="399"/>
      <c r="H82" s="39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>Dalovice - Všeborovice</v>
      </c>
      <c r="G84" s="39"/>
      <c r="H84" s="39"/>
      <c r="I84" s="32" t="s">
        <v>23</v>
      </c>
      <c r="J84" s="62" t="str">
        <f>IF(J12="","",J12)</f>
        <v>3. 8. 2023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25</v>
      </c>
      <c r="D86" s="39"/>
      <c r="E86" s="39"/>
      <c r="F86" s="30" t="str">
        <f>E15</f>
        <v>Karlovarský kraj</v>
      </c>
      <c r="G86" s="39"/>
      <c r="H86" s="39"/>
      <c r="I86" s="32" t="s">
        <v>32</v>
      </c>
      <c r="J86" s="35" t="str">
        <f>E21</f>
        <v>PONTIKA s.r.o.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IF(E18="","",E18)</f>
        <v>Vyplň údaj</v>
      </c>
      <c r="G87" s="39"/>
      <c r="H87" s="39"/>
      <c r="I87" s="32" t="s">
        <v>36</v>
      </c>
      <c r="J87" s="35" t="str">
        <f>E24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165</v>
      </c>
      <c r="D89" s="157" t="s">
        <v>59</v>
      </c>
      <c r="E89" s="157" t="s">
        <v>55</v>
      </c>
      <c r="F89" s="157" t="s">
        <v>56</v>
      </c>
      <c r="G89" s="157" t="s">
        <v>166</v>
      </c>
      <c r="H89" s="157" t="s">
        <v>167</v>
      </c>
      <c r="I89" s="157" t="s">
        <v>168</v>
      </c>
      <c r="J89" s="157" t="s">
        <v>137</v>
      </c>
      <c r="K89" s="158" t="s">
        <v>169</v>
      </c>
      <c r="L89" s="159"/>
      <c r="M89" s="71" t="s">
        <v>19</v>
      </c>
      <c r="N89" s="72" t="s">
        <v>44</v>
      </c>
      <c r="O89" s="72" t="s">
        <v>170</v>
      </c>
      <c r="P89" s="72" t="s">
        <v>171</v>
      </c>
      <c r="Q89" s="72" t="s">
        <v>172</v>
      </c>
      <c r="R89" s="72" t="s">
        <v>173</v>
      </c>
      <c r="S89" s="72" t="s">
        <v>174</v>
      </c>
      <c r="T89" s="73" t="s">
        <v>175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176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</f>
        <v>0</v>
      </c>
      <c r="Q90" s="75"/>
      <c r="R90" s="162">
        <f>R91</f>
        <v>16.6144848</v>
      </c>
      <c r="S90" s="75"/>
      <c r="T90" s="163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73</v>
      </c>
      <c r="AU90" s="20" t="s">
        <v>138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73</v>
      </c>
      <c r="E91" s="168" t="s">
        <v>177</v>
      </c>
      <c r="F91" s="168" t="s">
        <v>178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P92+P117+P134+P147</f>
        <v>0</v>
      </c>
      <c r="Q91" s="173"/>
      <c r="R91" s="174">
        <f>R92+R117+R134+R147</f>
        <v>16.6144848</v>
      </c>
      <c r="S91" s="173"/>
      <c r="T91" s="175">
        <f>T92+T117+T134+T147</f>
        <v>0</v>
      </c>
      <c r="AR91" s="176" t="s">
        <v>81</v>
      </c>
      <c r="AT91" s="177" t="s">
        <v>73</v>
      </c>
      <c r="AU91" s="177" t="s">
        <v>74</v>
      </c>
      <c r="AY91" s="176" t="s">
        <v>179</v>
      </c>
      <c r="BK91" s="178">
        <f>BK92+BK117+BK134+BK147</f>
        <v>0</v>
      </c>
    </row>
    <row r="92" spans="1:65" s="12" customFormat="1" ht="22.9" customHeight="1">
      <c r="B92" s="165"/>
      <c r="C92" s="166"/>
      <c r="D92" s="167" t="s">
        <v>73</v>
      </c>
      <c r="E92" s="179" t="s">
        <v>81</v>
      </c>
      <c r="F92" s="179" t="s">
        <v>180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P93+P111</f>
        <v>0</v>
      </c>
      <c r="Q92" s="173"/>
      <c r="R92" s="174">
        <f>R93+R111</f>
        <v>9.6885632000000008</v>
      </c>
      <c r="S92" s="173"/>
      <c r="T92" s="175">
        <f>T93+T111</f>
        <v>0</v>
      </c>
      <c r="AR92" s="176" t="s">
        <v>81</v>
      </c>
      <c r="AT92" s="177" t="s">
        <v>73</v>
      </c>
      <c r="AU92" s="177" t="s">
        <v>81</v>
      </c>
      <c r="AY92" s="176" t="s">
        <v>179</v>
      </c>
      <c r="BK92" s="178">
        <f>BK93+BK111</f>
        <v>0</v>
      </c>
    </row>
    <row r="93" spans="1:65" s="12" customFormat="1" ht="20.85" customHeight="1">
      <c r="B93" s="165"/>
      <c r="C93" s="166"/>
      <c r="D93" s="167" t="s">
        <v>73</v>
      </c>
      <c r="E93" s="179" t="s">
        <v>288</v>
      </c>
      <c r="F93" s="179" t="s">
        <v>1951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SUM(P94:P110)</f>
        <v>0</v>
      </c>
      <c r="Q93" s="173"/>
      <c r="R93" s="174">
        <f>SUM(R94:R110)</f>
        <v>9.6885632000000008</v>
      </c>
      <c r="S93" s="173"/>
      <c r="T93" s="175">
        <f>SUM(T94:T110)</f>
        <v>0</v>
      </c>
      <c r="AR93" s="176" t="s">
        <v>81</v>
      </c>
      <c r="AT93" s="177" t="s">
        <v>73</v>
      </c>
      <c r="AU93" s="177" t="s">
        <v>14</v>
      </c>
      <c r="AY93" s="176" t="s">
        <v>179</v>
      </c>
      <c r="BK93" s="178">
        <f>SUM(BK94:BK110)</f>
        <v>0</v>
      </c>
    </row>
    <row r="94" spans="1:65" s="2" customFormat="1" ht="24.2" customHeight="1">
      <c r="A94" s="37"/>
      <c r="B94" s="38"/>
      <c r="C94" s="181" t="s">
        <v>81</v>
      </c>
      <c r="D94" s="181" t="s">
        <v>183</v>
      </c>
      <c r="E94" s="182" t="s">
        <v>1952</v>
      </c>
      <c r="F94" s="183" t="s">
        <v>1953</v>
      </c>
      <c r="G94" s="184" t="s">
        <v>216</v>
      </c>
      <c r="H94" s="185">
        <v>101.9</v>
      </c>
      <c r="I94" s="186"/>
      <c r="J94" s="187">
        <f>ROUND(I94*H94,2)</f>
        <v>0</v>
      </c>
      <c r="K94" s="183" t="s">
        <v>187</v>
      </c>
      <c r="L94" s="42"/>
      <c r="M94" s="188" t="s">
        <v>19</v>
      </c>
      <c r="N94" s="189" t="s">
        <v>45</v>
      </c>
      <c r="O94" s="67"/>
      <c r="P94" s="190">
        <f>O94*H94</f>
        <v>0</v>
      </c>
      <c r="Q94" s="190">
        <v>6.5259999999999999E-2</v>
      </c>
      <c r="R94" s="190">
        <f>Q94*H94</f>
        <v>6.6499940000000004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188</v>
      </c>
      <c r="AT94" s="192" t="s">
        <v>183</v>
      </c>
      <c r="AU94" s="192" t="s">
        <v>189</v>
      </c>
      <c r="AY94" s="20" t="s">
        <v>179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81</v>
      </c>
      <c r="BK94" s="193">
        <f>ROUND(I94*H94,2)</f>
        <v>0</v>
      </c>
      <c r="BL94" s="20" t="s">
        <v>188</v>
      </c>
      <c r="BM94" s="192" t="s">
        <v>188</v>
      </c>
    </row>
    <row r="95" spans="1:65" s="2" customFormat="1">
      <c r="A95" s="37"/>
      <c r="B95" s="38"/>
      <c r="C95" s="39"/>
      <c r="D95" s="194" t="s">
        <v>190</v>
      </c>
      <c r="E95" s="39"/>
      <c r="F95" s="195" t="s">
        <v>1954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190</v>
      </c>
      <c r="AU95" s="20" t="s">
        <v>189</v>
      </c>
    </row>
    <row r="96" spans="1:65" s="13" customFormat="1">
      <c r="B96" s="199"/>
      <c r="C96" s="200"/>
      <c r="D96" s="201" t="s">
        <v>192</v>
      </c>
      <c r="E96" s="202" t="s">
        <v>19</v>
      </c>
      <c r="F96" s="203" t="s">
        <v>193</v>
      </c>
      <c r="G96" s="200"/>
      <c r="H96" s="202" t="s">
        <v>19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192</v>
      </c>
      <c r="AU96" s="209" t="s">
        <v>189</v>
      </c>
      <c r="AV96" s="13" t="s">
        <v>81</v>
      </c>
      <c r="AW96" s="13" t="s">
        <v>35</v>
      </c>
      <c r="AX96" s="13" t="s">
        <v>74</v>
      </c>
      <c r="AY96" s="209" t="s">
        <v>179</v>
      </c>
    </row>
    <row r="97" spans="1:65" s="13" customFormat="1">
      <c r="B97" s="199"/>
      <c r="C97" s="200"/>
      <c r="D97" s="201" t="s">
        <v>192</v>
      </c>
      <c r="E97" s="202" t="s">
        <v>19</v>
      </c>
      <c r="F97" s="203" t="s">
        <v>1955</v>
      </c>
      <c r="G97" s="200"/>
      <c r="H97" s="202" t="s">
        <v>19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192</v>
      </c>
      <c r="AU97" s="209" t="s">
        <v>189</v>
      </c>
      <c r="AV97" s="13" t="s">
        <v>81</v>
      </c>
      <c r="AW97" s="13" t="s">
        <v>35</v>
      </c>
      <c r="AX97" s="13" t="s">
        <v>74</v>
      </c>
      <c r="AY97" s="209" t="s">
        <v>179</v>
      </c>
    </row>
    <row r="98" spans="1:65" s="13" customFormat="1">
      <c r="B98" s="199"/>
      <c r="C98" s="200"/>
      <c r="D98" s="201" t="s">
        <v>192</v>
      </c>
      <c r="E98" s="202" t="s">
        <v>19</v>
      </c>
      <c r="F98" s="203" t="s">
        <v>198</v>
      </c>
      <c r="G98" s="200"/>
      <c r="H98" s="202" t="s">
        <v>19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192</v>
      </c>
      <c r="AU98" s="209" t="s">
        <v>189</v>
      </c>
      <c r="AV98" s="13" t="s">
        <v>81</v>
      </c>
      <c r="AW98" s="13" t="s">
        <v>35</v>
      </c>
      <c r="AX98" s="13" t="s">
        <v>74</v>
      </c>
      <c r="AY98" s="209" t="s">
        <v>179</v>
      </c>
    </row>
    <row r="99" spans="1:65" s="13" customFormat="1">
      <c r="B99" s="199"/>
      <c r="C99" s="200"/>
      <c r="D99" s="201" t="s">
        <v>192</v>
      </c>
      <c r="E99" s="202" t="s">
        <v>19</v>
      </c>
      <c r="F99" s="203" t="s">
        <v>1956</v>
      </c>
      <c r="G99" s="200"/>
      <c r="H99" s="202" t="s">
        <v>19</v>
      </c>
      <c r="I99" s="204"/>
      <c r="J99" s="200"/>
      <c r="K99" s="200"/>
      <c r="L99" s="205"/>
      <c r="M99" s="206"/>
      <c r="N99" s="207"/>
      <c r="O99" s="207"/>
      <c r="P99" s="207"/>
      <c r="Q99" s="207"/>
      <c r="R99" s="207"/>
      <c r="S99" s="207"/>
      <c r="T99" s="208"/>
      <c r="AT99" s="209" t="s">
        <v>192</v>
      </c>
      <c r="AU99" s="209" t="s">
        <v>189</v>
      </c>
      <c r="AV99" s="13" t="s">
        <v>81</v>
      </c>
      <c r="AW99" s="13" t="s">
        <v>35</v>
      </c>
      <c r="AX99" s="13" t="s">
        <v>74</v>
      </c>
      <c r="AY99" s="209" t="s">
        <v>179</v>
      </c>
    </row>
    <row r="100" spans="1:65" s="14" customFormat="1">
      <c r="B100" s="210"/>
      <c r="C100" s="211"/>
      <c r="D100" s="201" t="s">
        <v>192</v>
      </c>
      <c r="E100" s="212" t="s">
        <v>19</v>
      </c>
      <c r="F100" s="213" t="s">
        <v>1957</v>
      </c>
      <c r="G100" s="211"/>
      <c r="H100" s="214">
        <v>24</v>
      </c>
      <c r="I100" s="215"/>
      <c r="J100" s="211"/>
      <c r="K100" s="211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192</v>
      </c>
      <c r="AU100" s="220" t="s">
        <v>189</v>
      </c>
      <c r="AV100" s="14" t="s">
        <v>14</v>
      </c>
      <c r="AW100" s="14" t="s">
        <v>35</v>
      </c>
      <c r="AX100" s="14" t="s">
        <v>74</v>
      </c>
      <c r="AY100" s="220" t="s">
        <v>179</v>
      </c>
    </row>
    <row r="101" spans="1:65" s="13" customFormat="1">
      <c r="B101" s="199"/>
      <c r="C101" s="200"/>
      <c r="D101" s="201" t="s">
        <v>192</v>
      </c>
      <c r="E101" s="202" t="s">
        <v>19</v>
      </c>
      <c r="F101" s="203" t="s">
        <v>1958</v>
      </c>
      <c r="G101" s="200"/>
      <c r="H101" s="202" t="s">
        <v>19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192</v>
      </c>
      <c r="AU101" s="209" t="s">
        <v>189</v>
      </c>
      <c r="AV101" s="13" t="s">
        <v>81</v>
      </c>
      <c r="AW101" s="13" t="s">
        <v>35</v>
      </c>
      <c r="AX101" s="13" t="s">
        <v>74</v>
      </c>
      <c r="AY101" s="209" t="s">
        <v>179</v>
      </c>
    </row>
    <row r="102" spans="1:65" s="14" customFormat="1">
      <c r="B102" s="210"/>
      <c r="C102" s="211"/>
      <c r="D102" s="201" t="s">
        <v>192</v>
      </c>
      <c r="E102" s="212" t="s">
        <v>19</v>
      </c>
      <c r="F102" s="213" t="s">
        <v>1959</v>
      </c>
      <c r="G102" s="211"/>
      <c r="H102" s="214">
        <v>77.900000000000006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192</v>
      </c>
      <c r="AU102" s="220" t="s">
        <v>189</v>
      </c>
      <c r="AV102" s="14" t="s">
        <v>14</v>
      </c>
      <c r="AW102" s="14" t="s">
        <v>35</v>
      </c>
      <c r="AX102" s="14" t="s">
        <v>74</v>
      </c>
      <c r="AY102" s="220" t="s">
        <v>179</v>
      </c>
    </row>
    <row r="103" spans="1:65" s="15" customFormat="1">
      <c r="B103" s="221"/>
      <c r="C103" s="222"/>
      <c r="D103" s="201" t="s">
        <v>192</v>
      </c>
      <c r="E103" s="223" t="s">
        <v>19</v>
      </c>
      <c r="F103" s="224" t="s">
        <v>201</v>
      </c>
      <c r="G103" s="222"/>
      <c r="H103" s="225">
        <v>101.9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192</v>
      </c>
      <c r="AU103" s="231" t="s">
        <v>189</v>
      </c>
      <c r="AV103" s="15" t="s">
        <v>188</v>
      </c>
      <c r="AW103" s="15" t="s">
        <v>35</v>
      </c>
      <c r="AX103" s="15" t="s">
        <v>81</v>
      </c>
      <c r="AY103" s="231" t="s">
        <v>179</v>
      </c>
    </row>
    <row r="104" spans="1:65" s="2" customFormat="1" ht="24.2" customHeight="1">
      <c r="A104" s="37"/>
      <c r="B104" s="38"/>
      <c r="C104" s="181" t="s">
        <v>14</v>
      </c>
      <c r="D104" s="181" t="s">
        <v>183</v>
      </c>
      <c r="E104" s="182" t="s">
        <v>1960</v>
      </c>
      <c r="F104" s="183" t="s">
        <v>1961</v>
      </c>
      <c r="G104" s="184" t="s">
        <v>216</v>
      </c>
      <c r="H104" s="185">
        <v>46.44</v>
      </c>
      <c r="I104" s="186"/>
      <c r="J104" s="187">
        <f>ROUND(I104*H104,2)</f>
        <v>0</v>
      </c>
      <c r="K104" s="183" t="s">
        <v>187</v>
      </c>
      <c r="L104" s="42"/>
      <c r="M104" s="188" t="s">
        <v>19</v>
      </c>
      <c r="N104" s="189" t="s">
        <v>45</v>
      </c>
      <c r="O104" s="67"/>
      <c r="P104" s="190">
        <f>O104*H104</f>
        <v>0</v>
      </c>
      <c r="Q104" s="190">
        <v>6.5430000000000002E-2</v>
      </c>
      <c r="R104" s="190">
        <f>Q104*H104</f>
        <v>3.0385692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188</v>
      </c>
      <c r="AT104" s="192" t="s">
        <v>183</v>
      </c>
      <c r="AU104" s="192" t="s">
        <v>189</v>
      </c>
      <c r="AY104" s="20" t="s">
        <v>179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81</v>
      </c>
      <c r="BK104" s="193">
        <f>ROUND(I104*H104,2)</f>
        <v>0</v>
      </c>
      <c r="BL104" s="20" t="s">
        <v>188</v>
      </c>
      <c r="BM104" s="192" t="s">
        <v>1962</v>
      </c>
    </row>
    <row r="105" spans="1:65" s="2" customFormat="1">
      <c r="A105" s="37"/>
      <c r="B105" s="38"/>
      <c r="C105" s="39"/>
      <c r="D105" s="194" t="s">
        <v>190</v>
      </c>
      <c r="E105" s="39"/>
      <c r="F105" s="195" t="s">
        <v>1963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190</v>
      </c>
      <c r="AU105" s="20" t="s">
        <v>189</v>
      </c>
    </row>
    <row r="106" spans="1:65" s="13" customFormat="1">
      <c r="B106" s="199"/>
      <c r="C106" s="200"/>
      <c r="D106" s="201" t="s">
        <v>192</v>
      </c>
      <c r="E106" s="202" t="s">
        <v>19</v>
      </c>
      <c r="F106" s="203" t="s">
        <v>193</v>
      </c>
      <c r="G106" s="200"/>
      <c r="H106" s="202" t="s">
        <v>19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192</v>
      </c>
      <c r="AU106" s="209" t="s">
        <v>189</v>
      </c>
      <c r="AV106" s="13" t="s">
        <v>81</v>
      </c>
      <c r="AW106" s="13" t="s">
        <v>35</v>
      </c>
      <c r="AX106" s="13" t="s">
        <v>74</v>
      </c>
      <c r="AY106" s="209" t="s">
        <v>179</v>
      </c>
    </row>
    <row r="107" spans="1:65" s="13" customFormat="1">
      <c r="B107" s="199"/>
      <c r="C107" s="200"/>
      <c r="D107" s="201" t="s">
        <v>192</v>
      </c>
      <c r="E107" s="202" t="s">
        <v>19</v>
      </c>
      <c r="F107" s="203" t="s">
        <v>1955</v>
      </c>
      <c r="G107" s="200"/>
      <c r="H107" s="202" t="s">
        <v>19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192</v>
      </c>
      <c r="AU107" s="209" t="s">
        <v>189</v>
      </c>
      <c r="AV107" s="13" t="s">
        <v>81</v>
      </c>
      <c r="AW107" s="13" t="s">
        <v>35</v>
      </c>
      <c r="AX107" s="13" t="s">
        <v>74</v>
      </c>
      <c r="AY107" s="209" t="s">
        <v>179</v>
      </c>
    </row>
    <row r="108" spans="1:65" s="13" customFormat="1">
      <c r="B108" s="199"/>
      <c r="C108" s="200"/>
      <c r="D108" s="201" t="s">
        <v>192</v>
      </c>
      <c r="E108" s="202" t="s">
        <v>19</v>
      </c>
      <c r="F108" s="203" t="s">
        <v>1964</v>
      </c>
      <c r="G108" s="200"/>
      <c r="H108" s="202" t="s">
        <v>19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192</v>
      </c>
      <c r="AU108" s="209" t="s">
        <v>189</v>
      </c>
      <c r="AV108" s="13" t="s">
        <v>81</v>
      </c>
      <c r="AW108" s="13" t="s">
        <v>35</v>
      </c>
      <c r="AX108" s="13" t="s">
        <v>74</v>
      </c>
      <c r="AY108" s="209" t="s">
        <v>179</v>
      </c>
    </row>
    <row r="109" spans="1:65" s="14" customFormat="1">
      <c r="B109" s="210"/>
      <c r="C109" s="211"/>
      <c r="D109" s="201" t="s">
        <v>192</v>
      </c>
      <c r="E109" s="212" t="s">
        <v>19</v>
      </c>
      <c r="F109" s="213" t="s">
        <v>1965</v>
      </c>
      <c r="G109" s="211"/>
      <c r="H109" s="214">
        <v>46.44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192</v>
      </c>
      <c r="AU109" s="220" t="s">
        <v>189</v>
      </c>
      <c r="AV109" s="14" t="s">
        <v>14</v>
      </c>
      <c r="AW109" s="14" t="s">
        <v>35</v>
      </c>
      <c r="AX109" s="14" t="s">
        <v>74</v>
      </c>
      <c r="AY109" s="220" t="s">
        <v>179</v>
      </c>
    </row>
    <row r="110" spans="1:65" s="15" customFormat="1">
      <c r="B110" s="221"/>
      <c r="C110" s="222"/>
      <c r="D110" s="201" t="s">
        <v>192</v>
      </c>
      <c r="E110" s="223" t="s">
        <v>19</v>
      </c>
      <c r="F110" s="224" t="s">
        <v>201</v>
      </c>
      <c r="G110" s="222"/>
      <c r="H110" s="225">
        <v>46.44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192</v>
      </c>
      <c r="AU110" s="231" t="s">
        <v>189</v>
      </c>
      <c r="AV110" s="15" t="s">
        <v>188</v>
      </c>
      <c r="AW110" s="15" t="s">
        <v>35</v>
      </c>
      <c r="AX110" s="15" t="s">
        <v>81</v>
      </c>
      <c r="AY110" s="231" t="s">
        <v>179</v>
      </c>
    </row>
    <row r="111" spans="1:65" s="12" customFormat="1" ht="20.85" customHeight="1">
      <c r="B111" s="165"/>
      <c r="C111" s="166"/>
      <c r="D111" s="167" t="s">
        <v>73</v>
      </c>
      <c r="E111" s="179" t="s">
        <v>229</v>
      </c>
      <c r="F111" s="179" t="s">
        <v>230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</v>
      </c>
      <c r="S111" s="173"/>
      <c r="T111" s="175">
        <f>SUM(T112:T116)</f>
        <v>0</v>
      </c>
      <c r="AR111" s="176" t="s">
        <v>81</v>
      </c>
      <c r="AT111" s="177" t="s">
        <v>73</v>
      </c>
      <c r="AU111" s="177" t="s">
        <v>14</v>
      </c>
      <c r="AY111" s="176" t="s">
        <v>179</v>
      </c>
      <c r="BK111" s="178">
        <f>SUM(BK112:BK116)</f>
        <v>0</v>
      </c>
    </row>
    <row r="112" spans="1:65" s="2" customFormat="1" ht="37.9" customHeight="1">
      <c r="A112" s="37"/>
      <c r="B112" s="38"/>
      <c r="C112" s="181" t="s">
        <v>189</v>
      </c>
      <c r="D112" s="181" t="s">
        <v>183</v>
      </c>
      <c r="E112" s="182" t="s">
        <v>1966</v>
      </c>
      <c r="F112" s="183" t="s">
        <v>1967</v>
      </c>
      <c r="G112" s="184" t="s">
        <v>216</v>
      </c>
      <c r="H112" s="185">
        <v>148.34</v>
      </c>
      <c r="I112" s="186"/>
      <c r="J112" s="187">
        <f>ROUND(I112*H112,2)</f>
        <v>0</v>
      </c>
      <c r="K112" s="183" t="s">
        <v>187</v>
      </c>
      <c r="L112" s="42"/>
      <c r="M112" s="188" t="s">
        <v>19</v>
      </c>
      <c r="N112" s="189" t="s">
        <v>45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188</v>
      </c>
      <c r="AT112" s="192" t="s">
        <v>183</v>
      </c>
      <c r="AU112" s="192" t="s">
        <v>189</v>
      </c>
      <c r="AY112" s="20" t="s">
        <v>179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81</v>
      </c>
      <c r="BK112" s="193">
        <f>ROUND(I112*H112,2)</f>
        <v>0</v>
      </c>
      <c r="BL112" s="20" t="s">
        <v>188</v>
      </c>
      <c r="BM112" s="192" t="s">
        <v>211</v>
      </c>
    </row>
    <row r="113" spans="1:65" s="2" customFormat="1">
      <c r="A113" s="37"/>
      <c r="B113" s="38"/>
      <c r="C113" s="39"/>
      <c r="D113" s="194" t="s">
        <v>190</v>
      </c>
      <c r="E113" s="39"/>
      <c r="F113" s="195" t="s">
        <v>1968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190</v>
      </c>
      <c r="AU113" s="20" t="s">
        <v>189</v>
      </c>
    </row>
    <row r="114" spans="1:65" s="13" customFormat="1">
      <c r="B114" s="199"/>
      <c r="C114" s="200"/>
      <c r="D114" s="201" t="s">
        <v>192</v>
      </c>
      <c r="E114" s="202" t="s">
        <v>19</v>
      </c>
      <c r="F114" s="203" t="s">
        <v>1969</v>
      </c>
      <c r="G114" s="200"/>
      <c r="H114" s="202" t="s">
        <v>19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192</v>
      </c>
      <c r="AU114" s="209" t="s">
        <v>189</v>
      </c>
      <c r="AV114" s="13" t="s">
        <v>81</v>
      </c>
      <c r="AW114" s="13" t="s">
        <v>35</v>
      </c>
      <c r="AX114" s="13" t="s">
        <v>74</v>
      </c>
      <c r="AY114" s="209" t="s">
        <v>179</v>
      </c>
    </row>
    <row r="115" spans="1:65" s="14" customFormat="1">
      <c r="B115" s="210"/>
      <c r="C115" s="211"/>
      <c r="D115" s="201" t="s">
        <v>192</v>
      </c>
      <c r="E115" s="212" t="s">
        <v>19</v>
      </c>
      <c r="F115" s="213" t="s">
        <v>1970</v>
      </c>
      <c r="G115" s="211"/>
      <c r="H115" s="214">
        <v>148.34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192</v>
      </c>
      <c r="AU115" s="220" t="s">
        <v>189</v>
      </c>
      <c r="AV115" s="14" t="s">
        <v>14</v>
      </c>
      <c r="AW115" s="14" t="s">
        <v>35</v>
      </c>
      <c r="AX115" s="14" t="s">
        <v>74</v>
      </c>
      <c r="AY115" s="220" t="s">
        <v>179</v>
      </c>
    </row>
    <row r="116" spans="1:65" s="15" customFormat="1">
      <c r="B116" s="221"/>
      <c r="C116" s="222"/>
      <c r="D116" s="201" t="s">
        <v>192</v>
      </c>
      <c r="E116" s="223" t="s">
        <v>19</v>
      </c>
      <c r="F116" s="224" t="s">
        <v>201</v>
      </c>
      <c r="G116" s="222"/>
      <c r="H116" s="225">
        <v>148.34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192</v>
      </c>
      <c r="AU116" s="231" t="s">
        <v>189</v>
      </c>
      <c r="AV116" s="15" t="s">
        <v>188</v>
      </c>
      <c r="AW116" s="15" t="s">
        <v>35</v>
      </c>
      <c r="AX116" s="15" t="s">
        <v>81</v>
      </c>
      <c r="AY116" s="231" t="s">
        <v>179</v>
      </c>
    </row>
    <row r="117" spans="1:65" s="12" customFormat="1" ht="22.9" customHeight="1">
      <c r="B117" s="165"/>
      <c r="C117" s="166"/>
      <c r="D117" s="167" t="s">
        <v>73</v>
      </c>
      <c r="E117" s="179" t="s">
        <v>189</v>
      </c>
      <c r="F117" s="179" t="s">
        <v>569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P118</f>
        <v>0</v>
      </c>
      <c r="Q117" s="173"/>
      <c r="R117" s="174">
        <f>R118</f>
        <v>0.1026976</v>
      </c>
      <c r="S117" s="173"/>
      <c r="T117" s="175">
        <f>T118</f>
        <v>0</v>
      </c>
      <c r="AR117" s="176" t="s">
        <v>81</v>
      </c>
      <c r="AT117" s="177" t="s">
        <v>73</v>
      </c>
      <c r="AU117" s="177" t="s">
        <v>81</v>
      </c>
      <c r="AY117" s="176" t="s">
        <v>179</v>
      </c>
      <c r="BK117" s="178">
        <f>BK118</f>
        <v>0</v>
      </c>
    </row>
    <row r="118" spans="1:65" s="12" customFormat="1" ht="20.85" customHeight="1">
      <c r="B118" s="165"/>
      <c r="C118" s="166"/>
      <c r="D118" s="167" t="s">
        <v>73</v>
      </c>
      <c r="E118" s="179" t="s">
        <v>428</v>
      </c>
      <c r="F118" s="179" t="s">
        <v>1971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SUM(P119:P133)</f>
        <v>0</v>
      </c>
      <c r="Q118" s="173"/>
      <c r="R118" s="174">
        <f>SUM(R119:R133)</f>
        <v>0.1026976</v>
      </c>
      <c r="S118" s="173"/>
      <c r="T118" s="175">
        <f>SUM(T119:T133)</f>
        <v>0</v>
      </c>
      <c r="AR118" s="176" t="s">
        <v>81</v>
      </c>
      <c r="AT118" s="177" t="s">
        <v>73</v>
      </c>
      <c r="AU118" s="177" t="s">
        <v>14</v>
      </c>
      <c r="AY118" s="176" t="s">
        <v>179</v>
      </c>
      <c r="BK118" s="178">
        <f>SUM(BK119:BK133)</f>
        <v>0</v>
      </c>
    </row>
    <row r="119" spans="1:65" s="2" customFormat="1" ht="33" customHeight="1">
      <c r="A119" s="37"/>
      <c r="B119" s="38"/>
      <c r="C119" s="181" t="s">
        <v>188</v>
      </c>
      <c r="D119" s="181" t="s">
        <v>183</v>
      </c>
      <c r="E119" s="182" t="s">
        <v>1972</v>
      </c>
      <c r="F119" s="183" t="s">
        <v>1973</v>
      </c>
      <c r="G119" s="184" t="s">
        <v>216</v>
      </c>
      <c r="H119" s="185">
        <v>1.9159999999999999</v>
      </c>
      <c r="I119" s="186"/>
      <c r="J119" s="187">
        <f>ROUND(I119*H119,2)</f>
        <v>0</v>
      </c>
      <c r="K119" s="183" t="s">
        <v>187</v>
      </c>
      <c r="L119" s="42"/>
      <c r="M119" s="188" t="s">
        <v>19</v>
      </c>
      <c r="N119" s="189" t="s">
        <v>45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188</v>
      </c>
      <c r="AT119" s="192" t="s">
        <v>183</v>
      </c>
      <c r="AU119" s="192" t="s">
        <v>189</v>
      </c>
      <c r="AY119" s="20" t="s">
        <v>179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81</v>
      </c>
      <c r="BK119" s="193">
        <f>ROUND(I119*H119,2)</f>
        <v>0</v>
      </c>
      <c r="BL119" s="20" t="s">
        <v>188</v>
      </c>
      <c r="BM119" s="192" t="s">
        <v>1974</v>
      </c>
    </row>
    <row r="120" spans="1:65" s="2" customFormat="1">
      <c r="A120" s="37"/>
      <c r="B120" s="38"/>
      <c r="C120" s="39"/>
      <c r="D120" s="194" t="s">
        <v>190</v>
      </c>
      <c r="E120" s="39"/>
      <c r="F120" s="195" t="s">
        <v>1975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190</v>
      </c>
      <c r="AU120" s="20" t="s">
        <v>189</v>
      </c>
    </row>
    <row r="121" spans="1:65" s="2" customFormat="1" ht="19.5">
      <c r="A121" s="37"/>
      <c r="B121" s="38"/>
      <c r="C121" s="39"/>
      <c r="D121" s="201" t="s">
        <v>326</v>
      </c>
      <c r="E121" s="39"/>
      <c r="F121" s="253" t="s">
        <v>1976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326</v>
      </c>
      <c r="AU121" s="20" t="s">
        <v>189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193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3" customFormat="1">
      <c r="B123" s="199"/>
      <c r="C123" s="200"/>
      <c r="D123" s="201" t="s">
        <v>192</v>
      </c>
      <c r="E123" s="202" t="s">
        <v>19</v>
      </c>
      <c r="F123" s="203" t="s">
        <v>1955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3" customFormat="1">
      <c r="B124" s="199"/>
      <c r="C124" s="200"/>
      <c r="D124" s="201" t="s">
        <v>192</v>
      </c>
      <c r="E124" s="202" t="s">
        <v>19</v>
      </c>
      <c r="F124" s="203" t="s">
        <v>198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192</v>
      </c>
      <c r="AU124" s="209" t="s">
        <v>189</v>
      </c>
      <c r="AV124" s="13" t="s">
        <v>81</v>
      </c>
      <c r="AW124" s="13" t="s">
        <v>35</v>
      </c>
      <c r="AX124" s="13" t="s">
        <v>74</v>
      </c>
      <c r="AY124" s="209" t="s">
        <v>179</v>
      </c>
    </row>
    <row r="125" spans="1:65" s="14" customFormat="1">
      <c r="B125" s="210"/>
      <c r="C125" s="211"/>
      <c r="D125" s="201" t="s">
        <v>192</v>
      </c>
      <c r="E125" s="212" t="s">
        <v>19</v>
      </c>
      <c r="F125" s="213" t="s">
        <v>1977</v>
      </c>
      <c r="G125" s="211"/>
      <c r="H125" s="214">
        <v>1.9159999999999999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192</v>
      </c>
      <c r="AU125" s="220" t="s">
        <v>189</v>
      </c>
      <c r="AV125" s="14" t="s">
        <v>14</v>
      </c>
      <c r="AW125" s="14" t="s">
        <v>35</v>
      </c>
      <c r="AX125" s="14" t="s">
        <v>74</v>
      </c>
      <c r="AY125" s="220" t="s">
        <v>179</v>
      </c>
    </row>
    <row r="126" spans="1:65" s="15" customFormat="1">
      <c r="B126" s="221"/>
      <c r="C126" s="222"/>
      <c r="D126" s="201" t="s">
        <v>192</v>
      </c>
      <c r="E126" s="223" t="s">
        <v>19</v>
      </c>
      <c r="F126" s="224" t="s">
        <v>201</v>
      </c>
      <c r="G126" s="222"/>
      <c r="H126" s="225">
        <v>1.9159999999999999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192</v>
      </c>
      <c r="AU126" s="231" t="s">
        <v>189</v>
      </c>
      <c r="AV126" s="15" t="s">
        <v>188</v>
      </c>
      <c r="AW126" s="15" t="s">
        <v>35</v>
      </c>
      <c r="AX126" s="15" t="s">
        <v>81</v>
      </c>
      <c r="AY126" s="231" t="s">
        <v>179</v>
      </c>
    </row>
    <row r="127" spans="1:65" s="2" customFormat="1" ht="16.5" customHeight="1">
      <c r="A127" s="37"/>
      <c r="B127" s="38"/>
      <c r="C127" s="181" t="s">
        <v>222</v>
      </c>
      <c r="D127" s="181" t="s">
        <v>183</v>
      </c>
      <c r="E127" s="182" t="s">
        <v>1978</v>
      </c>
      <c r="F127" s="183" t="s">
        <v>1979</v>
      </c>
      <c r="G127" s="184" t="s">
        <v>186</v>
      </c>
      <c r="H127" s="185">
        <v>9.58</v>
      </c>
      <c r="I127" s="186"/>
      <c r="J127" s="187">
        <f>ROUND(I127*H127,2)</f>
        <v>0</v>
      </c>
      <c r="K127" s="183" t="s">
        <v>187</v>
      </c>
      <c r="L127" s="42"/>
      <c r="M127" s="188" t="s">
        <v>19</v>
      </c>
      <c r="N127" s="189" t="s">
        <v>45</v>
      </c>
      <c r="O127" s="67"/>
      <c r="P127" s="190">
        <f>O127*H127</f>
        <v>0</v>
      </c>
      <c r="Q127" s="190">
        <v>1.072E-2</v>
      </c>
      <c r="R127" s="190">
        <f>Q127*H127</f>
        <v>0.1026976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188</v>
      </c>
      <c r="AT127" s="192" t="s">
        <v>183</v>
      </c>
      <c r="AU127" s="192" t="s">
        <v>189</v>
      </c>
      <c r="AY127" s="20" t="s">
        <v>179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81</v>
      </c>
      <c r="BK127" s="193">
        <f>ROUND(I127*H127,2)</f>
        <v>0</v>
      </c>
      <c r="BL127" s="20" t="s">
        <v>188</v>
      </c>
      <c r="BM127" s="192" t="s">
        <v>1980</v>
      </c>
    </row>
    <row r="128" spans="1:65" s="2" customFormat="1">
      <c r="A128" s="37"/>
      <c r="B128" s="38"/>
      <c r="C128" s="39"/>
      <c r="D128" s="194" t="s">
        <v>190</v>
      </c>
      <c r="E128" s="39"/>
      <c r="F128" s="195" t="s">
        <v>1981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190</v>
      </c>
      <c r="AU128" s="20" t="s">
        <v>189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193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189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1955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3" customFormat="1">
      <c r="B131" s="199"/>
      <c r="C131" s="200"/>
      <c r="D131" s="201" t="s">
        <v>192</v>
      </c>
      <c r="E131" s="202" t="s">
        <v>19</v>
      </c>
      <c r="F131" s="203" t="s">
        <v>198</v>
      </c>
      <c r="G131" s="200"/>
      <c r="H131" s="202" t="s">
        <v>19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192</v>
      </c>
      <c r="AU131" s="209" t="s">
        <v>189</v>
      </c>
      <c r="AV131" s="13" t="s">
        <v>81</v>
      </c>
      <c r="AW131" s="13" t="s">
        <v>35</v>
      </c>
      <c r="AX131" s="13" t="s">
        <v>74</v>
      </c>
      <c r="AY131" s="209" t="s">
        <v>179</v>
      </c>
    </row>
    <row r="132" spans="1:65" s="14" customFormat="1">
      <c r="B132" s="210"/>
      <c r="C132" s="211"/>
      <c r="D132" s="201" t="s">
        <v>192</v>
      </c>
      <c r="E132" s="212" t="s">
        <v>19</v>
      </c>
      <c r="F132" s="213" t="s">
        <v>1982</v>
      </c>
      <c r="G132" s="211"/>
      <c r="H132" s="214">
        <v>9.58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192</v>
      </c>
      <c r="AU132" s="220" t="s">
        <v>189</v>
      </c>
      <c r="AV132" s="14" t="s">
        <v>14</v>
      </c>
      <c r="AW132" s="14" t="s">
        <v>35</v>
      </c>
      <c r="AX132" s="14" t="s">
        <v>74</v>
      </c>
      <c r="AY132" s="220" t="s">
        <v>179</v>
      </c>
    </row>
    <row r="133" spans="1:65" s="15" customFormat="1">
      <c r="B133" s="221"/>
      <c r="C133" s="222"/>
      <c r="D133" s="201" t="s">
        <v>192</v>
      </c>
      <c r="E133" s="223" t="s">
        <v>19</v>
      </c>
      <c r="F133" s="224" t="s">
        <v>201</v>
      </c>
      <c r="G133" s="222"/>
      <c r="H133" s="225">
        <v>9.58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192</v>
      </c>
      <c r="AU133" s="231" t="s">
        <v>189</v>
      </c>
      <c r="AV133" s="15" t="s">
        <v>188</v>
      </c>
      <c r="AW133" s="15" t="s">
        <v>35</v>
      </c>
      <c r="AX133" s="15" t="s">
        <v>81</v>
      </c>
      <c r="AY133" s="231" t="s">
        <v>179</v>
      </c>
    </row>
    <row r="134" spans="1:65" s="12" customFormat="1" ht="22.9" customHeight="1">
      <c r="B134" s="165"/>
      <c r="C134" s="166"/>
      <c r="D134" s="167" t="s">
        <v>73</v>
      </c>
      <c r="E134" s="179" t="s">
        <v>211</v>
      </c>
      <c r="F134" s="179" t="s">
        <v>1983</v>
      </c>
      <c r="G134" s="166"/>
      <c r="H134" s="166"/>
      <c r="I134" s="169"/>
      <c r="J134" s="180">
        <f>BK134</f>
        <v>0</v>
      </c>
      <c r="K134" s="166"/>
      <c r="L134" s="171"/>
      <c r="M134" s="172"/>
      <c r="N134" s="173"/>
      <c r="O134" s="173"/>
      <c r="P134" s="174">
        <f>P135</f>
        <v>0</v>
      </c>
      <c r="Q134" s="173"/>
      <c r="R134" s="174">
        <f>R135</f>
        <v>6.8232239999999997</v>
      </c>
      <c r="S134" s="173"/>
      <c r="T134" s="175">
        <f>T135</f>
        <v>0</v>
      </c>
      <c r="AR134" s="176" t="s">
        <v>81</v>
      </c>
      <c r="AT134" s="177" t="s">
        <v>73</v>
      </c>
      <c r="AU134" s="177" t="s">
        <v>81</v>
      </c>
      <c r="AY134" s="176" t="s">
        <v>179</v>
      </c>
      <c r="BK134" s="178">
        <f>BK135</f>
        <v>0</v>
      </c>
    </row>
    <row r="135" spans="1:65" s="12" customFormat="1" ht="20.85" customHeight="1">
      <c r="B135" s="165"/>
      <c r="C135" s="166"/>
      <c r="D135" s="167" t="s">
        <v>73</v>
      </c>
      <c r="E135" s="179" t="s">
        <v>922</v>
      </c>
      <c r="F135" s="179" t="s">
        <v>1984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SUM(P136:P146)</f>
        <v>0</v>
      </c>
      <c r="Q135" s="173"/>
      <c r="R135" s="174">
        <f>SUM(R136:R146)</f>
        <v>6.8232239999999997</v>
      </c>
      <c r="S135" s="173"/>
      <c r="T135" s="175">
        <f>SUM(T136:T146)</f>
        <v>0</v>
      </c>
      <c r="AR135" s="176" t="s">
        <v>81</v>
      </c>
      <c r="AT135" s="177" t="s">
        <v>73</v>
      </c>
      <c r="AU135" s="177" t="s">
        <v>14</v>
      </c>
      <c r="AY135" s="176" t="s">
        <v>179</v>
      </c>
      <c r="BK135" s="178">
        <f>SUM(BK136:BK146)</f>
        <v>0</v>
      </c>
    </row>
    <row r="136" spans="1:65" s="2" customFormat="1" ht="21.75" customHeight="1">
      <c r="A136" s="37"/>
      <c r="B136" s="38"/>
      <c r="C136" s="181" t="s">
        <v>211</v>
      </c>
      <c r="D136" s="181" t="s">
        <v>183</v>
      </c>
      <c r="E136" s="182" t="s">
        <v>1985</v>
      </c>
      <c r="F136" s="183" t="s">
        <v>1986</v>
      </c>
      <c r="G136" s="184" t="s">
        <v>216</v>
      </c>
      <c r="H136" s="185">
        <v>2.7</v>
      </c>
      <c r="I136" s="186"/>
      <c r="J136" s="187">
        <f>ROUND(I136*H136,2)</f>
        <v>0</v>
      </c>
      <c r="K136" s="183" t="s">
        <v>187</v>
      </c>
      <c r="L136" s="42"/>
      <c r="M136" s="188" t="s">
        <v>19</v>
      </c>
      <c r="N136" s="189" t="s">
        <v>45</v>
      </c>
      <c r="O136" s="67"/>
      <c r="P136" s="190">
        <f>O136*H136</f>
        <v>0</v>
      </c>
      <c r="Q136" s="190">
        <v>2.5018699999999998</v>
      </c>
      <c r="R136" s="190">
        <f>Q136*H136</f>
        <v>6.7550489999999996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188</v>
      </c>
      <c r="AT136" s="192" t="s">
        <v>183</v>
      </c>
      <c r="AU136" s="192" t="s">
        <v>189</v>
      </c>
      <c r="AY136" s="20" t="s">
        <v>179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81</v>
      </c>
      <c r="BK136" s="193">
        <f>ROUND(I136*H136,2)</f>
        <v>0</v>
      </c>
      <c r="BL136" s="20" t="s">
        <v>188</v>
      </c>
      <c r="BM136" s="192" t="s">
        <v>225</v>
      </c>
    </row>
    <row r="137" spans="1:65" s="2" customFormat="1">
      <c r="A137" s="37"/>
      <c r="B137" s="38"/>
      <c r="C137" s="39"/>
      <c r="D137" s="194" t="s">
        <v>190</v>
      </c>
      <c r="E137" s="39"/>
      <c r="F137" s="195" t="s">
        <v>1987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190</v>
      </c>
      <c r="AU137" s="20" t="s">
        <v>189</v>
      </c>
    </row>
    <row r="138" spans="1:65" s="13" customFormat="1">
      <c r="B138" s="199"/>
      <c r="C138" s="200"/>
      <c r="D138" s="201" t="s">
        <v>192</v>
      </c>
      <c r="E138" s="202" t="s">
        <v>19</v>
      </c>
      <c r="F138" s="203" t="s">
        <v>1988</v>
      </c>
      <c r="G138" s="200"/>
      <c r="H138" s="202" t="s">
        <v>19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192</v>
      </c>
      <c r="AU138" s="209" t="s">
        <v>189</v>
      </c>
      <c r="AV138" s="13" t="s">
        <v>81</v>
      </c>
      <c r="AW138" s="13" t="s">
        <v>35</v>
      </c>
      <c r="AX138" s="13" t="s">
        <v>74</v>
      </c>
      <c r="AY138" s="209" t="s">
        <v>179</v>
      </c>
    </row>
    <row r="139" spans="1:65" s="14" customFormat="1">
      <c r="B139" s="210"/>
      <c r="C139" s="211"/>
      <c r="D139" s="201" t="s">
        <v>192</v>
      </c>
      <c r="E139" s="212" t="s">
        <v>19</v>
      </c>
      <c r="F139" s="213" t="s">
        <v>1989</v>
      </c>
      <c r="G139" s="211"/>
      <c r="H139" s="214">
        <v>2.7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192</v>
      </c>
      <c r="AU139" s="220" t="s">
        <v>189</v>
      </c>
      <c r="AV139" s="14" t="s">
        <v>14</v>
      </c>
      <c r="AW139" s="14" t="s">
        <v>35</v>
      </c>
      <c r="AX139" s="14" t="s">
        <v>74</v>
      </c>
      <c r="AY139" s="220" t="s">
        <v>179</v>
      </c>
    </row>
    <row r="140" spans="1:65" s="15" customFormat="1">
      <c r="B140" s="221"/>
      <c r="C140" s="222"/>
      <c r="D140" s="201" t="s">
        <v>192</v>
      </c>
      <c r="E140" s="223" t="s">
        <v>19</v>
      </c>
      <c r="F140" s="224" t="s">
        <v>201</v>
      </c>
      <c r="G140" s="222"/>
      <c r="H140" s="225">
        <v>2.7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192</v>
      </c>
      <c r="AU140" s="231" t="s">
        <v>189</v>
      </c>
      <c r="AV140" s="15" t="s">
        <v>188</v>
      </c>
      <c r="AW140" s="15" t="s">
        <v>35</v>
      </c>
      <c r="AX140" s="15" t="s">
        <v>81</v>
      </c>
      <c r="AY140" s="231" t="s">
        <v>179</v>
      </c>
    </row>
    <row r="141" spans="1:65" s="2" customFormat="1" ht="21.75" customHeight="1">
      <c r="A141" s="37"/>
      <c r="B141" s="38"/>
      <c r="C141" s="181" t="s">
        <v>240</v>
      </c>
      <c r="D141" s="181" t="s">
        <v>183</v>
      </c>
      <c r="E141" s="182" t="s">
        <v>1990</v>
      </c>
      <c r="F141" s="183" t="s">
        <v>1991</v>
      </c>
      <c r="G141" s="184" t="s">
        <v>216</v>
      </c>
      <c r="H141" s="185">
        <v>2.7</v>
      </c>
      <c r="I141" s="186"/>
      <c r="J141" s="187">
        <f>ROUND(I141*H141,2)</f>
        <v>0</v>
      </c>
      <c r="K141" s="183" t="s">
        <v>187</v>
      </c>
      <c r="L141" s="42"/>
      <c r="M141" s="188" t="s">
        <v>19</v>
      </c>
      <c r="N141" s="189" t="s">
        <v>45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188</v>
      </c>
      <c r="AT141" s="192" t="s">
        <v>183</v>
      </c>
      <c r="AU141" s="192" t="s">
        <v>189</v>
      </c>
      <c r="AY141" s="20" t="s">
        <v>179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81</v>
      </c>
      <c r="BK141" s="193">
        <f>ROUND(I141*H141,2)</f>
        <v>0</v>
      </c>
      <c r="BL141" s="20" t="s">
        <v>188</v>
      </c>
      <c r="BM141" s="192" t="s">
        <v>207</v>
      </c>
    </row>
    <row r="142" spans="1:65" s="2" customFormat="1">
      <c r="A142" s="37"/>
      <c r="B142" s="38"/>
      <c r="C142" s="39"/>
      <c r="D142" s="194" t="s">
        <v>190</v>
      </c>
      <c r="E142" s="39"/>
      <c r="F142" s="195" t="s">
        <v>1992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190</v>
      </c>
      <c r="AU142" s="20" t="s">
        <v>189</v>
      </c>
    </row>
    <row r="143" spans="1:65" s="2" customFormat="1" ht="24.2" customHeight="1">
      <c r="A143" s="37"/>
      <c r="B143" s="38"/>
      <c r="C143" s="181" t="s">
        <v>217</v>
      </c>
      <c r="D143" s="181" t="s">
        <v>183</v>
      </c>
      <c r="E143" s="182" t="s">
        <v>1993</v>
      </c>
      <c r="F143" s="183" t="s">
        <v>1994</v>
      </c>
      <c r="G143" s="184" t="s">
        <v>216</v>
      </c>
      <c r="H143" s="185">
        <v>2.7</v>
      </c>
      <c r="I143" s="186"/>
      <c r="J143" s="187">
        <f>ROUND(I143*H143,2)</f>
        <v>0</v>
      </c>
      <c r="K143" s="183" t="s">
        <v>187</v>
      </c>
      <c r="L143" s="42"/>
      <c r="M143" s="188" t="s">
        <v>19</v>
      </c>
      <c r="N143" s="189" t="s">
        <v>45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188</v>
      </c>
      <c r="AT143" s="192" t="s">
        <v>183</v>
      </c>
      <c r="AU143" s="192" t="s">
        <v>189</v>
      </c>
      <c r="AY143" s="20" t="s">
        <v>179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81</v>
      </c>
      <c r="BK143" s="193">
        <f>ROUND(I143*H143,2)</f>
        <v>0</v>
      </c>
      <c r="BL143" s="20" t="s">
        <v>188</v>
      </c>
      <c r="BM143" s="192" t="s">
        <v>288</v>
      </c>
    </row>
    <row r="144" spans="1:65" s="2" customFormat="1">
      <c r="A144" s="37"/>
      <c r="B144" s="38"/>
      <c r="C144" s="39"/>
      <c r="D144" s="194" t="s">
        <v>190</v>
      </c>
      <c r="E144" s="39"/>
      <c r="F144" s="195" t="s">
        <v>1995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190</v>
      </c>
      <c r="AU144" s="20" t="s">
        <v>189</v>
      </c>
    </row>
    <row r="145" spans="1:65" s="2" customFormat="1" ht="24.2" customHeight="1">
      <c r="A145" s="37"/>
      <c r="B145" s="38"/>
      <c r="C145" s="181" t="s">
        <v>256</v>
      </c>
      <c r="D145" s="181" t="s">
        <v>183</v>
      </c>
      <c r="E145" s="182" t="s">
        <v>1996</v>
      </c>
      <c r="F145" s="183" t="s">
        <v>1997</v>
      </c>
      <c r="G145" s="184" t="s">
        <v>216</v>
      </c>
      <c r="H145" s="185">
        <v>2.7</v>
      </c>
      <c r="I145" s="186"/>
      <c r="J145" s="187">
        <f>ROUND(I145*H145,2)</f>
        <v>0</v>
      </c>
      <c r="K145" s="183" t="s">
        <v>187</v>
      </c>
      <c r="L145" s="42"/>
      <c r="M145" s="188" t="s">
        <v>19</v>
      </c>
      <c r="N145" s="189" t="s">
        <v>45</v>
      </c>
      <c r="O145" s="67"/>
      <c r="P145" s="190">
        <f>O145*H145</f>
        <v>0</v>
      </c>
      <c r="Q145" s="190">
        <v>2.5250000000000002E-2</v>
      </c>
      <c r="R145" s="190">
        <f>Q145*H145</f>
        <v>6.8175000000000013E-2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188</v>
      </c>
      <c r="AT145" s="192" t="s">
        <v>183</v>
      </c>
      <c r="AU145" s="192" t="s">
        <v>189</v>
      </c>
      <c r="AY145" s="20" t="s">
        <v>179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81</v>
      </c>
      <c r="BK145" s="193">
        <f>ROUND(I145*H145,2)</f>
        <v>0</v>
      </c>
      <c r="BL145" s="20" t="s">
        <v>188</v>
      </c>
      <c r="BM145" s="192" t="s">
        <v>229</v>
      </c>
    </row>
    <row r="146" spans="1:65" s="2" customFormat="1">
      <c r="A146" s="37"/>
      <c r="B146" s="38"/>
      <c r="C146" s="39"/>
      <c r="D146" s="194" t="s">
        <v>190</v>
      </c>
      <c r="E146" s="39"/>
      <c r="F146" s="195" t="s">
        <v>1998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190</v>
      </c>
      <c r="AU146" s="20" t="s">
        <v>189</v>
      </c>
    </row>
    <row r="147" spans="1:65" s="12" customFormat="1" ht="22.9" customHeight="1">
      <c r="B147" s="165"/>
      <c r="C147" s="166"/>
      <c r="D147" s="167" t="s">
        <v>73</v>
      </c>
      <c r="E147" s="179" t="s">
        <v>256</v>
      </c>
      <c r="F147" s="179" t="s">
        <v>397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P148</f>
        <v>0</v>
      </c>
      <c r="Q147" s="173"/>
      <c r="R147" s="174">
        <f>R148</f>
        <v>0</v>
      </c>
      <c r="S147" s="173"/>
      <c r="T147" s="175">
        <f>T148</f>
        <v>0</v>
      </c>
      <c r="AR147" s="176" t="s">
        <v>81</v>
      </c>
      <c r="AT147" s="177" t="s">
        <v>73</v>
      </c>
      <c r="AU147" s="177" t="s">
        <v>81</v>
      </c>
      <c r="AY147" s="176" t="s">
        <v>179</v>
      </c>
      <c r="BK147" s="178">
        <f>BK148</f>
        <v>0</v>
      </c>
    </row>
    <row r="148" spans="1:65" s="12" customFormat="1" ht="20.85" customHeight="1">
      <c r="B148" s="165"/>
      <c r="C148" s="166"/>
      <c r="D148" s="167" t="s">
        <v>73</v>
      </c>
      <c r="E148" s="179" t="s">
        <v>450</v>
      </c>
      <c r="F148" s="179" t="s">
        <v>451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P149</f>
        <v>0</v>
      </c>
      <c r="Q148" s="173"/>
      <c r="R148" s="174">
        <f>R149</f>
        <v>0</v>
      </c>
      <c r="S148" s="173"/>
      <c r="T148" s="175">
        <f>T149</f>
        <v>0</v>
      </c>
      <c r="AR148" s="176" t="s">
        <v>81</v>
      </c>
      <c r="AT148" s="177" t="s">
        <v>73</v>
      </c>
      <c r="AU148" s="177" t="s">
        <v>14</v>
      </c>
      <c r="AY148" s="176" t="s">
        <v>179</v>
      </c>
      <c r="BK148" s="178">
        <f>BK149</f>
        <v>0</v>
      </c>
    </row>
    <row r="149" spans="1:65" s="17" customFormat="1" ht="20.85" customHeight="1">
      <c r="B149" s="254"/>
      <c r="C149" s="255"/>
      <c r="D149" s="256" t="s">
        <v>73</v>
      </c>
      <c r="E149" s="256" t="s">
        <v>461</v>
      </c>
      <c r="F149" s="256" t="s">
        <v>462</v>
      </c>
      <c r="G149" s="255"/>
      <c r="H149" s="255"/>
      <c r="I149" s="257"/>
      <c r="J149" s="258">
        <f>BK149</f>
        <v>0</v>
      </c>
      <c r="K149" s="255"/>
      <c r="L149" s="259"/>
      <c r="M149" s="260"/>
      <c r="N149" s="261"/>
      <c r="O149" s="261"/>
      <c r="P149" s="262">
        <f>SUM(P150:P151)</f>
        <v>0</v>
      </c>
      <c r="Q149" s="261"/>
      <c r="R149" s="262">
        <f>SUM(R150:R151)</f>
        <v>0</v>
      </c>
      <c r="S149" s="261"/>
      <c r="T149" s="263">
        <f>SUM(T150:T151)</f>
        <v>0</v>
      </c>
      <c r="AR149" s="264" t="s">
        <v>81</v>
      </c>
      <c r="AT149" s="265" t="s">
        <v>73</v>
      </c>
      <c r="AU149" s="265" t="s">
        <v>189</v>
      </c>
      <c r="AY149" s="264" t="s">
        <v>179</v>
      </c>
      <c r="BK149" s="266">
        <f>SUM(BK150:BK151)</f>
        <v>0</v>
      </c>
    </row>
    <row r="150" spans="1:65" s="2" customFormat="1" ht="24.2" customHeight="1">
      <c r="A150" s="37"/>
      <c r="B150" s="38"/>
      <c r="C150" s="181" t="s">
        <v>225</v>
      </c>
      <c r="D150" s="181" t="s">
        <v>183</v>
      </c>
      <c r="E150" s="182" t="s">
        <v>1999</v>
      </c>
      <c r="F150" s="183" t="s">
        <v>2000</v>
      </c>
      <c r="G150" s="184" t="s">
        <v>269</v>
      </c>
      <c r="H150" s="185">
        <v>16.614000000000001</v>
      </c>
      <c r="I150" s="186"/>
      <c r="J150" s="187">
        <f>ROUND(I150*H150,2)</f>
        <v>0</v>
      </c>
      <c r="K150" s="183" t="s">
        <v>187</v>
      </c>
      <c r="L150" s="42"/>
      <c r="M150" s="188" t="s">
        <v>19</v>
      </c>
      <c r="N150" s="189" t="s">
        <v>45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188</v>
      </c>
      <c r="AT150" s="192" t="s">
        <v>183</v>
      </c>
      <c r="AU150" s="192" t="s">
        <v>188</v>
      </c>
      <c r="AY150" s="20" t="s">
        <v>179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81</v>
      </c>
      <c r="BK150" s="193">
        <f>ROUND(I150*H150,2)</f>
        <v>0</v>
      </c>
      <c r="BL150" s="20" t="s">
        <v>188</v>
      </c>
      <c r="BM150" s="192" t="s">
        <v>270</v>
      </c>
    </row>
    <row r="151" spans="1:65" s="2" customFormat="1">
      <c r="A151" s="37"/>
      <c r="B151" s="38"/>
      <c r="C151" s="39"/>
      <c r="D151" s="194" t="s">
        <v>190</v>
      </c>
      <c r="E151" s="39"/>
      <c r="F151" s="195" t="s">
        <v>2001</v>
      </c>
      <c r="G151" s="39"/>
      <c r="H151" s="39"/>
      <c r="I151" s="196"/>
      <c r="J151" s="39"/>
      <c r="K151" s="39"/>
      <c r="L151" s="42"/>
      <c r="M151" s="270"/>
      <c r="N151" s="271"/>
      <c r="O151" s="272"/>
      <c r="P151" s="272"/>
      <c r="Q151" s="272"/>
      <c r="R151" s="272"/>
      <c r="S151" s="272"/>
      <c r="T151" s="273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190</v>
      </c>
      <c r="AU151" s="20" t="s">
        <v>188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7A2M3sKs+zoaeREstkN9bO7V4rTbichhlkuYhYsG9XHSn+0W1g0nbu6m9stU/GNNte0Tdny0hImDa3w0E443Ag==" saltValue="lts5tKi6qvMSdk+s4uWaLLcyxLTogKz6a/K0sStZZ+L9fnqioH+zicfMO17ZXfWf8DZc0lPMivjgoadmsntxtw==" spinCount="100000" sheet="1" objects="1" scenarios="1" formatColumns="0" formatRows="0" autoFilter="0"/>
  <autoFilter ref="C89:K151" xr:uid="{00000000-0009-0000-0000-000006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600-000000000000}"/>
    <hyperlink ref="F105" r:id="rId2" xr:uid="{00000000-0004-0000-0600-000001000000}"/>
    <hyperlink ref="F113" r:id="rId3" xr:uid="{00000000-0004-0000-0600-000002000000}"/>
    <hyperlink ref="F120" r:id="rId4" xr:uid="{00000000-0004-0000-0600-000003000000}"/>
    <hyperlink ref="F128" r:id="rId5" xr:uid="{00000000-0004-0000-0600-000004000000}"/>
    <hyperlink ref="F137" r:id="rId6" xr:uid="{00000000-0004-0000-0600-000005000000}"/>
    <hyperlink ref="F142" r:id="rId7" xr:uid="{00000000-0004-0000-0600-000006000000}"/>
    <hyperlink ref="F144" r:id="rId8" xr:uid="{00000000-0004-0000-0600-000007000000}"/>
    <hyperlink ref="F146" r:id="rId9" xr:uid="{00000000-0004-0000-0600-000008000000}"/>
    <hyperlink ref="F151" r:id="rId10" xr:uid="{00000000-0004-0000-06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15" t="s">
        <v>130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5" t="s">
        <v>2002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3. 8. 2023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27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30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32</v>
      </c>
      <c r="E20" s="37"/>
      <c r="F20" s="37"/>
      <c r="G20" s="37"/>
      <c r="H20" s="37"/>
      <c r="I20" s="115" t="s">
        <v>26</v>
      </c>
      <c r="J20" s="106" t="s">
        <v>33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34</v>
      </c>
      <c r="F21" s="37"/>
      <c r="G21" s="37"/>
      <c r="H21" s="37"/>
      <c r="I21" s="115" t="s">
        <v>29</v>
      </c>
      <c r="J21" s="106" t="s">
        <v>33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36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29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38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59.25" customHeight="1">
      <c r="A27" s="118"/>
      <c r="B27" s="119"/>
      <c r="C27" s="118"/>
      <c r="D27" s="118"/>
      <c r="E27" s="408" t="s">
        <v>134</v>
      </c>
      <c r="F27" s="408"/>
      <c r="G27" s="408"/>
      <c r="H27" s="40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40</v>
      </c>
      <c r="E30" s="37"/>
      <c r="F30" s="37"/>
      <c r="G30" s="37"/>
      <c r="H30" s="37"/>
      <c r="I30" s="37"/>
      <c r="J30" s="123">
        <f>ROUND(J105,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42</v>
      </c>
      <c r="G32" s="37"/>
      <c r="H32" s="37"/>
      <c r="I32" s="124" t="s">
        <v>41</v>
      </c>
      <c r="J32" s="124" t="s">
        <v>43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44</v>
      </c>
      <c r="E33" s="115" t="s">
        <v>45</v>
      </c>
      <c r="F33" s="126">
        <f>ROUND((SUM(BE105:BE387)),  2)</f>
        <v>0</v>
      </c>
      <c r="G33" s="37"/>
      <c r="H33" s="37"/>
      <c r="I33" s="127">
        <v>0.21</v>
      </c>
      <c r="J33" s="126">
        <f>ROUND(((SUM(BE105:BE387))*I33),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46</v>
      </c>
      <c r="F34" s="126">
        <f>ROUND((SUM(BF105:BF387)),  2)</f>
        <v>0</v>
      </c>
      <c r="G34" s="37"/>
      <c r="H34" s="37"/>
      <c r="I34" s="127">
        <v>0.15</v>
      </c>
      <c r="J34" s="126">
        <f>ROUND(((SUM(BF105:BF387))*I34),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47</v>
      </c>
      <c r="F35" s="126">
        <f>ROUND((SUM(BG105:BG387)),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48</v>
      </c>
      <c r="F36" s="126">
        <f>ROUND((SUM(BH105:BH387)),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49</v>
      </c>
      <c r="F37" s="126">
        <f>ROUND((SUM(BI105:BI387)),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0" t="str">
        <f>E7</f>
        <v>Cyklostezka Ohře – Dalovice-Všeborovice</v>
      </c>
      <c r="F48" s="401"/>
      <c r="G48" s="401"/>
      <c r="H48" s="401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SO 205 - Zárubní zeď vlevo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Dalovice - Všeborovice</v>
      </c>
      <c r="G52" s="39"/>
      <c r="H52" s="39"/>
      <c r="I52" s="32" t="s">
        <v>23</v>
      </c>
      <c r="J52" s="62" t="str">
        <f>IF(J12="","",J12)</f>
        <v>3. 8. 2023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Karlovarský kraj</v>
      </c>
      <c r="G54" s="39"/>
      <c r="H54" s="39"/>
      <c r="I54" s="32" t="s">
        <v>32</v>
      </c>
      <c r="J54" s="35" t="str">
        <f>E21</f>
        <v>PONTIKA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136</v>
      </c>
      <c r="D57" s="140"/>
      <c r="E57" s="140"/>
      <c r="F57" s="140"/>
      <c r="G57" s="140"/>
      <c r="H57" s="140"/>
      <c r="I57" s="140"/>
      <c r="J57" s="141" t="s">
        <v>137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72</v>
      </c>
      <c r="D59" s="39"/>
      <c r="E59" s="39"/>
      <c r="F59" s="39"/>
      <c r="G59" s="39"/>
      <c r="H59" s="39"/>
      <c r="I59" s="39"/>
      <c r="J59" s="80">
        <f>J105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138</v>
      </c>
    </row>
    <row r="60" spans="1:47" s="9" customFormat="1" ht="24.95" customHeight="1">
      <c r="B60" s="143"/>
      <c r="C60" s="144"/>
      <c r="D60" s="145" t="s">
        <v>139</v>
      </c>
      <c r="E60" s="146"/>
      <c r="F60" s="146"/>
      <c r="G60" s="146"/>
      <c r="H60" s="146"/>
      <c r="I60" s="146"/>
      <c r="J60" s="147">
        <f>J106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140</v>
      </c>
      <c r="E61" s="151"/>
      <c r="F61" s="151"/>
      <c r="G61" s="151"/>
      <c r="H61" s="151"/>
      <c r="I61" s="151"/>
      <c r="J61" s="152">
        <f>J107</f>
        <v>0</v>
      </c>
      <c r="K61" s="100"/>
      <c r="L61" s="153"/>
    </row>
    <row r="62" spans="1:47" s="10" customFormat="1" ht="14.85" customHeight="1">
      <c r="B62" s="149"/>
      <c r="C62" s="100"/>
      <c r="D62" s="150" t="s">
        <v>142</v>
      </c>
      <c r="E62" s="151"/>
      <c r="F62" s="151"/>
      <c r="G62" s="151"/>
      <c r="H62" s="151"/>
      <c r="I62" s="151"/>
      <c r="J62" s="152">
        <f>J108</f>
        <v>0</v>
      </c>
      <c r="K62" s="100"/>
      <c r="L62" s="153"/>
    </row>
    <row r="63" spans="1:47" s="10" customFormat="1" ht="14.85" customHeight="1">
      <c r="B63" s="149"/>
      <c r="C63" s="100"/>
      <c r="D63" s="150" t="s">
        <v>144</v>
      </c>
      <c r="E63" s="151"/>
      <c r="F63" s="151"/>
      <c r="G63" s="151"/>
      <c r="H63" s="151"/>
      <c r="I63" s="151"/>
      <c r="J63" s="152">
        <f>J125</f>
        <v>0</v>
      </c>
      <c r="K63" s="100"/>
      <c r="L63" s="153"/>
    </row>
    <row r="64" spans="1:47" s="10" customFormat="1" ht="14.85" customHeight="1">
      <c r="B64" s="149"/>
      <c r="C64" s="100"/>
      <c r="D64" s="150" t="s">
        <v>145</v>
      </c>
      <c r="E64" s="151"/>
      <c r="F64" s="151"/>
      <c r="G64" s="151"/>
      <c r="H64" s="151"/>
      <c r="I64" s="151"/>
      <c r="J64" s="152">
        <f>J146</f>
        <v>0</v>
      </c>
      <c r="K64" s="100"/>
      <c r="L64" s="153"/>
    </row>
    <row r="65" spans="2:12" s="10" customFormat="1" ht="14.85" customHeight="1">
      <c r="B65" s="149"/>
      <c r="C65" s="100"/>
      <c r="D65" s="150" t="s">
        <v>146</v>
      </c>
      <c r="E65" s="151"/>
      <c r="F65" s="151"/>
      <c r="G65" s="151"/>
      <c r="H65" s="151"/>
      <c r="I65" s="151"/>
      <c r="J65" s="152">
        <f>J178</f>
        <v>0</v>
      </c>
      <c r="K65" s="100"/>
      <c r="L65" s="153"/>
    </row>
    <row r="66" spans="2:12" s="10" customFormat="1" ht="19.899999999999999" customHeight="1">
      <c r="B66" s="149"/>
      <c r="C66" s="100"/>
      <c r="D66" s="150" t="s">
        <v>147</v>
      </c>
      <c r="E66" s="151"/>
      <c r="F66" s="151"/>
      <c r="G66" s="151"/>
      <c r="H66" s="151"/>
      <c r="I66" s="151"/>
      <c r="J66" s="152">
        <f>J198</f>
        <v>0</v>
      </c>
      <c r="K66" s="100"/>
      <c r="L66" s="153"/>
    </row>
    <row r="67" spans="2:12" s="10" customFormat="1" ht="14.85" customHeight="1">
      <c r="B67" s="149"/>
      <c r="C67" s="100"/>
      <c r="D67" s="150" t="s">
        <v>731</v>
      </c>
      <c r="E67" s="151"/>
      <c r="F67" s="151"/>
      <c r="G67" s="151"/>
      <c r="H67" s="151"/>
      <c r="I67" s="151"/>
      <c r="J67" s="152">
        <f>J199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488</v>
      </c>
      <c r="E68" s="151"/>
      <c r="F68" s="151"/>
      <c r="G68" s="151"/>
      <c r="H68" s="151"/>
      <c r="I68" s="151"/>
      <c r="J68" s="152">
        <f>J211</f>
        <v>0</v>
      </c>
      <c r="K68" s="100"/>
      <c r="L68" s="153"/>
    </row>
    <row r="69" spans="2:12" s="10" customFormat="1" ht="14.85" customHeight="1">
      <c r="B69" s="149"/>
      <c r="C69" s="100"/>
      <c r="D69" s="150" t="s">
        <v>1008</v>
      </c>
      <c r="E69" s="151"/>
      <c r="F69" s="151"/>
      <c r="G69" s="151"/>
      <c r="H69" s="151"/>
      <c r="I69" s="151"/>
      <c r="J69" s="152">
        <f>J212</f>
        <v>0</v>
      </c>
      <c r="K69" s="100"/>
      <c r="L69" s="153"/>
    </row>
    <row r="70" spans="2:12" s="10" customFormat="1" ht="14.85" customHeight="1">
      <c r="B70" s="149"/>
      <c r="C70" s="100"/>
      <c r="D70" s="150" t="s">
        <v>489</v>
      </c>
      <c r="E70" s="151"/>
      <c r="F70" s="151"/>
      <c r="G70" s="151"/>
      <c r="H70" s="151"/>
      <c r="I70" s="151"/>
      <c r="J70" s="152">
        <f>J231</f>
        <v>0</v>
      </c>
      <c r="K70" s="100"/>
      <c r="L70" s="153"/>
    </row>
    <row r="71" spans="2:12" s="10" customFormat="1" ht="14.85" customHeight="1">
      <c r="B71" s="149"/>
      <c r="C71" s="100"/>
      <c r="D71" s="150" t="s">
        <v>490</v>
      </c>
      <c r="E71" s="151"/>
      <c r="F71" s="151"/>
      <c r="G71" s="151"/>
      <c r="H71" s="151"/>
      <c r="I71" s="151"/>
      <c r="J71" s="152">
        <f>J246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149</v>
      </c>
      <c r="E72" s="151"/>
      <c r="F72" s="151"/>
      <c r="G72" s="151"/>
      <c r="H72" s="151"/>
      <c r="I72" s="151"/>
      <c r="J72" s="152">
        <f>J269</f>
        <v>0</v>
      </c>
      <c r="K72" s="100"/>
      <c r="L72" s="153"/>
    </row>
    <row r="73" spans="2:12" s="10" customFormat="1" ht="14.85" customHeight="1">
      <c r="B73" s="149"/>
      <c r="C73" s="100"/>
      <c r="D73" s="150" t="s">
        <v>150</v>
      </c>
      <c r="E73" s="151"/>
      <c r="F73" s="151"/>
      <c r="G73" s="151"/>
      <c r="H73" s="151"/>
      <c r="I73" s="151"/>
      <c r="J73" s="152">
        <f>J270</f>
        <v>0</v>
      </c>
      <c r="K73" s="100"/>
      <c r="L73" s="153"/>
    </row>
    <row r="74" spans="2:12" s="10" customFormat="1" ht="19.899999999999999" customHeight="1">
      <c r="B74" s="149"/>
      <c r="C74" s="100"/>
      <c r="D74" s="150" t="s">
        <v>151</v>
      </c>
      <c r="E74" s="151"/>
      <c r="F74" s="151"/>
      <c r="G74" s="151"/>
      <c r="H74" s="151"/>
      <c r="I74" s="151"/>
      <c r="J74" s="152">
        <f>J275</f>
        <v>0</v>
      </c>
      <c r="K74" s="100"/>
      <c r="L74" s="153"/>
    </row>
    <row r="75" spans="2:12" s="10" customFormat="1" ht="14.85" customHeight="1">
      <c r="B75" s="149"/>
      <c r="C75" s="100"/>
      <c r="D75" s="150" t="s">
        <v>492</v>
      </c>
      <c r="E75" s="151"/>
      <c r="F75" s="151"/>
      <c r="G75" s="151"/>
      <c r="H75" s="151"/>
      <c r="I75" s="151"/>
      <c r="J75" s="152">
        <f>J276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154</v>
      </c>
      <c r="E76" s="151"/>
      <c r="F76" s="151"/>
      <c r="G76" s="151"/>
      <c r="H76" s="151"/>
      <c r="I76" s="151"/>
      <c r="J76" s="152">
        <f>J282</f>
        <v>0</v>
      </c>
      <c r="K76" s="100"/>
      <c r="L76" s="153"/>
    </row>
    <row r="77" spans="2:12" s="10" customFormat="1" ht="14.85" customHeight="1">
      <c r="B77" s="149"/>
      <c r="C77" s="100"/>
      <c r="D77" s="150" t="s">
        <v>1424</v>
      </c>
      <c r="E77" s="151"/>
      <c r="F77" s="151"/>
      <c r="G77" s="151"/>
      <c r="H77" s="151"/>
      <c r="I77" s="151"/>
      <c r="J77" s="152">
        <f>J283</f>
        <v>0</v>
      </c>
      <c r="K77" s="100"/>
      <c r="L77" s="153"/>
    </row>
    <row r="78" spans="2:12" s="10" customFormat="1" ht="14.85" customHeight="1">
      <c r="B78" s="149"/>
      <c r="C78" s="100"/>
      <c r="D78" s="150" t="s">
        <v>155</v>
      </c>
      <c r="E78" s="151"/>
      <c r="F78" s="151"/>
      <c r="G78" s="151"/>
      <c r="H78" s="151"/>
      <c r="I78" s="151"/>
      <c r="J78" s="152">
        <f>J296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156</v>
      </c>
      <c r="E79" s="151"/>
      <c r="F79" s="151"/>
      <c r="G79" s="151"/>
      <c r="H79" s="151"/>
      <c r="I79" s="151"/>
      <c r="J79" s="152">
        <f>J311</f>
        <v>0</v>
      </c>
      <c r="K79" s="100"/>
      <c r="L79" s="153"/>
    </row>
    <row r="80" spans="2:12" s="10" customFormat="1" ht="14.85" customHeight="1">
      <c r="B80" s="149"/>
      <c r="C80" s="100"/>
      <c r="D80" s="150" t="s">
        <v>157</v>
      </c>
      <c r="E80" s="151"/>
      <c r="F80" s="151"/>
      <c r="G80" s="151"/>
      <c r="H80" s="151"/>
      <c r="I80" s="151"/>
      <c r="J80" s="152">
        <f>J312</f>
        <v>0</v>
      </c>
      <c r="K80" s="100"/>
      <c r="L80" s="153"/>
    </row>
    <row r="81" spans="1:31" s="10" customFormat="1" ht="14.85" customHeight="1">
      <c r="B81" s="149"/>
      <c r="C81" s="100"/>
      <c r="D81" s="150" t="s">
        <v>158</v>
      </c>
      <c r="E81" s="151"/>
      <c r="F81" s="151"/>
      <c r="G81" s="151"/>
      <c r="H81" s="151"/>
      <c r="I81" s="151"/>
      <c r="J81" s="152">
        <f>J318</f>
        <v>0</v>
      </c>
      <c r="K81" s="100"/>
      <c r="L81" s="153"/>
    </row>
    <row r="82" spans="1:31" s="10" customFormat="1" ht="21.75" customHeight="1">
      <c r="B82" s="149"/>
      <c r="C82" s="100"/>
      <c r="D82" s="150" t="s">
        <v>160</v>
      </c>
      <c r="E82" s="151"/>
      <c r="F82" s="151"/>
      <c r="G82" s="151"/>
      <c r="H82" s="151"/>
      <c r="I82" s="151"/>
      <c r="J82" s="152">
        <f>J319</f>
        <v>0</v>
      </c>
      <c r="K82" s="100"/>
      <c r="L82" s="153"/>
    </row>
    <row r="83" spans="1:31" s="9" customFormat="1" ht="24.95" customHeight="1">
      <c r="B83" s="143"/>
      <c r="C83" s="144"/>
      <c r="D83" s="145" t="s">
        <v>161</v>
      </c>
      <c r="E83" s="146"/>
      <c r="F83" s="146"/>
      <c r="G83" s="146"/>
      <c r="H83" s="146"/>
      <c r="I83" s="146"/>
      <c r="J83" s="147">
        <f>J322</f>
        <v>0</v>
      </c>
      <c r="K83" s="144"/>
      <c r="L83" s="148"/>
    </row>
    <row r="84" spans="1:31" s="10" customFormat="1" ht="19.899999999999999" customHeight="1">
      <c r="B84" s="149"/>
      <c r="C84" s="100"/>
      <c r="D84" s="150" t="s">
        <v>162</v>
      </c>
      <c r="E84" s="151"/>
      <c r="F84" s="151"/>
      <c r="G84" s="151"/>
      <c r="H84" s="151"/>
      <c r="I84" s="151"/>
      <c r="J84" s="152">
        <f>J323</f>
        <v>0</v>
      </c>
      <c r="K84" s="100"/>
      <c r="L84" s="153"/>
    </row>
    <row r="85" spans="1:31" s="10" customFormat="1" ht="19.899999999999999" customHeight="1">
      <c r="B85" s="149"/>
      <c r="C85" s="100"/>
      <c r="D85" s="150" t="s">
        <v>163</v>
      </c>
      <c r="E85" s="151"/>
      <c r="F85" s="151"/>
      <c r="G85" s="151"/>
      <c r="H85" s="151"/>
      <c r="I85" s="151"/>
      <c r="J85" s="152">
        <f>J338</f>
        <v>0</v>
      </c>
      <c r="K85" s="100"/>
      <c r="L85" s="153"/>
    </row>
    <row r="86" spans="1:31" s="2" customFormat="1" ht="21.7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91" spans="1:31" s="2" customFormat="1" ht="6.95" customHeight="1">
      <c r="A91" s="37"/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4.95" customHeight="1">
      <c r="A92" s="37"/>
      <c r="B92" s="38"/>
      <c r="C92" s="26" t="s">
        <v>164</v>
      </c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16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400" t="str">
        <f>E7</f>
        <v>Cyklostezka Ohře – Dalovice-Všeborovice</v>
      </c>
      <c r="F95" s="401"/>
      <c r="G95" s="401"/>
      <c r="H95" s="401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130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6.5" customHeight="1">
      <c r="A97" s="37"/>
      <c r="B97" s="38"/>
      <c r="C97" s="39"/>
      <c r="D97" s="39"/>
      <c r="E97" s="359" t="str">
        <f>E9</f>
        <v>SO 205 - Zárubní zeď vlevo</v>
      </c>
      <c r="F97" s="399"/>
      <c r="G97" s="399"/>
      <c r="H97" s="39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2" customHeight="1">
      <c r="A99" s="37"/>
      <c r="B99" s="38"/>
      <c r="C99" s="32" t="s">
        <v>21</v>
      </c>
      <c r="D99" s="39"/>
      <c r="E99" s="39"/>
      <c r="F99" s="30" t="str">
        <f>F12</f>
        <v>Dalovice - Všeborovice</v>
      </c>
      <c r="G99" s="39"/>
      <c r="H99" s="39"/>
      <c r="I99" s="32" t="s">
        <v>23</v>
      </c>
      <c r="J99" s="62" t="str">
        <f>IF(J12="","",J12)</f>
        <v>3. 8. 2023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6.9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25</v>
      </c>
      <c r="D101" s="39"/>
      <c r="E101" s="39"/>
      <c r="F101" s="30" t="str">
        <f>E15</f>
        <v>Karlovarský kraj</v>
      </c>
      <c r="G101" s="39"/>
      <c r="H101" s="39"/>
      <c r="I101" s="32" t="s">
        <v>32</v>
      </c>
      <c r="J101" s="35" t="str">
        <f>E21</f>
        <v>PONTIKA s.r.o.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5.2" customHeight="1">
      <c r="A102" s="37"/>
      <c r="B102" s="38"/>
      <c r="C102" s="32" t="s">
        <v>30</v>
      </c>
      <c r="D102" s="39"/>
      <c r="E102" s="39"/>
      <c r="F102" s="30" t="str">
        <f>IF(E18="","",E18)</f>
        <v>Vyplň údaj</v>
      </c>
      <c r="G102" s="39"/>
      <c r="H102" s="39"/>
      <c r="I102" s="32" t="s">
        <v>36</v>
      </c>
      <c r="J102" s="35" t="str">
        <f>E24</f>
        <v xml:space="preserve"> </v>
      </c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0.3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11" customFormat="1" ht="29.25" customHeight="1">
      <c r="A104" s="154"/>
      <c r="B104" s="155"/>
      <c r="C104" s="156" t="s">
        <v>165</v>
      </c>
      <c r="D104" s="157" t="s">
        <v>59</v>
      </c>
      <c r="E104" s="157" t="s">
        <v>55</v>
      </c>
      <c r="F104" s="157" t="s">
        <v>56</v>
      </c>
      <c r="G104" s="157" t="s">
        <v>166</v>
      </c>
      <c r="H104" s="157" t="s">
        <v>167</v>
      </c>
      <c r="I104" s="157" t="s">
        <v>168</v>
      </c>
      <c r="J104" s="157" t="s">
        <v>137</v>
      </c>
      <c r="K104" s="158" t="s">
        <v>169</v>
      </c>
      <c r="L104" s="159"/>
      <c r="M104" s="71" t="s">
        <v>19</v>
      </c>
      <c r="N104" s="72" t="s">
        <v>44</v>
      </c>
      <c r="O104" s="72" t="s">
        <v>170</v>
      </c>
      <c r="P104" s="72" t="s">
        <v>171</v>
      </c>
      <c r="Q104" s="72" t="s">
        <v>172</v>
      </c>
      <c r="R104" s="72" t="s">
        <v>173</v>
      </c>
      <c r="S104" s="72" t="s">
        <v>174</v>
      </c>
      <c r="T104" s="73" t="s">
        <v>175</v>
      </c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</row>
    <row r="105" spans="1:65" s="2" customFormat="1" ht="22.9" customHeight="1">
      <c r="A105" s="37"/>
      <c r="B105" s="38"/>
      <c r="C105" s="78" t="s">
        <v>176</v>
      </c>
      <c r="D105" s="39"/>
      <c r="E105" s="39"/>
      <c r="F105" s="39"/>
      <c r="G105" s="39"/>
      <c r="H105" s="39"/>
      <c r="I105" s="39"/>
      <c r="J105" s="160">
        <f>BK105</f>
        <v>0</v>
      </c>
      <c r="K105" s="39"/>
      <c r="L105" s="42"/>
      <c r="M105" s="74"/>
      <c r="N105" s="161"/>
      <c r="O105" s="75"/>
      <c r="P105" s="162">
        <f>P106+P322</f>
        <v>0</v>
      </c>
      <c r="Q105" s="75"/>
      <c r="R105" s="162">
        <f>R106+R322</f>
        <v>273.54293030999997</v>
      </c>
      <c r="S105" s="75"/>
      <c r="T105" s="163">
        <f>T106+T322</f>
        <v>0.11365000000000001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73</v>
      </c>
      <c r="AU105" s="20" t="s">
        <v>138</v>
      </c>
      <c r="BK105" s="164">
        <f>BK106+BK322</f>
        <v>0</v>
      </c>
    </row>
    <row r="106" spans="1:65" s="12" customFormat="1" ht="25.9" customHeight="1">
      <c r="B106" s="165"/>
      <c r="C106" s="166"/>
      <c r="D106" s="167" t="s">
        <v>73</v>
      </c>
      <c r="E106" s="168" t="s">
        <v>177</v>
      </c>
      <c r="F106" s="168" t="s">
        <v>178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P107+P198+P211+P269+P275+P282+P311</f>
        <v>0</v>
      </c>
      <c r="Q106" s="173"/>
      <c r="R106" s="174">
        <f>R107+R198+R211+R269+R275+R282+R311</f>
        <v>273.29631135</v>
      </c>
      <c r="S106" s="173"/>
      <c r="T106" s="175">
        <f>T107+T198+T211+T269+T275+T282+T311</f>
        <v>0</v>
      </c>
      <c r="AR106" s="176" t="s">
        <v>81</v>
      </c>
      <c r="AT106" s="177" t="s">
        <v>73</v>
      </c>
      <c r="AU106" s="177" t="s">
        <v>74</v>
      </c>
      <c r="AY106" s="176" t="s">
        <v>179</v>
      </c>
      <c r="BK106" s="178">
        <f>BK107+BK198+BK211+BK269+BK275+BK282+BK311</f>
        <v>0</v>
      </c>
    </row>
    <row r="107" spans="1:65" s="12" customFormat="1" ht="22.9" customHeight="1">
      <c r="B107" s="165"/>
      <c r="C107" s="166"/>
      <c r="D107" s="167" t="s">
        <v>73</v>
      </c>
      <c r="E107" s="179" t="s">
        <v>81</v>
      </c>
      <c r="F107" s="179" t="s">
        <v>180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P108+P125+P146+P178</f>
        <v>0</v>
      </c>
      <c r="Q107" s="173"/>
      <c r="R107" s="174">
        <f>R108+R125+R146+R178</f>
        <v>6.4826050000000004</v>
      </c>
      <c r="S107" s="173"/>
      <c r="T107" s="175">
        <f>T108+T125+T146+T178</f>
        <v>0</v>
      </c>
      <c r="AR107" s="176" t="s">
        <v>81</v>
      </c>
      <c r="AT107" s="177" t="s">
        <v>73</v>
      </c>
      <c r="AU107" s="177" t="s">
        <v>81</v>
      </c>
      <c r="AY107" s="176" t="s">
        <v>179</v>
      </c>
      <c r="BK107" s="178">
        <f>BK108+BK125+BK146+BK178</f>
        <v>0</v>
      </c>
    </row>
    <row r="108" spans="1:65" s="12" customFormat="1" ht="20.85" customHeight="1">
      <c r="B108" s="165"/>
      <c r="C108" s="166"/>
      <c r="D108" s="167" t="s">
        <v>73</v>
      </c>
      <c r="E108" s="179" t="s">
        <v>207</v>
      </c>
      <c r="F108" s="179" t="s">
        <v>208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SUM(P109:P124)</f>
        <v>0</v>
      </c>
      <c r="Q108" s="173"/>
      <c r="R108" s="174">
        <f>SUM(R109:R124)</f>
        <v>0</v>
      </c>
      <c r="S108" s="173"/>
      <c r="T108" s="175">
        <f>SUM(T109:T124)</f>
        <v>0</v>
      </c>
      <c r="AR108" s="176" t="s">
        <v>81</v>
      </c>
      <c r="AT108" s="177" t="s">
        <v>73</v>
      </c>
      <c r="AU108" s="177" t="s">
        <v>14</v>
      </c>
      <c r="AY108" s="176" t="s">
        <v>179</v>
      </c>
      <c r="BK108" s="178">
        <f>SUM(BK109:BK124)</f>
        <v>0</v>
      </c>
    </row>
    <row r="109" spans="1:65" s="2" customFormat="1" ht="16.5" customHeight="1">
      <c r="A109" s="37"/>
      <c r="B109" s="38"/>
      <c r="C109" s="181" t="s">
        <v>81</v>
      </c>
      <c r="D109" s="181" t="s">
        <v>183</v>
      </c>
      <c r="E109" s="182" t="s">
        <v>209</v>
      </c>
      <c r="F109" s="183" t="s">
        <v>210</v>
      </c>
      <c r="G109" s="184" t="s">
        <v>186</v>
      </c>
      <c r="H109" s="185">
        <v>130</v>
      </c>
      <c r="I109" s="186"/>
      <c r="J109" s="187">
        <f>ROUND(I109*H109,2)</f>
        <v>0</v>
      </c>
      <c r="K109" s="183" t="s">
        <v>187</v>
      </c>
      <c r="L109" s="42"/>
      <c r="M109" s="188" t="s">
        <v>19</v>
      </c>
      <c r="N109" s="189" t="s">
        <v>45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188</v>
      </c>
      <c r="AT109" s="192" t="s">
        <v>183</v>
      </c>
      <c r="AU109" s="192" t="s">
        <v>189</v>
      </c>
      <c r="AY109" s="20" t="s">
        <v>179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81</v>
      </c>
      <c r="BK109" s="193">
        <f>ROUND(I109*H109,2)</f>
        <v>0</v>
      </c>
      <c r="BL109" s="20" t="s">
        <v>188</v>
      </c>
      <c r="BM109" s="192" t="s">
        <v>14</v>
      </c>
    </row>
    <row r="110" spans="1:65" s="2" customFormat="1">
      <c r="A110" s="37"/>
      <c r="B110" s="38"/>
      <c r="C110" s="39"/>
      <c r="D110" s="194" t="s">
        <v>190</v>
      </c>
      <c r="E110" s="39"/>
      <c r="F110" s="195" t="s">
        <v>212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190</v>
      </c>
      <c r="AU110" s="20" t="s">
        <v>189</v>
      </c>
    </row>
    <row r="111" spans="1:65" s="13" customFormat="1">
      <c r="B111" s="199"/>
      <c r="C111" s="200"/>
      <c r="D111" s="201" t="s">
        <v>192</v>
      </c>
      <c r="E111" s="202" t="s">
        <v>19</v>
      </c>
      <c r="F111" s="203" t="s">
        <v>193</v>
      </c>
      <c r="G111" s="200"/>
      <c r="H111" s="202" t="s">
        <v>19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192</v>
      </c>
      <c r="AU111" s="209" t="s">
        <v>189</v>
      </c>
      <c r="AV111" s="13" t="s">
        <v>81</v>
      </c>
      <c r="AW111" s="13" t="s">
        <v>35</v>
      </c>
      <c r="AX111" s="13" t="s">
        <v>74</v>
      </c>
      <c r="AY111" s="209" t="s">
        <v>179</v>
      </c>
    </row>
    <row r="112" spans="1:65" s="13" customFormat="1">
      <c r="B112" s="199"/>
      <c r="C112" s="200"/>
      <c r="D112" s="201" t="s">
        <v>192</v>
      </c>
      <c r="E112" s="202" t="s">
        <v>19</v>
      </c>
      <c r="F112" s="203" t="s">
        <v>2003</v>
      </c>
      <c r="G112" s="200"/>
      <c r="H112" s="202" t="s">
        <v>19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192</v>
      </c>
      <c r="AU112" s="209" t="s">
        <v>189</v>
      </c>
      <c r="AV112" s="13" t="s">
        <v>81</v>
      </c>
      <c r="AW112" s="13" t="s">
        <v>35</v>
      </c>
      <c r="AX112" s="13" t="s">
        <v>74</v>
      </c>
      <c r="AY112" s="209" t="s">
        <v>179</v>
      </c>
    </row>
    <row r="113" spans="1:65" s="13" customFormat="1">
      <c r="B113" s="199"/>
      <c r="C113" s="200"/>
      <c r="D113" s="201" t="s">
        <v>192</v>
      </c>
      <c r="E113" s="202" t="s">
        <v>19</v>
      </c>
      <c r="F113" s="203" t="s">
        <v>198</v>
      </c>
      <c r="G113" s="200"/>
      <c r="H113" s="202" t="s">
        <v>19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192</v>
      </c>
      <c r="AU113" s="209" t="s">
        <v>189</v>
      </c>
      <c r="AV113" s="13" t="s">
        <v>81</v>
      </c>
      <c r="AW113" s="13" t="s">
        <v>35</v>
      </c>
      <c r="AX113" s="13" t="s">
        <v>74</v>
      </c>
      <c r="AY113" s="209" t="s">
        <v>179</v>
      </c>
    </row>
    <row r="114" spans="1:65" s="13" customFormat="1">
      <c r="B114" s="199"/>
      <c r="C114" s="200"/>
      <c r="D114" s="201" t="s">
        <v>192</v>
      </c>
      <c r="E114" s="202" t="s">
        <v>19</v>
      </c>
      <c r="F114" s="203" t="s">
        <v>199</v>
      </c>
      <c r="G114" s="200"/>
      <c r="H114" s="202" t="s">
        <v>19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192</v>
      </c>
      <c r="AU114" s="209" t="s">
        <v>189</v>
      </c>
      <c r="AV114" s="13" t="s">
        <v>81</v>
      </c>
      <c r="AW114" s="13" t="s">
        <v>35</v>
      </c>
      <c r="AX114" s="13" t="s">
        <v>74</v>
      </c>
      <c r="AY114" s="209" t="s">
        <v>179</v>
      </c>
    </row>
    <row r="115" spans="1:65" s="14" customFormat="1">
      <c r="B115" s="210"/>
      <c r="C115" s="211"/>
      <c r="D115" s="201" t="s">
        <v>192</v>
      </c>
      <c r="E115" s="212" t="s">
        <v>19</v>
      </c>
      <c r="F115" s="213" t="s">
        <v>2004</v>
      </c>
      <c r="G115" s="211"/>
      <c r="H115" s="214">
        <v>130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192</v>
      </c>
      <c r="AU115" s="220" t="s">
        <v>189</v>
      </c>
      <c r="AV115" s="14" t="s">
        <v>14</v>
      </c>
      <c r="AW115" s="14" t="s">
        <v>35</v>
      </c>
      <c r="AX115" s="14" t="s">
        <v>74</v>
      </c>
      <c r="AY115" s="220" t="s">
        <v>179</v>
      </c>
    </row>
    <row r="116" spans="1:65" s="15" customFormat="1">
      <c r="B116" s="221"/>
      <c r="C116" s="222"/>
      <c r="D116" s="201" t="s">
        <v>192</v>
      </c>
      <c r="E116" s="223" t="s">
        <v>19</v>
      </c>
      <c r="F116" s="224" t="s">
        <v>201</v>
      </c>
      <c r="G116" s="222"/>
      <c r="H116" s="225">
        <v>130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192</v>
      </c>
      <c r="AU116" s="231" t="s">
        <v>189</v>
      </c>
      <c r="AV116" s="15" t="s">
        <v>188</v>
      </c>
      <c r="AW116" s="15" t="s">
        <v>35</v>
      </c>
      <c r="AX116" s="15" t="s">
        <v>81</v>
      </c>
      <c r="AY116" s="231" t="s">
        <v>179</v>
      </c>
    </row>
    <row r="117" spans="1:65" s="2" customFormat="1" ht="21.75" customHeight="1">
      <c r="A117" s="37"/>
      <c r="B117" s="38"/>
      <c r="C117" s="181" t="s">
        <v>14</v>
      </c>
      <c r="D117" s="181" t="s">
        <v>183</v>
      </c>
      <c r="E117" s="182" t="s">
        <v>214</v>
      </c>
      <c r="F117" s="183" t="s">
        <v>215</v>
      </c>
      <c r="G117" s="184" t="s">
        <v>216</v>
      </c>
      <c r="H117" s="185">
        <v>411</v>
      </c>
      <c r="I117" s="186"/>
      <c r="J117" s="187">
        <f>ROUND(I117*H117,2)</f>
        <v>0</v>
      </c>
      <c r="K117" s="183" t="s">
        <v>187</v>
      </c>
      <c r="L117" s="42"/>
      <c r="M117" s="188" t="s">
        <v>19</v>
      </c>
      <c r="N117" s="189" t="s">
        <v>45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188</v>
      </c>
      <c r="AT117" s="192" t="s">
        <v>183</v>
      </c>
      <c r="AU117" s="192" t="s">
        <v>189</v>
      </c>
      <c r="AY117" s="20" t="s">
        <v>179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81</v>
      </c>
      <c r="BK117" s="193">
        <f>ROUND(I117*H117,2)</f>
        <v>0</v>
      </c>
      <c r="BL117" s="20" t="s">
        <v>188</v>
      </c>
      <c r="BM117" s="192" t="s">
        <v>2005</v>
      </c>
    </row>
    <row r="118" spans="1:65" s="2" customFormat="1">
      <c r="A118" s="37"/>
      <c r="B118" s="38"/>
      <c r="C118" s="39"/>
      <c r="D118" s="194" t="s">
        <v>190</v>
      </c>
      <c r="E118" s="39"/>
      <c r="F118" s="195" t="s">
        <v>218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190</v>
      </c>
      <c r="AU118" s="20" t="s">
        <v>189</v>
      </c>
    </row>
    <row r="119" spans="1:65" s="13" customFormat="1">
      <c r="B119" s="199"/>
      <c r="C119" s="200"/>
      <c r="D119" s="201" t="s">
        <v>192</v>
      </c>
      <c r="E119" s="202" t="s">
        <v>19</v>
      </c>
      <c r="F119" s="203" t="s">
        <v>193</v>
      </c>
      <c r="G119" s="200"/>
      <c r="H119" s="202" t="s">
        <v>19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192</v>
      </c>
      <c r="AU119" s="209" t="s">
        <v>189</v>
      </c>
      <c r="AV119" s="13" t="s">
        <v>81</v>
      </c>
      <c r="AW119" s="13" t="s">
        <v>35</v>
      </c>
      <c r="AX119" s="13" t="s">
        <v>74</v>
      </c>
      <c r="AY119" s="209" t="s">
        <v>179</v>
      </c>
    </row>
    <row r="120" spans="1:65" s="13" customFormat="1">
      <c r="B120" s="199"/>
      <c r="C120" s="200"/>
      <c r="D120" s="201" t="s">
        <v>192</v>
      </c>
      <c r="E120" s="202" t="s">
        <v>19</v>
      </c>
      <c r="F120" s="203" t="s">
        <v>2003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189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198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189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199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4" customFormat="1">
      <c r="B123" s="210"/>
      <c r="C123" s="211"/>
      <c r="D123" s="201" t="s">
        <v>192</v>
      </c>
      <c r="E123" s="212" t="s">
        <v>19</v>
      </c>
      <c r="F123" s="213" t="s">
        <v>2006</v>
      </c>
      <c r="G123" s="211"/>
      <c r="H123" s="214">
        <v>411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192</v>
      </c>
      <c r="AU123" s="220" t="s">
        <v>189</v>
      </c>
      <c r="AV123" s="14" t="s">
        <v>14</v>
      </c>
      <c r="AW123" s="14" t="s">
        <v>35</v>
      </c>
      <c r="AX123" s="14" t="s">
        <v>74</v>
      </c>
      <c r="AY123" s="220" t="s">
        <v>179</v>
      </c>
    </row>
    <row r="124" spans="1:65" s="15" customFormat="1">
      <c r="B124" s="221"/>
      <c r="C124" s="222"/>
      <c r="D124" s="201" t="s">
        <v>192</v>
      </c>
      <c r="E124" s="223" t="s">
        <v>19</v>
      </c>
      <c r="F124" s="224" t="s">
        <v>201</v>
      </c>
      <c r="G124" s="222"/>
      <c r="H124" s="225">
        <v>411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189</v>
      </c>
      <c r="AV124" s="15" t="s">
        <v>188</v>
      </c>
      <c r="AW124" s="15" t="s">
        <v>35</v>
      </c>
      <c r="AX124" s="15" t="s">
        <v>81</v>
      </c>
      <c r="AY124" s="231" t="s">
        <v>179</v>
      </c>
    </row>
    <row r="125" spans="1:65" s="12" customFormat="1" ht="20.85" customHeight="1">
      <c r="B125" s="165"/>
      <c r="C125" s="166"/>
      <c r="D125" s="167" t="s">
        <v>73</v>
      </c>
      <c r="E125" s="179" t="s">
        <v>229</v>
      </c>
      <c r="F125" s="179" t="s">
        <v>230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SUM(P126:P145)</f>
        <v>0</v>
      </c>
      <c r="Q125" s="173"/>
      <c r="R125" s="174">
        <f>SUM(R126:R145)</f>
        <v>0</v>
      </c>
      <c r="S125" s="173"/>
      <c r="T125" s="175">
        <f>SUM(T126:T145)</f>
        <v>0</v>
      </c>
      <c r="AR125" s="176" t="s">
        <v>81</v>
      </c>
      <c r="AT125" s="177" t="s">
        <v>73</v>
      </c>
      <c r="AU125" s="177" t="s">
        <v>14</v>
      </c>
      <c r="AY125" s="176" t="s">
        <v>179</v>
      </c>
      <c r="BK125" s="178">
        <f>SUM(BK126:BK145)</f>
        <v>0</v>
      </c>
    </row>
    <row r="126" spans="1:65" s="2" customFormat="1" ht="37.9" customHeight="1">
      <c r="A126" s="37"/>
      <c r="B126" s="38"/>
      <c r="C126" s="181" t="s">
        <v>189</v>
      </c>
      <c r="D126" s="181" t="s">
        <v>183</v>
      </c>
      <c r="E126" s="182" t="s">
        <v>231</v>
      </c>
      <c r="F126" s="183" t="s">
        <v>232</v>
      </c>
      <c r="G126" s="184" t="s">
        <v>216</v>
      </c>
      <c r="H126" s="185">
        <v>552</v>
      </c>
      <c r="I126" s="186"/>
      <c r="J126" s="187">
        <f>ROUND(I126*H126,2)</f>
        <v>0</v>
      </c>
      <c r="K126" s="183" t="s">
        <v>187</v>
      </c>
      <c r="L126" s="42"/>
      <c r="M126" s="188" t="s">
        <v>19</v>
      </c>
      <c r="N126" s="189" t="s">
        <v>45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188</v>
      </c>
      <c r="AT126" s="192" t="s">
        <v>183</v>
      </c>
      <c r="AU126" s="192" t="s">
        <v>189</v>
      </c>
      <c r="AY126" s="20" t="s">
        <v>179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81</v>
      </c>
      <c r="BK126" s="193">
        <f>ROUND(I126*H126,2)</f>
        <v>0</v>
      </c>
      <c r="BL126" s="20" t="s">
        <v>188</v>
      </c>
      <c r="BM126" s="192" t="s">
        <v>229</v>
      </c>
    </row>
    <row r="127" spans="1:65" s="2" customFormat="1">
      <c r="A127" s="37"/>
      <c r="B127" s="38"/>
      <c r="C127" s="39"/>
      <c r="D127" s="194" t="s">
        <v>190</v>
      </c>
      <c r="E127" s="39"/>
      <c r="F127" s="195" t="s">
        <v>234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190</v>
      </c>
      <c r="AU127" s="20" t="s">
        <v>189</v>
      </c>
    </row>
    <row r="128" spans="1:65" s="13" customFormat="1">
      <c r="B128" s="199"/>
      <c r="C128" s="200"/>
      <c r="D128" s="201" t="s">
        <v>192</v>
      </c>
      <c r="E128" s="202" t="s">
        <v>19</v>
      </c>
      <c r="F128" s="203" t="s">
        <v>2007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192</v>
      </c>
      <c r="AU128" s="209" t="s">
        <v>189</v>
      </c>
      <c r="AV128" s="13" t="s">
        <v>81</v>
      </c>
      <c r="AW128" s="13" t="s">
        <v>35</v>
      </c>
      <c r="AX128" s="13" t="s">
        <v>74</v>
      </c>
      <c r="AY128" s="209" t="s">
        <v>179</v>
      </c>
    </row>
    <row r="129" spans="1:65" s="14" customFormat="1">
      <c r="B129" s="210"/>
      <c r="C129" s="211"/>
      <c r="D129" s="201" t="s">
        <v>192</v>
      </c>
      <c r="E129" s="212" t="s">
        <v>19</v>
      </c>
      <c r="F129" s="213" t="s">
        <v>2008</v>
      </c>
      <c r="G129" s="211"/>
      <c r="H129" s="214">
        <v>500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192</v>
      </c>
      <c r="AU129" s="220" t="s">
        <v>189</v>
      </c>
      <c r="AV129" s="14" t="s">
        <v>14</v>
      </c>
      <c r="AW129" s="14" t="s">
        <v>35</v>
      </c>
      <c r="AX129" s="14" t="s">
        <v>74</v>
      </c>
      <c r="AY129" s="220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238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4" customFormat="1">
      <c r="B131" s="210"/>
      <c r="C131" s="211"/>
      <c r="D131" s="201" t="s">
        <v>192</v>
      </c>
      <c r="E131" s="212" t="s">
        <v>19</v>
      </c>
      <c r="F131" s="213" t="s">
        <v>2009</v>
      </c>
      <c r="G131" s="211"/>
      <c r="H131" s="214">
        <v>52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192</v>
      </c>
      <c r="AU131" s="220" t="s">
        <v>189</v>
      </c>
      <c r="AV131" s="14" t="s">
        <v>14</v>
      </c>
      <c r="AW131" s="14" t="s">
        <v>35</v>
      </c>
      <c r="AX131" s="14" t="s">
        <v>74</v>
      </c>
      <c r="AY131" s="220" t="s">
        <v>179</v>
      </c>
    </row>
    <row r="132" spans="1:65" s="15" customFormat="1">
      <c r="B132" s="221"/>
      <c r="C132" s="222"/>
      <c r="D132" s="201" t="s">
        <v>192</v>
      </c>
      <c r="E132" s="223" t="s">
        <v>19</v>
      </c>
      <c r="F132" s="224" t="s">
        <v>201</v>
      </c>
      <c r="G132" s="222"/>
      <c r="H132" s="225">
        <v>552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192</v>
      </c>
      <c r="AU132" s="231" t="s">
        <v>189</v>
      </c>
      <c r="AV132" s="15" t="s">
        <v>188</v>
      </c>
      <c r="AW132" s="15" t="s">
        <v>35</v>
      </c>
      <c r="AX132" s="15" t="s">
        <v>81</v>
      </c>
      <c r="AY132" s="231" t="s">
        <v>179</v>
      </c>
    </row>
    <row r="133" spans="1:65" s="2" customFormat="1" ht="37.9" customHeight="1">
      <c r="A133" s="37"/>
      <c r="B133" s="38"/>
      <c r="C133" s="181" t="s">
        <v>188</v>
      </c>
      <c r="D133" s="181" t="s">
        <v>183</v>
      </c>
      <c r="E133" s="182" t="s">
        <v>766</v>
      </c>
      <c r="F133" s="183" t="s">
        <v>767</v>
      </c>
      <c r="G133" s="184" t="s">
        <v>216</v>
      </c>
      <c r="H133" s="185">
        <v>161</v>
      </c>
      <c r="I133" s="186"/>
      <c r="J133" s="187">
        <f>ROUND(I133*H133,2)</f>
        <v>0</v>
      </c>
      <c r="K133" s="183" t="s">
        <v>187</v>
      </c>
      <c r="L133" s="42"/>
      <c r="M133" s="188" t="s">
        <v>19</v>
      </c>
      <c r="N133" s="189" t="s">
        <v>45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188</v>
      </c>
      <c r="AT133" s="192" t="s">
        <v>183</v>
      </c>
      <c r="AU133" s="192" t="s">
        <v>189</v>
      </c>
      <c r="AY133" s="20" t="s">
        <v>179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81</v>
      </c>
      <c r="BK133" s="193">
        <f>ROUND(I133*H133,2)</f>
        <v>0</v>
      </c>
      <c r="BL133" s="20" t="s">
        <v>188</v>
      </c>
      <c r="BM133" s="192" t="s">
        <v>2010</v>
      </c>
    </row>
    <row r="134" spans="1:65" s="2" customFormat="1">
      <c r="A134" s="37"/>
      <c r="B134" s="38"/>
      <c r="C134" s="39"/>
      <c r="D134" s="194" t="s">
        <v>190</v>
      </c>
      <c r="E134" s="39"/>
      <c r="F134" s="195" t="s">
        <v>769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190</v>
      </c>
      <c r="AU134" s="20" t="s">
        <v>189</v>
      </c>
    </row>
    <row r="135" spans="1:65" s="13" customFormat="1">
      <c r="B135" s="199"/>
      <c r="C135" s="200"/>
      <c r="D135" s="201" t="s">
        <v>192</v>
      </c>
      <c r="E135" s="202" t="s">
        <v>19</v>
      </c>
      <c r="F135" s="203" t="s">
        <v>245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192</v>
      </c>
      <c r="AU135" s="209" t="s">
        <v>189</v>
      </c>
      <c r="AV135" s="13" t="s">
        <v>81</v>
      </c>
      <c r="AW135" s="13" t="s">
        <v>35</v>
      </c>
      <c r="AX135" s="13" t="s">
        <v>74</v>
      </c>
      <c r="AY135" s="209" t="s">
        <v>179</v>
      </c>
    </row>
    <row r="136" spans="1:65" s="13" customFormat="1">
      <c r="B136" s="199"/>
      <c r="C136" s="200"/>
      <c r="D136" s="201" t="s">
        <v>192</v>
      </c>
      <c r="E136" s="202" t="s">
        <v>19</v>
      </c>
      <c r="F136" s="203" t="s">
        <v>2007</v>
      </c>
      <c r="G136" s="200"/>
      <c r="H136" s="202" t="s">
        <v>19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192</v>
      </c>
      <c r="AU136" s="209" t="s">
        <v>189</v>
      </c>
      <c r="AV136" s="13" t="s">
        <v>81</v>
      </c>
      <c r="AW136" s="13" t="s">
        <v>35</v>
      </c>
      <c r="AX136" s="13" t="s">
        <v>74</v>
      </c>
      <c r="AY136" s="209" t="s">
        <v>179</v>
      </c>
    </row>
    <row r="137" spans="1:65" s="14" customFormat="1">
      <c r="B137" s="210"/>
      <c r="C137" s="211"/>
      <c r="D137" s="201" t="s">
        <v>192</v>
      </c>
      <c r="E137" s="212" t="s">
        <v>19</v>
      </c>
      <c r="F137" s="213" t="s">
        <v>2011</v>
      </c>
      <c r="G137" s="211"/>
      <c r="H137" s="214">
        <v>161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192</v>
      </c>
      <c r="AU137" s="220" t="s">
        <v>189</v>
      </c>
      <c r="AV137" s="14" t="s">
        <v>14</v>
      </c>
      <c r="AW137" s="14" t="s">
        <v>35</v>
      </c>
      <c r="AX137" s="14" t="s">
        <v>74</v>
      </c>
      <c r="AY137" s="220" t="s">
        <v>179</v>
      </c>
    </row>
    <row r="138" spans="1:65" s="15" customFormat="1">
      <c r="B138" s="221"/>
      <c r="C138" s="222"/>
      <c r="D138" s="201" t="s">
        <v>192</v>
      </c>
      <c r="E138" s="223" t="s">
        <v>19</v>
      </c>
      <c r="F138" s="224" t="s">
        <v>201</v>
      </c>
      <c r="G138" s="222"/>
      <c r="H138" s="225">
        <v>161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192</v>
      </c>
      <c r="AU138" s="231" t="s">
        <v>189</v>
      </c>
      <c r="AV138" s="15" t="s">
        <v>188</v>
      </c>
      <c r="AW138" s="15" t="s">
        <v>35</v>
      </c>
      <c r="AX138" s="15" t="s">
        <v>81</v>
      </c>
      <c r="AY138" s="231" t="s">
        <v>179</v>
      </c>
    </row>
    <row r="139" spans="1:65" s="2" customFormat="1" ht="24.2" customHeight="1">
      <c r="A139" s="37"/>
      <c r="B139" s="38"/>
      <c r="C139" s="181" t="s">
        <v>222</v>
      </c>
      <c r="D139" s="181" t="s">
        <v>183</v>
      </c>
      <c r="E139" s="182" t="s">
        <v>247</v>
      </c>
      <c r="F139" s="183" t="s">
        <v>248</v>
      </c>
      <c r="G139" s="184" t="s">
        <v>216</v>
      </c>
      <c r="H139" s="185">
        <v>302</v>
      </c>
      <c r="I139" s="186"/>
      <c r="J139" s="187">
        <f>ROUND(I139*H139,2)</f>
        <v>0</v>
      </c>
      <c r="K139" s="183" t="s">
        <v>187</v>
      </c>
      <c r="L139" s="42"/>
      <c r="M139" s="188" t="s">
        <v>19</v>
      </c>
      <c r="N139" s="189" t="s">
        <v>45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188</v>
      </c>
      <c r="AT139" s="192" t="s">
        <v>183</v>
      </c>
      <c r="AU139" s="192" t="s">
        <v>189</v>
      </c>
      <c r="AY139" s="20" t="s">
        <v>179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81</v>
      </c>
      <c r="BK139" s="193">
        <f>ROUND(I139*H139,2)</f>
        <v>0</v>
      </c>
      <c r="BL139" s="20" t="s">
        <v>188</v>
      </c>
      <c r="BM139" s="192" t="s">
        <v>288</v>
      </c>
    </row>
    <row r="140" spans="1:65" s="2" customFormat="1">
      <c r="A140" s="37"/>
      <c r="B140" s="38"/>
      <c r="C140" s="39"/>
      <c r="D140" s="194" t="s">
        <v>190</v>
      </c>
      <c r="E140" s="39"/>
      <c r="F140" s="195" t="s">
        <v>250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190</v>
      </c>
      <c r="AU140" s="20" t="s">
        <v>189</v>
      </c>
    </row>
    <row r="141" spans="1:65" s="13" customFormat="1">
      <c r="B141" s="199"/>
      <c r="C141" s="200"/>
      <c r="D141" s="201" t="s">
        <v>192</v>
      </c>
      <c r="E141" s="202" t="s">
        <v>19</v>
      </c>
      <c r="F141" s="203" t="s">
        <v>2007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192</v>
      </c>
      <c r="AU141" s="209" t="s">
        <v>189</v>
      </c>
      <c r="AV141" s="13" t="s">
        <v>81</v>
      </c>
      <c r="AW141" s="13" t="s">
        <v>35</v>
      </c>
      <c r="AX141" s="13" t="s">
        <v>74</v>
      </c>
      <c r="AY141" s="209" t="s">
        <v>179</v>
      </c>
    </row>
    <row r="142" spans="1:65" s="14" customFormat="1">
      <c r="B142" s="210"/>
      <c r="C142" s="211"/>
      <c r="D142" s="201" t="s">
        <v>192</v>
      </c>
      <c r="E142" s="212" t="s">
        <v>19</v>
      </c>
      <c r="F142" s="213" t="s">
        <v>2012</v>
      </c>
      <c r="G142" s="211"/>
      <c r="H142" s="214">
        <v>250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192</v>
      </c>
      <c r="AU142" s="220" t="s">
        <v>189</v>
      </c>
      <c r="AV142" s="14" t="s">
        <v>14</v>
      </c>
      <c r="AW142" s="14" t="s">
        <v>35</v>
      </c>
      <c r="AX142" s="14" t="s">
        <v>74</v>
      </c>
      <c r="AY142" s="220" t="s">
        <v>179</v>
      </c>
    </row>
    <row r="143" spans="1:65" s="13" customFormat="1">
      <c r="B143" s="199"/>
      <c r="C143" s="200"/>
      <c r="D143" s="201" t="s">
        <v>192</v>
      </c>
      <c r="E143" s="202" t="s">
        <v>19</v>
      </c>
      <c r="F143" s="203" t="s">
        <v>2013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192</v>
      </c>
      <c r="AU143" s="209" t="s">
        <v>189</v>
      </c>
      <c r="AV143" s="13" t="s">
        <v>81</v>
      </c>
      <c r="AW143" s="13" t="s">
        <v>35</v>
      </c>
      <c r="AX143" s="13" t="s">
        <v>74</v>
      </c>
      <c r="AY143" s="209" t="s">
        <v>179</v>
      </c>
    </row>
    <row r="144" spans="1:65" s="14" customFormat="1">
      <c r="B144" s="210"/>
      <c r="C144" s="211"/>
      <c r="D144" s="201" t="s">
        <v>192</v>
      </c>
      <c r="E144" s="212" t="s">
        <v>19</v>
      </c>
      <c r="F144" s="213" t="s">
        <v>2009</v>
      </c>
      <c r="G144" s="211"/>
      <c r="H144" s="214">
        <v>52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192</v>
      </c>
      <c r="AU144" s="220" t="s">
        <v>189</v>
      </c>
      <c r="AV144" s="14" t="s">
        <v>14</v>
      </c>
      <c r="AW144" s="14" t="s">
        <v>35</v>
      </c>
      <c r="AX144" s="14" t="s">
        <v>74</v>
      </c>
      <c r="AY144" s="220" t="s">
        <v>179</v>
      </c>
    </row>
    <row r="145" spans="1:65" s="15" customFormat="1">
      <c r="B145" s="221"/>
      <c r="C145" s="222"/>
      <c r="D145" s="201" t="s">
        <v>192</v>
      </c>
      <c r="E145" s="223" t="s">
        <v>19</v>
      </c>
      <c r="F145" s="224" t="s">
        <v>201</v>
      </c>
      <c r="G145" s="222"/>
      <c r="H145" s="225">
        <v>302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192</v>
      </c>
      <c r="AU145" s="231" t="s">
        <v>189</v>
      </c>
      <c r="AV145" s="15" t="s">
        <v>188</v>
      </c>
      <c r="AW145" s="15" t="s">
        <v>35</v>
      </c>
      <c r="AX145" s="15" t="s">
        <v>81</v>
      </c>
      <c r="AY145" s="231" t="s">
        <v>179</v>
      </c>
    </row>
    <row r="146" spans="1:65" s="12" customFormat="1" ht="20.85" customHeight="1">
      <c r="B146" s="165"/>
      <c r="C146" s="166"/>
      <c r="D146" s="167" t="s">
        <v>73</v>
      </c>
      <c r="E146" s="179" t="s">
        <v>254</v>
      </c>
      <c r="F146" s="179" t="s">
        <v>255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SUM(P147:P177)</f>
        <v>0</v>
      </c>
      <c r="Q146" s="173"/>
      <c r="R146" s="174">
        <f>SUM(R147:R177)</f>
        <v>6.48</v>
      </c>
      <c r="S146" s="173"/>
      <c r="T146" s="175">
        <f>SUM(T147:T177)</f>
        <v>0</v>
      </c>
      <c r="AR146" s="176" t="s">
        <v>81</v>
      </c>
      <c r="AT146" s="177" t="s">
        <v>73</v>
      </c>
      <c r="AU146" s="177" t="s">
        <v>14</v>
      </c>
      <c r="AY146" s="176" t="s">
        <v>179</v>
      </c>
      <c r="BK146" s="178">
        <f>SUM(BK147:BK177)</f>
        <v>0</v>
      </c>
    </row>
    <row r="147" spans="1:65" s="2" customFormat="1" ht="24.2" customHeight="1">
      <c r="A147" s="37"/>
      <c r="B147" s="38"/>
      <c r="C147" s="181" t="s">
        <v>211</v>
      </c>
      <c r="D147" s="181" t="s">
        <v>183</v>
      </c>
      <c r="E147" s="182" t="s">
        <v>540</v>
      </c>
      <c r="F147" s="183" t="s">
        <v>541</v>
      </c>
      <c r="G147" s="184" t="s">
        <v>216</v>
      </c>
      <c r="H147" s="185">
        <v>250</v>
      </c>
      <c r="I147" s="186"/>
      <c r="J147" s="187">
        <f>ROUND(I147*H147,2)</f>
        <v>0</v>
      </c>
      <c r="K147" s="183" t="s">
        <v>187</v>
      </c>
      <c r="L147" s="42"/>
      <c r="M147" s="188" t="s">
        <v>19</v>
      </c>
      <c r="N147" s="189" t="s">
        <v>45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188</v>
      </c>
      <c r="AT147" s="192" t="s">
        <v>183</v>
      </c>
      <c r="AU147" s="192" t="s">
        <v>189</v>
      </c>
      <c r="AY147" s="20" t="s">
        <v>179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81</v>
      </c>
      <c r="BK147" s="193">
        <f>ROUND(I147*H147,2)</f>
        <v>0</v>
      </c>
      <c r="BL147" s="20" t="s">
        <v>188</v>
      </c>
      <c r="BM147" s="192" t="s">
        <v>270</v>
      </c>
    </row>
    <row r="148" spans="1:65" s="2" customFormat="1">
      <c r="A148" s="37"/>
      <c r="B148" s="38"/>
      <c r="C148" s="39"/>
      <c r="D148" s="194" t="s">
        <v>190</v>
      </c>
      <c r="E148" s="39"/>
      <c r="F148" s="195" t="s">
        <v>543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190</v>
      </c>
      <c r="AU148" s="20" t="s">
        <v>189</v>
      </c>
    </row>
    <row r="149" spans="1:65" s="13" customFormat="1">
      <c r="B149" s="199"/>
      <c r="C149" s="200"/>
      <c r="D149" s="201" t="s">
        <v>192</v>
      </c>
      <c r="E149" s="202" t="s">
        <v>19</v>
      </c>
      <c r="F149" s="203" t="s">
        <v>193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192</v>
      </c>
      <c r="AU149" s="209" t="s">
        <v>189</v>
      </c>
      <c r="AV149" s="13" t="s">
        <v>81</v>
      </c>
      <c r="AW149" s="13" t="s">
        <v>35</v>
      </c>
      <c r="AX149" s="13" t="s">
        <v>74</v>
      </c>
      <c r="AY149" s="209" t="s">
        <v>179</v>
      </c>
    </row>
    <row r="150" spans="1:65" s="13" customFormat="1">
      <c r="B150" s="199"/>
      <c r="C150" s="200"/>
      <c r="D150" s="201" t="s">
        <v>192</v>
      </c>
      <c r="E150" s="202" t="s">
        <v>19</v>
      </c>
      <c r="F150" s="203" t="s">
        <v>2003</v>
      </c>
      <c r="G150" s="200"/>
      <c r="H150" s="202" t="s">
        <v>19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192</v>
      </c>
      <c r="AU150" s="209" t="s">
        <v>189</v>
      </c>
      <c r="AV150" s="13" t="s">
        <v>81</v>
      </c>
      <c r="AW150" s="13" t="s">
        <v>35</v>
      </c>
      <c r="AX150" s="13" t="s">
        <v>74</v>
      </c>
      <c r="AY150" s="209" t="s">
        <v>179</v>
      </c>
    </row>
    <row r="151" spans="1:65" s="13" customFormat="1">
      <c r="B151" s="199"/>
      <c r="C151" s="200"/>
      <c r="D151" s="201" t="s">
        <v>192</v>
      </c>
      <c r="E151" s="202" t="s">
        <v>19</v>
      </c>
      <c r="F151" s="203" t="s">
        <v>198</v>
      </c>
      <c r="G151" s="200"/>
      <c r="H151" s="202" t="s">
        <v>19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192</v>
      </c>
      <c r="AU151" s="209" t="s">
        <v>189</v>
      </c>
      <c r="AV151" s="13" t="s">
        <v>81</v>
      </c>
      <c r="AW151" s="13" t="s">
        <v>35</v>
      </c>
      <c r="AX151" s="13" t="s">
        <v>74</v>
      </c>
      <c r="AY151" s="209" t="s">
        <v>179</v>
      </c>
    </row>
    <row r="152" spans="1:65" s="13" customFormat="1">
      <c r="B152" s="199"/>
      <c r="C152" s="200"/>
      <c r="D152" s="201" t="s">
        <v>192</v>
      </c>
      <c r="E152" s="202" t="s">
        <v>19</v>
      </c>
      <c r="F152" s="203" t="s">
        <v>199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192</v>
      </c>
      <c r="AU152" s="209" t="s">
        <v>189</v>
      </c>
      <c r="AV152" s="13" t="s">
        <v>81</v>
      </c>
      <c r="AW152" s="13" t="s">
        <v>35</v>
      </c>
      <c r="AX152" s="13" t="s">
        <v>74</v>
      </c>
      <c r="AY152" s="209" t="s">
        <v>179</v>
      </c>
    </row>
    <row r="153" spans="1:65" s="14" customFormat="1">
      <c r="B153" s="210"/>
      <c r="C153" s="211"/>
      <c r="D153" s="201" t="s">
        <v>192</v>
      </c>
      <c r="E153" s="212" t="s">
        <v>19</v>
      </c>
      <c r="F153" s="213" t="s">
        <v>2014</v>
      </c>
      <c r="G153" s="211"/>
      <c r="H153" s="214">
        <v>250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192</v>
      </c>
      <c r="AU153" s="220" t="s">
        <v>189</v>
      </c>
      <c r="AV153" s="14" t="s">
        <v>14</v>
      </c>
      <c r="AW153" s="14" t="s">
        <v>35</v>
      </c>
      <c r="AX153" s="14" t="s">
        <v>74</v>
      </c>
      <c r="AY153" s="220" t="s">
        <v>179</v>
      </c>
    </row>
    <row r="154" spans="1:65" s="15" customFormat="1">
      <c r="B154" s="221"/>
      <c r="C154" s="222"/>
      <c r="D154" s="201" t="s">
        <v>192</v>
      </c>
      <c r="E154" s="223" t="s">
        <v>19</v>
      </c>
      <c r="F154" s="224" t="s">
        <v>201</v>
      </c>
      <c r="G154" s="222"/>
      <c r="H154" s="225">
        <v>250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192</v>
      </c>
      <c r="AU154" s="231" t="s">
        <v>189</v>
      </c>
      <c r="AV154" s="15" t="s">
        <v>188</v>
      </c>
      <c r="AW154" s="15" t="s">
        <v>35</v>
      </c>
      <c r="AX154" s="15" t="s">
        <v>81</v>
      </c>
      <c r="AY154" s="231" t="s">
        <v>179</v>
      </c>
    </row>
    <row r="155" spans="1:65" s="2" customFormat="1" ht="24.2" customHeight="1">
      <c r="A155" s="37"/>
      <c r="B155" s="38"/>
      <c r="C155" s="181" t="s">
        <v>240</v>
      </c>
      <c r="D155" s="181" t="s">
        <v>183</v>
      </c>
      <c r="E155" s="182" t="s">
        <v>267</v>
      </c>
      <c r="F155" s="183" t="s">
        <v>268</v>
      </c>
      <c r="G155" s="184" t="s">
        <v>269</v>
      </c>
      <c r="H155" s="185">
        <v>289.8</v>
      </c>
      <c r="I155" s="186"/>
      <c r="J155" s="187">
        <f>ROUND(I155*H155,2)</f>
        <v>0</v>
      </c>
      <c r="K155" s="183" t="s">
        <v>187</v>
      </c>
      <c r="L155" s="42"/>
      <c r="M155" s="188" t="s">
        <v>19</v>
      </c>
      <c r="N155" s="189" t="s">
        <v>45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188</v>
      </c>
      <c r="AT155" s="192" t="s">
        <v>183</v>
      </c>
      <c r="AU155" s="192" t="s">
        <v>189</v>
      </c>
      <c r="AY155" s="20" t="s">
        <v>179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81</v>
      </c>
      <c r="BK155" s="193">
        <f>ROUND(I155*H155,2)</f>
        <v>0</v>
      </c>
      <c r="BL155" s="20" t="s">
        <v>188</v>
      </c>
      <c r="BM155" s="192" t="s">
        <v>207</v>
      </c>
    </row>
    <row r="156" spans="1:65" s="2" customFormat="1">
      <c r="A156" s="37"/>
      <c r="B156" s="38"/>
      <c r="C156" s="39"/>
      <c r="D156" s="194" t="s">
        <v>190</v>
      </c>
      <c r="E156" s="39"/>
      <c r="F156" s="195" t="s">
        <v>271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190</v>
      </c>
      <c r="AU156" s="20" t="s">
        <v>189</v>
      </c>
    </row>
    <row r="157" spans="1:65" s="14" customFormat="1">
      <c r="B157" s="210"/>
      <c r="C157" s="211"/>
      <c r="D157" s="201" t="s">
        <v>192</v>
      </c>
      <c r="E157" s="212" t="s">
        <v>19</v>
      </c>
      <c r="F157" s="213" t="s">
        <v>2015</v>
      </c>
      <c r="G157" s="211"/>
      <c r="H157" s="214">
        <v>289.8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192</v>
      </c>
      <c r="AU157" s="220" t="s">
        <v>189</v>
      </c>
      <c r="AV157" s="14" t="s">
        <v>14</v>
      </c>
      <c r="AW157" s="14" t="s">
        <v>35</v>
      </c>
      <c r="AX157" s="14" t="s">
        <v>74</v>
      </c>
      <c r="AY157" s="220" t="s">
        <v>179</v>
      </c>
    </row>
    <row r="158" spans="1:65" s="15" customFormat="1">
      <c r="B158" s="221"/>
      <c r="C158" s="222"/>
      <c r="D158" s="201" t="s">
        <v>192</v>
      </c>
      <c r="E158" s="223" t="s">
        <v>19</v>
      </c>
      <c r="F158" s="224" t="s">
        <v>201</v>
      </c>
      <c r="G158" s="222"/>
      <c r="H158" s="225">
        <v>289.8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192</v>
      </c>
      <c r="AU158" s="231" t="s">
        <v>189</v>
      </c>
      <c r="AV158" s="15" t="s">
        <v>188</v>
      </c>
      <c r="AW158" s="15" t="s">
        <v>35</v>
      </c>
      <c r="AX158" s="15" t="s">
        <v>81</v>
      </c>
      <c r="AY158" s="231" t="s">
        <v>179</v>
      </c>
    </row>
    <row r="159" spans="1:65" s="2" customFormat="1" ht="24.2" customHeight="1">
      <c r="A159" s="37"/>
      <c r="B159" s="38"/>
      <c r="C159" s="181" t="s">
        <v>217</v>
      </c>
      <c r="D159" s="181" t="s">
        <v>183</v>
      </c>
      <c r="E159" s="182" t="s">
        <v>257</v>
      </c>
      <c r="F159" s="183" t="s">
        <v>258</v>
      </c>
      <c r="G159" s="184" t="s">
        <v>216</v>
      </c>
      <c r="H159" s="185">
        <v>437</v>
      </c>
      <c r="I159" s="186"/>
      <c r="J159" s="187">
        <f>ROUND(I159*H159,2)</f>
        <v>0</v>
      </c>
      <c r="K159" s="183" t="s">
        <v>187</v>
      </c>
      <c r="L159" s="42"/>
      <c r="M159" s="188" t="s">
        <v>19</v>
      </c>
      <c r="N159" s="189" t="s">
        <v>45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188</v>
      </c>
      <c r="AT159" s="192" t="s">
        <v>183</v>
      </c>
      <c r="AU159" s="192" t="s">
        <v>189</v>
      </c>
      <c r="AY159" s="20" t="s">
        <v>179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81</v>
      </c>
      <c r="BK159" s="193">
        <f>ROUND(I159*H159,2)</f>
        <v>0</v>
      </c>
      <c r="BL159" s="20" t="s">
        <v>188</v>
      </c>
      <c r="BM159" s="192" t="s">
        <v>225</v>
      </c>
    </row>
    <row r="160" spans="1:65" s="2" customFormat="1">
      <c r="A160" s="37"/>
      <c r="B160" s="38"/>
      <c r="C160" s="39"/>
      <c r="D160" s="194" t="s">
        <v>190</v>
      </c>
      <c r="E160" s="39"/>
      <c r="F160" s="195" t="s">
        <v>259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190</v>
      </c>
      <c r="AU160" s="20" t="s">
        <v>189</v>
      </c>
    </row>
    <row r="161" spans="1:65" s="13" customFormat="1">
      <c r="B161" s="199"/>
      <c r="C161" s="200"/>
      <c r="D161" s="201" t="s">
        <v>192</v>
      </c>
      <c r="E161" s="202" t="s">
        <v>19</v>
      </c>
      <c r="F161" s="203" t="s">
        <v>260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192</v>
      </c>
      <c r="AU161" s="209" t="s">
        <v>189</v>
      </c>
      <c r="AV161" s="13" t="s">
        <v>81</v>
      </c>
      <c r="AW161" s="13" t="s">
        <v>35</v>
      </c>
      <c r="AX161" s="13" t="s">
        <v>74</v>
      </c>
      <c r="AY161" s="209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2016</v>
      </c>
      <c r="G162" s="211"/>
      <c r="H162" s="214">
        <v>161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189</v>
      </c>
      <c r="AV162" s="14" t="s">
        <v>14</v>
      </c>
      <c r="AW162" s="14" t="s">
        <v>35</v>
      </c>
      <c r="AX162" s="14" t="s">
        <v>74</v>
      </c>
      <c r="AY162" s="220" t="s">
        <v>179</v>
      </c>
    </row>
    <row r="163" spans="1:65" s="16" customFormat="1">
      <c r="B163" s="232"/>
      <c r="C163" s="233"/>
      <c r="D163" s="201" t="s">
        <v>192</v>
      </c>
      <c r="E163" s="234" t="s">
        <v>19</v>
      </c>
      <c r="F163" s="235" t="s">
        <v>262</v>
      </c>
      <c r="G163" s="233"/>
      <c r="H163" s="236">
        <v>161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192</v>
      </c>
      <c r="AU163" s="242" t="s">
        <v>189</v>
      </c>
      <c r="AV163" s="16" t="s">
        <v>189</v>
      </c>
      <c r="AW163" s="16" t="s">
        <v>35</v>
      </c>
      <c r="AX163" s="16" t="s">
        <v>74</v>
      </c>
      <c r="AY163" s="242" t="s">
        <v>179</v>
      </c>
    </row>
    <row r="164" spans="1:65" s="13" customFormat="1">
      <c r="B164" s="199"/>
      <c r="C164" s="200"/>
      <c r="D164" s="201" t="s">
        <v>192</v>
      </c>
      <c r="E164" s="202" t="s">
        <v>19</v>
      </c>
      <c r="F164" s="203" t="s">
        <v>263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192</v>
      </c>
      <c r="AU164" s="209" t="s">
        <v>189</v>
      </c>
      <c r="AV164" s="13" t="s">
        <v>81</v>
      </c>
      <c r="AW164" s="13" t="s">
        <v>35</v>
      </c>
      <c r="AX164" s="13" t="s">
        <v>74</v>
      </c>
      <c r="AY164" s="209" t="s">
        <v>179</v>
      </c>
    </row>
    <row r="165" spans="1:65" s="13" customFormat="1">
      <c r="B165" s="199"/>
      <c r="C165" s="200"/>
      <c r="D165" s="201" t="s">
        <v>192</v>
      </c>
      <c r="E165" s="202" t="s">
        <v>19</v>
      </c>
      <c r="F165" s="203" t="s">
        <v>264</v>
      </c>
      <c r="G165" s="200"/>
      <c r="H165" s="202" t="s">
        <v>19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192</v>
      </c>
      <c r="AU165" s="209" t="s">
        <v>189</v>
      </c>
      <c r="AV165" s="13" t="s">
        <v>81</v>
      </c>
      <c r="AW165" s="13" t="s">
        <v>35</v>
      </c>
      <c r="AX165" s="13" t="s">
        <v>74</v>
      </c>
      <c r="AY165" s="209" t="s">
        <v>179</v>
      </c>
    </row>
    <row r="166" spans="1:65" s="14" customFormat="1">
      <c r="B166" s="210"/>
      <c r="C166" s="211"/>
      <c r="D166" s="201" t="s">
        <v>192</v>
      </c>
      <c r="E166" s="212" t="s">
        <v>19</v>
      </c>
      <c r="F166" s="213" t="s">
        <v>2014</v>
      </c>
      <c r="G166" s="211"/>
      <c r="H166" s="214">
        <v>250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192</v>
      </c>
      <c r="AU166" s="220" t="s">
        <v>189</v>
      </c>
      <c r="AV166" s="14" t="s">
        <v>14</v>
      </c>
      <c r="AW166" s="14" t="s">
        <v>35</v>
      </c>
      <c r="AX166" s="14" t="s">
        <v>74</v>
      </c>
      <c r="AY166" s="220" t="s">
        <v>179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266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2017</v>
      </c>
      <c r="G168" s="211"/>
      <c r="H168" s="214">
        <v>26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189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6" customFormat="1">
      <c r="B169" s="232"/>
      <c r="C169" s="233"/>
      <c r="D169" s="201" t="s">
        <v>192</v>
      </c>
      <c r="E169" s="234" t="s">
        <v>19</v>
      </c>
      <c r="F169" s="235" t="s">
        <v>262</v>
      </c>
      <c r="G169" s="233"/>
      <c r="H169" s="236">
        <v>276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192</v>
      </c>
      <c r="AU169" s="242" t="s">
        <v>189</v>
      </c>
      <c r="AV169" s="16" t="s">
        <v>189</v>
      </c>
      <c r="AW169" s="16" t="s">
        <v>35</v>
      </c>
      <c r="AX169" s="16" t="s">
        <v>74</v>
      </c>
      <c r="AY169" s="242" t="s">
        <v>179</v>
      </c>
    </row>
    <row r="170" spans="1:65" s="15" customFormat="1">
      <c r="B170" s="221"/>
      <c r="C170" s="222"/>
      <c r="D170" s="201" t="s">
        <v>192</v>
      </c>
      <c r="E170" s="223" t="s">
        <v>19</v>
      </c>
      <c r="F170" s="224" t="s">
        <v>201</v>
      </c>
      <c r="G170" s="222"/>
      <c r="H170" s="225">
        <v>437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192</v>
      </c>
      <c r="AU170" s="231" t="s">
        <v>189</v>
      </c>
      <c r="AV170" s="15" t="s">
        <v>188</v>
      </c>
      <c r="AW170" s="15" t="s">
        <v>35</v>
      </c>
      <c r="AX170" s="15" t="s">
        <v>81</v>
      </c>
      <c r="AY170" s="231" t="s">
        <v>179</v>
      </c>
    </row>
    <row r="171" spans="1:65" s="2" customFormat="1" ht="37.9" customHeight="1">
      <c r="A171" s="37"/>
      <c r="B171" s="38"/>
      <c r="C171" s="181" t="s">
        <v>256</v>
      </c>
      <c r="D171" s="181" t="s">
        <v>183</v>
      </c>
      <c r="E171" s="182" t="s">
        <v>1496</v>
      </c>
      <c r="F171" s="183" t="s">
        <v>1497</v>
      </c>
      <c r="G171" s="184" t="s">
        <v>216</v>
      </c>
      <c r="H171" s="185">
        <v>3.24</v>
      </c>
      <c r="I171" s="186"/>
      <c r="J171" s="187">
        <f>ROUND(I171*H171,2)</f>
        <v>0</v>
      </c>
      <c r="K171" s="183" t="s">
        <v>187</v>
      </c>
      <c r="L171" s="42"/>
      <c r="M171" s="188" t="s">
        <v>19</v>
      </c>
      <c r="N171" s="189" t="s">
        <v>45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188</v>
      </c>
      <c r="AT171" s="192" t="s">
        <v>183</v>
      </c>
      <c r="AU171" s="192" t="s">
        <v>189</v>
      </c>
      <c r="AY171" s="20" t="s">
        <v>179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81</v>
      </c>
      <c r="BK171" s="193">
        <f>ROUND(I171*H171,2)</f>
        <v>0</v>
      </c>
      <c r="BL171" s="20" t="s">
        <v>188</v>
      </c>
      <c r="BM171" s="192" t="s">
        <v>276</v>
      </c>
    </row>
    <row r="172" spans="1:65" s="2" customFormat="1">
      <c r="A172" s="37"/>
      <c r="B172" s="38"/>
      <c r="C172" s="39"/>
      <c r="D172" s="194" t="s">
        <v>190</v>
      </c>
      <c r="E172" s="39"/>
      <c r="F172" s="195" t="s">
        <v>1498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190</v>
      </c>
      <c r="AU172" s="20" t="s">
        <v>189</v>
      </c>
    </row>
    <row r="173" spans="1:65" s="14" customFormat="1">
      <c r="B173" s="210"/>
      <c r="C173" s="211"/>
      <c r="D173" s="201" t="s">
        <v>192</v>
      </c>
      <c r="E173" s="212" t="s">
        <v>19</v>
      </c>
      <c r="F173" s="213" t="s">
        <v>2018</v>
      </c>
      <c r="G173" s="211"/>
      <c r="H173" s="214">
        <v>3.24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192</v>
      </c>
      <c r="AU173" s="220" t="s">
        <v>189</v>
      </c>
      <c r="AV173" s="14" t="s">
        <v>14</v>
      </c>
      <c r="AW173" s="14" t="s">
        <v>35</v>
      </c>
      <c r="AX173" s="14" t="s">
        <v>74</v>
      </c>
      <c r="AY173" s="220" t="s">
        <v>179</v>
      </c>
    </row>
    <row r="174" spans="1:65" s="15" customFormat="1">
      <c r="B174" s="221"/>
      <c r="C174" s="222"/>
      <c r="D174" s="201" t="s">
        <v>192</v>
      </c>
      <c r="E174" s="223" t="s">
        <v>19</v>
      </c>
      <c r="F174" s="224" t="s">
        <v>201</v>
      </c>
      <c r="G174" s="222"/>
      <c r="H174" s="225">
        <v>3.24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192</v>
      </c>
      <c r="AU174" s="231" t="s">
        <v>189</v>
      </c>
      <c r="AV174" s="15" t="s">
        <v>188</v>
      </c>
      <c r="AW174" s="15" t="s">
        <v>35</v>
      </c>
      <c r="AX174" s="15" t="s">
        <v>81</v>
      </c>
      <c r="AY174" s="231" t="s">
        <v>179</v>
      </c>
    </row>
    <row r="175" spans="1:65" s="2" customFormat="1" ht="16.5" customHeight="1">
      <c r="A175" s="37"/>
      <c r="B175" s="38"/>
      <c r="C175" s="243" t="s">
        <v>225</v>
      </c>
      <c r="D175" s="243" t="s">
        <v>289</v>
      </c>
      <c r="E175" s="244" t="s">
        <v>2019</v>
      </c>
      <c r="F175" s="245" t="s">
        <v>2020</v>
      </c>
      <c r="G175" s="246" t="s">
        <v>269</v>
      </c>
      <c r="H175" s="247">
        <v>6.48</v>
      </c>
      <c r="I175" s="248"/>
      <c r="J175" s="249">
        <f>ROUND(I175*H175,2)</f>
        <v>0</v>
      </c>
      <c r="K175" s="245" t="s">
        <v>187</v>
      </c>
      <c r="L175" s="250"/>
      <c r="M175" s="251" t="s">
        <v>19</v>
      </c>
      <c r="N175" s="252" t="s">
        <v>45</v>
      </c>
      <c r="O175" s="67"/>
      <c r="P175" s="190">
        <f>O175*H175</f>
        <v>0</v>
      </c>
      <c r="Q175" s="190">
        <v>1</v>
      </c>
      <c r="R175" s="190">
        <f>Q175*H175</f>
        <v>6.48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217</v>
      </c>
      <c r="AT175" s="192" t="s">
        <v>289</v>
      </c>
      <c r="AU175" s="192" t="s">
        <v>189</v>
      </c>
      <c r="AY175" s="20" t="s">
        <v>179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81</v>
      </c>
      <c r="BK175" s="193">
        <f>ROUND(I175*H175,2)</f>
        <v>0</v>
      </c>
      <c r="BL175" s="20" t="s">
        <v>188</v>
      </c>
      <c r="BM175" s="192" t="s">
        <v>281</v>
      </c>
    </row>
    <row r="176" spans="1:65" s="14" customFormat="1">
      <c r="B176" s="210"/>
      <c r="C176" s="211"/>
      <c r="D176" s="201" t="s">
        <v>192</v>
      </c>
      <c r="E176" s="212" t="s">
        <v>19</v>
      </c>
      <c r="F176" s="213" t="s">
        <v>2021</v>
      </c>
      <c r="G176" s="211"/>
      <c r="H176" s="214">
        <v>6.48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192</v>
      </c>
      <c r="AU176" s="220" t="s">
        <v>189</v>
      </c>
      <c r="AV176" s="14" t="s">
        <v>14</v>
      </c>
      <c r="AW176" s="14" t="s">
        <v>35</v>
      </c>
      <c r="AX176" s="14" t="s">
        <v>74</v>
      </c>
      <c r="AY176" s="220" t="s">
        <v>179</v>
      </c>
    </row>
    <row r="177" spans="1:65" s="15" customFormat="1">
      <c r="B177" s="221"/>
      <c r="C177" s="222"/>
      <c r="D177" s="201" t="s">
        <v>192</v>
      </c>
      <c r="E177" s="223" t="s">
        <v>19</v>
      </c>
      <c r="F177" s="224" t="s">
        <v>201</v>
      </c>
      <c r="G177" s="222"/>
      <c r="H177" s="225">
        <v>6.48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192</v>
      </c>
      <c r="AU177" s="231" t="s">
        <v>189</v>
      </c>
      <c r="AV177" s="15" t="s">
        <v>188</v>
      </c>
      <c r="AW177" s="15" t="s">
        <v>35</v>
      </c>
      <c r="AX177" s="15" t="s">
        <v>81</v>
      </c>
      <c r="AY177" s="231" t="s">
        <v>179</v>
      </c>
    </row>
    <row r="178" spans="1:65" s="12" customFormat="1" ht="20.85" customHeight="1">
      <c r="B178" s="165"/>
      <c r="C178" s="166"/>
      <c r="D178" s="167" t="s">
        <v>73</v>
      </c>
      <c r="E178" s="179" t="s">
        <v>270</v>
      </c>
      <c r="F178" s="179" t="s">
        <v>273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SUM(P179:P197)</f>
        <v>0</v>
      </c>
      <c r="Q178" s="173"/>
      <c r="R178" s="174">
        <f>SUM(R179:R197)</f>
        <v>2.6050000000000001E-3</v>
      </c>
      <c r="S178" s="173"/>
      <c r="T178" s="175">
        <f>SUM(T179:T197)</f>
        <v>0</v>
      </c>
      <c r="AR178" s="176" t="s">
        <v>81</v>
      </c>
      <c r="AT178" s="177" t="s">
        <v>73</v>
      </c>
      <c r="AU178" s="177" t="s">
        <v>14</v>
      </c>
      <c r="AY178" s="176" t="s">
        <v>179</v>
      </c>
      <c r="BK178" s="178">
        <f>SUM(BK179:BK197)</f>
        <v>0</v>
      </c>
    </row>
    <row r="179" spans="1:65" s="2" customFormat="1" ht="24.2" customHeight="1">
      <c r="A179" s="37"/>
      <c r="B179" s="38"/>
      <c r="C179" s="181" t="s">
        <v>181</v>
      </c>
      <c r="D179" s="181" t="s">
        <v>183</v>
      </c>
      <c r="E179" s="182" t="s">
        <v>1505</v>
      </c>
      <c r="F179" s="183" t="s">
        <v>1506</v>
      </c>
      <c r="G179" s="184" t="s">
        <v>186</v>
      </c>
      <c r="H179" s="185">
        <v>130.22999999999999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45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189</v>
      </c>
      <c r="AY179" s="20" t="s">
        <v>179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81</v>
      </c>
      <c r="BK179" s="193">
        <f>ROUND(I179*H179,2)</f>
        <v>0</v>
      </c>
      <c r="BL179" s="20" t="s">
        <v>188</v>
      </c>
      <c r="BM179" s="192" t="s">
        <v>286</v>
      </c>
    </row>
    <row r="180" spans="1:65" s="2" customFormat="1">
      <c r="A180" s="37"/>
      <c r="B180" s="38"/>
      <c r="C180" s="39"/>
      <c r="D180" s="194" t="s">
        <v>190</v>
      </c>
      <c r="E180" s="39"/>
      <c r="F180" s="195" t="s">
        <v>1507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189</v>
      </c>
    </row>
    <row r="181" spans="1:65" s="13" customFormat="1">
      <c r="B181" s="199"/>
      <c r="C181" s="200"/>
      <c r="D181" s="201" t="s">
        <v>192</v>
      </c>
      <c r="E181" s="202" t="s">
        <v>19</v>
      </c>
      <c r="F181" s="203" t="s">
        <v>193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192</v>
      </c>
      <c r="AU181" s="209" t="s">
        <v>189</v>
      </c>
      <c r="AV181" s="13" t="s">
        <v>81</v>
      </c>
      <c r="AW181" s="13" t="s">
        <v>35</v>
      </c>
      <c r="AX181" s="13" t="s">
        <v>74</v>
      </c>
      <c r="AY181" s="209" t="s">
        <v>179</v>
      </c>
    </row>
    <row r="182" spans="1:65" s="13" customFormat="1">
      <c r="B182" s="199"/>
      <c r="C182" s="200"/>
      <c r="D182" s="201" t="s">
        <v>192</v>
      </c>
      <c r="E182" s="202" t="s">
        <v>19</v>
      </c>
      <c r="F182" s="203" t="s">
        <v>2003</v>
      </c>
      <c r="G182" s="200"/>
      <c r="H182" s="202" t="s">
        <v>19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192</v>
      </c>
      <c r="AU182" s="209" t="s">
        <v>189</v>
      </c>
      <c r="AV182" s="13" t="s">
        <v>81</v>
      </c>
      <c r="AW182" s="13" t="s">
        <v>35</v>
      </c>
      <c r="AX182" s="13" t="s">
        <v>74</v>
      </c>
      <c r="AY182" s="209" t="s">
        <v>179</v>
      </c>
    </row>
    <row r="183" spans="1:65" s="13" customFormat="1">
      <c r="B183" s="199"/>
      <c r="C183" s="200"/>
      <c r="D183" s="201" t="s">
        <v>192</v>
      </c>
      <c r="E183" s="202" t="s">
        <v>19</v>
      </c>
      <c r="F183" s="203" t="s">
        <v>198</v>
      </c>
      <c r="G183" s="200"/>
      <c r="H183" s="202" t="s">
        <v>19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192</v>
      </c>
      <c r="AU183" s="209" t="s">
        <v>189</v>
      </c>
      <c r="AV183" s="13" t="s">
        <v>81</v>
      </c>
      <c r="AW183" s="13" t="s">
        <v>35</v>
      </c>
      <c r="AX183" s="13" t="s">
        <v>74</v>
      </c>
      <c r="AY183" s="209" t="s">
        <v>179</v>
      </c>
    </row>
    <row r="184" spans="1:65" s="13" customFormat="1">
      <c r="B184" s="199"/>
      <c r="C184" s="200"/>
      <c r="D184" s="201" t="s">
        <v>192</v>
      </c>
      <c r="E184" s="202" t="s">
        <v>19</v>
      </c>
      <c r="F184" s="203" t="s">
        <v>199</v>
      </c>
      <c r="G184" s="200"/>
      <c r="H184" s="202" t="s">
        <v>19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192</v>
      </c>
      <c r="AU184" s="209" t="s">
        <v>189</v>
      </c>
      <c r="AV184" s="13" t="s">
        <v>81</v>
      </c>
      <c r="AW184" s="13" t="s">
        <v>35</v>
      </c>
      <c r="AX184" s="13" t="s">
        <v>74</v>
      </c>
      <c r="AY184" s="209" t="s">
        <v>179</v>
      </c>
    </row>
    <row r="185" spans="1:65" s="14" customFormat="1">
      <c r="B185" s="210"/>
      <c r="C185" s="211"/>
      <c r="D185" s="201" t="s">
        <v>192</v>
      </c>
      <c r="E185" s="212" t="s">
        <v>19</v>
      </c>
      <c r="F185" s="213" t="s">
        <v>2022</v>
      </c>
      <c r="G185" s="211"/>
      <c r="H185" s="214">
        <v>130.22999999999999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192</v>
      </c>
      <c r="AU185" s="220" t="s">
        <v>189</v>
      </c>
      <c r="AV185" s="14" t="s">
        <v>14</v>
      </c>
      <c r="AW185" s="14" t="s">
        <v>35</v>
      </c>
      <c r="AX185" s="14" t="s">
        <v>74</v>
      </c>
      <c r="AY185" s="220" t="s">
        <v>179</v>
      </c>
    </row>
    <row r="186" spans="1:65" s="15" customFormat="1">
      <c r="B186" s="221"/>
      <c r="C186" s="222"/>
      <c r="D186" s="201" t="s">
        <v>192</v>
      </c>
      <c r="E186" s="223" t="s">
        <v>19</v>
      </c>
      <c r="F186" s="224" t="s">
        <v>201</v>
      </c>
      <c r="G186" s="222"/>
      <c r="H186" s="225">
        <v>130.22999999999999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192</v>
      </c>
      <c r="AU186" s="231" t="s">
        <v>189</v>
      </c>
      <c r="AV186" s="15" t="s">
        <v>188</v>
      </c>
      <c r="AW186" s="15" t="s">
        <v>35</v>
      </c>
      <c r="AX186" s="15" t="s">
        <v>81</v>
      </c>
      <c r="AY186" s="231" t="s">
        <v>179</v>
      </c>
    </row>
    <row r="187" spans="1:65" s="2" customFormat="1" ht="24.2" customHeight="1">
      <c r="A187" s="37"/>
      <c r="B187" s="38"/>
      <c r="C187" s="181" t="s">
        <v>207</v>
      </c>
      <c r="D187" s="181" t="s">
        <v>183</v>
      </c>
      <c r="E187" s="182" t="s">
        <v>795</v>
      </c>
      <c r="F187" s="183" t="s">
        <v>796</v>
      </c>
      <c r="G187" s="184" t="s">
        <v>186</v>
      </c>
      <c r="H187" s="185">
        <v>130.22999999999999</v>
      </c>
      <c r="I187" s="186"/>
      <c r="J187" s="187">
        <f>ROUND(I187*H187,2)</f>
        <v>0</v>
      </c>
      <c r="K187" s="183" t="s">
        <v>187</v>
      </c>
      <c r="L187" s="42"/>
      <c r="M187" s="188" t="s">
        <v>19</v>
      </c>
      <c r="N187" s="189" t="s">
        <v>45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188</v>
      </c>
      <c r="AT187" s="192" t="s">
        <v>183</v>
      </c>
      <c r="AU187" s="192" t="s">
        <v>189</v>
      </c>
      <c r="AY187" s="20" t="s">
        <v>179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81</v>
      </c>
      <c r="BK187" s="193">
        <f>ROUND(I187*H187,2)</f>
        <v>0</v>
      </c>
      <c r="BL187" s="20" t="s">
        <v>188</v>
      </c>
      <c r="BM187" s="192" t="s">
        <v>2023</v>
      </c>
    </row>
    <row r="188" spans="1:65" s="2" customFormat="1">
      <c r="A188" s="37"/>
      <c r="B188" s="38"/>
      <c r="C188" s="39"/>
      <c r="D188" s="194" t="s">
        <v>190</v>
      </c>
      <c r="E188" s="39"/>
      <c r="F188" s="195" t="s">
        <v>797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190</v>
      </c>
      <c r="AU188" s="20" t="s">
        <v>189</v>
      </c>
    </row>
    <row r="189" spans="1:65" s="13" customFormat="1">
      <c r="B189" s="199"/>
      <c r="C189" s="200"/>
      <c r="D189" s="201" t="s">
        <v>192</v>
      </c>
      <c r="E189" s="202" t="s">
        <v>19</v>
      </c>
      <c r="F189" s="203" t="s">
        <v>193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189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3" customFormat="1">
      <c r="B190" s="199"/>
      <c r="C190" s="200"/>
      <c r="D190" s="201" t="s">
        <v>192</v>
      </c>
      <c r="E190" s="202" t="s">
        <v>19</v>
      </c>
      <c r="F190" s="203" t="s">
        <v>2003</v>
      </c>
      <c r="G190" s="200"/>
      <c r="H190" s="202" t="s">
        <v>19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192</v>
      </c>
      <c r="AU190" s="209" t="s">
        <v>189</v>
      </c>
      <c r="AV190" s="13" t="s">
        <v>81</v>
      </c>
      <c r="AW190" s="13" t="s">
        <v>35</v>
      </c>
      <c r="AX190" s="13" t="s">
        <v>74</v>
      </c>
      <c r="AY190" s="209" t="s">
        <v>179</v>
      </c>
    </row>
    <row r="191" spans="1:65" s="13" customFormat="1">
      <c r="B191" s="199"/>
      <c r="C191" s="200"/>
      <c r="D191" s="201" t="s">
        <v>192</v>
      </c>
      <c r="E191" s="202" t="s">
        <v>19</v>
      </c>
      <c r="F191" s="203" t="s">
        <v>198</v>
      </c>
      <c r="G191" s="200"/>
      <c r="H191" s="202" t="s">
        <v>19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192</v>
      </c>
      <c r="AU191" s="209" t="s">
        <v>189</v>
      </c>
      <c r="AV191" s="13" t="s">
        <v>81</v>
      </c>
      <c r="AW191" s="13" t="s">
        <v>35</v>
      </c>
      <c r="AX191" s="13" t="s">
        <v>74</v>
      </c>
      <c r="AY191" s="209" t="s">
        <v>179</v>
      </c>
    </row>
    <row r="192" spans="1:65" s="13" customFormat="1">
      <c r="B192" s="199"/>
      <c r="C192" s="200"/>
      <c r="D192" s="201" t="s">
        <v>192</v>
      </c>
      <c r="E192" s="202" t="s">
        <v>19</v>
      </c>
      <c r="F192" s="203" t="s">
        <v>199</v>
      </c>
      <c r="G192" s="200"/>
      <c r="H192" s="202" t="s">
        <v>19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192</v>
      </c>
      <c r="AU192" s="209" t="s">
        <v>189</v>
      </c>
      <c r="AV192" s="13" t="s">
        <v>81</v>
      </c>
      <c r="AW192" s="13" t="s">
        <v>35</v>
      </c>
      <c r="AX192" s="13" t="s">
        <v>74</v>
      </c>
      <c r="AY192" s="209" t="s">
        <v>179</v>
      </c>
    </row>
    <row r="193" spans="1:65" s="14" customFormat="1">
      <c r="B193" s="210"/>
      <c r="C193" s="211"/>
      <c r="D193" s="201" t="s">
        <v>192</v>
      </c>
      <c r="E193" s="212" t="s">
        <v>19</v>
      </c>
      <c r="F193" s="213" t="s">
        <v>2022</v>
      </c>
      <c r="G193" s="211"/>
      <c r="H193" s="214">
        <v>130.22999999999999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192</v>
      </c>
      <c r="AU193" s="220" t="s">
        <v>189</v>
      </c>
      <c r="AV193" s="14" t="s">
        <v>14</v>
      </c>
      <c r="AW193" s="14" t="s">
        <v>35</v>
      </c>
      <c r="AX193" s="14" t="s">
        <v>74</v>
      </c>
      <c r="AY193" s="220" t="s">
        <v>179</v>
      </c>
    </row>
    <row r="194" spans="1:65" s="15" customFormat="1">
      <c r="B194" s="221"/>
      <c r="C194" s="222"/>
      <c r="D194" s="201" t="s">
        <v>192</v>
      </c>
      <c r="E194" s="223" t="s">
        <v>19</v>
      </c>
      <c r="F194" s="224" t="s">
        <v>201</v>
      </c>
      <c r="G194" s="222"/>
      <c r="H194" s="225">
        <v>130.22999999999999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192</v>
      </c>
      <c r="AU194" s="231" t="s">
        <v>189</v>
      </c>
      <c r="AV194" s="15" t="s">
        <v>188</v>
      </c>
      <c r="AW194" s="15" t="s">
        <v>35</v>
      </c>
      <c r="AX194" s="15" t="s">
        <v>81</v>
      </c>
      <c r="AY194" s="231" t="s">
        <v>179</v>
      </c>
    </row>
    <row r="195" spans="1:65" s="2" customFormat="1" ht="16.5" customHeight="1">
      <c r="A195" s="37"/>
      <c r="B195" s="38"/>
      <c r="C195" s="243" t="s">
        <v>220</v>
      </c>
      <c r="D195" s="243" t="s">
        <v>289</v>
      </c>
      <c r="E195" s="244" t="s">
        <v>290</v>
      </c>
      <c r="F195" s="245" t="s">
        <v>291</v>
      </c>
      <c r="G195" s="246" t="s">
        <v>292</v>
      </c>
      <c r="H195" s="247">
        <v>2.605</v>
      </c>
      <c r="I195" s="248"/>
      <c r="J195" s="249">
        <f>ROUND(I195*H195,2)</f>
        <v>0</v>
      </c>
      <c r="K195" s="245" t="s">
        <v>187</v>
      </c>
      <c r="L195" s="250"/>
      <c r="M195" s="251" t="s">
        <v>19</v>
      </c>
      <c r="N195" s="252" t="s">
        <v>45</v>
      </c>
      <c r="O195" s="67"/>
      <c r="P195" s="190">
        <f>O195*H195</f>
        <v>0</v>
      </c>
      <c r="Q195" s="190">
        <v>1E-3</v>
      </c>
      <c r="R195" s="190">
        <f>Q195*H195</f>
        <v>2.6050000000000001E-3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217</v>
      </c>
      <c r="AT195" s="192" t="s">
        <v>289</v>
      </c>
      <c r="AU195" s="192" t="s">
        <v>189</v>
      </c>
      <c r="AY195" s="20" t="s">
        <v>179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81</v>
      </c>
      <c r="BK195" s="193">
        <f>ROUND(I195*H195,2)</f>
        <v>0</v>
      </c>
      <c r="BL195" s="20" t="s">
        <v>188</v>
      </c>
      <c r="BM195" s="192" t="s">
        <v>2024</v>
      </c>
    </row>
    <row r="196" spans="1:65" s="14" customFormat="1">
      <c r="B196" s="210"/>
      <c r="C196" s="211"/>
      <c r="D196" s="201" t="s">
        <v>192</v>
      </c>
      <c r="E196" s="212" t="s">
        <v>19</v>
      </c>
      <c r="F196" s="213" t="s">
        <v>2025</v>
      </c>
      <c r="G196" s="211"/>
      <c r="H196" s="214">
        <v>2.605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192</v>
      </c>
      <c r="AU196" s="220" t="s">
        <v>189</v>
      </c>
      <c r="AV196" s="14" t="s">
        <v>14</v>
      </c>
      <c r="AW196" s="14" t="s">
        <v>35</v>
      </c>
      <c r="AX196" s="14" t="s">
        <v>74</v>
      </c>
      <c r="AY196" s="220" t="s">
        <v>179</v>
      </c>
    </row>
    <row r="197" spans="1:65" s="15" customFormat="1">
      <c r="B197" s="221"/>
      <c r="C197" s="222"/>
      <c r="D197" s="201" t="s">
        <v>192</v>
      </c>
      <c r="E197" s="223" t="s">
        <v>19</v>
      </c>
      <c r="F197" s="224" t="s">
        <v>201</v>
      </c>
      <c r="G197" s="222"/>
      <c r="H197" s="225">
        <v>2.605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192</v>
      </c>
      <c r="AU197" s="231" t="s">
        <v>189</v>
      </c>
      <c r="AV197" s="15" t="s">
        <v>188</v>
      </c>
      <c r="AW197" s="15" t="s">
        <v>35</v>
      </c>
      <c r="AX197" s="15" t="s">
        <v>81</v>
      </c>
      <c r="AY197" s="231" t="s">
        <v>179</v>
      </c>
    </row>
    <row r="198" spans="1:65" s="12" customFormat="1" ht="22.9" customHeight="1">
      <c r="B198" s="165"/>
      <c r="C198" s="166"/>
      <c r="D198" s="167" t="s">
        <v>73</v>
      </c>
      <c r="E198" s="179" t="s">
        <v>14</v>
      </c>
      <c r="F198" s="179" t="s">
        <v>295</v>
      </c>
      <c r="G198" s="166"/>
      <c r="H198" s="166"/>
      <c r="I198" s="169"/>
      <c r="J198" s="180">
        <f>BK198</f>
        <v>0</v>
      </c>
      <c r="K198" s="166"/>
      <c r="L198" s="171"/>
      <c r="M198" s="172"/>
      <c r="N198" s="173"/>
      <c r="O198" s="173"/>
      <c r="P198" s="174">
        <f>P199</f>
        <v>0</v>
      </c>
      <c r="Q198" s="173"/>
      <c r="R198" s="174">
        <f>R199</f>
        <v>45.403363229999997</v>
      </c>
      <c r="S198" s="173"/>
      <c r="T198" s="175">
        <f>T199</f>
        <v>0</v>
      </c>
      <c r="AR198" s="176" t="s">
        <v>81</v>
      </c>
      <c r="AT198" s="177" t="s">
        <v>73</v>
      </c>
      <c r="AU198" s="177" t="s">
        <v>81</v>
      </c>
      <c r="AY198" s="176" t="s">
        <v>179</v>
      </c>
      <c r="BK198" s="178">
        <f>BK199</f>
        <v>0</v>
      </c>
    </row>
    <row r="199" spans="1:65" s="12" customFormat="1" ht="20.85" customHeight="1">
      <c r="B199" s="165"/>
      <c r="C199" s="166"/>
      <c r="D199" s="167" t="s">
        <v>73</v>
      </c>
      <c r="E199" s="179" t="s">
        <v>7</v>
      </c>
      <c r="F199" s="179" t="s">
        <v>804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SUM(P200:P210)</f>
        <v>0</v>
      </c>
      <c r="Q199" s="173"/>
      <c r="R199" s="174">
        <f>SUM(R200:R210)</f>
        <v>45.403363229999997</v>
      </c>
      <c r="S199" s="173"/>
      <c r="T199" s="175">
        <f>SUM(T200:T210)</f>
        <v>0</v>
      </c>
      <c r="AR199" s="176" t="s">
        <v>81</v>
      </c>
      <c r="AT199" s="177" t="s">
        <v>73</v>
      </c>
      <c r="AU199" s="177" t="s">
        <v>14</v>
      </c>
      <c r="AY199" s="176" t="s">
        <v>179</v>
      </c>
      <c r="BK199" s="178">
        <f>SUM(BK200:BK210)</f>
        <v>0</v>
      </c>
    </row>
    <row r="200" spans="1:65" s="2" customFormat="1" ht="24.2" customHeight="1">
      <c r="A200" s="37"/>
      <c r="B200" s="38"/>
      <c r="C200" s="181" t="s">
        <v>288</v>
      </c>
      <c r="D200" s="181" t="s">
        <v>183</v>
      </c>
      <c r="E200" s="182" t="s">
        <v>809</v>
      </c>
      <c r="F200" s="183" t="s">
        <v>810</v>
      </c>
      <c r="G200" s="184" t="s">
        <v>186</v>
      </c>
      <c r="H200" s="185">
        <v>24.774000000000001</v>
      </c>
      <c r="I200" s="186"/>
      <c r="J200" s="187">
        <f>ROUND(I200*H200,2)</f>
        <v>0</v>
      </c>
      <c r="K200" s="183" t="s">
        <v>187</v>
      </c>
      <c r="L200" s="42"/>
      <c r="M200" s="188" t="s">
        <v>19</v>
      </c>
      <c r="N200" s="189" t="s">
        <v>45</v>
      </c>
      <c r="O200" s="67"/>
      <c r="P200" s="190">
        <f>O200*H200</f>
        <v>0</v>
      </c>
      <c r="Q200" s="190">
        <v>1.7000000000000001E-4</v>
      </c>
      <c r="R200" s="190">
        <f>Q200*H200</f>
        <v>4.2115800000000004E-3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188</v>
      </c>
      <c r="AT200" s="192" t="s">
        <v>183</v>
      </c>
      <c r="AU200" s="192" t="s">
        <v>189</v>
      </c>
      <c r="AY200" s="20" t="s">
        <v>179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81</v>
      </c>
      <c r="BK200" s="193">
        <f>ROUND(I200*H200,2)</f>
        <v>0</v>
      </c>
      <c r="BL200" s="20" t="s">
        <v>188</v>
      </c>
      <c r="BM200" s="192" t="s">
        <v>372</v>
      </c>
    </row>
    <row r="201" spans="1:65" s="2" customFormat="1">
      <c r="A201" s="37"/>
      <c r="B201" s="38"/>
      <c r="C201" s="39"/>
      <c r="D201" s="194" t="s">
        <v>190</v>
      </c>
      <c r="E201" s="39"/>
      <c r="F201" s="195" t="s">
        <v>811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190</v>
      </c>
      <c r="AU201" s="20" t="s">
        <v>189</v>
      </c>
    </row>
    <row r="202" spans="1:65" s="14" customFormat="1">
      <c r="B202" s="210"/>
      <c r="C202" s="211"/>
      <c r="D202" s="201" t="s">
        <v>192</v>
      </c>
      <c r="E202" s="212" t="s">
        <v>19</v>
      </c>
      <c r="F202" s="213" t="s">
        <v>2026</v>
      </c>
      <c r="G202" s="211"/>
      <c r="H202" s="214">
        <v>24.774000000000001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192</v>
      </c>
      <c r="AU202" s="220" t="s">
        <v>189</v>
      </c>
      <c r="AV202" s="14" t="s">
        <v>14</v>
      </c>
      <c r="AW202" s="14" t="s">
        <v>35</v>
      </c>
      <c r="AX202" s="14" t="s">
        <v>74</v>
      </c>
      <c r="AY202" s="220" t="s">
        <v>179</v>
      </c>
    </row>
    <row r="203" spans="1:65" s="15" customFormat="1">
      <c r="B203" s="221"/>
      <c r="C203" s="222"/>
      <c r="D203" s="201" t="s">
        <v>192</v>
      </c>
      <c r="E203" s="223" t="s">
        <v>19</v>
      </c>
      <c r="F203" s="224" t="s">
        <v>201</v>
      </c>
      <c r="G203" s="222"/>
      <c r="H203" s="225">
        <v>24.774000000000001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192</v>
      </c>
      <c r="AU203" s="231" t="s">
        <v>189</v>
      </c>
      <c r="AV203" s="15" t="s">
        <v>188</v>
      </c>
      <c r="AW203" s="15" t="s">
        <v>35</v>
      </c>
      <c r="AX203" s="15" t="s">
        <v>81</v>
      </c>
      <c r="AY203" s="231" t="s">
        <v>179</v>
      </c>
    </row>
    <row r="204" spans="1:65" s="2" customFormat="1" ht="16.5" customHeight="1">
      <c r="A204" s="37"/>
      <c r="B204" s="38"/>
      <c r="C204" s="243" t="s">
        <v>8</v>
      </c>
      <c r="D204" s="243" t="s">
        <v>289</v>
      </c>
      <c r="E204" s="244" t="s">
        <v>813</v>
      </c>
      <c r="F204" s="245" t="s">
        <v>814</v>
      </c>
      <c r="G204" s="246" t="s">
        <v>186</v>
      </c>
      <c r="H204" s="247">
        <v>29.344999999999999</v>
      </c>
      <c r="I204" s="248"/>
      <c r="J204" s="249">
        <f>ROUND(I204*H204,2)</f>
        <v>0</v>
      </c>
      <c r="K204" s="245" t="s">
        <v>187</v>
      </c>
      <c r="L204" s="250"/>
      <c r="M204" s="251" t="s">
        <v>19</v>
      </c>
      <c r="N204" s="252" t="s">
        <v>45</v>
      </c>
      <c r="O204" s="67"/>
      <c r="P204" s="190">
        <f>O204*H204</f>
        <v>0</v>
      </c>
      <c r="Q204" s="190">
        <v>2.9999999999999997E-4</v>
      </c>
      <c r="R204" s="190">
        <f>Q204*H204</f>
        <v>8.8034999999999988E-3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217</v>
      </c>
      <c r="AT204" s="192" t="s">
        <v>289</v>
      </c>
      <c r="AU204" s="192" t="s">
        <v>189</v>
      </c>
      <c r="AY204" s="20" t="s">
        <v>179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81</v>
      </c>
      <c r="BK204" s="193">
        <f>ROUND(I204*H204,2)</f>
        <v>0</v>
      </c>
      <c r="BL204" s="20" t="s">
        <v>188</v>
      </c>
      <c r="BM204" s="192" t="s">
        <v>384</v>
      </c>
    </row>
    <row r="205" spans="1:65" s="14" customFormat="1">
      <c r="B205" s="210"/>
      <c r="C205" s="211"/>
      <c r="D205" s="201" t="s">
        <v>192</v>
      </c>
      <c r="E205" s="212" t="s">
        <v>19</v>
      </c>
      <c r="F205" s="213" t="s">
        <v>2027</v>
      </c>
      <c r="G205" s="211"/>
      <c r="H205" s="214">
        <v>29.344999999999999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192</v>
      </c>
      <c r="AU205" s="220" t="s">
        <v>189</v>
      </c>
      <c r="AV205" s="14" t="s">
        <v>14</v>
      </c>
      <c r="AW205" s="14" t="s">
        <v>35</v>
      </c>
      <c r="AX205" s="14" t="s">
        <v>74</v>
      </c>
      <c r="AY205" s="220" t="s">
        <v>179</v>
      </c>
    </row>
    <row r="206" spans="1:65" s="15" customFormat="1">
      <c r="B206" s="221"/>
      <c r="C206" s="222"/>
      <c r="D206" s="201" t="s">
        <v>192</v>
      </c>
      <c r="E206" s="223" t="s">
        <v>19</v>
      </c>
      <c r="F206" s="224" t="s">
        <v>201</v>
      </c>
      <c r="G206" s="222"/>
      <c r="H206" s="225">
        <v>29.344999999999999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192</v>
      </c>
      <c r="AU206" s="231" t="s">
        <v>189</v>
      </c>
      <c r="AV206" s="15" t="s">
        <v>188</v>
      </c>
      <c r="AW206" s="15" t="s">
        <v>35</v>
      </c>
      <c r="AX206" s="15" t="s">
        <v>81</v>
      </c>
      <c r="AY206" s="231" t="s">
        <v>179</v>
      </c>
    </row>
    <row r="207" spans="1:65" s="2" customFormat="1" ht="16.5" customHeight="1">
      <c r="A207" s="37"/>
      <c r="B207" s="38"/>
      <c r="C207" s="181" t="s">
        <v>229</v>
      </c>
      <c r="D207" s="181" t="s">
        <v>183</v>
      </c>
      <c r="E207" s="182" t="s">
        <v>1514</v>
      </c>
      <c r="F207" s="183" t="s">
        <v>1515</v>
      </c>
      <c r="G207" s="184" t="s">
        <v>204</v>
      </c>
      <c r="H207" s="185">
        <v>61.935000000000002</v>
      </c>
      <c r="I207" s="186"/>
      <c r="J207" s="187">
        <f>ROUND(I207*H207,2)</f>
        <v>0</v>
      </c>
      <c r="K207" s="183" t="s">
        <v>187</v>
      </c>
      <c r="L207" s="42"/>
      <c r="M207" s="188" t="s">
        <v>19</v>
      </c>
      <c r="N207" s="189" t="s">
        <v>45</v>
      </c>
      <c r="O207" s="67"/>
      <c r="P207" s="190">
        <f>O207*H207</f>
        <v>0</v>
      </c>
      <c r="Q207" s="190">
        <v>4.8999999999999998E-4</v>
      </c>
      <c r="R207" s="190">
        <f>Q207*H207</f>
        <v>3.0348150000000001E-2</v>
      </c>
      <c r="S207" s="190">
        <v>0</v>
      </c>
      <c r="T207" s="19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2" t="s">
        <v>188</v>
      </c>
      <c r="AT207" s="192" t="s">
        <v>183</v>
      </c>
      <c r="AU207" s="192" t="s">
        <v>189</v>
      </c>
      <c r="AY207" s="20" t="s">
        <v>179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20" t="s">
        <v>81</v>
      </c>
      <c r="BK207" s="193">
        <f>ROUND(I207*H207,2)</f>
        <v>0</v>
      </c>
      <c r="BL207" s="20" t="s">
        <v>188</v>
      </c>
      <c r="BM207" s="192" t="s">
        <v>400</v>
      </c>
    </row>
    <row r="208" spans="1:65" s="2" customFormat="1">
      <c r="A208" s="37"/>
      <c r="B208" s="38"/>
      <c r="C208" s="39"/>
      <c r="D208" s="194" t="s">
        <v>190</v>
      </c>
      <c r="E208" s="39"/>
      <c r="F208" s="195" t="s">
        <v>1516</v>
      </c>
      <c r="G208" s="39"/>
      <c r="H208" s="39"/>
      <c r="I208" s="196"/>
      <c r="J208" s="39"/>
      <c r="K208" s="39"/>
      <c r="L208" s="42"/>
      <c r="M208" s="197"/>
      <c r="N208" s="19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190</v>
      </c>
      <c r="AU208" s="20" t="s">
        <v>189</v>
      </c>
    </row>
    <row r="209" spans="1:65" s="2" customFormat="1" ht="16.5" customHeight="1">
      <c r="A209" s="37"/>
      <c r="B209" s="38"/>
      <c r="C209" s="181" t="s">
        <v>254</v>
      </c>
      <c r="D209" s="181" t="s">
        <v>183</v>
      </c>
      <c r="E209" s="182" t="s">
        <v>1518</v>
      </c>
      <c r="F209" s="183" t="s">
        <v>1519</v>
      </c>
      <c r="G209" s="184" t="s">
        <v>216</v>
      </c>
      <c r="H209" s="185">
        <v>21</v>
      </c>
      <c r="I209" s="186"/>
      <c r="J209" s="187">
        <f>ROUND(I209*H209,2)</f>
        <v>0</v>
      </c>
      <c r="K209" s="183" t="s">
        <v>187</v>
      </c>
      <c r="L209" s="42"/>
      <c r="M209" s="188" t="s">
        <v>19</v>
      </c>
      <c r="N209" s="189" t="s">
        <v>45</v>
      </c>
      <c r="O209" s="67"/>
      <c r="P209" s="190">
        <f>O209*H209</f>
        <v>0</v>
      </c>
      <c r="Q209" s="190">
        <v>2.16</v>
      </c>
      <c r="R209" s="190">
        <f>Q209*H209</f>
        <v>45.36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188</v>
      </c>
      <c r="AT209" s="192" t="s">
        <v>183</v>
      </c>
      <c r="AU209" s="192" t="s">
        <v>189</v>
      </c>
      <c r="AY209" s="20" t="s">
        <v>179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81</v>
      </c>
      <c r="BK209" s="193">
        <f>ROUND(I209*H209,2)</f>
        <v>0</v>
      </c>
      <c r="BL209" s="20" t="s">
        <v>188</v>
      </c>
      <c r="BM209" s="192" t="s">
        <v>412</v>
      </c>
    </row>
    <row r="210" spans="1:65" s="2" customFormat="1">
      <c r="A210" s="37"/>
      <c r="B210" s="38"/>
      <c r="C210" s="39"/>
      <c r="D210" s="194" t="s">
        <v>190</v>
      </c>
      <c r="E210" s="39"/>
      <c r="F210" s="195" t="s">
        <v>1520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190</v>
      </c>
      <c r="AU210" s="20" t="s">
        <v>189</v>
      </c>
    </row>
    <row r="211" spans="1:65" s="12" customFormat="1" ht="22.9" customHeight="1">
      <c r="B211" s="165"/>
      <c r="C211" s="166"/>
      <c r="D211" s="167" t="s">
        <v>73</v>
      </c>
      <c r="E211" s="179" t="s">
        <v>189</v>
      </c>
      <c r="F211" s="179" t="s">
        <v>569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P212+P231+P246</f>
        <v>0</v>
      </c>
      <c r="Q211" s="173"/>
      <c r="R211" s="174">
        <f>R212+R231+R246</f>
        <v>198.96813831999998</v>
      </c>
      <c r="S211" s="173"/>
      <c r="T211" s="175">
        <f>T212+T231+T246</f>
        <v>0</v>
      </c>
      <c r="AR211" s="176" t="s">
        <v>81</v>
      </c>
      <c r="AT211" s="177" t="s">
        <v>73</v>
      </c>
      <c r="AU211" s="177" t="s">
        <v>81</v>
      </c>
      <c r="AY211" s="176" t="s">
        <v>179</v>
      </c>
      <c r="BK211" s="178">
        <f>BK212+BK231+BK246</f>
        <v>0</v>
      </c>
    </row>
    <row r="212" spans="1:65" s="12" customFormat="1" ht="20.85" customHeight="1">
      <c r="B212" s="165"/>
      <c r="C212" s="166"/>
      <c r="D212" s="167" t="s">
        <v>73</v>
      </c>
      <c r="E212" s="179" t="s">
        <v>400</v>
      </c>
      <c r="F212" s="179" t="s">
        <v>1153</v>
      </c>
      <c r="G212" s="166"/>
      <c r="H212" s="166"/>
      <c r="I212" s="169"/>
      <c r="J212" s="180">
        <f>BK212</f>
        <v>0</v>
      </c>
      <c r="K212" s="166"/>
      <c r="L212" s="171"/>
      <c r="M212" s="172"/>
      <c r="N212" s="173"/>
      <c r="O212" s="173"/>
      <c r="P212" s="174">
        <f>SUM(P213:P230)</f>
        <v>0</v>
      </c>
      <c r="Q212" s="173"/>
      <c r="R212" s="174">
        <f>SUM(R213:R230)</f>
        <v>192.40530612000001</v>
      </c>
      <c r="S212" s="173"/>
      <c r="T212" s="175">
        <f>SUM(T213:T230)</f>
        <v>0</v>
      </c>
      <c r="AR212" s="176" t="s">
        <v>81</v>
      </c>
      <c r="AT212" s="177" t="s">
        <v>73</v>
      </c>
      <c r="AU212" s="177" t="s">
        <v>14</v>
      </c>
      <c r="AY212" s="176" t="s">
        <v>179</v>
      </c>
      <c r="BK212" s="178">
        <f>SUM(BK213:BK230)</f>
        <v>0</v>
      </c>
    </row>
    <row r="213" spans="1:65" s="2" customFormat="1" ht="33" customHeight="1">
      <c r="A213" s="37"/>
      <c r="B213" s="38"/>
      <c r="C213" s="181" t="s">
        <v>270</v>
      </c>
      <c r="D213" s="181" t="s">
        <v>183</v>
      </c>
      <c r="E213" s="182" t="s">
        <v>1542</v>
      </c>
      <c r="F213" s="183" t="s">
        <v>1543</v>
      </c>
      <c r="G213" s="184" t="s">
        <v>186</v>
      </c>
      <c r="H213" s="185">
        <v>165.73400000000001</v>
      </c>
      <c r="I213" s="186"/>
      <c r="J213" s="187">
        <f>ROUND(I213*H213,2)</f>
        <v>0</v>
      </c>
      <c r="K213" s="183" t="s">
        <v>187</v>
      </c>
      <c r="L213" s="42"/>
      <c r="M213" s="188" t="s">
        <v>19</v>
      </c>
      <c r="N213" s="189" t="s">
        <v>45</v>
      </c>
      <c r="O213" s="67"/>
      <c r="P213" s="190">
        <f>O213*H213</f>
        <v>0</v>
      </c>
      <c r="Q213" s="190">
        <v>0.53310000000000002</v>
      </c>
      <c r="R213" s="190">
        <f>Q213*H213</f>
        <v>88.352795400000005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188</v>
      </c>
      <c r="AT213" s="192" t="s">
        <v>183</v>
      </c>
      <c r="AU213" s="192" t="s">
        <v>189</v>
      </c>
      <c r="AY213" s="20" t="s">
        <v>179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81</v>
      </c>
      <c r="BK213" s="193">
        <f>ROUND(I213*H213,2)</f>
        <v>0</v>
      </c>
      <c r="BL213" s="20" t="s">
        <v>188</v>
      </c>
      <c r="BM213" s="192" t="s">
        <v>423</v>
      </c>
    </row>
    <row r="214" spans="1:65" s="2" customFormat="1">
      <c r="A214" s="37"/>
      <c r="B214" s="38"/>
      <c r="C214" s="39"/>
      <c r="D214" s="194" t="s">
        <v>190</v>
      </c>
      <c r="E214" s="39"/>
      <c r="F214" s="195" t="s">
        <v>1544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190</v>
      </c>
      <c r="AU214" s="20" t="s">
        <v>189</v>
      </c>
    </row>
    <row r="215" spans="1:65" s="13" customFormat="1">
      <c r="B215" s="199"/>
      <c r="C215" s="200"/>
      <c r="D215" s="201" t="s">
        <v>192</v>
      </c>
      <c r="E215" s="202" t="s">
        <v>19</v>
      </c>
      <c r="F215" s="203" t="s">
        <v>193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192</v>
      </c>
      <c r="AU215" s="209" t="s">
        <v>189</v>
      </c>
      <c r="AV215" s="13" t="s">
        <v>81</v>
      </c>
      <c r="AW215" s="13" t="s">
        <v>35</v>
      </c>
      <c r="AX215" s="13" t="s">
        <v>74</v>
      </c>
      <c r="AY215" s="209" t="s">
        <v>179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2003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189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198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189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4" customFormat="1">
      <c r="B218" s="210"/>
      <c r="C218" s="211"/>
      <c r="D218" s="201" t="s">
        <v>192</v>
      </c>
      <c r="E218" s="212" t="s">
        <v>19</v>
      </c>
      <c r="F218" s="213" t="s">
        <v>2028</v>
      </c>
      <c r="G218" s="211"/>
      <c r="H218" s="214">
        <v>165.73400000000001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192</v>
      </c>
      <c r="AU218" s="220" t="s">
        <v>189</v>
      </c>
      <c r="AV218" s="14" t="s">
        <v>14</v>
      </c>
      <c r="AW218" s="14" t="s">
        <v>35</v>
      </c>
      <c r="AX218" s="14" t="s">
        <v>74</v>
      </c>
      <c r="AY218" s="220" t="s">
        <v>179</v>
      </c>
    </row>
    <row r="219" spans="1:65" s="15" customFormat="1">
      <c r="B219" s="221"/>
      <c r="C219" s="222"/>
      <c r="D219" s="201" t="s">
        <v>192</v>
      </c>
      <c r="E219" s="223" t="s">
        <v>19</v>
      </c>
      <c r="F219" s="224" t="s">
        <v>201</v>
      </c>
      <c r="G219" s="222"/>
      <c r="H219" s="225">
        <v>165.73400000000001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192</v>
      </c>
      <c r="AU219" s="231" t="s">
        <v>189</v>
      </c>
      <c r="AV219" s="15" t="s">
        <v>188</v>
      </c>
      <c r="AW219" s="15" t="s">
        <v>35</v>
      </c>
      <c r="AX219" s="15" t="s">
        <v>81</v>
      </c>
      <c r="AY219" s="231" t="s">
        <v>179</v>
      </c>
    </row>
    <row r="220" spans="1:65" s="2" customFormat="1" ht="24.2" customHeight="1">
      <c r="A220" s="37"/>
      <c r="B220" s="38"/>
      <c r="C220" s="181" t="s">
        <v>322</v>
      </c>
      <c r="D220" s="181" t="s">
        <v>183</v>
      </c>
      <c r="E220" s="182" t="s">
        <v>1555</v>
      </c>
      <c r="F220" s="183" t="s">
        <v>1556</v>
      </c>
      <c r="G220" s="184" t="s">
        <v>186</v>
      </c>
      <c r="H220" s="185">
        <v>165.73400000000001</v>
      </c>
      <c r="I220" s="186"/>
      <c r="J220" s="187">
        <f>ROUND(I220*H220,2)</f>
        <v>0</v>
      </c>
      <c r="K220" s="183" t="s">
        <v>187</v>
      </c>
      <c r="L220" s="42"/>
      <c r="M220" s="188" t="s">
        <v>19</v>
      </c>
      <c r="N220" s="189" t="s">
        <v>45</v>
      </c>
      <c r="O220" s="67"/>
      <c r="P220" s="190">
        <f>O220*H220</f>
        <v>0</v>
      </c>
      <c r="Q220" s="190">
        <v>0.498</v>
      </c>
      <c r="R220" s="190">
        <f>Q220*H220</f>
        <v>82.535532000000003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188</v>
      </c>
      <c r="AT220" s="192" t="s">
        <v>183</v>
      </c>
      <c r="AU220" s="192" t="s">
        <v>189</v>
      </c>
      <c r="AY220" s="20" t="s">
        <v>179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81</v>
      </c>
      <c r="BK220" s="193">
        <f>ROUND(I220*H220,2)</f>
        <v>0</v>
      </c>
      <c r="BL220" s="20" t="s">
        <v>188</v>
      </c>
      <c r="BM220" s="192" t="s">
        <v>300</v>
      </c>
    </row>
    <row r="221" spans="1:65" s="2" customFormat="1">
      <c r="A221" s="37"/>
      <c r="B221" s="38"/>
      <c r="C221" s="39"/>
      <c r="D221" s="194" t="s">
        <v>190</v>
      </c>
      <c r="E221" s="39"/>
      <c r="F221" s="195" t="s">
        <v>1557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190</v>
      </c>
      <c r="AU221" s="20" t="s">
        <v>189</v>
      </c>
    </row>
    <row r="222" spans="1:65" s="2" customFormat="1" ht="16.5" customHeight="1">
      <c r="A222" s="37"/>
      <c r="B222" s="38"/>
      <c r="C222" s="243" t="s">
        <v>276</v>
      </c>
      <c r="D222" s="243" t="s">
        <v>289</v>
      </c>
      <c r="E222" s="244" t="s">
        <v>1559</v>
      </c>
      <c r="F222" s="245" t="s">
        <v>1560</v>
      </c>
      <c r="G222" s="246" t="s">
        <v>216</v>
      </c>
      <c r="H222" s="247">
        <v>9.4410000000000007</v>
      </c>
      <c r="I222" s="248"/>
      <c r="J222" s="249">
        <f>ROUND(I222*H222,2)</f>
        <v>0</v>
      </c>
      <c r="K222" s="245" t="s">
        <v>187</v>
      </c>
      <c r="L222" s="250"/>
      <c r="M222" s="251" t="s">
        <v>19</v>
      </c>
      <c r="N222" s="252" t="s">
        <v>45</v>
      </c>
      <c r="O222" s="67"/>
      <c r="P222" s="190">
        <f>O222*H222</f>
        <v>0</v>
      </c>
      <c r="Q222" s="190">
        <v>2.234</v>
      </c>
      <c r="R222" s="190">
        <f>Q222*H222</f>
        <v>21.091194000000002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217</v>
      </c>
      <c r="AT222" s="192" t="s">
        <v>289</v>
      </c>
      <c r="AU222" s="192" t="s">
        <v>189</v>
      </c>
      <c r="AY222" s="20" t="s">
        <v>179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81</v>
      </c>
      <c r="BK222" s="193">
        <f>ROUND(I222*H222,2)</f>
        <v>0</v>
      </c>
      <c r="BL222" s="20" t="s">
        <v>188</v>
      </c>
      <c r="BM222" s="192" t="s">
        <v>309</v>
      </c>
    </row>
    <row r="223" spans="1:65" s="13" customFormat="1">
      <c r="B223" s="199"/>
      <c r="C223" s="200"/>
      <c r="D223" s="201" t="s">
        <v>192</v>
      </c>
      <c r="E223" s="202" t="s">
        <v>19</v>
      </c>
      <c r="F223" s="203" t="s">
        <v>1561</v>
      </c>
      <c r="G223" s="200"/>
      <c r="H223" s="202" t="s">
        <v>19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192</v>
      </c>
      <c r="AU223" s="209" t="s">
        <v>189</v>
      </c>
      <c r="AV223" s="13" t="s">
        <v>81</v>
      </c>
      <c r="AW223" s="13" t="s">
        <v>35</v>
      </c>
      <c r="AX223" s="13" t="s">
        <v>74</v>
      </c>
      <c r="AY223" s="209" t="s">
        <v>179</v>
      </c>
    </row>
    <row r="224" spans="1:65" s="14" customFormat="1">
      <c r="B224" s="210"/>
      <c r="C224" s="211"/>
      <c r="D224" s="201" t="s">
        <v>192</v>
      </c>
      <c r="E224" s="212" t="s">
        <v>19</v>
      </c>
      <c r="F224" s="213" t="s">
        <v>2029</v>
      </c>
      <c r="G224" s="211"/>
      <c r="H224" s="214">
        <v>9.4410000000000007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192</v>
      </c>
      <c r="AU224" s="220" t="s">
        <v>189</v>
      </c>
      <c r="AV224" s="14" t="s">
        <v>14</v>
      </c>
      <c r="AW224" s="14" t="s">
        <v>35</v>
      </c>
      <c r="AX224" s="14" t="s">
        <v>74</v>
      </c>
      <c r="AY224" s="220" t="s">
        <v>179</v>
      </c>
    </row>
    <row r="225" spans="1:65" s="15" customFormat="1">
      <c r="B225" s="221"/>
      <c r="C225" s="222"/>
      <c r="D225" s="201" t="s">
        <v>192</v>
      </c>
      <c r="E225" s="223" t="s">
        <v>19</v>
      </c>
      <c r="F225" s="224" t="s">
        <v>201</v>
      </c>
      <c r="G225" s="222"/>
      <c r="H225" s="225">
        <v>9.4410000000000007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192</v>
      </c>
      <c r="AU225" s="231" t="s">
        <v>189</v>
      </c>
      <c r="AV225" s="15" t="s">
        <v>188</v>
      </c>
      <c r="AW225" s="15" t="s">
        <v>35</v>
      </c>
      <c r="AX225" s="15" t="s">
        <v>81</v>
      </c>
      <c r="AY225" s="231" t="s">
        <v>179</v>
      </c>
    </row>
    <row r="226" spans="1:65" s="2" customFormat="1" ht="16.5" customHeight="1">
      <c r="A226" s="37"/>
      <c r="B226" s="38"/>
      <c r="C226" s="181" t="s">
        <v>7</v>
      </c>
      <c r="D226" s="181" t="s">
        <v>183</v>
      </c>
      <c r="E226" s="182" t="s">
        <v>1577</v>
      </c>
      <c r="F226" s="183" t="s">
        <v>1578</v>
      </c>
      <c r="G226" s="184" t="s">
        <v>269</v>
      </c>
      <c r="H226" s="185">
        <v>0.40799999999999997</v>
      </c>
      <c r="I226" s="186"/>
      <c r="J226" s="187">
        <f>ROUND(I226*H226,2)</f>
        <v>0</v>
      </c>
      <c r="K226" s="183" t="s">
        <v>187</v>
      </c>
      <c r="L226" s="42"/>
      <c r="M226" s="188" t="s">
        <v>19</v>
      </c>
      <c r="N226" s="189" t="s">
        <v>45</v>
      </c>
      <c r="O226" s="67"/>
      <c r="P226" s="190">
        <f>O226*H226</f>
        <v>0</v>
      </c>
      <c r="Q226" s="190">
        <v>1.04359</v>
      </c>
      <c r="R226" s="190">
        <f>Q226*H226</f>
        <v>0.42578472000000001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188</v>
      </c>
      <c r="AT226" s="192" t="s">
        <v>183</v>
      </c>
      <c r="AU226" s="192" t="s">
        <v>189</v>
      </c>
      <c r="AY226" s="20" t="s">
        <v>179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81</v>
      </c>
      <c r="BK226" s="193">
        <f>ROUND(I226*H226,2)</f>
        <v>0</v>
      </c>
      <c r="BL226" s="20" t="s">
        <v>188</v>
      </c>
      <c r="BM226" s="192" t="s">
        <v>319</v>
      </c>
    </row>
    <row r="227" spans="1:65" s="2" customFormat="1">
      <c r="A227" s="37"/>
      <c r="B227" s="38"/>
      <c r="C227" s="39"/>
      <c r="D227" s="194" t="s">
        <v>190</v>
      </c>
      <c r="E227" s="39"/>
      <c r="F227" s="195" t="s">
        <v>1579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190</v>
      </c>
      <c r="AU227" s="20" t="s">
        <v>189</v>
      </c>
    </row>
    <row r="228" spans="1:65" s="13" customFormat="1">
      <c r="B228" s="199"/>
      <c r="C228" s="200"/>
      <c r="D228" s="201" t="s">
        <v>192</v>
      </c>
      <c r="E228" s="202" t="s">
        <v>19</v>
      </c>
      <c r="F228" s="203" t="s">
        <v>2030</v>
      </c>
      <c r="G228" s="200"/>
      <c r="H228" s="202" t="s">
        <v>19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192</v>
      </c>
      <c r="AU228" s="209" t="s">
        <v>189</v>
      </c>
      <c r="AV228" s="13" t="s">
        <v>81</v>
      </c>
      <c r="AW228" s="13" t="s">
        <v>35</v>
      </c>
      <c r="AX228" s="13" t="s">
        <v>74</v>
      </c>
      <c r="AY228" s="209" t="s">
        <v>179</v>
      </c>
    </row>
    <row r="229" spans="1:65" s="14" customFormat="1">
      <c r="B229" s="210"/>
      <c r="C229" s="211"/>
      <c r="D229" s="201" t="s">
        <v>192</v>
      </c>
      <c r="E229" s="212" t="s">
        <v>19</v>
      </c>
      <c r="F229" s="213" t="s">
        <v>2031</v>
      </c>
      <c r="G229" s="211"/>
      <c r="H229" s="214">
        <v>0.40799999999999997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192</v>
      </c>
      <c r="AU229" s="220" t="s">
        <v>189</v>
      </c>
      <c r="AV229" s="14" t="s">
        <v>14</v>
      </c>
      <c r="AW229" s="14" t="s">
        <v>35</v>
      </c>
      <c r="AX229" s="14" t="s">
        <v>74</v>
      </c>
      <c r="AY229" s="220" t="s">
        <v>179</v>
      </c>
    </row>
    <row r="230" spans="1:65" s="15" customFormat="1">
      <c r="B230" s="221"/>
      <c r="C230" s="222"/>
      <c r="D230" s="201" t="s">
        <v>192</v>
      </c>
      <c r="E230" s="223" t="s">
        <v>19</v>
      </c>
      <c r="F230" s="224" t="s">
        <v>201</v>
      </c>
      <c r="G230" s="222"/>
      <c r="H230" s="225">
        <v>0.40799999999999997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192</v>
      </c>
      <c r="AU230" s="231" t="s">
        <v>189</v>
      </c>
      <c r="AV230" s="15" t="s">
        <v>188</v>
      </c>
      <c r="AW230" s="15" t="s">
        <v>35</v>
      </c>
      <c r="AX230" s="15" t="s">
        <v>81</v>
      </c>
      <c r="AY230" s="231" t="s">
        <v>179</v>
      </c>
    </row>
    <row r="231" spans="1:65" s="12" customFormat="1" ht="20.85" customHeight="1">
      <c r="B231" s="165"/>
      <c r="C231" s="166"/>
      <c r="D231" s="167" t="s">
        <v>73</v>
      </c>
      <c r="E231" s="179" t="s">
        <v>407</v>
      </c>
      <c r="F231" s="179" t="s">
        <v>570</v>
      </c>
      <c r="G231" s="166"/>
      <c r="H231" s="166"/>
      <c r="I231" s="169"/>
      <c r="J231" s="180">
        <f>BK231</f>
        <v>0</v>
      </c>
      <c r="K231" s="166"/>
      <c r="L231" s="171"/>
      <c r="M231" s="172"/>
      <c r="N231" s="173"/>
      <c r="O231" s="173"/>
      <c r="P231" s="174">
        <f>SUM(P232:P245)</f>
        <v>0</v>
      </c>
      <c r="Q231" s="173"/>
      <c r="R231" s="174">
        <f>SUM(R232:R245)</f>
        <v>2.8053751999999998</v>
      </c>
      <c r="S231" s="173"/>
      <c r="T231" s="175">
        <f>SUM(T232:T245)</f>
        <v>0</v>
      </c>
      <c r="AR231" s="176" t="s">
        <v>81</v>
      </c>
      <c r="AT231" s="177" t="s">
        <v>73</v>
      </c>
      <c r="AU231" s="177" t="s">
        <v>14</v>
      </c>
      <c r="AY231" s="176" t="s">
        <v>179</v>
      </c>
      <c r="BK231" s="178">
        <f>SUM(BK232:BK245)</f>
        <v>0</v>
      </c>
    </row>
    <row r="232" spans="1:65" s="2" customFormat="1" ht="24.2" customHeight="1">
      <c r="A232" s="37"/>
      <c r="B232" s="38"/>
      <c r="C232" s="181" t="s">
        <v>281</v>
      </c>
      <c r="D232" s="181" t="s">
        <v>183</v>
      </c>
      <c r="E232" s="182" t="s">
        <v>2032</v>
      </c>
      <c r="F232" s="183" t="s">
        <v>2033</v>
      </c>
      <c r="G232" s="184" t="s">
        <v>308</v>
      </c>
      <c r="H232" s="185">
        <v>31</v>
      </c>
      <c r="I232" s="186"/>
      <c r="J232" s="187">
        <f>ROUND(I232*H232,2)</f>
        <v>0</v>
      </c>
      <c r="K232" s="183" t="s">
        <v>187</v>
      </c>
      <c r="L232" s="42"/>
      <c r="M232" s="188" t="s">
        <v>19</v>
      </c>
      <c r="N232" s="189" t="s">
        <v>45</v>
      </c>
      <c r="O232" s="67"/>
      <c r="P232" s="190">
        <f>O232*H232</f>
        <v>0</v>
      </c>
      <c r="Q232" s="190">
        <v>7.0200000000000002E-3</v>
      </c>
      <c r="R232" s="190">
        <f>Q232*H232</f>
        <v>0.21762000000000001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188</v>
      </c>
      <c r="AT232" s="192" t="s">
        <v>183</v>
      </c>
      <c r="AU232" s="192" t="s">
        <v>189</v>
      </c>
      <c r="AY232" s="20" t="s">
        <v>179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81</v>
      </c>
      <c r="BK232" s="193">
        <f>ROUND(I232*H232,2)</f>
        <v>0</v>
      </c>
      <c r="BL232" s="20" t="s">
        <v>188</v>
      </c>
      <c r="BM232" s="192" t="s">
        <v>596</v>
      </c>
    </row>
    <row r="233" spans="1:65" s="2" customFormat="1">
      <c r="A233" s="37"/>
      <c r="B233" s="38"/>
      <c r="C233" s="39"/>
      <c r="D233" s="194" t="s">
        <v>190</v>
      </c>
      <c r="E233" s="39"/>
      <c r="F233" s="195" t="s">
        <v>2034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190</v>
      </c>
      <c r="AU233" s="20" t="s">
        <v>189</v>
      </c>
    </row>
    <row r="234" spans="1:65" s="2" customFormat="1" ht="19.5">
      <c r="A234" s="37"/>
      <c r="B234" s="38"/>
      <c r="C234" s="39"/>
      <c r="D234" s="201" t="s">
        <v>326</v>
      </c>
      <c r="E234" s="39"/>
      <c r="F234" s="253" t="s">
        <v>2035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326</v>
      </c>
      <c r="AU234" s="20" t="s">
        <v>189</v>
      </c>
    </row>
    <row r="235" spans="1:65" s="14" customFormat="1">
      <c r="B235" s="210"/>
      <c r="C235" s="211"/>
      <c r="D235" s="201" t="s">
        <v>192</v>
      </c>
      <c r="E235" s="212" t="s">
        <v>19</v>
      </c>
      <c r="F235" s="213" t="s">
        <v>2036</v>
      </c>
      <c r="G235" s="211"/>
      <c r="H235" s="214">
        <v>31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192</v>
      </c>
      <c r="AU235" s="220" t="s">
        <v>189</v>
      </c>
      <c r="AV235" s="14" t="s">
        <v>14</v>
      </c>
      <c r="AW235" s="14" t="s">
        <v>35</v>
      </c>
      <c r="AX235" s="14" t="s">
        <v>74</v>
      </c>
      <c r="AY235" s="220" t="s">
        <v>179</v>
      </c>
    </row>
    <row r="236" spans="1:65" s="15" customFormat="1">
      <c r="B236" s="221"/>
      <c r="C236" s="222"/>
      <c r="D236" s="201" t="s">
        <v>192</v>
      </c>
      <c r="E236" s="223" t="s">
        <v>19</v>
      </c>
      <c r="F236" s="224" t="s">
        <v>201</v>
      </c>
      <c r="G236" s="222"/>
      <c r="H236" s="225">
        <v>31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192</v>
      </c>
      <c r="AU236" s="231" t="s">
        <v>189</v>
      </c>
      <c r="AV236" s="15" t="s">
        <v>188</v>
      </c>
      <c r="AW236" s="15" t="s">
        <v>35</v>
      </c>
      <c r="AX236" s="15" t="s">
        <v>81</v>
      </c>
      <c r="AY236" s="231" t="s">
        <v>179</v>
      </c>
    </row>
    <row r="237" spans="1:65" s="2" customFormat="1" ht="16.5" customHeight="1">
      <c r="A237" s="37"/>
      <c r="B237" s="38"/>
      <c r="C237" s="243" t="s">
        <v>343</v>
      </c>
      <c r="D237" s="243" t="s">
        <v>289</v>
      </c>
      <c r="E237" s="244" t="s">
        <v>2037</v>
      </c>
      <c r="F237" s="245" t="s">
        <v>2038</v>
      </c>
      <c r="G237" s="246" t="s">
        <v>308</v>
      </c>
      <c r="H237" s="247">
        <v>12</v>
      </c>
      <c r="I237" s="248"/>
      <c r="J237" s="249">
        <f>ROUND(I237*H237,2)</f>
        <v>0</v>
      </c>
      <c r="K237" s="245" t="s">
        <v>187</v>
      </c>
      <c r="L237" s="250"/>
      <c r="M237" s="251" t="s">
        <v>19</v>
      </c>
      <c r="N237" s="252" t="s">
        <v>45</v>
      </c>
      <c r="O237" s="67"/>
      <c r="P237" s="190">
        <f>O237*H237</f>
        <v>0</v>
      </c>
      <c r="Q237" s="190">
        <v>3.2000000000000002E-3</v>
      </c>
      <c r="R237" s="190">
        <f>Q237*H237</f>
        <v>3.8400000000000004E-2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217</v>
      </c>
      <c r="AT237" s="192" t="s">
        <v>289</v>
      </c>
      <c r="AU237" s="192" t="s">
        <v>189</v>
      </c>
      <c r="AY237" s="20" t="s">
        <v>179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81</v>
      </c>
      <c r="BK237" s="193">
        <f>ROUND(I237*H237,2)</f>
        <v>0</v>
      </c>
      <c r="BL237" s="20" t="s">
        <v>188</v>
      </c>
      <c r="BM237" s="192" t="s">
        <v>331</v>
      </c>
    </row>
    <row r="238" spans="1:65" s="2" customFormat="1" ht="16.5" customHeight="1">
      <c r="A238" s="37"/>
      <c r="B238" s="38"/>
      <c r="C238" s="243" t="s">
        <v>286</v>
      </c>
      <c r="D238" s="243" t="s">
        <v>289</v>
      </c>
      <c r="E238" s="244" t="s">
        <v>2039</v>
      </c>
      <c r="F238" s="245" t="s">
        <v>2040</v>
      </c>
      <c r="G238" s="246" t="s">
        <v>308</v>
      </c>
      <c r="H238" s="247">
        <v>5</v>
      </c>
      <c r="I238" s="248"/>
      <c r="J238" s="249">
        <f>ROUND(I238*H238,2)</f>
        <v>0</v>
      </c>
      <c r="K238" s="245" t="s">
        <v>187</v>
      </c>
      <c r="L238" s="250"/>
      <c r="M238" s="251" t="s">
        <v>19</v>
      </c>
      <c r="N238" s="252" t="s">
        <v>45</v>
      </c>
      <c r="O238" s="67"/>
      <c r="P238" s="190">
        <f>O238*H238</f>
        <v>0</v>
      </c>
      <c r="Q238" s="190">
        <v>2E-3</v>
      </c>
      <c r="R238" s="190">
        <f>Q238*H238</f>
        <v>0.01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217</v>
      </c>
      <c r="AT238" s="192" t="s">
        <v>289</v>
      </c>
      <c r="AU238" s="192" t="s">
        <v>189</v>
      </c>
      <c r="AY238" s="20" t="s">
        <v>179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81</v>
      </c>
      <c r="BK238" s="193">
        <f>ROUND(I238*H238,2)</f>
        <v>0</v>
      </c>
      <c r="BL238" s="20" t="s">
        <v>188</v>
      </c>
      <c r="BM238" s="192" t="s">
        <v>337</v>
      </c>
    </row>
    <row r="239" spans="1:65" s="2" customFormat="1" ht="16.5" customHeight="1">
      <c r="A239" s="37"/>
      <c r="B239" s="38"/>
      <c r="C239" s="243" t="s">
        <v>352</v>
      </c>
      <c r="D239" s="243" t="s">
        <v>289</v>
      </c>
      <c r="E239" s="244" t="s">
        <v>2041</v>
      </c>
      <c r="F239" s="245" t="s">
        <v>2042</v>
      </c>
      <c r="G239" s="246" t="s">
        <v>308</v>
      </c>
      <c r="H239" s="247">
        <v>5</v>
      </c>
      <c r="I239" s="248"/>
      <c r="J239" s="249">
        <f>ROUND(I239*H239,2)</f>
        <v>0</v>
      </c>
      <c r="K239" s="245" t="s">
        <v>187</v>
      </c>
      <c r="L239" s="250"/>
      <c r="M239" s="251" t="s">
        <v>19</v>
      </c>
      <c r="N239" s="252" t="s">
        <v>45</v>
      </c>
      <c r="O239" s="67"/>
      <c r="P239" s="190">
        <f>O239*H239</f>
        <v>0</v>
      </c>
      <c r="Q239" s="190">
        <v>3.3999999999999998E-3</v>
      </c>
      <c r="R239" s="190">
        <f>Q239*H239</f>
        <v>1.6999999999999998E-2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217</v>
      </c>
      <c r="AT239" s="192" t="s">
        <v>289</v>
      </c>
      <c r="AU239" s="192" t="s">
        <v>189</v>
      </c>
      <c r="AY239" s="20" t="s">
        <v>179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81</v>
      </c>
      <c r="BK239" s="193">
        <f>ROUND(I239*H239,2)</f>
        <v>0</v>
      </c>
      <c r="BL239" s="20" t="s">
        <v>188</v>
      </c>
      <c r="BM239" s="192" t="s">
        <v>341</v>
      </c>
    </row>
    <row r="240" spans="1:65" s="2" customFormat="1" ht="16.5" customHeight="1">
      <c r="A240" s="37"/>
      <c r="B240" s="38"/>
      <c r="C240" s="243" t="s">
        <v>293</v>
      </c>
      <c r="D240" s="243" t="s">
        <v>289</v>
      </c>
      <c r="E240" s="244" t="s">
        <v>2043</v>
      </c>
      <c r="F240" s="245" t="s">
        <v>2044</v>
      </c>
      <c r="G240" s="246" t="s">
        <v>308</v>
      </c>
      <c r="H240" s="247">
        <v>9</v>
      </c>
      <c r="I240" s="248"/>
      <c r="J240" s="249">
        <f>ROUND(I240*H240,2)</f>
        <v>0</v>
      </c>
      <c r="K240" s="245" t="s">
        <v>187</v>
      </c>
      <c r="L240" s="250"/>
      <c r="M240" s="251" t="s">
        <v>19</v>
      </c>
      <c r="N240" s="252" t="s">
        <v>45</v>
      </c>
      <c r="O240" s="67"/>
      <c r="P240" s="190">
        <f>O240*H240</f>
        <v>0</v>
      </c>
      <c r="Q240" s="190">
        <v>4.0000000000000001E-3</v>
      </c>
      <c r="R240" s="190">
        <f>Q240*H240</f>
        <v>3.6000000000000004E-2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217</v>
      </c>
      <c r="AT240" s="192" t="s">
        <v>289</v>
      </c>
      <c r="AU240" s="192" t="s">
        <v>189</v>
      </c>
      <c r="AY240" s="20" t="s">
        <v>179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81</v>
      </c>
      <c r="BK240" s="193">
        <f>ROUND(I240*H240,2)</f>
        <v>0</v>
      </c>
      <c r="BL240" s="20" t="s">
        <v>188</v>
      </c>
      <c r="BM240" s="192" t="s">
        <v>315</v>
      </c>
    </row>
    <row r="241" spans="1:65" s="2" customFormat="1" ht="16.5" customHeight="1">
      <c r="A241" s="37"/>
      <c r="B241" s="38"/>
      <c r="C241" s="181" t="s">
        <v>296</v>
      </c>
      <c r="D241" s="181" t="s">
        <v>183</v>
      </c>
      <c r="E241" s="182" t="s">
        <v>1581</v>
      </c>
      <c r="F241" s="183" t="s">
        <v>1582</v>
      </c>
      <c r="G241" s="184" t="s">
        <v>204</v>
      </c>
      <c r="H241" s="185">
        <v>13.68</v>
      </c>
      <c r="I241" s="186"/>
      <c r="J241" s="187">
        <f>ROUND(I241*H241,2)</f>
        <v>0</v>
      </c>
      <c r="K241" s="183" t="s">
        <v>187</v>
      </c>
      <c r="L241" s="42"/>
      <c r="M241" s="188" t="s">
        <v>19</v>
      </c>
      <c r="N241" s="189" t="s">
        <v>45</v>
      </c>
      <c r="O241" s="67"/>
      <c r="P241" s="190">
        <f>O241*H241</f>
        <v>0</v>
      </c>
      <c r="Q241" s="190">
        <v>0.12064</v>
      </c>
      <c r="R241" s="190">
        <f>Q241*H241</f>
        <v>1.6503551999999999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188</v>
      </c>
      <c r="AT241" s="192" t="s">
        <v>183</v>
      </c>
      <c r="AU241" s="192" t="s">
        <v>189</v>
      </c>
      <c r="AY241" s="20" t="s">
        <v>179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81</v>
      </c>
      <c r="BK241" s="193">
        <f>ROUND(I241*H241,2)</f>
        <v>0</v>
      </c>
      <c r="BL241" s="20" t="s">
        <v>188</v>
      </c>
      <c r="BM241" s="192" t="s">
        <v>355</v>
      </c>
    </row>
    <row r="242" spans="1:65" s="2" customFormat="1">
      <c r="A242" s="37"/>
      <c r="B242" s="38"/>
      <c r="C242" s="39"/>
      <c r="D242" s="194" t="s">
        <v>190</v>
      </c>
      <c r="E242" s="39"/>
      <c r="F242" s="195" t="s">
        <v>1583</v>
      </c>
      <c r="G242" s="39"/>
      <c r="H242" s="39"/>
      <c r="I242" s="196"/>
      <c r="J242" s="39"/>
      <c r="K242" s="39"/>
      <c r="L242" s="42"/>
      <c r="M242" s="197"/>
      <c r="N242" s="198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190</v>
      </c>
      <c r="AU242" s="20" t="s">
        <v>189</v>
      </c>
    </row>
    <row r="243" spans="1:65" s="14" customFormat="1">
      <c r="B243" s="210"/>
      <c r="C243" s="211"/>
      <c r="D243" s="201" t="s">
        <v>192</v>
      </c>
      <c r="E243" s="212" t="s">
        <v>19</v>
      </c>
      <c r="F243" s="213" t="s">
        <v>2045</v>
      </c>
      <c r="G243" s="211"/>
      <c r="H243" s="214">
        <v>13.68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192</v>
      </c>
      <c r="AU243" s="220" t="s">
        <v>189</v>
      </c>
      <c r="AV243" s="14" t="s">
        <v>14</v>
      </c>
      <c r="AW243" s="14" t="s">
        <v>35</v>
      </c>
      <c r="AX243" s="14" t="s">
        <v>74</v>
      </c>
      <c r="AY243" s="220" t="s">
        <v>179</v>
      </c>
    </row>
    <row r="244" spans="1:65" s="15" customFormat="1">
      <c r="B244" s="221"/>
      <c r="C244" s="222"/>
      <c r="D244" s="201" t="s">
        <v>192</v>
      </c>
      <c r="E244" s="223" t="s">
        <v>19</v>
      </c>
      <c r="F244" s="224" t="s">
        <v>201</v>
      </c>
      <c r="G244" s="222"/>
      <c r="H244" s="225">
        <v>13.68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192</v>
      </c>
      <c r="AU244" s="231" t="s">
        <v>189</v>
      </c>
      <c r="AV244" s="15" t="s">
        <v>188</v>
      </c>
      <c r="AW244" s="15" t="s">
        <v>35</v>
      </c>
      <c r="AX244" s="15" t="s">
        <v>81</v>
      </c>
      <c r="AY244" s="231" t="s">
        <v>179</v>
      </c>
    </row>
    <row r="245" spans="1:65" s="2" customFormat="1" ht="16.5" customHeight="1">
      <c r="A245" s="37"/>
      <c r="B245" s="38"/>
      <c r="C245" s="243" t="s">
        <v>372</v>
      </c>
      <c r="D245" s="243" t="s">
        <v>289</v>
      </c>
      <c r="E245" s="244" t="s">
        <v>1585</v>
      </c>
      <c r="F245" s="245" t="s">
        <v>1586</v>
      </c>
      <c r="G245" s="246" t="s">
        <v>308</v>
      </c>
      <c r="H245" s="247">
        <v>76</v>
      </c>
      <c r="I245" s="248"/>
      <c r="J245" s="249">
        <f>ROUND(I245*H245,2)</f>
        <v>0</v>
      </c>
      <c r="K245" s="245" t="s">
        <v>187</v>
      </c>
      <c r="L245" s="250"/>
      <c r="M245" s="251" t="s">
        <v>19</v>
      </c>
      <c r="N245" s="252" t="s">
        <v>45</v>
      </c>
      <c r="O245" s="67"/>
      <c r="P245" s="190">
        <f>O245*H245</f>
        <v>0</v>
      </c>
      <c r="Q245" s="190">
        <v>1.0999999999999999E-2</v>
      </c>
      <c r="R245" s="190">
        <f>Q245*H245</f>
        <v>0.83599999999999997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217</v>
      </c>
      <c r="AT245" s="192" t="s">
        <v>289</v>
      </c>
      <c r="AU245" s="192" t="s">
        <v>189</v>
      </c>
      <c r="AY245" s="20" t="s">
        <v>179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81</v>
      </c>
      <c r="BK245" s="193">
        <f>ROUND(I245*H245,2)</f>
        <v>0</v>
      </c>
      <c r="BL245" s="20" t="s">
        <v>188</v>
      </c>
      <c r="BM245" s="192" t="s">
        <v>369</v>
      </c>
    </row>
    <row r="246" spans="1:65" s="12" customFormat="1" ht="20.85" customHeight="1">
      <c r="B246" s="165"/>
      <c r="C246" s="166"/>
      <c r="D246" s="167" t="s">
        <v>73</v>
      </c>
      <c r="E246" s="179" t="s">
        <v>412</v>
      </c>
      <c r="F246" s="179" t="s">
        <v>580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SUM(P247:P268)</f>
        <v>0</v>
      </c>
      <c r="Q246" s="173"/>
      <c r="R246" s="174">
        <f>SUM(R247:R268)</f>
        <v>3.7574570000000005</v>
      </c>
      <c r="S246" s="173"/>
      <c r="T246" s="175">
        <f>SUM(T247:T268)</f>
        <v>0</v>
      </c>
      <c r="AR246" s="176" t="s">
        <v>81</v>
      </c>
      <c r="AT246" s="177" t="s">
        <v>73</v>
      </c>
      <c r="AU246" s="177" t="s">
        <v>14</v>
      </c>
      <c r="AY246" s="176" t="s">
        <v>179</v>
      </c>
      <c r="BK246" s="178">
        <f>SUM(BK247:BK268)</f>
        <v>0</v>
      </c>
    </row>
    <row r="247" spans="1:65" s="2" customFormat="1" ht="21.75" customHeight="1">
      <c r="A247" s="37"/>
      <c r="B247" s="38"/>
      <c r="C247" s="181" t="s">
        <v>378</v>
      </c>
      <c r="D247" s="181" t="s">
        <v>183</v>
      </c>
      <c r="E247" s="182" t="s">
        <v>1587</v>
      </c>
      <c r="F247" s="183" t="s">
        <v>1588</v>
      </c>
      <c r="G247" s="184" t="s">
        <v>308</v>
      </c>
      <c r="H247" s="185">
        <v>1</v>
      </c>
      <c r="I247" s="186"/>
      <c r="J247" s="187">
        <f>ROUND(I247*H247,2)</f>
        <v>0</v>
      </c>
      <c r="K247" s="183" t="s">
        <v>187</v>
      </c>
      <c r="L247" s="42"/>
      <c r="M247" s="188" t="s">
        <v>19</v>
      </c>
      <c r="N247" s="189" t="s">
        <v>45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188</v>
      </c>
      <c r="AT247" s="192" t="s">
        <v>183</v>
      </c>
      <c r="AU247" s="192" t="s">
        <v>189</v>
      </c>
      <c r="AY247" s="20" t="s">
        <v>179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81</v>
      </c>
      <c r="BK247" s="193">
        <f>ROUND(I247*H247,2)</f>
        <v>0</v>
      </c>
      <c r="BL247" s="20" t="s">
        <v>188</v>
      </c>
      <c r="BM247" s="192" t="s">
        <v>394</v>
      </c>
    </row>
    <row r="248" spans="1:65" s="2" customFormat="1">
      <c r="A248" s="37"/>
      <c r="B248" s="38"/>
      <c r="C248" s="39"/>
      <c r="D248" s="194" t="s">
        <v>190</v>
      </c>
      <c r="E248" s="39"/>
      <c r="F248" s="195" t="s">
        <v>1589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190</v>
      </c>
      <c r="AU248" s="20" t="s">
        <v>189</v>
      </c>
    </row>
    <row r="249" spans="1:65" s="2" customFormat="1" ht="16.5" customHeight="1">
      <c r="A249" s="37"/>
      <c r="B249" s="38"/>
      <c r="C249" s="243" t="s">
        <v>384</v>
      </c>
      <c r="D249" s="243" t="s">
        <v>289</v>
      </c>
      <c r="E249" s="244" t="s">
        <v>1590</v>
      </c>
      <c r="F249" s="245" t="s">
        <v>1591</v>
      </c>
      <c r="G249" s="246" t="s">
        <v>308</v>
      </c>
      <c r="H249" s="247">
        <v>1</v>
      </c>
      <c r="I249" s="248"/>
      <c r="J249" s="249">
        <f>ROUND(I249*H249,2)</f>
        <v>0</v>
      </c>
      <c r="K249" s="245" t="s">
        <v>187</v>
      </c>
      <c r="L249" s="250"/>
      <c r="M249" s="251" t="s">
        <v>19</v>
      </c>
      <c r="N249" s="252" t="s">
        <v>45</v>
      </c>
      <c r="O249" s="67"/>
      <c r="P249" s="190">
        <f>O249*H249</f>
        <v>0</v>
      </c>
      <c r="Q249" s="190">
        <v>3.6179999999999997E-2</v>
      </c>
      <c r="R249" s="190">
        <f>Q249*H249</f>
        <v>3.6179999999999997E-2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217</v>
      </c>
      <c r="AT249" s="192" t="s">
        <v>289</v>
      </c>
      <c r="AU249" s="192" t="s">
        <v>189</v>
      </c>
      <c r="AY249" s="20" t="s">
        <v>179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81</v>
      </c>
      <c r="BK249" s="193">
        <f>ROUND(I249*H249,2)</f>
        <v>0</v>
      </c>
      <c r="BL249" s="20" t="s">
        <v>188</v>
      </c>
      <c r="BM249" s="192" t="s">
        <v>403</v>
      </c>
    </row>
    <row r="250" spans="1:65" s="2" customFormat="1" ht="19.5">
      <c r="A250" s="37"/>
      <c r="B250" s="38"/>
      <c r="C250" s="39"/>
      <c r="D250" s="201" t="s">
        <v>326</v>
      </c>
      <c r="E250" s="39"/>
      <c r="F250" s="253" t="s">
        <v>1592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326</v>
      </c>
      <c r="AU250" s="20" t="s">
        <v>189</v>
      </c>
    </row>
    <row r="251" spans="1:65" s="2" customFormat="1" ht="24.2" customHeight="1">
      <c r="A251" s="37"/>
      <c r="B251" s="38"/>
      <c r="C251" s="181" t="s">
        <v>391</v>
      </c>
      <c r="D251" s="181" t="s">
        <v>183</v>
      </c>
      <c r="E251" s="182" t="s">
        <v>1564</v>
      </c>
      <c r="F251" s="183" t="s">
        <v>1565</v>
      </c>
      <c r="G251" s="184" t="s">
        <v>204</v>
      </c>
      <c r="H251" s="185">
        <v>79.150000000000006</v>
      </c>
      <c r="I251" s="186"/>
      <c r="J251" s="187">
        <f>ROUND(I251*H251,2)</f>
        <v>0</v>
      </c>
      <c r="K251" s="183" t="s">
        <v>187</v>
      </c>
      <c r="L251" s="42"/>
      <c r="M251" s="188" t="s">
        <v>19</v>
      </c>
      <c r="N251" s="189" t="s">
        <v>45</v>
      </c>
      <c r="O251" s="67"/>
      <c r="P251" s="190">
        <f>O251*H251</f>
        <v>0</v>
      </c>
      <c r="Q251" s="190">
        <v>4.6339999999999999E-2</v>
      </c>
      <c r="R251" s="190">
        <f>Q251*H251</f>
        <v>3.6678110000000004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188</v>
      </c>
      <c r="AT251" s="192" t="s">
        <v>183</v>
      </c>
      <c r="AU251" s="192" t="s">
        <v>189</v>
      </c>
      <c r="AY251" s="20" t="s">
        <v>179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81</v>
      </c>
      <c r="BK251" s="193">
        <f>ROUND(I251*H251,2)</f>
        <v>0</v>
      </c>
      <c r="BL251" s="20" t="s">
        <v>188</v>
      </c>
      <c r="BM251" s="192" t="s">
        <v>313</v>
      </c>
    </row>
    <row r="252" spans="1:65" s="2" customFormat="1">
      <c r="A252" s="37"/>
      <c r="B252" s="38"/>
      <c r="C252" s="39"/>
      <c r="D252" s="194" t="s">
        <v>190</v>
      </c>
      <c r="E252" s="39"/>
      <c r="F252" s="195" t="s">
        <v>1566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190</v>
      </c>
      <c r="AU252" s="20" t="s">
        <v>189</v>
      </c>
    </row>
    <row r="253" spans="1:65" s="13" customFormat="1">
      <c r="B253" s="199"/>
      <c r="C253" s="200"/>
      <c r="D253" s="201" t="s">
        <v>192</v>
      </c>
      <c r="E253" s="202" t="s">
        <v>19</v>
      </c>
      <c r="F253" s="203" t="s">
        <v>2046</v>
      </c>
      <c r="G253" s="200"/>
      <c r="H253" s="202" t="s">
        <v>19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192</v>
      </c>
      <c r="AU253" s="209" t="s">
        <v>189</v>
      </c>
      <c r="AV253" s="13" t="s">
        <v>81</v>
      </c>
      <c r="AW253" s="13" t="s">
        <v>35</v>
      </c>
      <c r="AX253" s="13" t="s">
        <v>74</v>
      </c>
      <c r="AY253" s="209" t="s">
        <v>179</v>
      </c>
    </row>
    <row r="254" spans="1:65" s="14" customFormat="1">
      <c r="B254" s="210"/>
      <c r="C254" s="211"/>
      <c r="D254" s="201" t="s">
        <v>192</v>
      </c>
      <c r="E254" s="212" t="s">
        <v>19</v>
      </c>
      <c r="F254" s="213" t="s">
        <v>2047</v>
      </c>
      <c r="G254" s="211"/>
      <c r="H254" s="214">
        <v>79.150000000000006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192</v>
      </c>
      <c r="AU254" s="220" t="s">
        <v>189</v>
      </c>
      <c r="AV254" s="14" t="s">
        <v>14</v>
      </c>
      <c r="AW254" s="14" t="s">
        <v>35</v>
      </c>
      <c r="AX254" s="14" t="s">
        <v>74</v>
      </c>
      <c r="AY254" s="220" t="s">
        <v>179</v>
      </c>
    </row>
    <row r="255" spans="1:65" s="15" customFormat="1">
      <c r="B255" s="221"/>
      <c r="C255" s="222"/>
      <c r="D255" s="201" t="s">
        <v>192</v>
      </c>
      <c r="E255" s="223" t="s">
        <v>19</v>
      </c>
      <c r="F255" s="224" t="s">
        <v>201</v>
      </c>
      <c r="G255" s="222"/>
      <c r="H255" s="225">
        <v>79.150000000000006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192</v>
      </c>
      <c r="AU255" s="231" t="s">
        <v>189</v>
      </c>
      <c r="AV255" s="15" t="s">
        <v>188</v>
      </c>
      <c r="AW255" s="15" t="s">
        <v>35</v>
      </c>
      <c r="AX255" s="15" t="s">
        <v>81</v>
      </c>
      <c r="AY255" s="231" t="s">
        <v>179</v>
      </c>
    </row>
    <row r="256" spans="1:65" s="2" customFormat="1" ht="16.5" customHeight="1">
      <c r="A256" s="37"/>
      <c r="B256" s="38"/>
      <c r="C256" s="181" t="s">
        <v>400</v>
      </c>
      <c r="D256" s="181" t="s">
        <v>183</v>
      </c>
      <c r="E256" s="182" t="s">
        <v>2048</v>
      </c>
      <c r="F256" s="183" t="s">
        <v>2049</v>
      </c>
      <c r="G256" s="184" t="s">
        <v>204</v>
      </c>
      <c r="H256" s="185">
        <v>38</v>
      </c>
      <c r="I256" s="186"/>
      <c r="J256" s="187">
        <f>ROUND(I256*H256,2)</f>
        <v>0</v>
      </c>
      <c r="K256" s="183" t="s">
        <v>187</v>
      </c>
      <c r="L256" s="42"/>
      <c r="M256" s="188" t="s">
        <v>19</v>
      </c>
      <c r="N256" s="189" t="s">
        <v>45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188</v>
      </c>
      <c r="AT256" s="192" t="s">
        <v>183</v>
      </c>
      <c r="AU256" s="192" t="s">
        <v>189</v>
      </c>
      <c r="AY256" s="20" t="s">
        <v>179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81</v>
      </c>
      <c r="BK256" s="193">
        <f>ROUND(I256*H256,2)</f>
        <v>0</v>
      </c>
      <c r="BL256" s="20" t="s">
        <v>188</v>
      </c>
      <c r="BM256" s="192" t="s">
        <v>375</v>
      </c>
    </row>
    <row r="257" spans="1:65" s="2" customFormat="1">
      <c r="A257" s="37"/>
      <c r="B257" s="38"/>
      <c r="C257" s="39"/>
      <c r="D257" s="194" t="s">
        <v>190</v>
      </c>
      <c r="E257" s="39"/>
      <c r="F257" s="195" t="s">
        <v>2050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190</v>
      </c>
      <c r="AU257" s="20" t="s">
        <v>189</v>
      </c>
    </row>
    <row r="258" spans="1:65" s="2" customFormat="1" ht="16.5" customHeight="1">
      <c r="A258" s="37"/>
      <c r="B258" s="38"/>
      <c r="C258" s="243" t="s">
        <v>407</v>
      </c>
      <c r="D258" s="243" t="s">
        <v>289</v>
      </c>
      <c r="E258" s="244" t="s">
        <v>2051</v>
      </c>
      <c r="F258" s="245" t="s">
        <v>2052</v>
      </c>
      <c r="G258" s="246" t="s">
        <v>204</v>
      </c>
      <c r="H258" s="247">
        <v>39.9</v>
      </c>
      <c r="I258" s="248"/>
      <c r="J258" s="249">
        <f>ROUND(I258*H258,2)</f>
        <v>0</v>
      </c>
      <c r="K258" s="245" t="s">
        <v>187</v>
      </c>
      <c r="L258" s="250"/>
      <c r="M258" s="251" t="s">
        <v>19</v>
      </c>
      <c r="N258" s="252" t="s">
        <v>45</v>
      </c>
      <c r="O258" s="67"/>
      <c r="P258" s="190">
        <f>O258*H258</f>
        <v>0</v>
      </c>
      <c r="Q258" s="190">
        <v>1.1999999999999999E-3</v>
      </c>
      <c r="R258" s="190">
        <f>Q258*H258</f>
        <v>4.7879999999999992E-2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217</v>
      </c>
      <c r="AT258" s="192" t="s">
        <v>289</v>
      </c>
      <c r="AU258" s="192" t="s">
        <v>189</v>
      </c>
      <c r="AY258" s="20" t="s">
        <v>179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81</v>
      </c>
      <c r="BK258" s="193">
        <f>ROUND(I258*H258,2)</f>
        <v>0</v>
      </c>
      <c r="BL258" s="20" t="s">
        <v>188</v>
      </c>
      <c r="BM258" s="192" t="s">
        <v>381</v>
      </c>
    </row>
    <row r="259" spans="1:65" s="14" customFormat="1">
      <c r="B259" s="210"/>
      <c r="C259" s="211"/>
      <c r="D259" s="201" t="s">
        <v>192</v>
      </c>
      <c r="E259" s="212" t="s">
        <v>19</v>
      </c>
      <c r="F259" s="213" t="s">
        <v>2053</v>
      </c>
      <c r="G259" s="211"/>
      <c r="H259" s="214">
        <v>39.9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192</v>
      </c>
      <c r="AU259" s="220" t="s">
        <v>189</v>
      </c>
      <c r="AV259" s="14" t="s">
        <v>14</v>
      </c>
      <c r="AW259" s="14" t="s">
        <v>35</v>
      </c>
      <c r="AX259" s="14" t="s">
        <v>74</v>
      </c>
      <c r="AY259" s="220" t="s">
        <v>179</v>
      </c>
    </row>
    <row r="260" spans="1:65" s="15" customFormat="1">
      <c r="B260" s="221"/>
      <c r="C260" s="222"/>
      <c r="D260" s="201" t="s">
        <v>192</v>
      </c>
      <c r="E260" s="223" t="s">
        <v>19</v>
      </c>
      <c r="F260" s="224" t="s">
        <v>201</v>
      </c>
      <c r="G260" s="222"/>
      <c r="H260" s="225">
        <v>39.9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192</v>
      </c>
      <c r="AU260" s="231" t="s">
        <v>189</v>
      </c>
      <c r="AV260" s="15" t="s">
        <v>188</v>
      </c>
      <c r="AW260" s="15" t="s">
        <v>35</v>
      </c>
      <c r="AX260" s="15" t="s">
        <v>81</v>
      </c>
      <c r="AY260" s="231" t="s">
        <v>179</v>
      </c>
    </row>
    <row r="261" spans="1:65" s="2" customFormat="1" ht="16.5" customHeight="1">
      <c r="A261" s="37"/>
      <c r="B261" s="38"/>
      <c r="C261" s="243" t="s">
        <v>412</v>
      </c>
      <c r="D261" s="243" t="s">
        <v>289</v>
      </c>
      <c r="E261" s="244" t="s">
        <v>2054</v>
      </c>
      <c r="F261" s="245" t="s">
        <v>2055</v>
      </c>
      <c r="G261" s="246" t="s">
        <v>204</v>
      </c>
      <c r="H261" s="247">
        <v>39.9</v>
      </c>
      <c r="I261" s="248"/>
      <c r="J261" s="249">
        <f>ROUND(I261*H261,2)</f>
        <v>0</v>
      </c>
      <c r="K261" s="245" t="s">
        <v>187</v>
      </c>
      <c r="L261" s="250"/>
      <c r="M261" s="251" t="s">
        <v>19</v>
      </c>
      <c r="N261" s="252" t="s">
        <v>45</v>
      </c>
      <c r="O261" s="67"/>
      <c r="P261" s="190">
        <f>O261*H261</f>
        <v>0</v>
      </c>
      <c r="Q261" s="190">
        <v>2.0000000000000002E-5</v>
      </c>
      <c r="R261" s="190">
        <f>Q261*H261</f>
        <v>7.9799999999999999E-4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217</v>
      </c>
      <c r="AT261" s="192" t="s">
        <v>289</v>
      </c>
      <c r="AU261" s="192" t="s">
        <v>189</v>
      </c>
      <c r="AY261" s="20" t="s">
        <v>179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81</v>
      </c>
      <c r="BK261" s="193">
        <f>ROUND(I261*H261,2)</f>
        <v>0</v>
      </c>
      <c r="BL261" s="20" t="s">
        <v>188</v>
      </c>
      <c r="BM261" s="192" t="s">
        <v>364</v>
      </c>
    </row>
    <row r="262" spans="1:65" s="14" customFormat="1">
      <c r="B262" s="210"/>
      <c r="C262" s="211"/>
      <c r="D262" s="201" t="s">
        <v>192</v>
      </c>
      <c r="E262" s="212" t="s">
        <v>19</v>
      </c>
      <c r="F262" s="213" t="s">
        <v>2056</v>
      </c>
      <c r="G262" s="211"/>
      <c r="H262" s="214">
        <v>38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192</v>
      </c>
      <c r="AU262" s="220" t="s">
        <v>189</v>
      </c>
      <c r="AV262" s="14" t="s">
        <v>14</v>
      </c>
      <c r="AW262" s="14" t="s">
        <v>35</v>
      </c>
      <c r="AX262" s="14" t="s">
        <v>74</v>
      </c>
      <c r="AY262" s="220" t="s">
        <v>179</v>
      </c>
    </row>
    <row r="263" spans="1:65" s="15" customFormat="1">
      <c r="B263" s="221"/>
      <c r="C263" s="222"/>
      <c r="D263" s="201" t="s">
        <v>192</v>
      </c>
      <c r="E263" s="223" t="s">
        <v>19</v>
      </c>
      <c r="F263" s="224" t="s">
        <v>201</v>
      </c>
      <c r="G263" s="222"/>
      <c r="H263" s="225">
        <v>38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192</v>
      </c>
      <c r="AU263" s="231" t="s">
        <v>189</v>
      </c>
      <c r="AV263" s="15" t="s">
        <v>188</v>
      </c>
      <c r="AW263" s="15" t="s">
        <v>35</v>
      </c>
      <c r="AX263" s="15" t="s">
        <v>74</v>
      </c>
      <c r="AY263" s="231" t="s">
        <v>179</v>
      </c>
    </row>
    <row r="264" spans="1:65" s="14" customFormat="1">
      <c r="B264" s="210"/>
      <c r="C264" s="211"/>
      <c r="D264" s="201" t="s">
        <v>192</v>
      </c>
      <c r="E264" s="212" t="s">
        <v>19</v>
      </c>
      <c r="F264" s="213" t="s">
        <v>2057</v>
      </c>
      <c r="G264" s="211"/>
      <c r="H264" s="214">
        <v>39.9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192</v>
      </c>
      <c r="AU264" s="220" t="s">
        <v>189</v>
      </c>
      <c r="AV264" s="14" t="s">
        <v>14</v>
      </c>
      <c r="AW264" s="14" t="s">
        <v>35</v>
      </c>
      <c r="AX264" s="14" t="s">
        <v>81</v>
      </c>
      <c r="AY264" s="220" t="s">
        <v>179</v>
      </c>
    </row>
    <row r="265" spans="1:65" s="2" customFormat="1" ht="16.5" customHeight="1">
      <c r="A265" s="37"/>
      <c r="B265" s="38"/>
      <c r="C265" s="243" t="s">
        <v>417</v>
      </c>
      <c r="D265" s="243" t="s">
        <v>289</v>
      </c>
      <c r="E265" s="244" t="s">
        <v>2058</v>
      </c>
      <c r="F265" s="245" t="s">
        <v>2059</v>
      </c>
      <c r="G265" s="246" t="s">
        <v>204</v>
      </c>
      <c r="H265" s="247">
        <v>119.7</v>
      </c>
      <c r="I265" s="248"/>
      <c r="J265" s="249">
        <f>ROUND(I265*H265,2)</f>
        <v>0</v>
      </c>
      <c r="K265" s="245" t="s">
        <v>187</v>
      </c>
      <c r="L265" s="250"/>
      <c r="M265" s="251" t="s">
        <v>19</v>
      </c>
      <c r="N265" s="252" t="s">
        <v>45</v>
      </c>
      <c r="O265" s="67"/>
      <c r="P265" s="190">
        <f>O265*H265</f>
        <v>0</v>
      </c>
      <c r="Q265" s="190">
        <v>4.0000000000000003E-5</v>
      </c>
      <c r="R265" s="190">
        <f>Q265*H265</f>
        <v>4.7880000000000006E-3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217</v>
      </c>
      <c r="AT265" s="192" t="s">
        <v>289</v>
      </c>
      <c r="AU265" s="192" t="s">
        <v>189</v>
      </c>
      <c r="AY265" s="20" t="s">
        <v>179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81</v>
      </c>
      <c r="BK265" s="193">
        <f>ROUND(I265*H265,2)</f>
        <v>0</v>
      </c>
      <c r="BL265" s="20" t="s">
        <v>188</v>
      </c>
      <c r="BM265" s="192" t="s">
        <v>387</v>
      </c>
    </row>
    <row r="266" spans="1:65" s="14" customFormat="1">
      <c r="B266" s="210"/>
      <c r="C266" s="211"/>
      <c r="D266" s="201" t="s">
        <v>192</v>
      </c>
      <c r="E266" s="212" t="s">
        <v>19</v>
      </c>
      <c r="F266" s="213" t="s">
        <v>2060</v>
      </c>
      <c r="G266" s="211"/>
      <c r="H266" s="214">
        <v>114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192</v>
      </c>
      <c r="AU266" s="220" t="s">
        <v>189</v>
      </c>
      <c r="AV266" s="14" t="s">
        <v>14</v>
      </c>
      <c r="AW266" s="14" t="s">
        <v>35</v>
      </c>
      <c r="AX266" s="14" t="s">
        <v>74</v>
      </c>
      <c r="AY266" s="220" t="s">
        <v>179</v>
      </c>
    </row>
    <row r="267" spans="1:65" s="15" customFormat="1">
      <c r="B267" s="221"/>
      <c r="C267" s="222"/>
      <c r="D267" s="201" t="s">
        <v>192</v>
      </c>
      <c r="E267" s="223" t="s">
        <v>19</v>
      </c>
      <c r="F267" s="224" t="s">
        <v>201</v>
      </c>
      <c r="G267" s="222"/>
      <c r="H267" s="225">
        <v>114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192</v>
      </c>
      <c r="AU267" s="231" t="s">
        <v>189</v>
      </c>
      <c r="AV267" s="15" t="s">
        <v>188</v>
      </c>
      <c r="AW267" s="15" t="s">
        <v>35</v>
      </c>
      <c r="AX267" s="15" t="s">
        <v>74</v>
      </c>
      <c r="AY267" s="231" t="s">
        <v>179</v>
      </c>
    </row>
    <row r="268" spans="1:65" s="14" customFormat="1">
      <c r="B268" s="210"/>
      <c r="C268" s="211"/>
      <c r="D268" s="201" t="s">
        <v>192</v>
      </c>
      <c r="E268" s="212" t="s">
        <v>19</v>
      </c>
      <c r="F268" s="213" t="s">
        <v>2061</v>
      </c>
      <c r="G268" s="211"/>
      <c r="H268" s="214">
        <v>119.7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192</v>
      </c>
      <c r="AU268" s="220" t="s">
        <v>189</v>
      </c>
      <c r="AV268" s="14" t="s">
        <v>14</v>
      </c>
      <c r="AW268" s="14" t="s">
        <v>35</v>
      </c>
      <c r="AX268" s="14" t="s">
        <v>81</v>
      </c>
      <c r="AY268" s="220" t="s">
        <v>179</v>
      </c>
    </row>
    <row r="269" spans="1:65" s="12" customFormat="1" ht="22.9" customHeight="1">
      <c r="B269" s="165"/>
      <c r="C269" s="166"/>
      <c r="D269" s="167" t="s">
        <v>73</v>
      </c>
      <c r="E269" s="179" t="s">
        <v>188</v>
      </c>
      <c r="F269" s="179" t="s">
        <v>303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P270</f>
        <v>0</v>
      </c>
      <c r="Q269" s="173"/>
      <c r="R269" s="174">
        <f>R270</f>
        <v>1.3613544</v>
      </c>
      <c r="S269" s="173"/>
      <c r="T269" s="175">
        <f>T270</f>
        <v>0</v>
      </c>
      <c r="AR269" s="176" t="s">
        <v>81</v>
      </c>
      <c r="AT269" s="177" t="s">
        <v>73</v>
      </c>
      <c r="AU269" s="177" t="s">
        <v>81</v>
      </c>
      <c r="AY269" s="176" t="s">
        <v>179</v>
      </c>
      <c r="BK269" s="178">
        <f>BK270</f>
        <v>0</v>
      </c>
    </row>
    <row r="270" spans="1:65" s="12" customFormat="1" ht="20.85" customHeight="1">
      <c r="B270" s="165"/>
      <c r="C270" s="166"/>
      <c r="D270" s="167" t="s">
        <v>73</v>
      </c>
      <c r="E270" s="179" t="s">
        <v>304</v>
      </c>
      <c r="F270" s="179" t="s">
        <v>305</v>
      </c>
      <c r="G270" s="166"/>
      <c r="H270" s="166"/>
      <c r="I270" s="169"/>
      <c r="J270" s="180">
        <f>BK270</f>
        <v>0</v>
      </c>
      <c r="K270" s="166"/>
      <c r="L270" s="171"/>
      <c r="M270" s="172"/>
      <c r="N270" s="173"/>
      <c r="O270" s="173"/>
      <c r="P270" s="174">
        <f>SUM(P271:P274)</f>
        <v>0</v>
      </c>
      <c r="Q270" s="173"/>
      <c r="R270" s="174">
        <f>SUM(R271:R274)</f>
        <v>1.3613544</v>
      </c>
      <c r="S270" s="173"/>
      <c r="T270" s="175">
        <f>SUM(T271:T274)</f>
        <v>0</v>
      </c>
      <c r="AR270" s="176" t="s">
        <v>81</v>
      </c>
      <c r="AT270" s="177" t="s">
        <v>73</v>
      </c>
      <c r="AU270" s="177" t="s">
        <v>14</v>
      </c>
      <c r="AY270" s="176" t="s">
        <v>179</v>
      </c>
      <c r="BK270" s="178">
        <f>SUM(BK271:BK274)</f>
        <v>0</v>
      </c>
    </row>
    <row r="271" spans="1:65" s="2" customFormat="1" ht="21.75" customHeight="1">
      <c r="A271" s="37"/>
      <c r="B271" s="38"/>
      <c r="C271" s="181" t="s">
        <v>423</v>
      </c>
      <c r="D271" s="181" t="s">
        <v>183</v>
      </c>
      <c r="E271" s="182" t="s">
        <v>1619</v>
      </c>
      <c r="F271" s="183" t="s">
        <v>1620</v>
      </c>
      <c r="G271" s="184" t="s">
        <v>216</v>
      </c>
      <c r="H271" s="185">
        <v>0.72</v>
      </c>
      <c r="I271" s="186"/>
      <c r="J271" s="187">
        <f>ROUND(I271*H271,2)</f>
        <v>0</v>
      </c>
      <c r="K271" s="183" t="s">
        <v>187</v>
      </c>
      <c r="L271" s="42"/>
      <c r="M271" s="188" t="s">
        <v>19</v>
      </c>
      <c r="N271" s="189" t="s">
        <v>45</v>
      </c>
      <c r="O271" s="67"/>
      <c r="P271" s="190">
        <f>O271*H271</f>
        <v>0</v>
      </c>
      <c r="Q271" s="190">
        <v>1.8907700000000001</v>
      </c>
      <c r="R271" s="190">
        <f>Q271*H271</f>
        <v>1.3613544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188</v>
      </c>
      <c r="AT271" s="192" t="s">
        <v>183</v>
      </c>
      <c r="AU271" s="192" t="s">
        <v>189</v>
      </c>
      <c r="AY271" s="20" t="s">
        <v>179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81</v>
      </c>
      <c r="BK271" s="193">
        <f>ROUND(I271*H271,2)</f>
        <v>0</v>
      </c>
      <c r="BL271" s="20" t="s">
        <v>188</v>
      </c>
      <c r="BM271" s="192" t="s">
        <v>410</v>
      </c>
    </row>
    <row r="272" spans="1:65" s="2" customFormat="1">
      <c r="A272" s="37"/>
      <c r="B272" s="38"/>
      <c r="C272" s="39"/>
      <c r="D272" s="194" t="s">
        <v>190</v>
      </c>
      <c r="E272" s="39"/>
      <c r="F272" s="195" t="s">
        <v>1621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190</v>
      </c>
      <c r="AU272" s="20" t="s">
        <v>189</v>
      </c>
    </row>
    <row r="273" spans="1:65" s="14" customFormat="1">
      <c r="B273" s="210"/>
      <c r="C273" s="211"/>
      <c r="D273" s="201" t="s">
        <v>192</v>
      </c>
      <c r="E273" s="212" t="s">
        <v>19</v>
      </c>
      <c r="F273" s="213" t="s">
        <v>2062</v>
      </c>
      <c r="G273" s="211"/>
      <c r="H273" s="214">
        <v>0.72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192</v>
      </c>
      <c r="AU273" s="220" t="s">
        <v>189</v>
      </c>
      <c r="AV273" s="14" t="s">
        <v>14</v>
      </c>
      <c r="AW273" s="14" t="s">
        <v>35</v>
      </c>
      <c r="AX273" s="14" t="s">
        <v>74</v>
      </c>
      <c r="AY273" s="220" t="s">
        <v>179</v>
      </c>
    </row>
    <row r="274" spans="1:65" s="15" customFormat="1">
      <c r="B274" s="221"/>
      <c r="C274" s="222"/>
      <c r="D274" s="201" t="s">
        <v>192</v>
      </c>
      <c r="E274" s="223" t="s">
        <v>19</v>
      </c>
      <c r="F274" s="224" t="s">
        <v>201</v>
      </c>
      <c r="G274" s="222"/>
      <c r="H274" s="225">
        <v>0.72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192</v>
      </c>
      <c r="AU274" s="231" t="s">
        <v>189</v>
      </c>
      <c r="AV274" s="15" t="s">
        <v>188</v>
      </c>
      <c r="AW274" s="15" t="s">
        <v>35</v>
      </c>
      <c r="AX274" s="15" t="s">
        <v>81</v>
      </c>
      <c r="AY274" s="231" t="s">
        <v>179</v>
      </c>
    </row>
    <row r="275" spans="1:65" s="12" customFormat="1" ht="22.9" customHeight="1">
      <c r="B275" s="165"/>
      <c r="C275" s="166"/>
      <c r="D275" s="167" t="s">
        <v>73</v>
      </c>
      <c r="E275" s="179" t="s">
        <v>222</v>
      </c>
      <c r="F275" s="179" t="s">
        <v>314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P276</f>
        <v>0</v>
      </c>
      <c r="Q275" s="173"/>
      <c r="R275" s="174">
        <f>R276</f>
        <v>4.0347</v>
      </c>
      <c r="S275" s="173"/>
      <c r="T275" s="175">
        <f>T276</f>
        <v>0</v>
      </c>
      <c r="AR275" s="176" t="s">
        <v>81</v>
      </c>
      <c r="AT275" s="177" t="s">
        <v>73</v>
      </c>
      <c r="AU275" s="177" t="s">
        <v>81</v>
      </c>
      <c r="AY275" s="176" t="s">
        <v>179</v>
      </c>
      <c r="BK275" s="178">
        <f>BK276</f>
        <v>0</v>
      </c>
    </row>
    <row r="276" spans="1:65" s="12" customFormat="1" ht="20.85" customHeight="1">
      <c r="B276" s="165"/>
      <c r="C276" s="166"/>
      <c r="D276" s="167" t="s">
        <v>73</v>
      </c>
      <c r="E276" s="179" t="s">
        <v>616</v>
      </c>
      <c r="F276" s="179" t="s">
        <v>617</v>
      </c>
      <c r="G276" s="166"/>
      <c r="H276" s="166"/>
      <c r="I276" s="169"/>
      <c r="J276" s="180">
        <f>BK276</f>
        <v>0</v>
      </c>
      <c r="K276" s="166"/>
      <c r="L276" s="171"/>
      <c r="M276" s="172"/>
      <c r="N276" s="173"/>
      <c r="O276" s="173"/>
      <c r="P276" s="174">
        <f>SUM(P277:P281)</f>
        <v>0</v>
      </c>
      <c r="Q276" s="173"/>
      <c r="R276" s="174">
        <f>SUM(R277:R281)</f>
        <v>4.0347</v>
      </c>
      <c r="S276" s="173"/>
      <c r="T276" s="175">
        <f>SUM(T277:T281)</f>
        <v>0</v>
      </c>
      <c r="AR276" s="176" t="s">
        <v>81</v>
      </c>
      <c r="AT276" s="177" t="s">
        <v>73</v>
      </c>
      <c r="AU276" s="177" t="s">
        <v>14</v>
      </c>
      <c r="AY276" s="176" t="s">
        <v>179</v>
      </c>
      <c r="BK276" s="178">
        <f>SUM(BK277:BK281)</f>
        <v>0</v>
      </c>
    </row>
    <row r="277" spans="1:65" s="2" customFormat="1" ht="44.25" customHeight="1">
      <c r="A277" s="37"/>
      <c r="B277" s="38"/>
      <c r="C277" s="181" t="s">
        <v>428</v>
      </c>
      <c r="D277" s="181" t="s">
        <v>183</v>
      </c>
      <c r="E277" s="182" t="s">
        <v>1631</v>
      </c>
      <c r="F277" s="183" t="s">
        <v>1632</v>
      </c>
      <c r="G277" s="184" t="s">
        <v>186</v>
      </c>
      <c r="H277" s="185">
        <v>18</v>
      </c>
      <c r="I277" s="186"/>
      <c r="J277" s="187">
        <f>ROUND(I277*H277,2)</f>
        <v>0</v>
      </c>
      <c r="K277" s="183" t="s">
        <v>187</v>
      </c>
      <c r="L277" s="42"/>
      <c r="M277" s="188" t="s">
        <v>19</v>
      </c>
      <c r="N277" s="189" t="s">
        <v>45</v>
      </c>
      <c r="O277" s="67"/>
      <c r="P277" s="190">
        <f>O277*H277</f>
        <v>0</v>
      </c>
      <c r="Q277" s="190">
        <v>8.9219999999999994E-2</v>
      </c>
      <c r="R277" s="190">
        <f>Q277*H277</f>
        <v>1.6059599999999998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188</v>
      </c>
      <c r="AT277" s="192" t="s">
        <v>183</v>
      </c>
      <c r="AU277" s="192" t="s">
        <v>189</v>
      </c>
      <c r="AY277" s="20" t="s">
        <v>179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81</v>
      </c>
      <c r="BK277" s="193">
        <f>ROUND(I277*H277,2)</f>
        <v>0</v>
      </c>
      <c r="BL277" s="20" t="s">
        <v>188</v>
      </c>
      <c r="BM277" s="192" t="s">
        <v>415</v>
      </c>
    </row>
    <row r="278" spans="1:65" s="2" customFormat="1">
      <c r="A278" s="37"/>
      <c r="B278" s="38"/>
      <c r="C278" s="39"/>
      <c r="D278" s="194" t="s">
        <v>190</v>
      </c>
      <c r="E278" s="39"/>
      <c r="F278" s="195" t="s">
        <v>1633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190</v>
      </c>
      <c r="AU278" s="20" t="s">
        <v>189</v>
      </c>
    </row>
    <row r="279" spans="1:65" s="2" customFormat="1" ht="16.5" customHeight="1">
      <c r="A279" s="37"/>
      <c r="B279" s="38"/>
      <c r="C279" s="243" t="s">
        <v>300</v>
      </c>
      <c r="D279" s="243" t="s">
        <v>289</v>
      </c>
      <c r="E279" s="244" t="s">
        <v>1635</v>
      </c>
      <c r="F279" s="245" t="s">
        <v>1636</v>
      </c>
      <c r="G279" s="246" t="s">
        <v>186</v>
      </c>
      <c r="H279" s="247">
        <v>18.54</v>
      </c>
      <c r="I279" s="248"/>
      <c r="J279" s="249">
        <f>ROUND(I279*H279,2)</f>
        <v>0</v>
      </c>
      <c r="K279" s="245" t="s">
        <v>187</v>
      </c>
      <c r="L279" s="250"/>
      <c r="M279" s="251" t="s">
        <v>19</v>
      </c>
      <c r="N279" s="252" t="s">
        <v>45</v>
      </c>
      <c r="O279" s="67"/>
      <c r="P279" s="190">
        <f>O279*H279</f>
        <v>0</v>
      </c>
      <c r="Q279" s="190">
        <v>0.13100000000000001</v>
      </c>
      <c r="R279" s="190">
        <f>Q279*H279</f>
        <v>2.4287399999999999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217</v>
      </c>
      <c r="AT279" s="192" t="s">
        <v>289</v>
      </c>
      <c r="AU279" s="192" t="s">
        <v>189</v>
      </c>
      <c r="AY279" s="20" t="s">
        <v>179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81</v>
      </c>
      <c r="BK279" s="193">
        <f>ROUND(I279*H279,2)</f>
        <v>0</v>
      </c>
      <c r="BL279" s="20" t="s">
        <v>188</v>
      </c>
      <c r="BM279" s="192" t="s">
        <v>420</v>
      </c>
    </row>
    <row r="280" spans="1:65" s="14" customFormat="1">
      <c r="B280" s="210"/>
      <c r="C280" s="211"/>
      <c r="D280" s="201" t="s">
        <v>192</v>
      </c>
      <c r="E280" s="212" t="s">
        <v>19</v>
      </c>
      <c r="F280" s="213" t="s">
        <v>2063</v>
      </c>
      <c r="G280" s="211"/>
      <c r="H280" s="214">
        <v>18.54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192</v>
      </c>
      <c r="AU280" s="220" t="s">
        <v>189</v>
      </c>
      <c r="AV280" s="14" t="s">
        <v>14</v>
      </c>
      <c r="AW280" s="14" t="s">
        <v>35</v>
      </c>
      <c r="AX280" s="14" t="s">
        <v>74</v>
      </c>
      <c r="AY280" s="220" t="s">
        <v>179</v>
      </c>
    </row>
    <row r="281" spans="1:65" s="15" customFormat="1">
      <c r="B281" s="221"/>
      <c r="C281" s="222"/>
      <c r="D281" s="201" t="s">
        <v>192</v>
      </c>
      <c r="E281" s="223" t="s">
        <v>19</v>
      </c>
      <c r="F281" s="224" t="s">
        <v>201</v>
      </c>
      <c r="G281" s="222"/>
      <c r="H281" s="225">
        <v>18.54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192</v>
      </c>
      <c r="AU281" s="231" t="s">
        <v>189</v>
      </c>
      <c r="AV281" s="15" t="s">
        <v>188</v>
      </c>
      <c r="AW281" s="15" t="s">
        <v>35</v>
      </c>
      <c r="AX281" s="15" t="s">
        <v>81</v>
      </c>
      <c r="AY281" s="231" t="s">
        <v>179</v>
      </c>
    </row>
    <row r="282" spans="1:65" s="12" customFormat="1" ht="22.9" customHeight="1">
      <c r="B282" s="165"/>
      <c r="C282" s="166"/>
      <c r="D282" s="167" t="s">
        <v>73</v>
      </c>
      <c r="E282" s="179" t="s">
        <v>217</v>
      </c>
      <c r="F282" s="179" t="s">
        <v>359</v>
      </c>
      <c r="G282" s="166"/>
      <c r="H282" s="166"/>
      <c r="I282" s="169"/>
      <c r="J282" s="180">
        <f>BK282</f>
        <v>0</v>
      </c>
      <c r="K282" s="166"/>
      <c r="L282" s="171"/>
      <c r="M282" s="172"/>
      <c r="N282" s="173"/>
      <c r="O282" s="173"/>
      <c r="P282" s="174">
        <f>P283+P296</f>
        <v>0</v>
      </c>
      <c r="Q282" s="173"/>
      <c r="R282" s="174">
        <f>R283+R296</f>
        <v>3.8623216</v>
      </c>
      <c r="S282" s="173"/>
      <c r="T282" s="175">
        <f>T283+T296</f>
        <v>0</v>
      </c>
      <c r="AR282" s="176" t="s">
        <v>81</v>
      </c>
      <c r="AT282" s="177" t="s">
        <v>73</v>
      </c>
      <c r="AU282" s="177" t="s">
        <v>81</v>
      </c>
      <c r="AY282" s="176" t="s">
        <v>179</v>
      </c>
      <c r="BK282" s="178">
        <f>BK283+BK296</f>
        <v>0</v>
      </c>
    </row>
    <row r="283" spans="1:65" s="12" customFormat="1" ht="20.85" customHeight="1">
      <c r="B283" s="165"/>
      <c r="C283" s="166"/>
      <c r="D283" s="167" t="s">
        <v>73</v>
      </c>
      <c r="E283" s="179" t="s">
        <v>998</v>
      </c>
      <c r="F283" s="179" t="s">
        <v>1638</v>
      </c>
      <c r="G283" s="166"/>
      <c r="H283" s="166"/>
      <c r="I283" s="169"/>
      <c r="J283" s="18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5.1731600000000003E-2</v>
      </c>
      <c r="S283" s="173"/>
      <c r="T283" s="175">
        <f>SUM(T284:T295)</f>
        <v>0</v>
      </c>
      <c r="AR283" s="176" t="s">
        <v>81</v>
      </c>
      <c r="AT283" s="177" t="s">
        <v>73</v>
      </c>
      <c r="AU283" s="177" t="s">
        <v>14</v>
      </c>
      <c r="AY283" s="176" t="s">
        <v>179</v>
      </c>
      <c r="BK283" s="178">
        <f>SUM(BK284:BK295)</f>
        <v>0</v>
      </c>
    </row>
    <row r="284" spans="1:65" s="2" customFormat="1" ht="24.2" customHeight="1">
      <c r="A284" s="37"/>
      <c r="B284" s="38"/>
      <c r="C284" s="181" t="s">
        <v>442</v>
      </c>
      <c r="D284" s="181" t="s">
        <v>183</v>
      </c>
      <c r="E284" s="182" t="s">
        <v>1646</v>
      </c>
      <c r="F284" s="183" t="s">
        <v>1647</v>
      </c>
      <c r="G284" s="184" t="s">
        <v>204</v>
      </c>
      <c r="H284" s="185">
        <v>12</v>
      </c>
      <c r="I284" s="186"/>
      <c r="J284" s="187">
        <f>ROUND(I284*H284,2)</f>
        <v>0</v>
      </c>
      <c r="K284" s="183" t="s">
        <v>187</v>
      </c>
      <c r="L284" s="42"/>
      <c r="M284" s="188" t="s">
        <v>19</v>
      </c>
      <c r="N284" s="189" t="s">
        <v>45</v>
      </c>
      <c r="O284" s="67"/>
      <c r="P284" s="190">
        <f>O284*H284</f>
        <v>0</v>
      </c>
      <c r="Q284" s="190">
        <v>1.0000000000000001E-5</v>
      </c>
      <c r="R284" s="190">
        <f>Q284*H284</f>
        <v>1.2000000000000002E-4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188</v>
      </c>
      <c r="AT284" s="192" t="s">
        <v>183</v>
      </c>
      <c r="AU284" s="192" t="s">
        <v>189</v>
      </c>
      <c r="AY284" s="20" t="s">
        <v>179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81</v>
      </c>
      <c r="BK284" s="193">
        <f>ROUND(I284*H284,2)</f>
        <v>0</v>
      </c>
      <c r="BL284" s="20" t="s">
        <v>188</v>
      </c>
      <c r="BM284" s="192" t="s">
        <v>426</v>
      </c>
    </row>
    <row r="285" spans="1:65" s="2" customFormat="1">
      <c r="A285" s="37"/>
      <c r="B285" s="38"/>
      <c r="C285" s="39"/>
      <c r="D285" s="194" t="s">
        <v>190</v>
      </c>
      <c r="E285" s="39"/>
      <c r="F285" s="195" t="s">
        <v>1648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190</v>
      </c>
      <c r="AU285" s="20" t="s">
        <v>189</v>
      </c>
    </row>
    <row r="286" spans="1:65" s="2" customFormat="1" ht="16.5" customHeight="1">
      <c r="A286" s="37"/>
      <c r="B286" s="38"/>
      <c r="C286" s="243" t="s">
        <v>309</v>
      </c>
      <c r="D286" s="243" t="s">
        <v>289</v>
      </c>
      <c r="E286" s="244" t="s">
        <v>1652</v>
      </c>
      <c r="F286" s="245" t="s">
        <v>1653</v>
      </c>
      <c r="G286" s="246" t="s">
        <v>204</v>
      </c>
      <c r="H286" s="247">
        <v>12.36</v>
      </c>
      <c r="I286" s="248"/>
      <c r="J286" s="249">
        <f>ROUND(I286*H286,2)</f>
        <v>0</v>
      </c>
      <c r="K286" s="245" t="s">
        <v>187</v>
      </c>
      <c r="L286" s="250"/>
      <c r="M286" s="251" t="s">
        <v>19</v>
      </c>
      <c r="N286" s="252" t="s">
        <v>45</v>
      </c>
      <c r="O286" s="67"/>
      <c r="P286" s="190">
        <f>O286*H286</f>
        <v>0</v>
      </c>
      <c r="Q286" s="190">
        <v>2.81E-3</v>
      </c>
      <c r="R286" s="190">
        <f>Q286*H286</f>
        <v>3.4731600000000001E-2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217</v>
      </c>
      <c r="AT286" s="192" t="s">
        <v>289</v>
      </c>
      <c r="AU286" s="192" t="s">
        <v>189</v>
      </c>
      <c r="AY286" s="20" t="s">
        <v>179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81</v>
      </c>
      <c r="BK286" s="193">
        <f>ROUND(I286*H286,2)</f>
        <v>0</v>
      </c>
      <c r="BL286" s="20" t="s">
        <v>188</v>
      </c>
      <c r="BM286" s="192" t="s">
        <v>431</v>
      </c>
    </row>
    <row r="287" spans="1:65" s="14" customFormat="1">
      <c r="B287" s="210"/>
      <c r="C287" s="211"/>
      <c r="D287" s="201" t="s">
        <v>192</v>
      </c>
      <c r="E287" s="212" t="s">
        <v>19</v>
      </c>
      <c r="F287" s="213" t="s">
        <v>2064</v>
      </c>
      <c r="G287" s="211"/>
      <c r="H287" s="214">
        <v>12.36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192</v>
      </c>
      <c r="AU287" s="220" t="s">
        <v>189</v>
      </c>
      <c r="AV287" s="14" t="s">
        <v>14</v>
      </c>
      <c r="AW287" s="14" t="s">
        <v>35</v>
      </c>
      <c r="AX287" s="14" t="s">
        <v>74</v>
      </c>
      <c r="AY287" s="220" t="s">
        <v>179</v>
      </c>
    </row>
    <row r="288" spans="1:65" s="15" customFormat="1">
      <c r="B288" s="221"/>
      <c r="C288" s="222"/>
      <c r="D288" s="201" t="s">
        <v>192</v>
      </c>
      <c r="E288" s="223" t="s">
        <v>19</v>
      </c>
      <c r="F288" s="224" t="s">
        <v>201</v>
      </c>
      <c r="G288" s="222"/>
      <c r="H288" s="225">
        <v>12.36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192</v>
      </c>
      <c r="AU288" s="231" t="s">
        <v>189</v>
      </c>
      <c r="AV288" s="15" t="s">
        <v>188</v>
      </c>
      <c r="AW288" s="15" t="s">
        <v>35</v>
      </c>
      <c r="AX288" s="15" t="s">
        <v>81</v>
      </c>
      <c r="AY288" s="231" t="s">
        <v>179</v>
      </c>
    </row>
    <row r="289" spans="1:65" s="2" customFormat="1" ht="24.2" customHeight="1">
      <c r="A289" s="37"/>
      <c r="B289" s="38"/>
      <c r="C289" s="181" t="s">
        <v>454</v>
      </c>
      <c r="D289" s="181" t="s">
        <v>183</v>
      </c>
      <c r="E289" s="182" t="s">
        <v>1661</v>
      </c>
      <c r="F289" s="183" t="s">
        <v>1662</v>
      </c>
      <c r="G289" s="184" t="s">
        <v>308</v>
      </c>
      <c r="H289" s="185">
        <v>1</v>
      </c>
      <c r="I289" s="186"/>
      <c r="J289" s="187">
        <f>ROUND(I289*H289,2)</f>
        <v>0</v>
      </c>
      <c r="K289" s="183" t="s">
        <v>187</v>
      </c>
      <c r="L289" s="42"/>
      <c r="M289" s="188" t="s">
        <v>19</v>
      </c>
      <c r="N289" s="189" t="s">
        <v>45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188</v>
      </c>
      <c r="AT289" s="192" t="s">
        <v>183</v>
      </c>
      <c r="AU289" s="192" t="s">
        <v>189</v>
      </c>
      <c r="AY289" s="20" t="s">
        <v>179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81</v>
      </c>
      <c r="BK289" s="193">
        <f>ROUND(I289*H289,2)</f>
        <v>0</v>
      </c>
      <c r="BL289" s="20" t="s">
        <v>188</v>
      </c>
      <c r="BM289" s="192" t="s">
        <v>437</v>
      </c>
    </row>
    <row r="290" spans="1:65" s="2" customFormat="1">
      <c r="A290" s="37"/>
      <c r="B290" s="38"/>
      <c r="C290" s="39"/>
      <c r="D290" s="194" t="s">
        <v>190</v>
      </c>
      <c r="E290" s="39"/>
      <c r="F290" s="195" t="s">
        <v>1663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190</v>
      </c>
      <c r="AU290" s="20" t="s">
        <v>189</v>
      </c>
    </row>
    <row r="291" spans="1:65" s="2" customFormat="1" ht="16.5" customHeight="1">
      <c r="A291" s="37"/>
      <c r="B291" s="38"/>
      <c r="C291" s="243" t="s">
        <v>313</v>
      </c>
      <c r="D291" s="243" t="s">
        <v>289</v>
      </c>
      <c r="E291" s="244" t="s">
        <v>2065</v>
      </c>
      <c r="F291" s="245" t="s">
        <v>2066</v>
      </c>
      <c r="G291" s="246" t="s">
        <v>308</v>
      </c>
      <c r="H291" s="247">
        <v>1</v>
      </c>
      <c r="I291" s="248"/>
      <c r="J291" s="249">
        <f>ROUND(I291*H291,2)</f>
        <v>0</v>
      </c>
      <c r="K291" s="245" t="s">
        <v>187</v>
      </c>
      <c r="L291" s="250"/>
      <c r="M291" s="251" t="s">
        <v>19</v>
      </c>
      <c r="N291" s="252" t="s">
        <v>45</v>
      </c>
      <c r="O291" s="67"/>
      <c r="P291" s="190">
        <f>O291*H291</f>
        <v>0</v>
      </c>
      <c r="Q291" s="190">
        <v>8.8000000000000003E-4</v>
      </c>
      <c r="R291" s="190">
        <f>Q291*H291</f>
        <v>8.8000000000000003E-4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217</v>
      </c>
      <c r="AT291" s="192" t="s">
        <v>289</v>
      </c>
      <c r="AU291" s="192" t="s">
        <v>189</v>
      </c>
      <c r="AY291" s="20" t="s">
        <v>179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81</v>
      </c>
      <c r="BK291" s="193">
        <f>ROUND(I291*H291,2)</f>
        <v>0</v>
      </c>
      <c r="BL291" s="20" t="s">
        <v>188</v>
      </c>
      <c r="BM291" s="192" t="s">
        <v>445</v>
      </c>
    </row>
    <row r="292" spans="1:65" s="2" customFormat="1" ht="24.2" customHeight="1">
      <c r="A292" s="37"/>
      <c r="B292" s="38"/>
      <c r="C292" s="181" t="s">
        <v>471</v>
      </c>
      <c r="D292" s="181" t="s">
        <v>183</v>
      </c>
      <c r="E292" s="182" t="s">
        <v>1666</v>
      </c>
      <c r="F292" s="183" t="s">
        <v>1667</v>
      </c>
      <c r="G292" s="184" t="s">
        <v>308</v>
      </c>
      <c r="H292" s="185">
        <v>1</v>
      </c>
      <c r="I292" s="186"/>
      <c r="J292" s="187">
        <f>ROUND(I292*H292,2)</f>
        <v>0</v>
      </c>
      <c r="K292" s="183" t="s">
        <v>187</v>
      </c>
      <c r="L292" s="42"/>
      <c r="M292" s="188" t="s">
        <v>19</v>
      </c>
      <c r="N292" s="189" t="s">
        <v>45</v>
      </c>
      <c r="O292" s="67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188</v>
      </c>
      <c r="AT292" s="192" t="s">
        <v>183</v>
      </c>
      <c r="AU292" s="192" t="s">
        <v>189</v>
      </c>
      <c r="AY292" s="20" t="s">
        <v>179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81</v>
      </c>
      <c r="BK292" s="193">
        <f>ROUND(I292*H292,2)</f>
        <v>0</v>
      </c>
      <c r="BL292" s="20" t="s">
        <v>188</v>
      </c>
      <c r="BM292" s="192" t="s">
        <v>449</v>
      </c>
    </row>
    <row r="293" spans="1:65" s="2" customFormat="1">
      <c r="A293" s="37"/>
      <c r="B293" s="38"/>
      <c r="C293" s="39"/>
      <c r="D293" s="194" t="s">
        <v>190</v>
      </c>
      <c r="E293" s="39"/>
      <c r="F293" s="195" t="s">
        <v>1668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190</v>
      </c>
      <c r="AU293" s="20" t="s">
        <v>189</v>
      </c>
    </row>
    <row r="294" spans="1:65" s="2" customFormat="1" ht="16.5" customHeight="1">
      <c r="A294" s="37"/>
      <c r="B294" s="38"/>
      <c r="C294" s="243" t="s">
        <v>319</v>
      </c>
      <c r="D294" s="243" t="s">
        <v>289</v>
      </c>
      <c r="E294" s="244" t="s">
        <v>1669</v>
      </c>
      <c r="F294" s="245" t="s">
        <v>1670</v>
      </c>
      <c r="G294" s="246" t="s">
        <v>308</v>
      </c>
      <c r="H294" s="247">
        <v>1</v>
      </c>
      <c r="I294" s="248"/>
      <c r="J294" s="249">
        <f>ROUND(I294*H294,2)</f>
        <v>0</v>
      </c>
      <c r="K294" s="245" t="s">
        <v>187</v>
      </c>
      <c r="L294" s="250"/>
      <c r="M294" s="251" t="s">
        <v>19</v>
      </c>
      <c r="N294" s="252" t="s">
        <v>45</v>
      </c>
      <c r="O294" s="67"/>
      <c r="P294" s="190">
        <f>O294*H294</f>
        <v>0</v>
      </c>
      <c r="Q294" s="190">
        <v>1.6E-2</v>
      </c>
      <c r="R294" s="190">
        <f>Q294*H294</f>
        <v>1.6E-2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217</v>
      </c>
      <c r="AT294" s="192" t="s">
        <v>289</v>
      </c>
      <c r="AU294" s="192" t="s">
        <v>189</v>
      </c>
      <c r="AY294" s="20" t="s">
        <v>179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81</v>
      </c>
      <c r="BK294" s="193">
        <f>ROUND(I294*H294,2)</f>
        <v>0</v>
      </c>
      <c r="BL294" s="20" t="s">
        <v>188</v>
      </c>
      <c r="BM294" s="192" t="s">
        <v>2067</v>
      </c>
    </row>
    <row r="295" spans="1:65" s="2" customFormat="1" ht="19.5">
      <c r="A295" s="37"/>
      <c r="B295" s="38"/>
      <c r="C295" s="39"/>
      <c r="D295" s="201" t="s">
        <v>326</v>
      </c>
      <c r="E295" s="39"/>
      <c r="F295" s="253" t="s">
        <v>1672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326</v>
      </c>
      <c r="AU295" s="20" t="s">
        <v>189</v>
      </c>
    </row>
    <row r="296" spans="1:65" s="12" customFormat="1" ht="20.85" customHeight="1">
      <c r="B296" s="165"/>
      <c r="C296" s="166"/>
      <c r="D296" s="167" t="s">
        <v>73</v>
      </c>
      <c r="E296" s="179" t="s">
        <v>360</v>
      </c>
      <c r="F296" s="179" t="s">
        <v>361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SUM(P297:P310)</f>
        <v>0</v>
      </c>
      <c r="Q296" s="173"/>
      <c r="R296" s="174">
        <f>SUM(R297:R310)</f>
        <v>3.8105899999999999</v>
      </c>
      <c r="S296" s="173"/>
      <c r="T296" s="175">
        <f>SUM(T297:T310)</f>
        <v>0</v>
      </c>
      <c r="AR296" s="176" t="s">
        <v>81</v>
      </c>
      <c r="AT296" s="177" t="s">
        <v>73</v>
      </c>
      <c r="AU296" s="177" t="s">
        <v>14</v>
      </c>
      <c r="AY296" s="176" t="s">
        <v>179</v>
      </c>
      <c r="BK296" s="178">
        <f>SUM(BK297:BK310)</f>
        <v>0</v>
      </c>
    </row>
    <row r="297" spans="1:65" s="2" customFormat="1" ht="16.5" customHeight="1">
      <c r="A297" s="37"/>
      <c r="B297" s="38"/>
      <c r="C297" s="181" t="s">
        <v>304</v>
      </c>
      <c r="D297" s="181" t="s">
        <v>183</v>
      </c>
      <c r="E297" s="182" t="s">
        <v>1673</v>
      </c>
      <c r="F297" s="183" t="s">
        <v>1674</v>
      </c>
      <c r="G297" s="184" t="s">
        <v>308</v>
      </c>
      <c r="H297" s="185">
        <v>3</v>
      </c>
      <c r="I297" s="186"/>
      <c r="J297" s="187">
        <f>ROUND(I297*H297,2)</f>
        <v>0</v>
      </c>
      <c r="K297" s="183" t="s">
        <v>187</v>
      </c>
      <c r="L297" s="42"/>
      <c r="M297" s="188" t="s">
        <v>19</v>
      </c>
      <c r="N297" s="189" t="s">
        <v>45</v>
      </c>
      <c r="O297" s="67"/>
      <c r="P297" s="190">
        <f>O297*H297</f>
        <v>0</v>
      </c>
      <c r="Q297" s="190">
        <v>1.0189999999999999E-2</v>
      </c>
      <c r="R297" s="190">
        <f>Q297*H297</f>
        <v>3.057E-2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188</v>
      </c>
      <c r="AT297" s="192" t="s">
        <v>183</v>
      </c>
      <c r="AU297" s="192" t="s">
        <v>189</v>
      </c>
      <c r="AY297" s="20" t="s">
        <v>179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81</v>
      </c>
      <c r="BK297" s="193">
        <f>ROUND(I297*H297,2)</f>
        <v>0</v>
      </c>
      <c r="BL297" s="20" t="s">
        <v>188</v>
      </c>
      <c r="BM297" s="192" t="s">
        <v>465</v>
      </c>
    </row>
    <row r="298" spans="1:65" s="2" customFormat="1">
      <c r="A298" s="37"/>
      <c r="B298" s="38"/>
      <c r="C298" s="39"/>
      <c r="D298" s="194" t="s">
        <v>190</v>
      </c>
      <c r="E298" s="39"/>
      <c r="F298" s="195" t="s">
        <v>1675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190</v>
      </c>
      <c r="AU298" s="20" t="s">
        <v>189</v>
      </c>
    </row>
    <row r="299" spans="1:65" s="2" customFormat="1" ht="16.5" customHeight="1">
      <c r="A299" s="37"/>
      <c r="B299" s="38"/>
      <c r="C299" s="243" t="s">
        <v>596</v>
      </c>
      <c r="D299" s="243" t="s">
        <v>289</v>
      </c>
      <c r="E299" s="244" t="s">
        <v>1676</v>
      </c>
      <c r="F299" s="245" t="s">
        <v>1677</v>
      </c>
      <c r="G299" s="246" t="s">
        <v>308</v>
      </c>
      <c r="H299" s="247">
        <v>1</v>
      </c>
      <c r="I299" s="248"/>
      <c r="J299" s="249">
        <f>ROUND(I299*H299,2)</f>
        <v>0</v>
      </c>
      <c r="K299" s="245" t="s">
        <v>187</v>
      </c>
      <c r="L299" s="250"/>
      <c r="M299" s="251" t="s">
        <v>19</v>
      </c>
      <c r="N299" s="252" t="s">
        <v>45</v>
      </c>
      <c r="O299" s="67"/>
      <c r="P299" s="190">
        <f>O299*H299</f>
        <v>0</v>
      </c>
      <c r="Q299" s="190">
        <v>0.254</v>
      </c>
      <c r="R299" s="190">
        <f>Q299*H299</f>
        <v>0.254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217</v>
      </c>
      <c r="AT299" s="192" t="s">
        <v>289</v>
      </c>
      <c r="AU299" s="192" t="s">
        <v>189</v>
      </c>
      <c r="AY299" s="20" t="s">
        <v>179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81</v>
      </c>
      <c r="BK299" s="193">
        <f>ROUND(I299*H299,2)</f>
        <v>0</v>
      </c>
      <c r="BL299" s="20" t="s">
        <v>188</v>
      </c>
      <c r="BM299" s="192" t="s">
        <v>890</v>
      </c>
    </row>
    <row r="300" spans="1:65" s="2" customFormat="1" ht="16.5" customHeight="1">
      <c r="A300" s="37"/>
      <c r="B300" s="38"/>
      <c r="C300" s="243" t="s">
        <v>678</v>
      </c>
      <c r="D300" s="243" t="s">
        <v>289</v>
      </c>
      <c r="E300" s="244" t="s">
        <v>1678</v>
      </c>
      <c r="F300" s="245" t="s">
        <v>1679</v>
      </c>
      <c r="G300" s="246" t="s">
        <v>308</v>
      </c>
      <c r="H300" s="247">
        <v>1</v>
      </c>
      <c r="I300" s="248"/>
      <c r="J300" s="249">
        <f>ROUND(I300*H300,2)</f>
        <v>0</v>
      </c>
      <c r="K300" s="245" t="s">
        <v>187</v>
      </c>
      <c r="L300" s="250"/>
      <c r="M300" s="251" t="s">
        <v>19</v>
      </c>
      <c r="N300" s="252" t="s">
        <v>45</v>
      </c>
      <c r="O300" s="67"/>
      <c r="P300" s="190">
        <f>O300*H300</f>
        <v>0</v>
      </c>
      <c r="Q300" s="190">
        <v>0.50600000000000001</v>
      </c>
      <c r="R300" s="190">
        <f>Q300*H300</f>
        <v>0.50600000000000001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217</v>
      </c>
      <c r="AT300" s="192" t="s">
        <v>289</v>
      </c>
      <c r="AU300" s="192" t="s">
        <v>189</v>
      </c>
      <c r="AY300" s="20" t="s">
        <v>179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81</v>
      </c>
      <c r="BK300" s="193">
        <f>ROUND(I300*H300,2)</f>
        <v>0</v>
      </c>
      <c r="BL300" s="20" t="s">
        <v>188</v>
      </c>
      <c r="BM300" s="192" t="s">
        <v>474</v>
      </c>
    </row>
    <row r="301" spans="1:65" s="2" customFormat="1" ht="16.5" customHeight="1">
      <c r="A301" s="37"/>
      <c r="B301" s="38"/>
      <c r="C301" s="243" t="s">
        <v>331</v>
      </c>
      <c r="D301" s="243" t="s">
        <v>289</v>
      </c>
      <c r="E301" s="244" t="s">
        <v>1680</v>
      </c>
      <c r="F301" s="245" t="s">
        <v>1681</v>
      </c>
      <c r="G301" s="246" t="s">
        <v>308</v>
      </c>
      <c r="H301" s="247">
        <v>1</v>
      </c>
      <c r="I301" s="248"/>
      <c r="J301" s="249">
        <f>ROUND(I301*H301,2)</f>
        <v>0</v>
      </c>
      <c r="K301" s="245" t="s">
        <v>187</v>
      </c>
      <c r="L301" s="250"/>
      <c r="M301" s="251" t="s">
        <v>19</v>
      </c>
      <c r="N301" s="252" t="s">
        <v>45</v>
      </c>
      <c r="O301" s="67"/>
      <c r="P301" s="190">
        <f>O301*H301</f>
        <v>0</v>
      </c>
      <c r="Q301" s="190">
        <v>1.0129999999999999</v>
      </c>
      <c r="R301" s="190">
        <f>Q301*H301</f>
        <v>1.0129999999999999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217</v>
      </c>
      <c r="AT301" s="192" t="s">
        <v>289</v>
      </c>
      <c r="AU301" s="192" t="s">
        <v>189</v>
      </c>
      <c r="AY301" s="20" t="s">
        <v>179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81</v>
      </c>
      <c r="BK301" s="193">
        <f>ROUND(I301*H301,2)</f>
        <v>0</v>
      </c>
      <c r="BL301" s="20" t="s">
        <v>188</v>
      </c>
      <c r="BM301" s="192" t="s">
        <v>483</v>
      </c>
    </row>
    <row r="302" spans="1:65" s="2" customFormat="1" ht="16.5" customHeight="1">
      <c r="A302" s="37"/>
      <c r="B302" s="38"/>
      <c r="C302" s="181" t="s">
        <v>687</v>
      </c>
      <c r="D302" s="181" t="s">
        <v>183</v>
      </c>
      <c r="E302" s="182" t="s">
        <v>1682</v>
      </c>
      <c r="F302" s="183" t="s">
        <v>1683</v>
      </c>
      <c r="G302" s="184" t="s">
        <v>308</v>
      </c>
      <c r="H302" s="185">
        <v>1</v>
      </c>
      <c r="I302" s="186"/>
      <c r="J302" s="187">
        <f>ROUND(I302*H302,2)</f>
        <v>0</v>
      </c>
      <c r="K302" s="183" t="s">
        <v>187</v>
      </c>
      <c r="L302" s="42"/>
      <c r="M302" s="188" t="s">
        <v>19</v>
      </c>
      <c r="N302" s="189" t="s">
        <v>45</v>
      </c>
      <c r="O302" s="67"/>
      <c r="P302" s="190">
        <f>O302*H302</f>
        <v>0</v>
      </c>
      <c r="Q302" s="190">
        <v>1.248E-2</v>
      </c>
      <c r="R302" s="190">
        <f>Q302*H302</f>
        <v>1.248E-2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188</v>
      </c>
      <c r="AT302" s="192" t="s">
        <v>183</v>
      </c>
      <c r="AU302" s="192" t="s">
        <v>189</v>
      </c>
      <c r="AY302" s="20" t="s">
        <v>179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81</v>
      </c>
      <c r="BK302" s="193">
        <f>ROUND(I302*H302,2)</f>
        <v>0</v>
      </c>
      <c r="BL302" s="20" t="s">
        <v>188</v>
      </c>
      <c r="BM302" s="192" t="s">
        <v>712</v>
      </c>
    </row>
    <row r="303" spans="1:65" s="2" customFormat="1">
      <c r="A303" s="37"/>
      <c r="B303" s="38"/>
      <c r="C303" s="39"/>
      <c r="D303" s="194" t="s">
        <v>190</v>
      </c>
      <c r="E303" s="39"/>
      <c r="F303" s="195" t="s">
        <v>1685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190</v>
      </c>
      <c r="AU303" s="20" t="s">
        <v>189</v>
      </c>
    </row>
    <row r="304" spans="1:65" s="2" customFormat="1" ht="16.5" customHeight="1">
      <c r="A304" s="37"/>
      <c r="B304" s="38"/>
      <c r="C304" s="243" t="s">
        <v>337</v>
      </c>
      <c r="D304" s="243" t="s">
        <v>289</v>
      </c>
      <c r="E304" s="244" t="s">
        <v>1686</v>
      </c>
      <c r="F304" s="245" t="s">
        <v>1687</v>
      </c>
      <c r="G304" s="246" t="s">
        <v>308</v>
      </c>
      <c r="H304" s="247">
        <v>1</v>
      </c>
      <c r="I304" s="248"/>
      <c r="J304" s="249">
        <f>ROUND(I304*H304,2)</f>
        <v>0</v>
      </c>
      <c r="K304" s="245" t="s">
        <v>187</v>
      </c>
      <c r="L304" s="250"/>
      <c r="M304" s="251" t="s">
        <v>19</v>
      </c>
      <c r="N304" s="252" t="s">
        <v>45</v>
      </c>
      <c r="O304" s="67"/>
      <c r="P304" s="190">
        <f>O304*H304</f>
        <v>0</v>
      </c>
      <c r="Q304" s="190">
        <v>0.54800000000000004</v>
      </c>
      <c r="R304" s="190">
        <f>Q304*H304</f>
        <v>0.54800000000000004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217</v>
      </c>
      <c r="AT304" s="192" t="s">
        <v>289</v>
      </c>
      <c r="AU304" s="192" t="s">
        <v>189</v>
      </c>
      <c r="AY304" s="20" t="s">
        <v>179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81</v>
      </c>
      <c r="BK304" s="193">
        <f>ROUND(I304*H304,2)</f>
        <v>0</v>
      </c>
      <c r="BL304" s="20" t="s">
        <v>188</v>
      </c>
      <c r="BM304" s="192" t="s">
        <v>722</v>
      </c>
    </row>
    <row r="305" spans="1:65" s="2" customFormat="1" ht="16.5" customHeight="1">
      <c r="A305" s="37"/>
      <c r="B305" s="38"/>
      <c r="C305" s="181" t="s">
        <v>699</v>
      </c>
      <c r="D305" s="181" t="s">
        <v>183</v>
      </c>
      <c r="E305" s="182" t="s">
        <v>1689</v>
      </c>
      <c r="F305" s="183" t="s">
        <v>1690</v>
      </c>
      <c r="G305" s="184" t="s">
        <v>308</v>
      </c>
      <c r="H305" s="185">
        <v>1</v>
      </c>
      <c r="I305" s="186"/>
      <c r="J305" s="187">
        <f>ROUND(I305*H305,2)</f>
        <v>0</v>
      </c>
      <c r="K305" s="183" t="s">
        <v>187</v>
      </c>
      <c r="L305" s="42"/>
      <c r="M305" s="188" t="s">
        <v>19</v>
      </c>
      <c r="N305" s="189" t="s">
        <v>45</v>
      </c>
      <c r="O305" s="67"/>
      <c r="P305" s="190">
        <f>O305*H305</f>
        <v>0</v>
      </c>
      <c r="Q305" s="190">
        <v>2.8539999999999999E-2</v>
      </c>
      <c r="R305" s="190">
        <f>Q305*H305</f>
        <v>2.8539999999999999E-2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188</v>
      </c>
      <c r="AT305" s="192" t="s">
        <v>183</v>
      </c>
      <c r="AU305" s="192" t="s">
        <v>189</v>
      </c>
      <c r="AY305" s="20" t="s">
        <v>179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81</v>
      </c>
      <c r="BK305" s="193">
        <f>ROUND(I305*H305,2)</f>
        <v>0</v>
      </c>
      <c r="BL305" s="20" t="s">
        <v>188</v>
      </c>
      <c r="BM305" s="192" t="s">
        <v>727</v>
      </c>
    </row>
    <row r="306" spans="1:65" s="2" customFormat="1">
      <c r="A306" s="37"/>
      <c r="B306" s="38"/>
      <c r="C306" s="39"/>
      <c r="D306" s="194" t="s">
        <v>190</v>
      </c>
      <c r="E306" s="39"/>
      <c r="F306" s="195" t="s">
        <v>1692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190</v>
      </c>
      <c r="AU306" s="20" t="s">
        <v>189</v>
      </c>
    </row>
    <row r="307" spans="1:65" s="2" customFormat="1" ht="16.5" customHeight="1">
      <c r="A307" s="37"/>
      <c r="B307" s="38"/>
      <c r="C307" s="243" t="s">
        <v>341</v>
      </c>
      <c r="D307" s="243" t="s">
        <v>289</v>
      </c>
      <c r="E307" s="244" t="s">
        <v>1693</v>
      </c>
      <c r="F307" s="245" t="s">
        <v>1694</v>
      </c>
      <c r="G307" s="246" t="s">
        <v>308</v>
      </c>
      <c r="H307" s="247">
        <v>1</v>
      </c>
      <c r="I307" s="248"/>
      <c r="J307" s="249">
        <f>ROUND(I307*H307,2)</f>
        <v>0</v>
      </c>
      <c r="K307" s="245" t="s">
        <v>187</v>
      </c>
      <c r="L307" s="250"/>
      <c r="M307" s="251" t="s">
        <v>19</v>
      </c>
      <c r="N307" s="252" t="s">
        <v>45</v>
      </c>
      <c r="O307" s="67"/>
      <c r="P307" s="190">
        <f>O307*H307</f>
        <v>0</v>
      </c>
      <c r="Q307" s="190">
        <v>1.2290000000000001</v>
      </c>
      <c r="R307" s="190">
        <f>Q307*H307</f>
        <v>1.2290000000000001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217</v>
      </c>
      <c r="AT307" s="192" t="s">
        <v>289</v>
      </c>
      <c r="AU307" s="192" t="s">
        <v>189</v>
      </c>
      <c r="AY307" s="20" t="s">
        <v>179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81</v>
      </c>
      <c r="BK307" s="193">
        <f>ROUND(I307*H307,2)</f>
        <v>0</v>
      </c>
      <c r="BL307" s="20" t="s">
        <v>188</v>
      </c>
      <c r="BM307" s="192" t="s">
        <v>920</v>
      </c>
    </row>
    <row r="308" spans="1:65" s="2" customFormat="1" ht="21.75" customHeight="1">
      <c r="A308" s="37"/>
      <c r="B308" s="38"/>
      <c r="C308" s="181" t="s">
        <v>705</v>
      </c>
      <c r="D308" s="181" t="s">
        <v>183</v>
      </c>
      <c r="E308" s="182" t="s">
        <v>1708</v>
      </c>
      <c r="F308" s="183" t="s">
        <v>1709</v>
      </c>
      <c r="G308" s="184" t="s">
        <v>308</v>
      </c>
      <c r="H308" s="185">
        <v>1</v>
      </c>
      <c r="I308" s="186"/>
      <c r="J308" s="187">
        <f>ROUND(I308*H308,2)</f>
        <v>0</v>
      </c>
      <c r="K308" s="183" t="s">
        <v>187</v>
      </c>
      <c r="L308" s="42"/>
      <c r="M308" s="188" t="s">
        <v>19</v>
      </c>
      <c r="N308" s="189" t="s">
        <v>45</v>
      </c>
      <c r="O308" s="67"/>
      <c r="P308" s="190">
        <f>O308*H308</f>
        <v>0</v>
      </c>
      <c r="Q308" s="190">
        <v>0.09</v>
      </c>
      <c r="R308" s="190">
        <f>Q308*H308</f>
        <v>0.09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188</v>
      </c>
      <c r="AT308" s="192" t="s">
        <v>183</v>
      </c>
      <c r="AU308" s="192" t="s">
        <v>189</v>
      </c>
      <c r="AY308" s="20" t="s">
        <v>179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81</v>
      </c>
      <c r="BK308" s="193">
        <f>ROUND(I308*H308,2)</f>
        <v>0</v>
      </c>
      <c r="BL308" s="20" t="s">
        <v>188</v>
      </c>
      <c r="BM308" s="192" t="s">
        <v>921</v>
      </c>
    </row>
    <row r="309" spans="1:65" s="2" customFormat="1">
      <c r="A309" s="37"/>
      <c r="B309" s="38"/>
      <c r="C309" s="39"/>
      <c r="D309" s="194" t="s">
        <v>190</v>
      </c>
      <c r="E309" s="39"/>
      <c r="F309" s="195" t="s">
        <v>1711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190</v>
      </c>
      <c r="AU309" s="20" t="s">
        <v>189</v>
      </c>
    </row>
    <row r="310" spans="1:65" s="2" customFormat="1" ht="16.5" customHeight="1">
      <c r="A310" s="37"/>
      <c r="B310" s="38"/>
      <c r="C310" s="243" t="s">
        <v>346</v>
      </c>
      <c r="D310" s="243" t="s">
        <v>289</v>
      </c>
      <c r="E310" s="244" t="s">
        <v>1712</v>
      </c>
      <c r="F310" s="245" t="s">
        <v>1713</v>
      </c>
      <c r="G310" s="246" t="s">
        <v>308</v>
      </c>
      <c r="H310" s="247">
        <v>1</v>
      </c>
      <c r="I310" s="248"/>
      <c r="J310" s="249">
        <f>ROUND(I310*H310,2)</f>
        <v>0</v>
      </c>
      <c r="K310" s="245" t="s">
        <v>187</v>
      </c>
      <c r="L310" s="250"/>
      <c r="M310" s="251" t="s">
        <v>19</v>
      </c>
      <c r="N310" s="252" t="s">
        <v>45</v>
      </c>
      <c r="O310" s="67"/>
      <c r="P310" s="190">
        <f>O310*H310</f>
        <v>0</v>
      </c>
      <c r="Q310" s="190">
        <v>9.9000000000000005E-2</v>
      </c>
      <c r="R310" s="190">
        <f>Q310*H310</f>
        <v>9.9000000000000005E-2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217</v>
      </c>
      <c r="AT310" s="192" t="s">
        <v>289</v>
      </c>
      <c r="AU310" s="192" t="s">
        <v>189</v>
      </c>
      <c r="AY310" s="20" t="s">
        <v>179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81</v>
      </c>
      <c r="BK310" s="193">
        <f>ROUND(I310*H310,2)</f>
        <v>0</v>
      </c>
      <c r="BL310" s="20" t="s">
        <v>188</v>
      </c>
      <c r="BM310" s="192" t="s">
        <v>923</v>
      </c>
    </row>
    <row r="311" spans="1:65" s="12" customFormat="1" ht="22.9" customHeight="1">
      <c r="B311" s="165"/>
      <c r="C311" s="166"/>
      <c r="D311" s="167" t="s">
        <v>73</v>
      </c>
      <c r="E311" s="179" t="s">
        <v>256</v>
      </c>
      <c r="F311" s="179" t="s">
        <v>397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P312+P318</f>
        <v>0</v>
      </c>
      <c r="Q311" s="173"/>
      <c r="R311" s="174">
        <f>R312+R318</f>
        <v>13.183828800000001</v>
      </c>
      <c r="S311" s="173"/>
      <c r="T311" s="175">
        <f>T312+T318</f>
        <v>0</v>
      </c>
      <c r="AR311" s="176" t="s">
        <v>81</v>
      </c>
      <c r="AT311" s="177" t="s">
        <v>73</v>
      </c>
      <c r="AU311" s="177" t="s">
        <v>81</v>
      </c>
      <c r="AY311" s="176" t="s">
        <v>179</v>
      </c>
      <c r="BK311" s="178">
        <f>BK312+BK318</f>
        <v>0</v>
      </c>
    </row>
    <row r="312" spans="1:65" s="12" customFormat="1" ht="20.85" customHeight="1">
      <c r="B312" s="165"/>
      <c r="C312" s="166"/>
      <c r="D312" s="167" t="s">
        <v>73</v>
      </c>
      <c r="E312" s="179" t="s">
        <v>398</v>
      </c>
      <c r="F312" s="179" t="s">
        <v>399</v>
      </c>
      <c r="G312" s="166"/>
      <c r="H312" s="166"/>
      <c r="I312" s="169"/>
      <c r="J312" s="180">
        <f>BK312</f>
        <v>0</v>
      </c>
      <c r="K312" s="166"/>
      <c r="L312" s="171"/>
      <c r="M312" s="172"/>
      <c r="N312" s="173"/>
      <c r="O312" s="173"/>
      <c r="P312" s="174">
        <f>SUM(P313:P317)</f>
        <v>0</v>
      </c>
      <c r="Q312" s="173"/>
      <c r="R312" s="174">
        <f>SUM(R313:R317)</f>
        <v>13.183828800000001</v>
      </c>
      <c r="S312" s="173"/>
      <c r="T312" s="175">
        <f>SUM(T313:T317)</f>
        <v>0</v>
      </c>
      <c r="AR312" s="176" t="s">
        <v>81</v>
      </c>
      <c r="AT312" s="177" t="s">
        <v>73</v>
      </c>
      <c r="AU312" s="177" t="s">
        <v>14</v>
      </c>
      <c r="AY312" s="176" t="s">
        <v>179</v>
      </c>
      <c r="BK312" s="178">
        <f>SUM(BK313:BK317)</f>
        <v>0</v>
      </c>
    </row>
    <row r="313" spans="1:65" s="2" customFormat="1" ht="24.2" customHeight="1">
      <c r="A313" s="37"/>
      <c r="B313" s="38"/>
      <c r="C313" s="181" t="s">
        <v>716</v>
      </c>
      <c r="D313" s="181" t="s">
        <v>183</v>
      </c>
      <c r="E313" s="182" t="s">
        <v>1723</v>
      </c>
      <c r="F313" s="183" t="s">
        <v>1724</v>
      </c>
      <c r="G313" s="184" t="s">
        <v>204</v>
      </c>
      <c r="H313" s="185">
        <v>62</v>
      </c>
      <c r="I313" s="186"/>
      <c r="J313" s="187">
        <f>ROUND(I313*H313,2)</f>
        <v>0</v>
      </c>
      <c r="K313" s="183" t="s">
        <v>187</v>
      </c>
      <c r="L313" s="42"/>
      <c r="M313" s="188" t="s">
        <v>19</v>
      </c>
      <c r="N313" s="189" t="s">
        <v>45</v>
      </c>
      <c r="O313" s="67"/>
      <c r="P313" s="190">
        <f>O313*H313</f>
        <v>0</v>
      </c>
      <c r="Q313" s="190">
        <v>0.15540000000000001</v>
      </c>
      <c r="R313" s="190">
        <f>Q313*H313</f>
        <v>9.6348000000000003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188</v>
      </c>
      <c r="AT313" s="192" t="s">
        <v>183</v>
      </c>
      <c r="AU313" s="192" t="s">
        <v>189</v>
      </c>
      <c r="AY313" s="20" t="s">
        <v>179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81</v>
      </c>
      <c r="BK313" s="193">
        <f>ROUND(I313*H313,2)</f>
        <v>0</v>
      </c>
      <c r="BL313" s="20" t="s">
        <v>188</v>
      </c>
      <c r="BM313" s="192" t="s">
        <v>926</v>
      </c>
    </row>
    <row r="314" spans="1:65" s="2" customFormat="1">
      <c r="A314" s="37"/>
      <c r="B314" s="38"/>
      <c r="C314" s="39"/>
      <c r="D314" s="194" t="s">
        <v>190</v>
      </c>
      <c r="E314" s="39"/>
      <c r="F314" s="195" t="s">
        <v>1726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190</v>
      </c>
      <c r="AU314" s="20" t="s">
        <v>189</v>
      </c>
    </row>
    <row r="315" spans="1:65" s="2" customFormat="1" ht="16.5" customHeight="1">
      <c r="A315" s="37"/>
      <c r="B315" s="38"/>
      <c r="C315" s="243" t="s">
        <v>315</v>
      </c>
      <c r="D315" s="243" t="s">
        <v>289</v>
      </c>
      <c r="E315" s="244" t="s">
        <v>418</v>
      </c>
      <c r="F315" s="245" t="s">
        <v>419</v>
      </c>
      <c r="G315" s="246" t="s">
        <v>204</v>
      </c>
      <c r="H315" s="247">
        <v>63.24</v>
      </c>
      <c r="I315" s="248"/>
      <c r="J315" s="249">
        <f>ROUND(I315*H315,2)</f>
        <v>0</v>
      </c>
      <c r="K315" s="245" t="s">
        <v>187</v>
      </c>
      <c r="L315" s="250"/>
      <c r="M315" s="251" t="s">
        <v>19</v>
      </c>
      <c r="N315" s="252" t="s">
        <v>45</v>
      </c>
      <c r="O315" s="67"/>
      <c r="P315" s="190">
        <f>O315*H315</f>
        <v>0</v>
      </c>
      <c r="Q315" s="190">
        <v>5.6120000000000003E-2</v>
      </c>
      <c r="R315" s="190">
        <f>Q315*H315</f>
        <v>3.5490288000000003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217</v>
      </c>
      <c r="AT315" s="192" t="s">
        <v>289</v>
      </c>
      <c r="AU315" s="192" t="s">
        <v>189</v>
      </c>
      <c r="AY315" s="20" t="s">
        <v>179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81</v>
      </c>
      <c r="BK315" s="193">
        <f>ROUND(I315*H315,2)</f>
        <v>0</v>
      </c>
      <c r="BL315" s="20" t="s">
        <v>188</v>
      </c>
      <c r="BM315" s="192" t="s">
        <v>1310</v>
      </c>
    </row>
    <row r="316" spans="1:65" s="14" customFormat="1">
      <c r="B316" s="210"/>
      <c r="C316" s="211"/>
      <c r="D316" s="201" t="s">
        <v>192</v>
      </c>
      <c r="E316" s="212" t="s">
        <v>19</v>
      </c>
      <c r="F316" s="213" t="s">
        <v>2068</v>
      </c>
      <c r="G316" s="211"/>
      <c r="H316" s="214">
        <v>63.24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192</v>
      </c>
      <c r="AU316" s="220" t="s">
        <v>189</v>
      </c>
      <c r="AV316" s="14" t="s">
        <v>14</v>
      </c>
      <c r="AW316" s="14" t="s">
        <v>35</v>
      </c>
      <c r="AX316" s="14" t="s">
        <v>74</v>
      </c>
      <c r="AY316" s="220" t="s">
        <v>179</v>
      </c>
    </row>
    <row r="317" spans="1:65" s="15" customFormat="1">
      <c r="B317" s="221"/>
      <c r="C317" s="222"/>
      <c r="D317" s="201" t="s">
        <v>192</v>
      </c>
      <c r="E317" s="223" t="s">
        <v>19</v>
      </c>
      <c r="F317" s="224" t="s">
        <v>201</v>
      </c>
      <c r="G317" s="222"/>
      <c r="H317" s="225">
        <v>63.24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192</v>
      </c>
      <c r="AU317" s="231" t="s">
        <v>189</v>
      </c>
      <c r="AV317" s="15" t="s">
        <v>188</v>
      </c>
      <c r="AW317" s="15" t="s">
        <v>35</v>
      </c>
      <c r="AX317" s="15" t="s">
        <v>81</v>
      </c>
      <c r="AY317" s="231" t="s">
        <v>179</v>
      </c>
    </row>
    <row r="318" spans="1:65" s="12" customFormat="1" ht="20.85" customHeight="1">
      <c r="B318" s="165"/>
      <c r="C318" s="166"/>
      <c r="D318" s="167" t="s">
        <v>73</v>
      </c>
      <c r="E318" s="179" t="s">
        <v>450</v>
      </c>
      <c r="F318" s="179" t="s">
        <v>451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P319</f>
        <v>0</v>
      </c>
      <c r="Q318" s="173"/>
      <c r="R318" s="174">
        <f>R319</f>
        <v>0</v>
      </c>
      <c r="S318" s="173"/>
      <c r="T318" s="175">
        <f>T319</f>
        <v>0</v>
      </c>
      <c r="AR318" s="176" t="s">
        <v>81</v>
      </c>
      <c r="AT318" s="177" t="s">
        <v>73</v>
      </c>
      <c r="AU318" s="177" t="s">
        <v>14</v>
      </c>
      <c r="AY318" s="176" t="s">
        <v>179</v>
      </c>
      <c r="BK318" s="178">
        <f>BK319</f>
        <v>0</v>
      </c>
    </row>
    <row r="319" spans="1:65" s="17" customFormat="1" ht="20.85" customHeight="1">
      <c r="B319" s="254"/>
      <c r="C319" s="255"/>
      <c r="D319" s="256" t="s">
        <v>73</v>
      </c>
      <c r="E319" s="256" t="s">
        <v>461</v>
      </c>
      <c r="F319" s="256" t="s">
        <v>462</v>
      </c>
      <c r="G319" s="255"/>
      <c r="H319" s="255"/>
      <c r="I319" s="257"/>
      <c r="J319" s="258">
        <f>BK319</f>
        <v>0</v>
      </c>
      <c r="K319" s="255"/>
      <c r="L319" s="259"/>
      <c r="M319" s="260"/>
      <c r="N319" s="261"/>
      <c r="O319" s="261"/>
      <c r="P319" s="262">
        <f>SUM(P320:P321)</f>
        <v>0</v>
      </c>
      <c r="Q319" s="261"/>
      <c r="R319" s="262">
        <f>SUM(R320:R321)</f>
        <v>0</v>
      </c>
      <c r="S319" s="261"/>
      <c r="T319" s="263">
        <f>SUM(T320:T321)</f>
        <v>0</v>
      </c>
      <c r="AR319" s="264" t="s">
        <v>81</v>
      </c>
      <c r="AT319" s="265" t="s">
        <v>73</v>
      </c>
      <c r="AU319" s="265" t="s">
        <v>189</v>
      </c>
      <c r="AY319" s="264" t="s">
        <v>179</v>
      </c>
      <c r="BK319" s="266">
        <f>SUM(BK320:BK321)</f>
        <v>0</v>
      </c>
    </row>
    <row r="320" spans="1:65" s="2" customFormat="1" ht="24.2" customHeight="1">
      <c r="A320" s="37"/>
      <c r="B320" s="38"/>
      <c r="C320" s="181" t="s">
        <v>333</v>
      </c>
      <c r="D320" s="181" t="s">
        <v>183</v>
      </c>
      <c r="E320" s="182" t="s">
        <v>1884</v>
      </c>
      <c r="F320" s="183" t="s">
        <v>1885</v>
      </c>
      <c r="G320" s="184" t="s">
        <v>269</v>
      </c>
      <c r="H320" s="185">
        <v>273.29599999999999</v>
      </c>
      <c r="I320" s="186"/>
      <c r="J320" s="187">
        <f>ROUND(I320*H320,2)</f>
        <v>0</v>
      </c>
      <c r="K320" s="183" t="s">
        <v>187</v>
      </c>
      <c r="L320" s="42"/>
      <c r="M320" s="188" t="s">
        <v>19</v>
      </c>
      <c r="N320" s="189" t="s">
        <v>45</v>
      </c>
      <c r="O320" s="67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2" t="s">
        <v>188</v>
      </c>
      <c r="AT320" s="192" t="s">
        <v>183</v>
      </c>
      <c r="AU320" s="192" t="s">
        <v>188</v>
      </c>
      <c r="AY320" s="20" t="s">
        <v>179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0" t="s">
        <v>81</v>
      </c>
      <c r="BK320" s="193">
        <f>ROUND(I320*H320,2)</f>
        <v>0</v>
      </c>
      <c r="BL320" s="20" t="s">
        <v>188</v>
      </c>
      <c r="BM320" s="192" t="s">
        <v>932</v>
      </c>
    </row>
    <row r="321" spans="1:65" s="2" customFormat="1">
      <c r="A321" s="37"/>
      <c r="B321" s="38"/>
      <c r="C321" s="39"/>
      <c r="D321" s="194" t="s">
        <v>190</v>
      </c>
      <c r="E321" s="39"/>
      <c r="F321" s="195" t="s">
        <v>1887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190</v>
      </c>
      <c r="AU321" s="20" t="s">
        <v>188</v>
      </c>
    </row>
    <row r="322" spans="1:65" s="12" customFormat="1" ht="25.9" customHeight="1">
      <c r="B322" s="165"/>
      <c r="C322" s="166"/>
      <c r="D322" s="167" t="s">
        <v>73</v>
      </c>
      <c r="E322" s="168" t="s">
        <v>467</v>
      </c>
      <c r="F322" s="168" t="s">
        <v>468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P323+P338</f>
        <v>0</v>
      </c>
      <c r="Q322" s="173"/>
      <c r="R322" s="174">
        <f>R323+R338</f>
        <v>0.24661896000000003</v>
      </c>
      <c r="S322" s="173"/>
      <c r="T322" s="175">
        <f>T323+T338</f>
        <v>0.11365000000000001</v>
      </c>
      <c r="AR322" s="176" t="s">
        <v>14</v>
      </c>
      <c r="AT322" s="177" t="s">
        <v>73</v>
      </c>
      <c r="AU322" s="177" t="s">
        <v>74</v>
      </c>
      <c r="AY322" s="176" t="s">
        <v>179</v>
      </c>
      <c r="BK322" s="178">
        <f>BK323+BK338</f>
        <v>0</v>
      </c>
    </row>
    <row r="323" spans="1:65" s="12" customFormat="1" ht="22.9" customHeight="1">
      <c r="B323" s="165"/>
      <c r="C323" s="166"/>
      <c r="D323" s="167" t="s">
        <v>73</v>
      </c>
      <c r="E323" s="179" t="s">
        <v>469</v>
      </c>
      <c r="F323" s="179" t="s">
        <v>470</v>
      </c>
      <c r="G323" s="166"/>
      <c r="H323" s="166"/>
      <c r="I323" s="169"/>
      <c r="J323" s="180">
        <f>BK323</f>
        <v>0</v>
      </c>
      <c r="K323" s="166"/>
      <c r="L323" s="171"/>
      <c r="M323" s="172"/>
      <c r="N323" s="173"/>
      <c r="O323" s="173"/>
      <c r="P323" s="174">
        <f>SUM(P324:P337)</f>
        <v>0</v>
      </c>
      <c r="Q323" s="173"/>
      <c r="R323" s="174">
        <f>SUM(R324:R337)</f>
        <v>0.1195128</v>
      </c>
      <c r="S323" s="173"/>
      <c r="T323" s="175">
        <f>SUM(T324:T337)</f>
        <v>0</v>
      </c>
      <c r="AR323" s="176" t="s">
        <v>14</v>
      </c>
      <c r="AT323" s="177" t="s">
        <v>73</v>
      </c>
      <c r="AU323" s="177" t="s">
        <v>81</v>
      </c>
      <c r="AY323" s="176" t="s">
        <v>179</v>
      </c>
      <c r="BK323" s="178">
        <f>SUM(BK324:BK337)</f>
        <v>0</v>
      </c>
    </row>
    <row r="324" spans="1:65" s="2" customFormat="1" ht="16.5" customHeight="1">
      <c r="A324" s="37"/>
      <c r="B324" s="38"/>
      <c r="C324" s="181" t="s">
        <v>355</v>
      </c>
      <c r="D324" s="181" t="s">
        <v>183</v>
      </c>
      <c r="E324" s="182" t="s">
        <v>1905</v>
      </c>
      <c r="F324" s="183" t="s">
        <v>1906</v>
      </c>
      <c r="G324" s="184" t="s">
        <v>292</v>
      </c>
      <c r="H324" s="185">
        <v>101.28</v>
      </c>
      <c r="I324" s="186"/>
      <c r="J324" s="187">
        <f>ROUND(I324*H324,2)</f>
        <v>0</v>
      </c>
      <c r="K324" s="183" t="s">
        <v>187</v>
      </c>
      <c r="L324" s="42"/>
      <c r="M324" s="188" t="s">
        <v>19</v>
      </c>
      <c r="N324" s="189" t="s">
        <v>45</v>
      </c>
      <c r="O324" s="67"/>
      <c r="P324" s="190">
        <f>O324*H324</f>
        <v>0</v>
      </c>
      <c r="Q324" s="190">
        <v>6.0000000000000002E-5</v>
      </c>
      <c r="R324" s="190">
        <f>Q324*H324</f>
        <v>6.0768000000000003E-3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229</v>
      </c>
      <c r="AT324" s="192" t="s">
        <v>183</v>
      </c>
      <c r="AU324" s="192" t="s">
        <v>14</v>
      </c>
      <c r="AY324" s="20" t="s">
        <v>179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81</v>
      </c>
      <c r="BK324" s="193">
        <f>ROUND(I324*H324,2)</f>
        <v>0</v>
      </c>
      <c r="BL324" s="20" t="s">
        <v>229</v>
      </c>
      <c r="BM324" s="192" t="s">
        <v>934</v>
      </c>
    </row>
    <row r="325" spans="1:65" s="2" customFormat="1">
      <c r="A325" s="37"/>
      <c r="B325" s="38"/>
      <c r="C325" s="39"/>
      <c r="D325" s="194" t="s">
        <v>190</v>
      </c>
      <c r="E325" s="39"/>
      <c r="F325" s="195" t="s">
        <v>1908</v>
      </c>
      <c r="G325" s="39"/>
      <c r="H325" s="39"/>
      <c r="I325" s="196"/>
      <c r="J325" s="39"/>
      <c r="K325" s="39"/>
      <c r="L325" s="42"/>
      <c r="M325" s="197"/>
      <c r="N325" s="19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190</v>
      </c>
      <c r="AU325" s="20" t="s">
        <v>14</v>
      </c>
    </row>
    <row r="326" spans="1:65" s="13" customFormat="1">
      <c r="B326" s="199"/>
      <c r="C326" s="200"/>
      <c r="D326" s="201" t="s">
        <v>192</v>
      </c>
      <c r="E326" s="202" t="s">
        <v>19</v>
      </c>
      <c r="F326" s="203" t="s">
        <v>193</v>
      </c>
      <c r="G326" s="200"/>
      <c r="H326" s="202" t="s">
        <v>19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192</v>
      </c>
      <c r="AU326" s="209" t="s">
        <v>14</v>
      </c>
      <c r="AV326" s="13" t="s">
        <v>81</v>
      </c>
      <c r="AW326" s="13" t="s">
        <v>35</v>
      </c>
      <c r="AX326" s="13" t="s">
        <v>74</v>
      </c>
      <c r="AY326" s="209" t="s">
        <v>179</v>
      </c>
    </row>
    <row r="327" spans="1:65" s="13" customFormat="1">
      <c r="B327" s="199"/>
      <c r="C327" s="200"/>
      <c r="D327" s="201" t="s">
        <v>192</v>
      </c>
      <c r="E327" s="202" t="s">
        <v>19</v>
      </c>
      <c r="F327" s="203" t="s">
        <v>2003</v>
      </c>
      <c r="G327" s="200"/>
      <c r="H327" s="202" t="s">
        <v>19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192</v>
      </c>
      <c r="AU327" s="209" t="s">
        <v>14</v>
      </c>
      <c r="AV327" s="13" t="s">
        <v>81</v>
      </c>
      <c r="AW327" s="13" t="s">
        <v>35</v>
      </c>
      <c r="AX327" s="13" t="s">
        <v>74</v>
      </c>
      <c r="AY327" s="209" t="s">
        <v>179</v>
      </c>
    </row>
    <row r="328" spans="1:65" s="13" customFormat="1">
      <c r="B328" s="199"/>
      <c r="C328" s="200"/>
      <c r="D328" s="201" t="s">
        <v>192</v>
      </c>
      <c r="E328" s="202" t="s">
        <v>19</v>
      </c>
      <c r="F328" s="203" t="s">
        <v>198</v>
      </c>
      <c r="G328" s="200"/>
      <c r="H328" s="202" t="s">
        <v>19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192</v>
      </c>
      <c r="AU328" s="209" t="s">
        <v>14</v>
      </c>
      <c r="AV328" s="13" t="s">
        <v>81</v>
      </c>
      <c r="AW328" s="13" t="s">
        <v>35</v>
      </c>
      <c r="AX328" s="13" t="s">
        <v>74</v>
      </c>
      <c r="AY328" s="209" t="s">
        <v>179</v>
      </c>
    </row>
    <row r="329" spans="1:65" s="13" customFormat="1">
      <c r="B329" s="199"/>
      <c r="C329" s="200"/>
      <c r="D329" s="201" t="s">
        <v>192</v>
      </c>
      <c r="E329" s="202" t="s">
        <v>19</v>
      </c>
      <c r="F329" s="203" t="s">
        <v>2069</v>
      </c>
      <c r="G329" s="200"/>
      <c r="H329" s="202" t="s">
        <v>19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192</v>
      </c>
      <c r="AU329" s="209" t="s">
        <v>14</v>
      </c>
      <c r="AV329" s="13" t="s">
        <v>81</v>
      </c>
      <c r="AW329" s="13" t="s">
        <v>35</v>
      </c>
      <c r="AX329" s="13" t="s">
        <v>74</v>
      </c>
      <c r="AY329" s="209" t="s">
        <v>179</v>
      </c>
    </row>
    <row r="330" spans="1:65" s="13" customFormat="1">
      <c r="B330" s="199"/>
      <c r="C330" s="200"/>
      <c r="D330" s="201" t="s">
        <v>192</v>
      </c>
      <c r="E330" s="202" t="s">
        <v>19</v>
      </c>
      <c r="F330" s="203" t="s">
        <v>1910</v>
      </c>
      <c r="G330" s="200"/>
      <c r="H330" s="202" t="s">
        <v>19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192</v>
      </c>
      <c r="AU330" s="209" t="s">
        <v>14</v>
      </c>
      <c r="AV330" s="13" t="s">
        <v>81</v>
      </c>
      <c r="AW330" s="13" t="s">
        <v>35</v>
      </c>
      <c r="AX330" s="13" t="s">
        <v>74</v>
      </c>
      <c r="AY330" s="209" t="s">
        <v>179</v>
      </c>
    </row>
    <row r="331" spans="1:65" s="14" customFormat="1">
      <c r="B331" s="210"/>
      <c r="C331" s="211"/>
      <c r="D331" s="201" t="s">
        <v>192</v>
      </c>
      <c r="E331" s="212" t="s">
        <v>19</v>
      </c>
      <c r="F331" s="213" t="s">
        <v>2070</v>
      </c>
      <c r="G331" s="211"/>
      <c r="H331" s="214">
        <v>101.28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192</v>
      </c>
      <c r="AU331" s="220" t="s">
        <v>14</v>
      </c>
      <c r="AV331" s="14" t="s">
        <v>14</v>
      </c>
      <c r="AW331" s="14" t="s">
        <v>35</v>
      </c>
      <c r="AX331" s="14" t="s">
        <v>74</v>
      </c>
      <c r="AY331" s="220" t="s">
        <v>179</v>
      </c>
    </row>
    <row r="332" spans="1:65" s="15" customFormat="1">
      <c r="B332" s="221"/>
      <c r="C332" s="222"/>
      <c r="D332" s="201" t="s">
        <v>192</v>
      </c>
      <c r="E332" s="223" t="s">
        <v>19</v>
      </c>
      <c r="F332" s="224" t="s">
        <v>201</v>
      </c>
      <c r="G332" s="222"/>
      <c r="H332" s="225">
        <v>101.28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192</v>
      </c>
      <c r="AU332" s="231" t="s">
        <v>14</v>
      </c>
      <c r="AV332" s="15" t="s">
        <v>188</v>
      </c>
      <c r="AW332" s="15" t="s">
        <v>35</v>
      </c>
      <c r="AX332" s="15" t="s">
        <v>81</v>
      </c>
      <c r="AY332" s="231" t="s">
        <v>179</v>
      </c>
    </row>
    <row r="333" spans="1:65" s="2" customFormat="1" ht="16.5" customHeight="1">
      <c r="A333" s="37"/>
      <c r="B333" s="38"/>
      <c r="C333" s="243" t="s">
        <v>616</v>
      </c>
      <c r="D333" s="243" t="s">
        <v>289</v>
      </c>
      <c r="E333" s="244" t="s">
        <v>1914</v>
      </c>
      <c r="F333" s="245" t="s">
        <v>1915</v>
      </c>
      <c r="G333" s="246" t="s">
        <v>204</v>
      </c>
      <c r="H333" s="247">
        <v>27.6</v>
      </c>
      <c r="I333" s="248"/>
      <c r="J333" s="249">
        <f>ROUND(I333*H333,2)</f>
        <v>0</v>
      </c>
      <c r="K333" s="245" t="s">
        <v>187</v>
      </c>
      <c r="L333" s="250"/>
      <c r="M333" s="251" t="s">
        <v>19</v>
      </c>
      <c r="N333" s="252" t="s">
        <v>45</v>
      </c>
      <c r="O333" s="67"/>
      <c r="P333" s="190">
        <f>O333*H333</f>
        <v>0</v>
      </c>
      <c r="Q333" s="190">
        <v>4.1099999999999999E-3</v>
      </c>
      <c r="R333" s="190">
        <f>Q333*H333</f>
        <v>0.11343600000000001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400</v>
      </c>
      <c r="AT333" s="192" t="s">
        <v>289</v>
      </c>
      <c r="AU333" s="192" t="s">
        <v>14</v>
      </c>
      <c r="AY333" s="20" t="s">
        <v>179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81</v>
      </c>
      <c r="BK333" s="193">
        <f>ROUND(I333*H333,2)</f>
        <v>0</v>
      </c>
      <c r="BL333" s="20" t="s">
        <v>229</v>
      </c>
      <c r="BM333" s="192" t="s">
        <v>935</v>
      </c>
    </row>
    <row r="334" spans="1:65" s="14" customFormat="1">
      <c r="B334" s="210"/>
      <c r="C334" s="211"/>
      <c r="D334" s="201" t="s">
        <v>192</v>
      </c>
      <c r="E334" s="212" t="s">
        <v>19</v>
      </c>
      <c r="F334" s="213" t="s">
        <v>2071</v>
      </c>
      <c r="G334" s="211"/>
      <c r="H334" s="214">
        <v>27.6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192</v>
      </c>
      <c r="AU334" s="220" t="s">
        <v>14</v>
      </c>
      <c r="AV334" s="14" t="s">
        <v>14</v>
      </c>
      <c r="AW334" s="14" t="s">
        <v>35</v>
      </c>
      <c r="AX334" s="14" t="s">
        <v>74</v>
      </c>
      <c r="AY334" s="220" t="s">
        <v>179</v>
      </c>
    </row>
    <row r="335" spans="1:65" s="15" customFormat="1">
      <c r="B335" s="221"/>
      <c r="C335" s="222"/>
      <c r="D335" s="201" t="s">
        <v>192</v>
      </c>
      <c r="E335" s="223" t="s">
        <v>19</v>
      </c>
      <c r="F335" s="224" t="s">
        <v>201</v>
      </c>
      <c r="G335" s="222"/>
      <c r="H335" s="225">
        <v>27.6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192</v>
      </c>
      <c r="AU335" s="231" t="s">
        <v>14</v>
      </c>
      <c r="AV335" s="15" t="s">
        <v>188</v>
      </c>
      <c r="AW335" s="15" t="s">
        <v>35</v>
      </c>
      <c r="AX335" s="15" t="s">
        <v>81</v>
      </c>
      <c r="AY335" s="231" t="s">
        <v>179</v>
      </c>
    </row>
    <row r="336" spans="1:65" s="2" customFormat="1" ht="24.2" customHeight="1">
      <c r="A336" s="37"/>
      <c r="B336" s="38"/>
      <c r="C336" s="181" t="s">
        <v>369</v>
      </c>
      <c r="D336" s="181" t="s">
        <v>183</v>
      </c>
      <c r="E336" s="182" t="s">
        <v>1373</v>
      </c>
      <c r="F336" s="183" t="s">
        <v>1374</v>
      </c>
      <c r="G336" s="184" t="s">
        <v>269</v>
      </c>
      <c r="H336" s="185">
        <v>0.12</v>
      </c>
      <c r="I336" s="186"/>
      <c r="J336" s="187">
        <f>ROUND(I336*H336,2)</f>
        <v>0</v>
      </c>
      <c r="K336" s="183" t="s">
        <v>187</v>
      </c>
      <c r="L336" s="42"/>
      <c r="M336" s="188" t="s">
        <v>19</v>
      </c>
      <c r="N336" s="189" t="s">
        <v>45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229</v>
      </c>
      <c r="AT336" s="192" t="s">
        <v>183</v>
      </c>
      <c r="AU336" s="192" t="s">
        <v>14</v>
      </c>
      <c r="AY336" s="20" t="s">
        <v>179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81</v>
      </c>
      <c r="BK336" s="193">
        <f>ROUND(I336*H336,2)</f>
        <v>0</v>
      </c>
      <c r="BL336" s="20" t="s">
        <v>229</v>
      </c>
      <c r="BM336" s="192" t="s">
        <v>938</v>
      </c>
    </row>
    <row r="337" spans="1:65" s="2" customFormat="1">
      <c r="A337" s="37"/>
      <c r="B337" s="38"/>
      <c r="C337" s="39"/>
      <c r="D337" s="194" t="s">
        <v>190</v>
      </c>
      <c r="E337" s="39"/>
      <c r="F337" s="195" t="s">
        <v>1375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190</v>
      </c>
      <c r="AU337" s="20" t="s">
        <v>14</v>
      </c>
    </row>
    <row r="338" spans="1:65" s="12" customFormat="1" ht="22.9" customHeight="1">
      <c r="B338" s="165"/>
      <c r="C338" s="166"/>
      <c r="D338" s="167" t="s">
        <v>73</v>
      </c>
      <c r="E338" s="179" t="s">
        <v>479</v>
      </c>
      <c r="F338" s="179" t="s">
        <v>480</v>
      </c>
      <c r="G338" s="166"/>
      <c r="H338" s="166"/>
      <c r="I338" s="169"/>
      <c r="J338" s="180">
        <f>BK338</f>
        <v>0</v>
      </c>
      <c r="K338" s="166"/>
      <c r="L338" s="171"/>
      <c r="M338" s="172"/>
      <c r="N338" s="173"/>
      <c r="O338" s="173"/>
      <c r="P338" s="174">
        <f>SUM(P339:P387)</f>
        <v>0</v>
      </c>
      <c r="Q338" s="173"/>
      <c r="R338" s="174">
        <f>SUM(R339:R387)</f>
        <v>0.12710616000000002</v>
      </c>
      <c r="S338" s="173"/>
      <c r="T338" s="175">
        <f>SUM(T339:T387)</f>
        <v>0.11365000000000001</v>
      </c>
      <c r="AR338" s="176" t="s">
        <v>14</v>
      </c>
      <c r="AT338" s="177" t="s">
        <v>73</v>
      </c>
      <c r="AU338" s="177" t="s">
        <v>81</v>
      </c>
      <c r="AY338" s="176" t="s">
        <v>179</v>
      </c>
      <c r="BK338" s="178">
        <f>SUM(BK339:BK387)</f>
        <v>0</v>
      </c>
    </row>
    <row r="339" spans="1:65" s="2" customFormat="1" ht="16.5" customHeight="1">
      <c r="A339" s="37"/>
      <c r="B339" s="38"/>
      <c r="C339" s="181" t="s">
        <v>919</v>
      </c>
      <c r="D339" s="181" t="s">
        <v>183</v>
      </c>
      <c r="E339" s="182" t="s">
        <v>706</v>
      </c>
      <c r="F339" s="183" t="s">
        <v>707</v>
      </c>
      <c r="G339" s="184" t="s">
        <v>186</v>
      </c>
      <c r="H339" s="185">
        <v>4.5460000000000003</v>
      </c>
      <c r="I339" s="186"/>
      <c r="J339" s="187">
        <f>ROUND(I339*H339,2)</f>
        <v>0</v>
      </c>
      <c r="K339" s="183" t="s">
        <v>187</v>
      </c>
      <c r="L339" s="42"/>
      <c r="M339" s="188" t="s">
        <v>19</v>
      </c>
      <c r="N339" s="189" t="s">
        <v>45</v>
      </c>
      <c r="O339" s="67"/>
      <c r="P339" s="190">
        <f>O339*H339</f>
        <v>0</v>
      </c>
      <c r="Q339" s="190">
        <v>1.1E-4</v>
      </c>
      <c r="R339" s="190">
        <f>Q339*H339</f>
        <v>5.0006000000000009E-4</v>
      </c>
      <c r="S339" s="190">
        <v>0</v>
      </c>
      <c r="T339" s="19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2" t="s">
        <v>229</v>
      </c>
      <c r="AT339" s="192" t="s">
        <v>183</v>
      </c>
      <c r="AU339" s="192" t="s">
        <v>14</v>
      </c>
      <c r="AY339" s="20" t="s">
        <v>179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20" t="s">
        <v>81</v>
      </c>
      <c r="BK339" s="193">
        <f>ROUND(I339*H339,2)</f>
        <v>0</v>
      </c>
      <c r="BL339" s="20" t="s">
        <v>229</v>
      </c>
      <c r="BM339" s="192" t="s">
        <v>2072</v>
      </c>
    </row>
    <row r="340" spans="1:65" s="2" customFormat="1">
      <c r="A340" s="37"/>
      <c r="B340" s="38"/>
      <c r="C340" s="39"/>
      <c r="D340" s="194" t="s">
        <v>190</v>
      </c>
      <c r="E340" s="39"/>
      <c r="F340" s="195" t="s">
        <v>708</v>
      </c>
      <c r="G340" s="39"/>
      <c r="H340" s="39"/>
      <c r="I340" s="196"/>
      <c r="J340" s="39"/>
      <c r="K340" s="39"/>
      <c r="L340" s="42"/>
      <c r="M340" s="197"/>
      <c r="N340" s="19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190</v>
      </c>
      <c r="AU340" s="20" t="s">
        <v>14</v>
      </c>
    </row>
    <row r="341" spans="1:65" s="13" customFormat="1">
      <c r="B341" s="199"/>
      <c r="C341" s="200"/>
      <c r="D341" s="201" t="s">
        <v>192</v>
      </c>
      <c r="E341" s="202" t="s">
        <v>19</v>
      </c>
      <c r="F341" s="203" t="s">
        <v>193</v>
      </c>
      <c r="G341" s="200"/>
      <c r="H341" s="202" t="s">
        <v>19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192</v>
      </c>
      <c r="AU341" s="209" t="s">
        <v>14</v>
      </c>
      <c r="AV341" s="13" t="s">
        <v>81</v>
      </c>
      <c r="AW341" s="13" t="s">
        <v>35</v>
      </c>
      <c r="AX341" s="13" t="s">
        <v>74</v>
      </c>
      <c r="AY341" s="209" t="s">
        <v>179</v>
      </c>
    </row>
    <row r="342" spans="1:65" s="13" customFormat="1">
      <c r="B342" s="199"/>
      <c r="C342" s="200"/>
      <c r="D342" s="201" t="s">
        <v>192</v>
      </c>
      <c r="E342" s="202" t="s">
        <v>19</v>
      </c>
      <c r="F342" s="203" t="s">
        <v>2003</v>
      </c>
      <c r="G342" s="200"/>
      <c r="H342" s="202" t="s">
        <v>19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192</v>
      </c>
      <c r="AU342" s="209" t="s">
        <v>14</v>
      </c>
      <c r="AV342" s="13" t="s">
        <v>81</v>
      </c>
      <c r="AW342" s="13" t="s">
        <v>35</v>
      </c>
      <c r="AX342" s="13" t="s">
        <v>74</v>
      </c>
      <c r="AY342" s="209" t="s">
        <v>179</v>
      </c>
    </row>
    <row r="343" spans="1:65" s="13" customFormat="1">
      <c r="B343" s="199"/>
      <c r="C343" s="200"/>
      <c r="D343" s="201" t="s">
        <v>192</v>
      </c>
      <c r="E343" s="202" t="s">
        <v>19</v>
      </c>
      <c r="F343" s="203" t="s">
        <v>198</v>
      </c>
      <c r="G343" s="200"/>
      <c r="H343" s="202" t="s">
        <v>19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192</v>
      </c>
      <c r="AU343" s="209" t="s">
        <v>14</v>
      </c>
      <c r="AV343" s="13" t="s">
        <v>81</v>
      </c>
      <c r="AW343" s="13" t="s">
        <v>35</v>
      </c>
      <c r="AX343" s="13" t="s">
        <v>74</v>
      </c>
      <c r="AY343" s="209" t="s">
        <v>179</v>
      </c>
    </row>
    <row r="344" spans="1:65" s="13" customFormat="1">
      <c r="B344" s="199"/>
      <c r="C344" s="200"/>
      <c r="D344" s="201" t="s">
        <v>192</v>
      </c>
      <c r="E344" s="202" t="s">
        <v>19</v>
      </c>
      <c r="F344" s="203" t="s">
        <v>2073</v>
      </c>
      <c r="G344" s="200"/>
      <c r="H344" s="202" t="s">
        <v>19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192</v>
      </c>
      <c r="AU344" s="209" t="s">
        <v>14</v>
      </c>
      <c r="AV344" s="13" t="s">
        <v>81</v>
      </c>
      <c r="AW344" s="13" t="s">
        <v>35</v>
      </c>
      <c r="AX344" s="13" t="s">
        <v>74</v>
      </c>
      <c r="AY344" s="209" t="s">
        <v>179</v>
      </c>
    </row>
    <row r="345" spans="1:65" s="13" customFormat="1">
      <c r="B345" s="199"/>
      <c r="C345" s="200"/>
      <c r="D345" s="201" t="s">
        <v>192</v>
      </c>
      <c r="E345" s="202" t="s">
        <v>19</v>
      </c>
      <c r="F345" s="203" t="s">
        <v>2074</v>
      </c>
      <c r="G345" s="200"/>
      <c r="H345" s="202" t="s">
        <v>19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192</v>
      </c>
      <c r="AU345" s="209" t="s">
        <v>14</v>
      </c>
      <c r="AV345" s="13" t="s">
        <v>81</v>
      </c>
      <c r="AW345" s="13" t="s">
        <v>35</v>
      </c>
      <c r="AX345" s="13" t="s">
        <v>74</v>
      </c>
      <c r="AY345" s="209" t="s">
        <v>179</v>
      </c>
    </row>
    <row r="346" spans="1:65" s="14" customFormat="1">
      <c r="B346" s="210"/>
      <c r="C346" s="211"/>
      <c r="D346" s="201" t="s">
        <v>192</v>
      </c>
      <c r="E346" s="212" t="s">
        <v>19</v>
      </c>
      <c r="F346" s="213" t="s">
        <v>2075</v>
      </c>
      <c r="G346" s="211"/>
      <c r="H346" s="214">
        <v>4.5460000000000003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192</v>
      </c>
      <c r="AU346" s="220" t="s">
        <v>14</v>
      </c>
      <c r="AV346" s="14" t="s">
        <v>14</v>
      </c>
      <c r="AW346" s="14" t="s">
        <v>35</v>
      </c>
      <c r="AX346" s="14" t="s">
        <v>74</v>
      </c>
      <c r="AY346" s="220" t="s">
        <v>179</v>
      </c>
    </row>
    <row r="347" spans="1:65" s="15" customFormat="1">
      <c r="B347" s="221"/>
      <c r="C347" s="222"/>
      <c r="D347" s="201" t="s">
        <v>192</v>
      </c>
      <c r="E347" s="223" t="s">
        <v>19</v>
      </c>
      <c r="F347" s="224" t="s">
        <v>201</v>
      </c>
      <c r="G347" s="222"/>
      <c r="H347" s="225">
        <v>4.5460000000000003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192</v>
      </c>
      <c r="AU347" s="231" t="s">
        <v>14</v>
      </c>
      <c r="AV347" s="15" t="s">
        <v>188</v>
      </c>
      <c r="AW347" s="15" t="s">
        <v>35</v>
      </c>
      <c r="AX347" s="15" t="s">
        <v>81</v>
      </c>
      <c r="AY347" s="231" t="s">
        <v>179</v>
      </c>
    </row>
    <row r="348" spans="1:65" s="2" customFormat="1" ht="24.2" customHeight="1">
      <c r="A348" s="37"/>
      <c r="B348" s="38"/>
      <c r="C348" s="181" t="s">
        <v>375</v>
      </c>
      <c r="D348" s="181" t="s">
        <v>183</v>
      </c>
      <c r="E348" s="182" t="s">
        <v>710</v>
      </c>
      <c r="F348" s="183" t="s">
        <v>711</v>
      </c>
      <c r="G348" s="184" t="s">
        <v>186</v>
      </c>
      <c r="H348" s="185">
        <v>4.5460000000000003</v>
      </c>
      <c r="I348" s="186"/>
      <c r="J348" s="187">
        <f>ROUND(I348*H348,2)</f>
        <v>0</v>
      </c>
      <c r="K348" s="183" t="s">
        <v>187</v>
      </c>
      <c r="L348" s="42"/>
      <c r="M348" s="188" t="s">
        <v>19</v>
      </c>
      <c r="N348" s="189" t="s">
        <v>45</v>
      </c>
      <c r="O348" s="67"/>
      <c r="P348" s="190">
        <f>O348*H348</f>
        <v>0</v>
      </c>
      <c r="Q348" s="190">
        <v>2.5000000000000001E-2</v>
      </c>
      <c r="R348" s="190">
        <f>Q348*H348</f>
        <v>0.11365000000000001</v>
      </c>
      <c r="S348" s="190">
        <v>2.5000000000000001E-2</v>
      </c>
      <c r="T348" s="191">
        <f>S348*H348</f>
        <v>0.11365000000000001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229</v>
      </c>
      <c r="AT348" s="192" t="s">
        <v>183</v>
      </c>
      <c r="AU348" s="192" t="s">
        <v>14</v>
      </c>
      <c r="AY348" s="20" t="s">
        <v>179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81</v>
      </c>
      <c r="BK348" s="193">
        <f>ROUND(I348*H348,2)</f>
        <v>0</v>
      </c>
      <c r="BL348" s="20" t="s">
        <v>229</v>
      </c>
      <c r="BM348" s="192" t="s">
        <v>2076</v>
      </c>
    </row>
    <row r="349" spans="1:65" s="2" customFormat="1">
      <c r="A349" s="37"/>
      <c r="B349" s="38"/>
      <c r="C349" s="39"/>
      <c r="D349" s="194" t="s">
        <v>190</v>
      </c>
      <c r="E349" s="39"/>
      <c r="F349" s="195" t="s">
        <v>713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190</v>
      </c>
      <c r="AU349" s="20" t="s">
        <v>14</v>
      </c>
    </row>
    <row r="350" spans="1:65" s="2" customFormat="1" ht="19.5">
      <c r="A350" s="37"/>
      <c r="B350" s="38"/>
      <c r="C350" s="39"/>
      <c r="D350" s="201" t="s">
        <v>326</v>
      </c>
      <c r="E350" s="39"/>
      <c r="F350" s="253" t="s">
        <v>714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326</v>
      </c>
      <c r="AU350" s="20" t="s">
        <v>14</v>
      </c>
    </row>
    <row r="351" spans="1:65" s="13" customFormat="1">
      <c r="B351" s="199"/>
      <c r="C351" s="200"/>
      <c r="D351" s="201" t="s">
        <v>192</v>
      </c>
      <c r="E351" s="202" t="s">
        <v>19</v>
      </c>
      <c r="F351" s="203" t="s">
        <v>193</v>
      </c>
      <c r="G351" s="200"/>
      <c r="H351" s="202" t="s">
        <v>19</v>
      </c>
      <c r="I351" s="204"/>
      <c r="J351" s="200"/>
      <c r="K351" s="200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192</v>
      </c>
      <c r="AU351" s="209" t="s">
        <v>14</v>
      </c>
      <c r="AV351" s="13" t="s">
        <v>81</v>
      </c>
      <c r="AW351" s="13" t="s">
        <v>35</v>
      </c>
      <c r="AX351" s="13" t="s">
        <v>74</v>
      </c>
      <c r="AY351" s="209" t="s">
        <v>179</v>
      </c>
    </row>
    <row r="352" spans="1:65" s="13" customFormat="1">
      <c r="B352" s="199"/>
      <c r="C352" s="200"/>
      <c r="D352" s="201" t="s">
        <v>192</v>
      </c>
      <c r="E352" s="202" t="s">
        <v>19</v>
      </c>
      <c r="F352" s="203" t="s">
        <v>2003</v>
      </c>
      <c r="G352" s="200"/>
      <c r="H352" s="202" t="s">
        <v>19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192</v>
      </c>
      <c r="AU352" s="209" t="s">
        <v>14</v>
      </c>
      <c r="AV352" s="13" t="s">
        <v>81</v>
      </c>
      <c r="AW352" s="13" t="s">
        <v>35</v>
      </c>
      <c r="AX352" s="13" t="s">
        <v>74</v>
      </c>
      <c r="AY352" s="209" t="s">
        <v>179</v>
      </c>
    </row>
    <row r="353" spans="1:65" s="13" customFormat="1">
      <c r="B353" s="199"/>
      <c r="C353" s="200"/>
      <c r="D353" s="201" t="s">
        <v>192</v>
      </c>
      <c r="E353" s="202" t="s">
        <v>19</v>
      </c>
      <c r="F353" s="203" t="s">
        <v>198</v>
      </c>
      <c r="G353" s="200"/>
      <c r="H353" s="202" t="s">
        <v>19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192</v>
      </c>
      <c r="AU353" s="209" t="s">
        <v>14</v>
      </c>
      <c r="AV353" s="13" t="s">
        <v>81</v>
      </c>
      <c r="AW353" s="13" t="s">
        <v>35</v>
      </c>
      <c r="AX353" s="13" t="s">
        <v>74</v>
      </c>
      <c r="AY353" s="209" t="s">
        <v>179</v>
      </c>
    </row>
    <row r="354" spans="1:65" s="13" customFormat="1">
      <c r="B354" s="199"/>
      <c r="C354" s="200"/>
      <c r="D354" s="201" t="s">
        <v>192</v>
      </c>
      <c r="E354" s="202" t="s">
        <v>19</v>
      </c>
      <c r="F354" s="203" t="s">
        <v>2077</v>
      </c>
      <c r="G354" s="200"/>
      <c r="H354" s="202" t="s">
        <v>19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192</v>
      </c>
      <c r="AU354" s="209" t="s">
        <v>14</v>
      </c>
      <c r="AV354" s="13" t="s">
        <v>81</v>
      </c>
      <c r="AW354" s="13" t="s">
        <v>35</v>
      </c>
      <c r="AX354" s="13" t="s">
        <v>74</v>
      </c>
      <c r="AY354" s="209" t="s">
        <v>179</v>
      </c>
    </row>
    <row r="355" spans="1:65" s="13" customFormat="1">
      <c r="B355" s="199"/>
      <c r="C355" s="200"/>
      <c r="D355" s="201" t="s">
        <v>192</v>
      </c>
      <c r="E355" s="202" t="s">
        <v>19</v>
      </c>
      <c r="F355" s="203" t="s">
        <v>2074</v>
      </c>
      <c r="G355" s="200"/>
      <c r="H355" s="202" t="s">
        <v>19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192</v>
      </c>
      <c r="AU355" s="209" t="s">
        <v>14</v>
      </c>
      <c r="AV355" s="13" t="s">
        <v>81</v>
      </c>
      <c r="AW355" s="13" t="s">
        <v>35</v>
      </c>
      <c r="AX355" s="13" t="s">
        <v>74</v>
      </c>
      <c r="AY355" s="209" t="s">
        <v>179</v>
      </c>
    </row>
    <row r="356" spans="1:65" s="14" customFormat="1">
      <c r="B356" s="210"/>
      <c r="C356" s="211"/>
      <c r="D356" s="201" t="s">
        <v>192</v>
      </c>
      <c r="E356" s="212" t="s">
        <v>19</v>
      </c>
      <c r="F356" s="213" t="s">
        <v>2075</v>
      </c>
      <c r="G356" s="211"/>
      <c r="H356" s="214">
        <v>4.5460000000000003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192</v>
      </c>
      <c r="AU356" s="220" t="s">
        <v>14</v>
      </c>
      <c r="AV356" s="14" t="s">
        <v>14</v>
      </c>
      <c r="AW356" s="14" t="s">
        <v>35</v>
      </c>
      <c r="AX356" s="14" t="s">
        <v>74</v>
      </c>
      <c r="AY356" s="220" t="s">
        <v>179</v>
      </c>
    </row>
    <row r="357" spans="1:65" s="15" customFormat="1">
      <c r="B357" s="221"/>
      <c r="C357" s="222"/>
      <c r="D357" s="201" t="s">
        <v>192</v>
      </c>
      <c r="E357" s="223" t="s">
        <v>19</v>
      </c>
      <c r="F357" s="224" t="s">
        <v>201</v>
      </c>
      <c r="G357" s="222"/>
      <c r="H357" s="225">
        <v>4.5460000000000003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192</v>
      </c>
      <c r="AU357" s="231" t="s">
        <v>14</v>
      </c>
      <c r="AV357" s="15" t="s">
        <v>188</v>
      </c>
      <c r="AW357" s="15" t="s">
        <v>35</v>
      </c>
      <c r="AX357" s="15" t="s">
        <v>81</v>
      </c>
      <c r="AY357" s="231" t="s">
        <v>179</v>
      </c>
    </row>
    <row r="358" spans="1:65" s="2" customFormat="1" ht="16.5" customHeight="1">
      <c r="A358" s="37"/>
      <c r="B358" s="38"/>
      <c r="C358" s="181" t="s">
        <v>922</v>
      </c>
      <c r="D358" s="181" t="s">
        <v>183</v>
      </c>
      <c r="E358" s="182" t="s">
        <v>717</v>
      </c>
      <c r="F358" s="183" t="s">
        <v>718</v>
      </c>
      <c r="G358" s="184" t="s">
        <v>186</v>
      </c>
      <c r="H358" s="185">
        <v>4.5460000000000003</v>
      </c>
      <c r="I358" s="186"/>
      <c r="J358" s="187">
        <f>ROUND(I358*H358,2)</f>
        <v>0</v>
      </c>
      <c r="K358" s="183" t="s">
        <v>187</v>
      </c>
      <c r="L358" s="42"/>
      <c r="M358" s="188" t="s">
        <v>19</v>
      </c>
      <c r="N358" s="189" t="s">
        <v>45</v>
      </c>
      <c r="O358" s="67"/>
      <c r="P358" s="190">
        <f>O358*H358</f>
        <v>0</v>
      </c>
      <c r="Q358" s="190">
        <v>5.6999999999999998E-4</v>
      </c>
      <c r="R358" s="190">
        <f>Q358*H358</f>
        <v>2.59122E-3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229</v>
      </c>
      <c r="AT358" s="192" t="s">
        <v>183</v>
      </c>
      <c r="AU358" s="192" t="s">
        <v>14</v>
      </c>
      <c r="AY358" s="20" t="s">
        <v>179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81</v>
      </c>
      <c r="BK358" s="193">
        <f>ROUND(I358*H358,2)</f>
        <v>0</v>
      </c>
      <c r="BL358" s="20" t="s">
        <v>229</v>
      </c>
      <c r="BM358" s="192" t="s">
        <v>2078</v>
      </c>
    </row>
    <row r="359" spans="1:65" s="2" customFormat="1">
      <c r="A359" s="37"/>
      <c r="B359" s="38"/>
      <c r="C359" s="39"/>
      <c r="D359" s="194" t="s">
        <v>190</v>
      </c>
      <c r="E359" s="39"/>
      <c r="F359" s="195" t="s">
        <v>720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190</v>
      </c>
      <c r="AU359" s="20" t="s">
        <v>14</v>
      </c>
    </row>
    <row r="360" spans="1:65" s="2" customFormat="1" ht="19.5">
      <c r="A360" s="37"/>
      <c r="B360" s="38"/>
      <c r="C360" s="39"/>
      <c r="D360" s="201" t="s">
        <v>326</v>
      </c>
      <c r="E360" s="39"/>
      <c r="F360" s="253" t="s">
        <v>721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326</v>
      </c>
      <c r="AU360" s="20" t="s">
        <v>14</v>
      </c>
    </row>
    <row r="361" spans="1:65" s="13" customFormat="1">
      <c r="B361" s="199"/>
      <c r="C361" s="200"/>
      <c r="D361" s="201" t="s">
        <v>192</v>
      </c>
      <c r="E361" s="202" t="s">
        <v>19</v>
      </c>
      <c r="F361" s="203" t="s">
        <v>193</v>
      </c>
      <c r="G361" s="200"/>
      <c r="H361" s="202" t="s">
        <v>19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192</v>
      </c>
      <c r="AU361" s="209" t="s">
        <v>14</v>
      </c>
      <c r="AV361" s="13" t="s">
        <v>81</v>
      </c>
      <c r="AW361" s="13" t="s">
        <v>35</v>
      </c>
      <c r="AX361" s="13" t="s">
        <v>74</v>
      </c>
      <c r="AY361" s="209" t="s">
        <v>179</v>
      </c>
    </row>
    <row r="362" spans="1:65" s="13" customFormat="1">
      <c r="B362" s="199"/>
      <c r="C362" s="200"/>
      <c r="D362" s="201" t="s">
        <v>192</v>
      </c>
      <c r="E362" s="202" t="s">
        <v>19</v>
      </c>
      <c r="F362" s="203" t="s">
        <v>2003</v>
      </c>
      <c r="G362" s="200"/>
      <c r="H362" s="202" t="s">
        <v>19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192</v>
      </c>
      <c r="AU362" s="209" t="s">
        <v>14</v>
      </c>
      <c r="AV362" s="13" t="s">
        <v>81</v>
      </c>
      <c r="AW362" s="13" t="s">
        <v>35</v>
      </c>
      <c r="AX362" s="13" t="s">
        <v>74</v>
      </c>
      <c r="AY362" s="209" t="s">
        <v>179</v>
      </c>
    </row>
    <row r="363" spans="1:65" s="13" customFormat="1">
      <c r="B363" s="199"/>
      <c r="C363" s="200"/>
      <c r="D363" s="201" t="s">
        <v>192</v>
      </c>
      <c r="E363" s="202" t="s">
        <v>19</v>
      </c>
      <c r="F363" s="203" t="s">
        <v>198</v>
      </c>
      <c r="G363" s="200"/>
      <c r="H363" s="202" t="s">
        <v>19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192</v>
      </c>
      <c r="AU363" s="209" t="s">
        <v>14</v>
      </c>
      <c r="AV363" s="13" t="s">
        <v>81</v>
      </c>
      <c r="AW363" s="13" t="s">
        <v>35</v>
      </c>
      <c r="AX363" s="13" t="s">
        <v>74</v>
      </c>
      <c r="AY363" s="209" t="s">
        <v>179</v>
      </c>
    </row>
    <row r="364" spans="1:65" s="13" customFormat="1">
      <c r="B364" s="199"/>
      <c r="C364" s="200"/>
      <c r="D364" s="201" t="s">
        <v>192</v>
      </c>
      <c r="E364" s="202" t="s">
        <v>19</v>
      </c>
      <c r="F364" s="203" t="s">
        <v>2077</v>
      </c>
      <c r="G364" s="200"/>
      <c r="H364" s="202" t="s">
        <v>19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192</v>
      </c>
      <c r="AU364" s="209" t="s">
        <v>14</v>
      </c>
      <c r="AV364" s="13" t="s">
        <v>81</v>
      </c>
      <c r="AW364" s="13" t="s">
        <v>35</v>
      </c>
      <c r="AX364" s="13" t="s">
        <v>74</v>
      </c>
      <c r="AY364" s="209" t="s">
        <v>179</v>
      </c>
    </row>
    <row r="365" spans="1:65" s="13" customFormat="1">
      <c r="B365" s="199"/>
      <c r="C365" s="200"/>
      <c r="D365" s="201" t="s">
        <v>192</v>
      </c>
      <c r="E365" s="202" t="s">
        <v>19</v>
      </c>
      <c r="F365" s="203" t="s">
        <v>2074</v>
      </c>
      <c r="G365" s="200"/>
      <c r="H365" s="202" t="s">
        <v>19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192</v>
      </c>
      <c r="AU365" s="209" t="s">
        <v>14</v>
      </c>
      <c r="AV365" s="13" t="s">
        <v>81</v>
      </c>
      <c r="AW365" s="13" t="s">
        <v>35</v>
      </c>
      <c r="AX365" s="13" t="s">
        <v>74</v>
      </c>
      <c r="AY365" s="209" t="s">
        <v>179</v>
      </c>
    </row>
    <row r="366" spans="1:65" s="14" customFormat="1">
      <c r="B366" s="210"/>
      <c r="C366" s="211"/>
      <c r="D366" s="201" t="s">
        <v>192</v>
      </c>
      <c r="E366" s="212" t="s">
        <v>19</v>
      </c>
      <c r="F366" s="213" t="s">
        <v>2075</v>
      </c>
      <c r="G366" s="211"/>
      <c r="H366" s="214">
        <v>4.5460000000000003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192</v>
      </c>
      <c r="AU366" s="220" t="s">
        <v>14</v>
      </c>
      <c r="AV366" s="14" t="s">
        <v>14</v>
      </c>
      <c r="AW366" s="14" t="s">
        <v>35</v>
      </c>
      <c r="AX366" s="14" t="s">
        <v>74</v>
      </c>
      <c r="AY366" s="220" t="s">
        <v>179</v>
      </c>
    </row>
    <row r="367" spans="1:65" s="15" customFormat="1">
      <c r="B367" s="221"/>
      <c r="C367" s="222"/>
      <c r="D367" s="201" t="s">
        <v>192</v>
      </c>
      <c r="E367" s="223" t="s">
        <v>19</v>
      </c>
      <c r="F367" s="224" t="s">
        <v>201</v>
      </c>
      <c r="G367" s="222"/>
      <c r="H367" s="225">
        <v>4.5460000000000003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192</v>
      </c>
      <c r="AU367" s="231" t="s">
        <v>14</v>
      </c>
      <c r="AV367" s="15" t="s">
        <v>188</v>
      </c>
      <c r="AW367" s="15" t="s">
        <v>35</v>
      </c>
      <c r="AX367" s="15" t="s">
        <v>81</v>
      </c>
      <c r="AY367" s="231" t="s">
        <v>179</v>
      </c>
    </row>
    <row r="368" spans="1:65" s="2" customFormat="1" ht="16.5" customHeight="1">
      <c r="A368" s="37"/>
      <c r="B368" s="38"/>
      <c r="C368" s="181" t="s">
        <v>381</v>
      </c>
      <c r="D368" s="181" t="s">
        <v>183</v>
      </c>
      <c r="E368" s="182" t="s">
        <v>481</v>
      </c>
      <c r="F368" s="183" t="s">
        <v>482</v>
      </c>
      <c r="G368" s="184" t="s">
        <v>186</v>
      </c>
      <c r="H368" s="185">
        <v>4.5460000000000003</v>
      </c>
      <c r="I368" s="186"/>
      <c r="J368" s="187">
        <f>ROUND(I368*H368,2)</f>
        <v>0</v>
      </c>
      <c r="K368" s="183" t="s">
        <v>187</v>
      </c>
      <c r="L368" s="42"/>
      <c r="M368" s="188" t="s">
        <v>19</v>
      </c>
      <c r="N368" s="189" t="s">
        <v>45</v>
      </c>
      <c r="O368" s="67"/>
      <c r="P368" s="190">
        <f>O368*H368</f>
        <v>0</v>
      </c>
      <c r="Q368" s="190">
        <v>3.5E-4</v>
      </c>
      <c r="R368" s="190">
        <f>Q368*H368</f>
        <v>1.5911E-3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229</v>
      </c>
      <c r="AT368" s="192" t="s">
        <v>183</v>
      </c>
      <c r="AU368" s="192" t="s">
        <v>14</v>
      </c>
      <c r="AY368" s="20" t="s">
        <v>179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81</v>
      </c>
      <c r="BK368" s="193">
        <f>ROUND(I368*H368,2)</f>
        <v>0</v>
      </c>
      <c r="BL368" s="20" t="s">
        <v>229</v>
      </c>
      <c r="BM368" s="192" t="s">
        <v>2079</v>
      </c>
    </row>
    <row r="369" spans="1:65" s="2" customFormat="1">
      <c r="A369" s="37"/>
      <c r="B369" s="38"/>
      <c r="C369" s="39"/>
      <c r="D369" s="194" t="s">
        <v>190</v>
      </c>
      <c r="E369" s="39"/>
      <c r="F369" s="195" t="s">
        <v>484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190</v>
      </c>
      <c r="AU369" s="20" t="s">
        <v>14</v>
      </c>
    </row>
    <row r="370" spans="1:65" s="2" customFormat="1" ht="29.25">
      <c r="A370" s="37"/>
      <c r="B370" s="38"/>
      <c r="C370" s="39"/>
      <c r="D370" s="201" t="s">
        <v>326</v>
      </c>
      <c r="E370" s="39"/>
      <c r="F370" s="253" t="s">
        <v>723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326</v>
      </c>
      <c r="AU370" s="20" t="s">
        <v>14</v>
      </c>
    </row>
    <row r="371" spans="1:65" s="13" customFormat="1">
      <c r="B371" s="199"/>
      <c r="C371" s="200"/>
      <c r="D371" s="201" t="s">
        <v>192</v>
      </c>
      <c r="E371" s="202" t="s">
        <v>19</v>
      </c>
      <c r="F371" s="203" t="s">
        <v>193</v>
      </c>
      <c r="G371" s="200"/>
      <c r="H371" s="202" t="s">
        <v>19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192</v>
      </c>
      <c r="AU371" s="209" t="s">
        <v>14</v>
      </c>
      <c r="AV371" s="13" t="s">
        <v>81</v>
      </c>
      <c r="AW371" s="13" t="s">
        <v>35</v>
      </c>
      <c r="AX371" s="13" t="s">
        <v>74</v>
      </c>
      <c r="AY371" s="209" t="s">
        <v>179</v>
      </c>
    </row>
    <row r="372" spans="1:65" s="13" customFormat="1">
      <c r="B372" s="199"/>
      <c r="C372" s="200"/>
      <c r="D372" s="201" t="s">
        <v>192</v>
      </c>
      <c r="E372" s="202" t="s">
        <v>19</v>
      </c>
      <c r="F372" s="203" t="s">
        <v>2003</v>
      </c>
      <c r="G372" s="200"/>
      <c r="H372" s="202" t="s">
        <v>19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192</v>
      </c>
      <c r="AU372" s="209" t="s">
        <v>14</v>
      </c>
      <c r="AV372" s="13" t="s">
        <v>81</v>
      </c>
      <c r="AW372" s="13" t="s">
        <v>35</v>
      </c>
      <c r="AX372" s="13" t="s">
        <v>74</v>
      </c>
      <c r="AY372" s="209" t="s">
        <v>179</v>
      </c>
    </row>
    <row r="373" spans="1:65" s="13" customFormat="1">
      <c r="B373" s="199"/>
      <c r="C373" s="200"/>
      <c r="D373" s="201" t="s">
        <v>192</v>
      </c>
      <c r="E373" s="202" t="s">
        <v>19</v>
      </c>
      <c r="F373" s="203" t="s">
        <v>198</v>
      </c>
      <c r="G373" s="200"/>
      <c r="H373" s="202" t="s">
        <v>19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192</v>
      </c>
      <c r="AU373" s="209" t="s">
        <v>14</v>
      </c>
      <c r="AV373" s="13" t="s">
        <v>81</v>
      </c>
      <c r="AW373" s="13" t="s">
        <v>35</v>
      </c>
      <c r="AX373" s="13" t="s">
        <v>74</v>
      </c>
      <c r="AY373" s="209" t="s">
        <v>179</v>
      </c>
    </row>
    <row r="374" spans="1:65" s="13" customFormat="1">
      <c r="B374" s="199"/>
      <c r="C374" s="200"/>
      <c r="D374" s="201" t="s">
        <v>192</v>
      </c>
      <c r="E374" s="202" t="s">
        <v>19</v>
      </c>
      <c r="F374" s="203" t="s">
        <v>2077</v>
      </c>
      <c r="G374" s="200"/>
      <c r="H374" s="202" t="s">
        <v>19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192</v>
      </c>
      <c r="AU374" s="209" t="s">
        <v>14</v>
      </c>
      <c r="AV374" s="13" t="s">
        <v>81</v>
      </c>
      <c r="AW374" s="13" t="s">
        <v>35</v>
      </c>
      <c r="AX374" s="13" t="s">
        <v>74</v>
      </c>
      <c r="AY374" s="209" t="s">
        <v>179</v>
      </c>
    </row>
    <row r="375" spans="1:65" s="13" customFormat="1">
      <c r="B375" s="199"/>
      <c r="C375" s="200"/>
      <c r="D375" s="201" t="s">
        <v>192</v>
      </c>
      <c r="E375" s="202" t="s">
        <v>19</v>
      </c>
      <c r="F375" s="203" t="s">
        <v>2074</v>
      </c>
      <c r="G375" s="200"/>
      <c r="H375" s="202" t="s">
        <v>19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192</v>
      </c>
      <c r="AU375" s="209" t="s">
        <v>14</v>
      </c>
      <c r="AV375" s="13" t="s">
        <v>81</v>
      </c>
      <c r="AW375" s="13" t="s">
        <v>35</v>
      </c>
      <c r="AX375" s="13" t="s">
        <v>74</v>
      </c>
      <c r="AY375" s="209" t="s">
        <v>179</v>
      </c>
    </row>
    <row r="376" spans="1:65" s="14" customFormat="1">
      <c r="B376" s="210"/>
      <c r="C376" s="211"/>
      <c r="D376" s="201" t="s">
        <v>192</v>
      </c>
      <c r="E376" s="212" t="s">
        <v>19</v>
      </c>
      <c r="F376" s="213" t="s">
        <v>2075</v>
      </c>
      <c r="G376" s="211"/>
      <c r="H376" s="214">
        <v>4.5460000000000003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192</v>
      </c>
      <c r="AU376" s="220" t="s">
        <v>14</v>
      </c>
      <c r="AV376" s="14" t="s">
        <v>14</v>
      </c>
      <c r="AW376" s="14" t="s">
        <v>35</v>
      </c>
      <c r="AX376" s="14" t="s">
        <v>74</v>
      </c>
      <c r="AY376" s="220" t="s">
        <v>179</v>
      </c>
    </row>
    <row r="377" spans="1:65" s="15" customFormat="1">
      <c r="B377" s="221"/>
      <c r="C377" s="222"/>
      <c r="D377" s="201" t="s">
        <v>192</v>
      </c>
      <c r="E377" s="223" t="s">
        <v>19</v>
      </c>
      <c r="F377" s="224" t="s">
        <v>201</v>
      </c>
      <c r="G377" s="222"/>
      <c r="H377" s="225">
        <v>4.5460000000000003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192</v>
      </c>
      <c r="AU377" s="231" t="s">
        <v>14</v>
      </c>
      <c r="AV377" s="15" t="s">
        <v>188</v>
      </c>
      <c r="AW377" s="15" t="s">
        <v>35</v>
      </c>
      <c r="AX377" s="15" t="s">
        <v>81</v>
      </c>
      <c r="AY377" s="231" t="s">
        <v>179</v>
      </c>
    </row>
    <row r="378" spans="1:65" s="2" customFormat="1" ht="16.5" customHeight="1">
      <c r="A378" s="37"/>
      <c r="B378" s="38"/>
      <c r="C378" s="181" t="s">
        <v>928</v>
      </c>
      <c r="D378" s="181" t="s">
        <v>183</v>
      </c>
      <c r="E378" s="182" t="s">
        <v>725</v>
      </c>
      <c r="F378" s="183" t="s">
        <v>726</v>
      </c>
      <c r="G378" s="184" t="s">
        <v>186</v>
      </c>
      <c r="H378" s="185">
        <v>4.5460000000000003</v>
      </c>
      <c r="I378" s="186"/>
      <c r="J378" s="187">
        <f>ROUND(I378*H378,2)</f>
        <v>0</v>
      </c>
      <c r="K378" s="183" t="s">
        <v>187</v>
      </c>
      <c r="L378" s="42"/>
      <c r="M378" s="188" t="s">
        <v>19</v>
      </c>
      <c r="N378" s="189" t="s">
        <v>45</v>
      </c>
      <c r="O378" s="67"/>
      <c r="P378" s="190">
        <f>O378*H378</f>
        <v>0</v>
      </c>
      <c r="Q378" s="190">
        <v>1.9300000000000001E-3</v>
      </c>
      <c r="R378" s="190">
        <f>Q378*H378</f>
        <v>8.7737800000000001E-3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229</v>
      </c>
      <c r="AT378" s="192" t="s">
        <v>183</v>
      </c>
      <c r="AU378" s="192" t="s">
        <v>14</v>
      </c>
      <c r="AY378" s="20" t="s">
        <v>179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81</v>
      </c>
      <c r="BK378" s="193">
        <f>ROUND(I378*H378,2)</f>
        <v>0</v>
      </c>
      <c r="BL378" s="20" t="s">
        <v>229</v>
      </c>
      <c r="BM378" s="192" t="s">
        <v>2080</v>
      </c>
    </row>
    <row r="379" spans="1:65" s="2" customFormat="1">
      <c r="A379" s="37"/>
      <c r="B379" s="38"/>
      <c r="C379" s="39"/>
      <c r="D379" s="194" t="s">
        <v>190</v>
      </c>
      <c r="E379" s="39"/>
      <c r="F379" s="195" t="s">
        <v>728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190</v>
      </c>
      <c r="AU379" s="20" t="s">
        <v>14</v>
      </c>
    </row>
    <row r="380" spans="1:65" s="2" customFormat="1" ht="19.5">
      <c r="A380" s="37"/>
      <c r="B380" s="38"/>
      <c r="C380" s="39"/>
      <c r="D380" s="201" t="s">
        <v>326</v>
      </c>
      <c r="E380" s="39"/>
      <c r="F380" s="253" t="s">
        <v>2081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326</v>
      </c>
      <c r="AU380" s="20" t="s">
        <v>14</v>
      </c>
    </row>
    <row r="381" spans="1:65" s="13" customFormat="1">
      <c r="B381" s="199"/>
      <c r="C381" s="200"/>
      <c r="D381" s="201" t="s">
        <v>192</v>
      </c>
      <c r="E381" s="202" t="s">
        <v>19</v>
      </c>
      <c r="F381" s="203" t="s">
        <v>193</v>
      </c>
      <c r="G381" s="200"/>
      <c r="H381" s="202" t="s">
        <v>19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192</v>
      </c>
      <c r="AU381" s="209" t="s">
        <v>14</v>
      </c>
      <c r="AV381" s="13" t="s">
        <v>81</v>
      </c>
      <c r="AW381" s="13" t="s">
        <v>35</v>
      </c>
      <c r="AX381" s="13" t="s">
        <v>74</v>
      </c>
      <c r="AY381" s="209" t="s">
        <v>179</v>
      </c>
    </row>
    <row r="382" spans="1:65" s="13" customFormat="1">
      <c r="B382" s="199"/>
      <c r="C382" s="200"/>
      <c r="D382" s="201" t="s">
        <v>192</v>
      </c>
      <c r="E382" s="202" t="s">
        <v>19</v>
      </c>
      <c r="F382" s="203" t="s">
        <v>2003</v>
      </c>
      <c r="G382" s="200"/>
      <c r="H382" s="202" t="s">
        <v>19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192</v>
      </c>
      <c r="AU382" s="209" t="s">
        <v>14</v>
      </c>
      <c r="AV382" s="13" t="s">
        <v>81</v>
      </c>
      <c r="AW382" s="13" t="s">
        <v>35</v>
      </c>
      <c r="AX382" s="13" t="s">
        <v>74</v>
      </c>
      <c r="AY382" s="209" t="s">
        <v>179</v>
      </c>
    </row>
    <row r="383" spans="1:65" s="13" customFormat="1">
      <c r="B383" s="199"/>
      <c r="C383" s="200"/>
      <c r="D383" s="201" t="s">
        <v>192</v>
      </c>
      <c r="E383" s="202" t="s">
        <v>19</v>
      </c>
      <c r="F383" s="203" t="s">
        <v>198</v>
      </c>
      <c r="G383" s="200"/>
      <c r="H383" s="202" t="s">
        <v>19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192</v>
      </c>
      <c r="AU383" s="209" t="s">
        <v>14</v>
      </c>
      <c r="AV383" s="13" t="s">
        <v>81</v>
      </c>
      <c r="AW383" s="13" t="s">
        <v>35</v>
      </c>
      <c r="AX383" s="13" t="s">
        <v>74</v>
      </c>
      <c r="AY383" s="209" t="s">
        <v>179</v>
      </c>
    </row>
    <row r="384" spans="1:65" s="13" customFormat="1">
      <c r="B384" s="199"/>
      <c r="C384" s="200"/>
      <c r="D384" s="201" t="s">
        <v>192</v>
      </c>
      <c r="E384" s="202" t="s">
        <v>19</v>
      </c>
      <c r="F384" s="203" t="s">
        <v>2077</v>
      </c>
      <c r="G384" s="200"/>
      <c r="H384" s="202" t="s">
        <v>19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192</v>
      </c>
      <c r="AU384" s="209" t="s">
        <v>14</v>
      </c>
      <c r="AV384" s="13" t="s">
        <v>81</v>
      </c>
      <c r="AW384" s="13" t="s">
        <v>35</v>
      </c>
      <c r="AX384" s="13" t="s">
        <v>74</v>
      </c>
      <c r="AY384" s="209" t="s">
        <v>179</v>
      </c>
    </row>
    <row r="385" spans="1:51" s="13" customFormat="1">
      <c r="B385" s="199"/>
      <c r="C385" s="200"/>
      <c r="D385" s="201" t="s">
        <v>192</v>
      </c>
      <c r="E385" s="202" t="s">
        <v>19</v>
      </c>
      <c r="F385" s="203" t="s">
        <v>2074</v>
      </c>
      <c r="G385" s="200"/>
      <c r="H385" s="202" t="s">
        <v>19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192</v>
      </c>
      <c r="AU385" s="209" t="s">
        <v>14</v>
      </c>
      <c r="AV385" s="13" t="s">
        <v>81</v>
      </c>
      <c r="AW385" s="13" t="s">
        <v>35</v>
      </c>
      <c r="AX385" s="13" t="s">
        <v>74</v>
      </c>
      <c r="AY385" s="209" t="s">
        <v>179</v>
      </c>
    </row>
    <row r="386" spans="1:51" s="14" customFormat="1">
      <c r="B386" s="210"/>
      <c r="C386" s="211"/>
      <c r="D386" s="201" t="s">
        <v>192</v>
      </c>
      <c r="E386" s="212" t="s">
        <v>19</v>
      </c>
      <c r="F386" s="213" t="s">
        <v>2075</v>
      </c>
      <c r="G386" s="211"/>
      <c r="H386" s="214">
        <v>4.5460000000000003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192</v>
      </c>
      <c r="AU386" s="220" t="s">
        <v>14</v>
      </c>
      <c r="AV386" s="14" t="s">
        <v>14</v>
      </c>
      <c r="AW386" s="14" t="s">
        <v>35</v>
      </c>
      <c r="AX386" s="14" t="s">
        <v>74</v>
      </c>
      <c r="AY386" s="220" t="s">
        <v>179</v>
      </c>
    </row>
    <row r="387" spans="1:51" s="15" customFormat="1">
      <c r="B387" s="221"/>
      <c r="C387" s="222"/>
      <c r="D387" s="201" t="s">
        <v>192</v>
      </c>
      <c r="E387" s="223" t="s">
        <v>19</v>
      </c>
      <c r="F387" s="224" t="s">
        <v>201</v>
      </c>
      <c r="G387" s="222"/>
      <c r="H387" s="225">
        <v>4.5460000000000003</v>
      </c>
      <c r="I387" s="226"/>
      <c r="J387" s="222"/>
      <c r="K387" s="222"/>
      <c r="L387" s="227"/>
      <c r="M387" s="267"/>
      <c r="N387" s="268"/>
      <c r="O387" s="268"/>
      <c r="P387" s="268"/>
      <c r="Q387" s="268"/>
      <c r="R387" s="268"/>
      <c r="S387" s="268"/>
      <c r="T387" s="269"/>
      <c r="AT387" s="231" t="s">
        <v>192</v>
      </c>
      <c r="AU387" s="231" t="s">
        <v>14</v>
      </c>
      <c r="AV387" s="15" t="s">
        <v>188</v>
      </c>
      <c r="AW387" s="15" t="s">
        <v>35</v>
      </c>
      <c r="AX387" s="15" t="s">
        <v>81</v>
      </c>
      <c r="AY387" s="231" t="s">
        <v>179</v>
      </c>
    </row>
    <row r="388" spans="1:51" s="2" customFormat="1" ht="6.95" customHeight="1">
      <c r="A388" s="37"/>
      <c r="B388" s="50"/>
      <c r="C388" s="51"/>
      <c r="D388" s="51"/>
      <c r="E388" s="51"/>
      <c r="F388" s="51"/>
      <c r="G388" s="51"/>
      <c r="H388" s="51"/>
      <c r="I388" s="51"/>
      <c r="J388" s="51"/>
      <c r="K388" s="51"/>
      <c r="L388" s="42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</sheetData>
  <sheetProtection algorithmName="SHA-512" hashValue="yUfu3jcUUByw5RFE7Nk2I6xN1lilBbrWYKheE/DhYyhnTwjpCr3kObsrL3TcG1b1b8iAt1R/6P4hPxXi23qJHQ==" saltValue="vcz37GI4IulbZ6kTiE6OqSsaXqsFfGAViUgrDtw2uOnRV35oyVBfkPcq212xhJ+umqJlmdVAf4fnOrvqYvJ5BQ==" spinCount="100000" sheet="1" objects="1" scenarios="1" formatColumns="0" formatRows="0" autoFilter="0"/>
  <autoFilter ref="C104:K387" xr:uid="{00000000-0009-0000-0000-000007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700-000000000000}"/>
    <hyperlink ref="F118" r:id="rId2" xr:uid="{00000000-0004-0000-0700-000001000000}"/>
    <hyperlink ref="F127" r:id="rId3" xr:uid="{00000000-0004-0000-0700-000002000000}"/>
    <hyperlink ref="F134" r:id="rId4" xr:uid="{00000000-0004-0000-0700-000003000000}"/>
    <hyperlink ref="F140" r:id="rId5" xr:uid="{00000000-0004-0000-0700-000004000000}"/>
    <hyperlink ref="F148" r:id="rId6" xr:uid="{00000000-0004-0000-0700-000005000000}"/>
    <hyperlink ref="F156" r:id="rId7" xr:uid="{00000000-0004-0000-0700-000006000000}"/>
    <hyperlink ref="F160" r:id="rId8" xr:uid="{00000000-0004-0000-0700-000007000000}"/>
    <hyperlink ref="F172" r:id="rId9" xr:uid="{00000000-0004-0000-0700-000008000000}"/>
    <hyperlink ref="F180" r:id="rId10" xr:uid="{00000000-0004-0000-0700-000009000000}"/>
    <hyperlink ref="F188" r:id="rId11" xr:uid="{00000000-0004-0000-0700-00000A000000}"/>
    <hyperlink ref="F201" r:id="rId12" xr:uid="{00000000-0004-0000-0700-00000B000000}"/>
    <hyperlink ref="F208" r:id="rId13" xr:uid="{00000000-0004-0000-0700-00000C000000}"/>
    <hyperlink ref="F210" r:id="rId14" xr:uid="{00000000-0004-0000-0700-00000D000000}"/>
    <hyperlink ref="F214" r:id="rId15" xr:uid="{00000000-0004-0000-0700-00000E000000}"/>
    <hyperlink ref="F221" r:id="rId16" xr:uid="{00000000-0004-0000-0700-00000F000000}"/>
    <hyperlink ref="F227" r:id="rId17" xr:uid="{00000000-0004-0000-0700-000010000000}"/>
    <hyperlink ref="F233" r:id="rId18" xr:uid="{00000000-0004-0000-0700-000011000000}"/>
    <hyperlink ref="F242" r:id="rId19" xr:uid="{00000000-0004-0000-0700-000012000000}"/>
    <hyperlink ref="F248" r:id="rId20" xr:uid="{00000000-0004-0000-0700-000013000000}"/>
    <hyperlink ref="F252" r:id="rId21" xr:uid="{00000000-0004-0000-0700-000014000000}"/>
    <hyperlink ref="F257" r:id="rId22" xr:uid="{00000000-0004-0000-0700-000015000000}"/>
    <hyperlink ref="F272" r:id="rId23" xr:uid="{00000000-0004-0000-0700-000016000000}"/>
    <hyperlink ref="F278" r:id="rId24" xr:uid="{00000000-0004-0000-0700-000017000000}"/>
    <hyperlink ref="F285" r:id="rId25" xr:uid="{00000000-0004-0000-0700-000018000000}"/>
    <hyperlink ref="F290" r:id="rId26" xr:uid="{00000000-0004-0000-0700-000019000000}"/>
    <hyperlink ref="F293" r:id="rId27" xr:uid="{00000000-0004-0000-0700-00001A000000}"/>
    <hyperlink ref="F298" r:id="rId28" xr:uid="{00000000-0004-0000-0700-00001B000000}"/>
    <hyperlink ref="F303" r:id="rId29" xr:uid="{00000000-0004-0000-0700-00001C000000}"/>
    <hyperlink ref="F306" r:id="rId30" xr:uid="{00000000-0004-0000-0700-00001D000000}"/>
    <hyperlink ref="F309" r:id="rId31" xr:uid="{00000000-0004-0000-0700-00001E000000}"/>
    <hyperlink ref="F314" r:id="rId32" xr:uid="{00000000-0004-0000-0700-00001F000000}"/>
    <hyperlink ref="F321" r:id="rId33" xr:uid="{00000000-0004-0000-0700-000020000000}"/>
    <hyperlink ref="F325" r:id="rId34" xr:uid="{00000000-0004-0000-0700-000021000000}"/>
    <hyperlink ref="F337" r:id="rId35" xr:uid="{00000000-0004-0000-0700-000022000000}"/>
    <hyperlink ref="F340" r:id="rId36" xr:uid="{00000000-0004-0000-0700-000023000000}"/>
    <hyperlink ref="F349" r:id="rId37" xr:uid="{00000000-0004-0000-0700-000024000000}"/>
    <hyperlink ref="F359" r:id="rId38" xr:uid="{00000000-0004-0000-0700-000025000000}"/>
    <hyperlink ref="F369" r:id="rId39" xr:uid="{00000000-0004-0000-0700-000026000000}"/>
    <hyperlink ref="F379" r:id="rId40" xr:uid="{00000000-0004-0000-07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110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2082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2083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ROUND((SUM(BE100:BE481)),  2)</f>
        <v>0</v>
      </c>
      <c r="G35" s="37"/>
      <c r="H35" s="37"/>
      <c r="I35" s="127">
        <v>0.21</v>
      </c>
      <c r="J35" s="126">
        <f>ROUND(((SUM(BE100:BE481))*I35),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ROUND((SUM(BF100:BF481)),  2)</f>
        <v>0</v>
      </c>
      <c r="G36" s="37"/>
      <c r="H36" s="37"/>
      <c r="I36" s="127">
        <v>0.15</v>
      </c>
      <c r="J36" s="126">
        <f>ROUND(((SUM(BF100:BF481))*I36),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ROUND((SUM(BG100:BG481)),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ROUND((SUM(BH100:BH481)),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ROUND((SUM(BI100:BI481)),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2082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401.1 - Veřejné osvětlení_úsek č. 1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J102</f>
        <v>0</v>
      </c>
      <c r="K65" s="100"/>
      <c r="L65" s="153"/>
    </row>
    <row r="66" spans="1:31" s="10" customFormat="1" ht="14.85" customHeight="1">
      <c r="B66" s="149"/>
      <c r="C66" s="100"/>
      <c r="D66" s="150" t="s">
        <v>143</v>
      </c>
      <c r="E66" s="151"/>
      <c r="F66" s="151"/>
      <c r="G66" s="151"/>
      <c r="H66" s="151"/>
      <c r="I66" s="151"/>
      <c r="J66" s="152">
        <f>J103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151</v>
      </c>
      <c r="E67" s="151"/>
      <c r="F67" s="151"/>
      <c r="G67" s="151"/>
      <c r="H67" s="151"/>
      <c r="I67" s="151"/>
      <c r="J67" s="152">
        <f>J111</f>
        <v>0</v>
      </c>
      <c r="K67" s="100"/>
      <c r="L67" s="153"/>
    </row>
    <row r="68" spans="1:31" s="10" customFormat="1" ht="14.85" customHeight="1">
      <c r="B68" s="149"/>
      <c r="C68" s="100"/>
      <c r="D68" s="150" t="s">
        <v>492</v>
      </c>
      <c r="E68" s="151"/>
      <c r="F68" s="151"/>
      <c r="G68" s="151"/>
      <c r="H68" s="151"/>
      <c r="I68" s="151"/>
      <c r="J68" s="152">
        <f>J112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156</v>
      </c>
      <c r="E69" s="151"/>
      <c r="F69" s="151"/>
      <c r="G69" s="151"/>
      <c r="H69" s="151"/>
      <c r="I69" s="151"/>
      <c r="J69" s="152">
        <f>J120</f>
        <v>0</v>
      </c>
      <c r="K69" s="100"/>
      <c r="L69" s="153"/>
    </row>
    <row r="70" spans="1:31" s="10" customFormat="1" ht="14.85" customHeight="1">
      <c r="B70" s="149"/>
      <c r="C70" s="100"/>
      <c r="D70" s="150" t="s">
        <v>158</v>
      </c>
      <c r="E70" s="151"/>
      <c r="F70" s="151"/>
      <c r="G70" s="151"/>
      <c r="H70" s="151"/>
      <c r="I70" s="151"/>
      <c r="J70" s="152">
        <f>J121</f>
        <v>0</v>
      </c>
      <c r="K70" s="100"/>
      <c r="L70" s="153"/>
    </row>
    <row r="71" spans="1:31" s="10" customFormat="1" ht="21.75" customHeight="1">
      <c r="B71" s="149"/>
      <c r="C71" s="100"/>
      <c r="D71" s="150" t="s">
        <v>159</v>
      </c>
      <c r="E71" s="151"/>
      <c r="F71" s="151"/>
      <c r="G71" s="151"/>
      <c r="H71" s="151"/>
      <c r="I71" s="151"/>
      <c r="J71" s="152">
        <f>J122</f>
        <v>0</v>
      </c>
      <c r="K71" s="100"/>
      <c r="L71" s="153"/>
    </row>
    <row r="72" spans="1:31" s="10" customFormat="1" ht="21.75" customHeight="1">
      <c r="B72" s="149"/>
      <c r="C72" s="100"/>
      <c r="D72" s="150" t="s">
        <v>160</v>
      </c>
      <c r="E72" s="151"/>
      <c r="F72" s="151"/>
      <c r="G72" s="151"/>
      <c r="H72" s="151"/>
      <c r="I72" s="151"/>
      <c r="J72" s="152">
        <f>J133</f>
        <v>0</v>
      </c>
      <c r="K72" s="100"/>
      <c r="L72" s="153"/>
    </row>
    <row r="73" spans="1:31" s="9" customFormat="1" ht="24.95" customHeight="1">
      <c r="B73" s="143"/>
      <c r="C73" s="144"/>
      <c r="D73" s="145" t="s">
        <v>161</v>
      </c>
      <c r="E73" s="146"/>
      <c r="F73" s="146"/>
      <c r="G73" s="146"/>
      <c r="H73" s="146"/>
      <c r="I73" s="146"/>
      <c r="J73" s="147">
        <f>J136</f>
        <v>0</v>
      </c>
      <c r="K73" s="144"/>
      <c r="L73" s="148"/>
    </row>
    <row r="74" spans="1:31" s="10" customFormat="1" ht="19.899999999999999" customHeight="1">
      <c r="B74" s="149"/>
      <c r="C74" s="100"/>
      <c r="D74" s="150" t="s">
        <v>2084</v>
      </c>
      <c r="E74" s="151"/>
      <c r="F74" s="151"/>
      <c r="G74" s="151"/>
      <c r="H74" s="151"/>
      <c r="I74" s="151"/>
      <c r="J74" s="152">
        <f>J137</f>
        <v>0</v>
      </c>
      <c r="K74" s="100"/>
      <c r="L74" s="153"/>
    </row>
    <row r="75" spans="1:31" s="9" customFormat="1" ht="24.95" customHeight="1">
      <c r="B75" s="143"/>
      <c r="C75" s="144"/>
      <c r="D75" s="145" t="s">
        <v>2085</v>
      </c>
      <c r="E75" s="146"/>
      <c r="F75" s="146"/>
      <c r="G75" s="146"/>
      <c r="H75" s="146"/>
      <c r="I75" s="146"/>
      <c r="J75" s="147">
        <f>J214</f>
        <v>0</v>
      </c>
      <c r="K75" s="144"/>
      <c r="L75" s="148"/>
    </row>
    <row r="76" spans="1:31" s="10" customFormat="1" ht="19.899999999999999" customHeight="1">
      <c r="B76" s="149"/>
      <c r="C76" s="100"/>
      <c r="D76" s="150" t="s">
        <v>2086</v>
      </c>
      <c r="E76" s="151"/>
      <c r="F76" s="151"/>
      <c r="G76" s="151"/>
      <c r="H76" s="151"/>
      <c r="I76" s="151"/>
      <c r="J76" s="152">
        <f>J215</f>
        <v>0</v>
      </c>
      <c r="K76" s="100"/>
      <c r="L76" s="153"/>
    </row>
    <row r="77" spans="1:31" s="10" customFormat="1" ht="19.899999999999999" customHeight="1">
      <c r="B77" s="149"/>
      <c r="C77" s="100"/>
      <c r="D77" s="150" t="s">
        <v>2087</v>
      </c>
      <c r="E77" s="151"/>
      <c r="F77" s="151"/>
      <c r="G77" s="151"/>
      <c r="H77" s="151"/>
      <c r="I77" s="151"/>
      <c r="J77" s="152">
        <f>J361</f>
        <v>0</v>
      </c>
      <c r="K77" s="100"/>
      <c r="L77" s="153"/>
    </row>
    <row r="78" spans="1:31" s="9" customFormat="1" ht="24.95" customHeight="1">
      <c r="B78" s="143"/>
      <c r="C78" s="144"/>
      <c r="D78" s="145" t="s">
        <v>2088</v>
      </c>
      <c r="E78" s="146"/>
      <c r="F78" s="146"/>
      <c r="G78" s="146"/>
      <c r="H78" s="146"/>
      <c r="I78" s="146"/>
      <c r="J78" s="147">
        <f>J477</f>
        <v>0</v>
      </c>
      <c r="K78" s="144"/>
      <c r="L78" s="148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164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400" t="str">
        <f>E7</f>
        <v>Cyklostezka Ohře – Dalovice-Všeborovice</v>
      </c>
      <c r="F88" s="401"/>
      <c r="G88" s="401"/>
      <c r="H88" s="401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130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400" t="s">
        <v>2082</v>
      </c>
      <c r="F90" s="399"/>
      <c r="G90" s="399"/>
      <c r="H90" s="39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132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59" t="str">
        <f>E11</f>
        <v>SO 401.1 - Veřejné osvětlení_úsek č. 1</v>
      </c>
      <c r="F92" s="399"/>
      <c r="G92" s="399"/>
      <c r="H92" s="39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21</v>
      </c>
      <c r="D94" s="39"/>
      <c r="E94" s="39"/>
      <c r="F94" s="30" t="str">
        <f>F14</f>
        <v>Dalovice - Všeborovice</v>
      </c>
      <c r="G94" s="39"/>
      <c r="H94" s="39"/>
      <c r="I94" s="32" t="s">
        <v>23</v>
      </c>
      <c r="J94" s="62" t="str">
        <f>IF(J14="","",J14)</f>
        <v>3. 8. 2023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25</v>
      </c>
      <c r="D96" s="39"/>
      <c r="E96" s="39"/>
      <c r="F96" s="30" t="str">
        <f>E17</f>
        <v>Karlovarský kraj</v>
      </c>
      <c r="G96" s="39"/>
      <c r="H96" s="39"/>
      <c r="I96" s="32" t="s">
        <v>32</v>
      </c>
      <c r="J96" s="35" t="str">
        <f>E23</f>
        <v>PONTIKA s.r.o.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36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4"/>
      <c r="B99" s="155"/>
      <c r="C99" s="156" t="s">
        <v>165</v>
      </c>
      <c r="D99" s="157" t="s">
        <v>59</v>
      </c>
      <c r="E99" s="157" t="s">
        <v>55</v>
      </c>
      <c r="F99" s="157" t="s">
        <v>56</v>
      </c>
      <c r="G99" s="157" t="s">
        <v>166</v>
      </c>
      <c r="H99" s="157" t="s">
        <v>167</v>
      </c>
      <c r="I99" s="157" t="s">
        <v>168</v>
      </c>
      <c r="J99" s="157" t="s">
        <v>137</v>
      </c>
      <c r="K99" s="158" t="s">
        <v>169</v>
      </c>
      <c r="L99" s="159"/>
      <c r="M99" s="71" t="s">
        <v>19</v>
      </c>
      <c r="N99" s="72" t="s">
        <v>44</v>
      </c>
      <c r="O99" s="72" t="s">
        <v>170</v>
      </c>
      <c r="P99" s="72" t="s">
        <v>171</v>
      </c>
      <c r="Q99" s="72" t="s">
        <v>172</v>
      </c>
      <c r="R99" s="72" t="s">
        <v>173</v>
      </c>
      <c r="S99" s="72" t="s">
        <v>174</v>
      </c>
      <c r="T99" s="73" t="s">
        <v>175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7"/>
      <c r="B100" s="38"/>
      <c r="C100" s="78" t="s">
        <v>176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P101+P136+P214+P477</f>
        <v>0</v>
      </c>
      <c r="Q100" s="75"/>
      <c r="R100" s="162">
        <f>R101+R136+R214+R477</f>
        <v>28.467911999999998</v>
      </c>
      <c r="S100" s="75"/>
      <c r="T100" s="163">
        <f>T101+T136+T214+T477</f>
        <v>3.0270000000000001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73</v>
      </c>
      <c r="AU100" s="20" t="s">
        <v>138</v>
      </c>
      <c r="BK100" s="164">
        <f>BK101+BK136+BK214+BK477</f>
        <v>0</v>
      </c>
    </row>
    <row r="101" spans="1:65" s="12" customFormat="1" ht="25.9" customHeight="1">
      <c r="B101" s="165"/>
      <c r="C101" s="166"/>
      <c r="D101" s="167" t="s">
        <v>73</v>
      </c>
      <c r="E101" s="168" t="s">
        <v>177</v>
      </c>
      <c r="F101" s="168" t="s">
        <v>178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P102+P111+P120</f>
        <v>0</v>
      </c>
      <c r="Q101" s="173"/>
      <c r="R101" s="174">
        <f>R102+R111+R120</f>
        <v>0.26766000000000001</v>
      </c>
      <c r="S101" s="173"/>
      <c r="T101" s="175">
        <f>T102+T111+T120</f>
        <v>0.78</v>
      </c>
      <c r="AR101" s="176" t="s">
        <v>81</v>
      </c>
      <c r="AT101" s="177" t="s">
        <v>73</v>
      </c>
      <c r="AU101" s="177" t="s">
        <v>74</v>
      </c>
      <c r="AY101" s="176" t="s">
        <v>179</v>
      </c>
      <c r="BK101" s="178">
        <f>BK102+BK111+BK120</f>
        <v>0</v>
      </c>
    </row>
    <row r="102" spans="1:65" s="12" customFormat="1" ht="22.9" customHeight="1">
      <c r="B102" s="165"/>
      <c r="C102" s="166"/>
      <c r="D102" s="167" t="s">
        <v>73</v>
      </c>
      <c r="E102" s="179" t="s">
        <v>81</v>
      </c>
      <c r="F102" s="179" t="s">
        <v>180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P103</f>
        <v>0</v>
      </c>
      <c r="Q102" s="173"/>
      <c r="R102" s="174">
        <f>R103</f>
        <v>0</v>
      </c>
      <c r="S102" s="173"/>
      <c r="T102" s="175">
        <f>T103</f>
        <v>0.78</v>
      </c>
      <c r="AR102" s="176" t="s">
        <v>81</v>
      </c>
      <c r="AT102" s="177" t="s">
        <v>73</v>
      </c>
      <c r="AU102" s="177" t="s">
        <v>81</v>
      </c>
      <c r="AY102" s="176" t="s">
        <v>179</v>
      </c>
      <c r="BK102" s="178">
        <f>BK103</f>
        <v>0</v>
      </c>
    </row>
    <row r="103" spans="1:65" s="12" customFormat="1" ht="20.85" customHeight="1">
      <c r="B103" s="165"/>
      <c r="C103" s="166"/>
      <c r="D103" s="167" t="s">
        <v>73</v>
      </c>
      <c r="E103" s="179" t="s">
        <v>220</v>
      </c>
      <c r="F103" s="179" t="s">
        <v>221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SUM(P104:P110)</f>
        <v>0</v>
      </c>
      <c r="Q103" s="173"/>
      <c r="R103" s="174">
        <f>SUM(R104:R110)</f>
        <v>0</v>
      </c>
      <c r="S103" s="173"/>
      <c r="T103" s="175">
        <f>SUM(T104:T110)</f>
        <v>0.78</v>
      </c>
      <c r="AR103" s="176" t="s">
        <v>81</v>
      </c>
      <c r="AT103" s="177" t="s">
        <v>73</v>
      </c>
      <c r="AU103" s="177" t="s">
        <v>14</v>
      </c>
      <c r="AY103" s="176" t="s">
        <v>179</v>
      </c>
      <c r="BK103" s="178">
        <f>SUM(BK104:BK110)</f>
        <v>0</v>
      </c>
    </row>
    <row r="104" spans="1:65" s="2" customFormat="1" ht="37.9" customHeight="1">
      <c r="A104" s="37"/>
      <c r="B104" s="38"/>
      <c r="C104" s="181" t="s">
        <v>81</v>
      </c>
      <c r="D104" s="181" t="s">
        <v>183</v>
      </c>
      <c r="E104" s="182" t="s">
        <v>2089</v>
      </c>
      <c r="F104" s="183" t="s">
        <v>2090</v>
      </c>
      <c r="G104" s="184" t="s">
        <v>186</v>
      </c>
      <c r="H104" s="185">
        <v>3</v>
      </c>
      <c r="I104" s="186"/>
      <c r="J104" s="187">
        <f>ROUND(I104*H104,2)</f>
        <v>0</v>
      </c>
      <c r="K104" s="183" t="s">
        <v>187</v>
      </c>
      <c r="L104" s="42"/>
      <c r="M104" s="188" t="s">
        <v>19</v>
      </c>
      <c r="N104" s="189" t="s">
        <v>45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0.26</v>
      </c>
      <c r="T104" s="191">
        <f>S104*H104</f>
        <v>0.78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188</v>
      </c>
      <c r="AT104" s="192" t="s">
        <v>183</v>
      </c>
      <c r="AU104" s="192" t="s">
        <v>189</v>
      </c>
      <c r="AY104" s="20" t="s">
        <v>179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81</v>
      </c>
      <c r="BK104" s="193">
        <f>ROUND(I104*H104,2)</f>
        <v>0</v>
      </c>
      <c r="BL104" s="20" t="s">
        <v>188</v>
      </c>
      <c r="BM104" s="192" t="s">
        <v>2091</v>
      </c>
    </row>
    <row r="105" spans="1:65" s="2" customFormat="1">
      <c r="A105" s="37"/>
      <c r="B105" s="38"/>
      <c r="C105" s="39"/>
      <c r="D105" s="194" t="s">
        <v>190</v>
      </c>
      <c r="E105" s="39"/>
      <c r="F105" s="195" t="s">
        <v>2092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190</v>
      </c>
      <c r="AU105" s="20" t="s">
        <v>189</v>
      </c>
    </row>
    <row r="106" spans="1:65" s="2" customFormat="1" ht="19.5">
      <c r="A106" s="37"/>
      <c r="B106" s="38"/>
      <c r="C106" s="39"/>
      <c r="D106" s="201" t="s">
        <v>326</v>
      </c>
      <c r="E106" s="39"/>
      <c r="F106" s="253" t="s">
        <v>2093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326</v>
      </c>
      <c r="AU106" s="20" t="s">
        <v>189</v>
      </c>
    </row>
    <row r="107" spans="1:65" s="13" customFormat="1">
      <c r="B107" s="199"/>
      <c r="C107" s="200"/>
      <c r="D107" s="201" t="s">
        <v>192</v>
      </c>
      <c r="E107" s="202" t="s">
        <v>19</v>
      </c>
      <c r="F107" s="203" t="s">
        <v>2094</v>
      </c>
      <c r="G107" s="200"/>
      <c r="H107" s="202" t="s">
        <v>19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192</v>
      </c>
      <c r="AU107" s="209" t="s">
        <v>189</v>
      </c>
      <c r="AV107" s="13" t="s">
        <v>81</v>
      </c>
      <c r="AW107" s="13" t="s">
        <v>35</v>
      </c>
      <c r="AX107" s="13" t="s">
        <v>74</v>
      </c>
      <c r="AY107" s="209" t="s">
        <v>179</v>
      </c>
    </row>
    <row r="108" spans="1:65" s="13" customFormat="1">
      <c r="B108" s="199"/>
      <c r="C108" s="200"/>
      <c r="D108" s="201" t="s">
        <v>192</v>
      </c>
      <c r="E108" s="202" t="s">
        <v>19</v>
      </c>
      <c r="F108" s="203" t="s">
        <v>2095</v>
      </c>
      <c r="G108" s="200"/>
      <c r="H108" s="202" t="s">
        <v>19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192</v>
      </c>
      <c r="AU108" s="209" t="s">
        <v>189</v>
      </c>
      <c r="AV108" s="13" t="s">
        <v>81</v>
      </c>
      <c r="AW108" s="13" t="s">
        <v>35</v>
      </c>
      <c r="AX108" s="13" t="s">
        <v>74</v>
      </c>
      <c r="AY108" s="209" t="s">
        <v>179</v>
      </c>
    </row>
    <row r="109" spans="1:65" s="14" customFormat="1">
      <c r="B109" s="210"/>
      <c r="C109" s="211"/>
      <c r="D109" s="201" t="s">
        <v>192</v>
      </c>
      <c r="E109" s="212" t="s">
        <v>19</v>
      </c>
      <c r="F109" s="213" t="s">
        <v>433</v>
      </c>
      <c r="G109" s="211"/>
      <c r="H109" s="214">
        <v>3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192</v>
      </c>
      <c r="AU109" s="220" t="s">
        <v>189</v>
      </c>
      <c r="AV109" s="14" t="s">
        <v>14</v>
      </c>
      <c r="AW109" s="14" t="s">
        <v>35</v>
      </c>
      <c r="AX109" s="14" t="s">
        <v>74</v>
      </c>
      <c r="AY109" s="220" t="s">
        <v>179</v>
      </c>
    </row>
    <row r="110" spans="1:65" s="15" customFormat="1">
      <c r="B110" s="221"/>
      <c r="C110" s="222"/>
      <c r="D110" s="201" t="s">
        <v>192</v>
      </c>
      <c r="E110" s="223" t="s">
        <v>19</v>
      </c>
      <c r="F110" s="224" t="s">
        <v>201</v>
      </c>
      <c r="G110" s="222"/>
      <c r="H110" s="225">
        <v>3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192</v>
      </c>
      <c r="AU110" s="231" t="s">
        <v>189</v>
      </c>
      <c r="AV110" s="15" t="s">
        <v>188</v>
      </c>
      <c r="AW110" s="15" t="s">
        <v>35</v>
      </c>
      <c r="AX110" s="15" t="s">
        <v>81</v>
      </c>
      <c r="AY110" s="231" t="s">
        <v>179</v>
      </c>
    </row>
    <row r="111" spans="1:65" s="12" customFormat="1" ht="22.9" customHeight="1">
      <c r="B111" s="165"/>
      <c r="C111" s="166"/>
      <c r="D111" s="167" t="s">
        <v>73</v>
      </c>
      <c r="E111" s="179" t="s">
        <v>222</v>
      </c>
      <c r="F111" s="179" t="s">
        <v>314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0.26766000000000001</v>
      </c>
      <c r="S111" s="173"/>
      <c r="T111" s="175">
        <f>T112</f>
        <v>0</v>
      </c>
      <c r="AR111" s="176" t="s">
        <v>81</v>
      </c>
      <c r="AT111" s="177" t="s">
        <v>73</v>
      </c>
      <c r="AU111" s="177" t="s">
        <v>81</v>
      </c>
      <c r="AY111" s="176" t="s">
        <v>179</v>
      </c>
      <c r="BK111" s="178">
        <f>BK112</f>
        <v>0</v>
      </c>
    </row>
    <row r="112" spans="1:65" s="12" customFormat="1" ht="20.85" customHeight="1">
      <c r="B112" s="165"/>
      <c r="C112" s="166"/>
      <c r="D112" s="167" t="s">
        <v>73</v>
      </c>
      <c r="E112" s="179" t="s">
        <v>616</v>
      </c>
      <c r="F112" s="179" t="s">
        <v>617</v>
      </c>
      <c r="G112" s="166"/>
      <c r="H112" s="166"/>
      <c r="I112" s="169"/>
      <c r="J112" s="180">
        <f>BK112</f>
        <v>0</v>
      </c>
      <c r="K112" s="166"/>
      <c r="L112" s="171"/>
      <c r="M112" s="172"/>
      <c r="N112" s="173"/>
      <c r="O112" s="173"/>
      <c r="P112" s="174">
        <f>SUM(P113:P119)</f>
        <v>0</v>
      </c>
      <c r="Q112" s="173"/>
      <c r="R112" s="174">
        <f>SUM(R113:R119)</f>
        <v>0.26766000000000001</v>
      </c>
      <c r="S112" s="173"/>
      <c r="T112" s="175">
        <f>SUM(T113:T119)</f>
        <v>0</v>
      </c>
      <c r="AR112" s="176" t="s">
        <v>81</v>
      </c>
      <c r="AT112" s="177" t="s">
        <v>73</v>
      </c>
      <c r="AU112" s="177" t="s">
        <v>14</v>
      </c>
      <c r="AY112" s="176" t="s">
        <v>179</v>
      </c>
      <c r="BK112" s="178">
        <f>SUM(BK113:BK119)</f>
        <v>0</v>
      </c>
    </row>
    <row r="113" spans="1:65" s="2" customFormat="1" ht="37.9" customHeight="1">
      <c r="A113" s="37"/>
      <c r="B113" s="38"/>
      <c r="C113" s="181" t="s">
        <v>14</v>
      </c>
      <c r="D113" s="181" t="s">
        <v>183</v>
      </c>
      <c r="E113" s="182" t="s">
        <v>2096</v>
      </c>
      <c r="F113" s="183" t="s">
        <v>2097</v>
      </c>
      <c r="G113" s="184" t="s">
        <v>186</v>
      </c>
      <c r="H113" s="185">
        <v>3</v>
      </c>
      <c r="I113" s="186"/>
      <c r="J113" s="187">
        <f>ROUND(I113*H113,2)</f>
        <v>0</v>
      </c>
      <c r="K113" s="183" t="s">
        <v>187</v>
      </c>
      <c r="L113" s="42"/>
      <c r="M113" s="188" t="s">
        <v>19</v>
      </c>
      <c r="N113" s="189" t="s">
        <v>45</v>
      </c>
      <c r="O113" s="67"/>
      <c r="P113" s="190">
        <f>O113*H113</f>
        <v>0</v>
      </c>
      <c r="Q113" s="190">
        <v>8.9219999999999994E-2</v>
      </c>
      <c r="R113" s="190">
        <f>Q113*H113</f>
        <v>0.26766000000000001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188</v>
      </c>
      <c r="AT113" s="192" t="s">
        <v>183</v>
      </c>
      <c r="AU113" s="192" t="s">
        <v>189</v>
      </c>
      <c r="AY113" s="20" t="s">
        <v>179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81</v>
      </c>
      <c r="BK113" s="193">
        <f>ROUND(I113*H113,2)</f>
        <v>0</v>
      </c>
      <c r="BL113" s="20" t="s">
        <v>188</v>
      </c>
      <c r="BM113" s="192" t="s">
        <v>2098</v>
      </c>
    </row>
    <row r="114" spans="1:65" s="2" customFormat="1">
      <c r="A114" s="37"/>
      <c r="B114" s="38"/>
      <c r="C114" s="39"/>
      <c r="D114" s="194" t="s">
        <v>190</v>
      </c>
      <c r="E114" s="39"/>
      <c r="F114" s="195" t="s">
        <v>2099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190</v>
      </c>
      <c r="AU114" s="20" t="s">
        <v>189</v>
      </c>
    </row>
    <row r="115" spans="1:65" s="13" customFormat="1">
      <c r="B115" s="199"/>
      <c r="C115" s="200"/>
      <c r="D115" s="201" t="s">
        <v>192</v>
      </c>
      <c r="E115" s="202" t="s">
        <v>19</v>
      </c>
      <c r="F115" s="203" t="s">
        <v>2094</v>
      </c>
      <c r="G115" s="200"/>
      <c r="H115" s="202" t="s">
        <v>19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192</v>
      </c>
      <c r="AU115" s="209" t="s">
        <v>189</v>
      </c>
      <c r="AV115" s="13" t="s">
        <v>81</v>
      </c>
      <c r="AW115" s="13" t="s">
        <v>35</v>
      </c>
      <c r="AX115" s="13" t="s">
        <v>74</v>
      </c>
      <c r="AY115" s="209" t="s">
        <v>179</v>
      </c>
    </row>
    <row r="116" spans="1:65" s="13" customFormat="1">
      <c r="B116" s="199"/>
      <c r="C116" s="200"/>
      <c r="D116" s="201" t="s">
        <v>192</v>
      </c>
      <c r="E116" s="202" t="s">
        <v>19</v>
      </c>
      <c r="F116" s="203" t="s">
        <v>2095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189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3" customFormat="1">
      <c r="B117" s="199"/>
      <c r="C117" s="200"/>
      <c r="D117" s="201" t="s">
        <v>192</v>
      </c>
      <c r="E117" s="202" t="s">
        <v>19</v>
      </c>
      <c r="F117" s="203" t="s">
        <v>2100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192</v>
      </c>
      <c r="AU117" s="209" t="s">
        <v>189</v>
      </c>
      <c r="AV117" s="13" t="s">
        <v>81</v>
      </c>
      <c r="AW117" s="13" t="s">
        <v>35</v>
      </c>
      <c r="AX117" s="13" t="s">
        <v>74</v>
      </c>
      <c r="AY117" s="209" t="s">
        <v>179</v>
      </c>
    </row>
    <row r="118" spans="1:65" s="14" customFormat="1">
      <c r="B118" s="210"/>
      <c r="C118" s="211"/>
      <c r="D118" s="201" t="s">
        <v>192</v>
      </c>
      <c r="E118" s="212" t="s">
        <v>19</v>
      </c>
      <c r="F118" s="213" t="s">
        <v>433</v>
      </c>
      <c r="G118" s="211"/>
      <c r="H118" s="214">
        <v>3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192</v>
      </c>
      <c r="AU118" s="220" t="s">
        <v>189</v>
      </c>
      <c r="AV118" s="14" t="s">
        <v>14</v>
      </c>
      <c r="AW118" s="14" t="s">
        <v>35</v>
      </c>
      <c r="AX118" s="14" t="s">
        <v>74</v>
      </c>
      <c r="AY118" s="220" t="s">
        <v>179</v>
      </c>
    </row>
    <row r="119" spans="1:65" s="15" customFormat="1">
      <c r="B119" s="221"/>
      <c r="C119" s="222"/>
      <c r="D119" s="201" t="s">
        <v>192</v>
      </c>
      <c r="E119" s="223" t="s">
        <v>19</v>
      </c>
      <c r="F119" s="224" t="s">
        <v>201</v>
      </c>
      <c r="G119" s="222"/>
      <c r="H119" s="225">
        <v>3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192</v>
      </c>
      <c r="AU119" s="231" t="s">
        <v>189</v>
      </c>
      <c r="AV119" s="15" t="s">
        <v>188</v>
      </c>
      <c r="AW119" s="15" t="s">
        <v>35</v>
      </c>
      <c r="AX119" s="15" t="s">
        <v>81</v>
      </c>
      <c r="AY119" s="231" t="s">
        <v>179</v>
      </c>
    </row>
    <row r="120" spans="1:65" s="12" customFormat="1" ht="22.9" customHeight="1">
      <c r="B120" s="165"/>
      <c r="C120" s="166"/>
      <c r="D120" s="167" t="s">
        <v>73</v>
      </c>
      <c r="E120" s="179" t="s">
        <v>256</v>
      </c>
      <c r="F120" s="179" t="s">
        <v>397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P121</f>
        <v>0</v>
      </c>
      <c r="Q120" s="173"/>
      <c r="R120" s="174">
        <f>R121</f>
        <v>0</v>
      </c>
      <c r="S120" s="173"/>
      <c r="T120" s="175">
        <f>T121</f>
        <v>0</v>
      </c>
      <c r="AR120" s="176" t="s">
        <v>81</v>
      </c>
      <c r="AT120" s="177" t="s">
        <v>73</v>
      </c>
      <c r="AU120" s="177" t="s">
        <v>81</v>
      </c>
      <c r="AY120" s="176" t="s">
        <v>179</v>
      </c>
      <c r="BK120" s="178">
        <f>BK121</f>
        <v>0</v>
      </c>
    </row>
    <row r="121" spans="1:65" s="12" customFormat="1" ht="20.85" customHeight="1">
      <c r="B121" s="165"/>
      <c r="C121" s="166"/>
      <c r="D121" s="167" t="s">
        <v>73</v>
      </c>
      <c r="E121" s="179" t="s">
        <v>450</v>
      </c>
      <c r="F121" s="179" t="s">
        <v>451</v>
      </c>
      <c r="G121" s="166"/>
      <c r="H121" s="166"/>
      <c r="I121" s="169"/>
      <c r="J121" s="180">
        <f>BK121</f>
        <v>0</v>
      </c>
      <c r="K121" s="166"/>
      <c r="L121" s="171"/>
      <c r="M121" s="172"/>
      <c r="N121" s="173"/>
      <c r="O121" s="173"/>
      <c r="P121" s="174">
        <f>P122+P133</f>
        <v>0</v>
      </c>
      <c r="Q121" s="173"/>
      <c r="R121" s="174">
        <f>R122+R133</f>
        <v>0</v>
      </c>
      <c r="S121" s="173"/>
      <c r="T121" s="175">
        <f>T122+T133</f>
        <v>0</v>
      </c>
      <c r="AR121" s="176" t="s">
        <v>81</v>
      </c>
      <c r="AT121" s="177" t="s">
        <v>73</v>
      </c>
      <c r="AU121" s="177" t="s">
        <v>14</v>
      </c>
      <c r="AY121" s="176" t="s">
        <v>179</v>
      </c>
      <c r="BK121" s="178">
        <f>BK122+BK133</f>
        <v>0</v>
      </c>
    </row>
    <row r="122" spans="1:65" s="17" customFormat="1" ht="20.85" customHeight="1">
      <c r="B122" s="254"/>
      <c r="C122" s="255"/>
      <c r="D122" s="256" t="s">
        <v>73</v>
      </c>
      <c r="E122" s="256" t="s">
        <v>452</v>
      </c>
      <c r="F122" s="256" t="s">
        <v>453</v>
      </c>
      <c r="G122" s="255"/>
      <c r="H122" s="255"/>
      <c r="I122" s="257"/>
      <c r="J122" s="258">
        <f>BK122</f>
        <v>0</v>
      </c>
      <c r="K122" s="255"/>
      <c r="L122" s="259"/>
      <c r="M122" s="260"/>
      <c r="N122" s="261"/>
      <c r="O122" s="261"/>
      <c r="P122" s="262">
        <f>SUM(P123:P132)</f>
        <v>0</v>
      </c>
      <c r="Q122" s="261"/>
      <c r="R122" s="262">
        <f>SUM(R123:R132)</f>
        <v>0</v>
      </c>
      <c r="S122" s="261"/>
      <c r="T122" s="263">
        <f>SUM(T123:T132)</f>
        <v>0</v>
      </c>
      <c r="AR122" s="264" t="s">
        <v>81</v>
      </c>
      <c r="AT122" s="265" t="s">
        <v>73</v>
      </c>
      <c r="AU122" s="265" t="s">
        <v>189</v>
      </c>
      <c r="AY122" s="264" t="s">
        <v>179</v>
      </c>
      <c r="BK122" s="266">
        <f>SUM(BK123:BK132)</f>
        <v>0</v>
      </c>
    </row>
    <row r="123" spans="1:65" s="2" customFormat="1" ht="21.75" customHeight="1">
      <c r="A123" s="37"/>
      <c r="B123" s="38"/>
      <c r="C123" s="181" t="s">
        <v>189</v>
      </c>
      <c r="D123" s="181" t="s">
        <v>183</v>
      </c>
      <c r="E123" s="182" t="s">
        <v>1830</v>
      </c>
      <c r="F123" s="183" t="s">
        <v>1831</v>
      </c>
      <c r="G123" s="184" t="s">
        <v>269</v>
      </c>
      <c r="H123" s="185">
        <v>2.2469999999999999</v>
      </c>
      <c r="I123" s="186"/>
      <c r="J123" s="187">
        <f>ROUND(I123*H123,2)</f>
        <v>0</v>
      </c>
      <c r="K123" s="183" t="s">
        <v>187</v>
      </c>
      <c r="L123" s="42"/>
      <c r="M123" s="188" t="s">
        <v>19</v>
      </c>
      <c r="N123" s="189" t="s">
        <v>45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188</v>
      </c>
      <c r="AT123" s="192" t="s">
        <v>183</v>
      </c>
      <c r="AU123" s="192" t="s">
        <v>188</v>
      </c>
      <c r="AY123" s="20" t="s">
        <v>179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81</v>
      </c>
      <c r="BK123" s="193">
        <f>ROUND(I123*H123,2)</f>
        <v>0</v>
      </c>
      <c r="BL123" s="20" t="s">
        <v>188</v>
      </c>
      <c r="BM123" s="192" t="s">
        <v>2101</v>
      </c>
    </row>
    <row r="124" spans="1:65" s="2" customFormat="1">
      <c r="A124" s="37"/>
      <c r="B124" s="38"/>
      <c r="C124" s="39"/>
      <c r="D124" s="194" t="s">
        <v>190</v>
      </c>
      <c r="E124" s="39"/>
      <c r="F124" s="195" t="s">
        <v>1833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190</v>
      </c>
      <c r="AU124" s="20" t="s">
        <v>188</v>
      </c>
    </row>
    <row r="125" spans="1:65" s="13" customFormat="1">
      <c r="B125" s="199"/>
      <c r="C125" s="200"/>
      <c r="D125" s="201" t="s">
        <v>192</v>
      </c>
      <c r="E125" s="202" t="s">
        <v>19</v>
      </c>
      <c r="F125" s="203" t="s">
        <v>2102</v>
      </c>
      <c r="G125" s="200"/>
      <c r="H125" s="202" t="s">
        <v>19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192</v>
      </c>
      <c r="AU125" s="209" t="s">
        <v>188</v>
      </c>
      <c r="AV125" s="13" t="s">
        <v>81</v>
      </c>
      <c r="AW125" s="13" t="s">
        <v>35</v>
      </c>
      <c r="AX125" s="13" t="s">
        <v>74</v>
      </c>
      <c r="AY125" s="209" t="s">
        <v>179</v>
      </c>
    </row>
    <row r="126" spans="1:65" s="14" customFormat="1">
      <c r="B126" s="210"/>
      <c r="C126" s="211"/>
      <c r="D126" s="201" t="s">
        <v>192</v>
      </c>
      <c r="E126" s="212" t="s">
        <v>19</v>
      </c>
      <c r="F126" s="213" t="s">
        <v>2103</v>
      </c>
      <c r="G126" s="211"/>
      <c r="H126" s="214">
        <v>2.2469999999999999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192</v>
      </c>
      <c r="AU126" s="220" t="s">
        <v>188</v>
      </c>
      <c r="AV126" s="14" t="s">
        <v>14</v>
      </c>
      <c r="AW126" s="14" t="s">
        <v>35</v>
      </c>
      <c r="AX126" s="14" t="s">
        <v>74</v>
      </c>
      <c r="AY126" s="220" t="s">
        <v>179</v>
      </c>
    </row>
    <row r="127" spans="1:65" s="15" customFormat="1">
      <c r="B127" s="221"/>
      <c r="C127" s="222"/>
      <c r="D127" s="201" t="s">
        <v>192</v>
      </c>
      <c r="E127" s="223" t="s">
        <v>19</v>
      </c>
      <c r="F127" s="224" t="s">
        <v>201</v>
      </c>
      <c r="G127" s="222"/>
      <c r="H127" s="225">
        <v>2.2469999999999999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192</v>
      </c>
      <c r="AU127" s="231" t="s">
        <v>188</v>
      </c>
      <c r="AV127" s="15" t="s">
        <v>188</v>
      </c>
      <c r="AW127" s="15" t="s">
        <v>35</v>
      </c>
      <c r="AX127" s="15" t="s">
        <v>81</v>
      </c>
      <c r="AY127" s="231" t="s">
        <v>179</v>
      </c>
    </row>
    <row r="128" spans="1:65" s="2" customFormat="1" ht="16.5" customHeight="1">
      <c r="A128" s="37"/>
      <c r="B128" s="38"/>
      <c r="C128" s="181" t="s">
        <v>188</v>
      </c>
      <c r="D128" s="181" t="s">
        <v>183</v>
      </c>
      <c r="E128" s="182" t="s">
        <v>1849</v>
      </c>
      <c r="F128" s="183" t="s">
        <v>1850</v>
      </c>
      <c r="G128" s="184" t="s">
        <v>269</v>
      </c>
      <c r="H128" s="185">
        <v>4.4939999999999998</v>
      </c>
      <c r="I128" s="186"/>
      <c r="J128" s="187">
        <f>ROUND(I128*H128,2)</f>
        <v>0</v>
      </c>
      <c r="K128" s="183" t="s">
        <v>187</v>
      </c>
      <c r="L128" s="42"/>
      <c r="M128" s="188" t="s">
        <v>19</v>
      </c>
      <c r="N128" s="189" t="s">
        <v>45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188</v>
      </c>
      <c r="AT128" s="192" t="s">
        <v>183</v>
      </c>
      <c r="AU128" s="192" t="s">
        <v>188</v>
      </c>
      <c r="AY128" s="20" t="s">
        <v>179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81</v>
      </c>
      <c r="BK128" s="193">
        <f>ROUND(I128*H128,2)</f>
        <v>0</v>
      </c>
      <c r="BL128" s="20" t="s">
        <v>188</v>
      </c>
      <c r="BM128" s="192" t="s">
        <v>2104</v>
      </c>
    </row>
    <row r="129" spans="1:65" s="2" customFormat="1">
      <c r="A129" s="37"/>
      <c r="B129" s="38"/>
      <c r="C129" s="39"/>
      <c r="D129" s="194" t="s">
        <v>190</v>
      </c>
      <c r="E129" s="39"/>
      <c r="F129" s="195" t="s">
        <v>1852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190</v>
      </c>
      <c r="AU129" s="20" t="s">
        <v>188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2102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188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4" customFormat="1">
      <c r="B131" s="210"/>
      <c r="C131" s="211"/>
      <c r="D131" s="201" t="s">
        <v>192</v>
      </c>
      <c r="E131" s="212" t="s">
        <v>19</v>
      </c>
      <c r="F131" s="213" t="s">
        <v>2105</v>
      </c>
      <c r="G131" s="211"/>
      <c r="H131" s="214">
        <v>4.4939999999999998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192</v>
      </c>
      <c r="AU131" s="220" t="s">
        <v>188</v>
      </c>
      <c r="AV131" s="14" t="s">
        <v>14</v>
      </c>
      <c r="AW131" s="14" t="s">
        <v>35</v>
      </c>
      <c r="AX131" s="14" t="s">
        <v>74</v>
      </c>
      <c r="AY131" s="220" t="s">
        <v>179</v>
      </c>
    </row>
    <row r="132" spans="1:65" s="15" customFormat="1">
      <c r="B132" s="221"/>
      <c r="C132" s="222"/>
      <c r="D132" s="201" t="s">
        <v>192</v>
      </c>
      <c r="E132" s="223" t="s">
        <v>19</v>
      </c>
      <c r="F132" s="224" t="s">
        <v>201</v>
      </c>
      <c r="G132" s="222"/>
      <c r="H132" s="225">
        <v>4.4939999999999998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192</v>
      </c>
      <c r="AU132" s="231" t="s">
        <v>188</v>
      </c>
      <c r="AV132" s="15" t="s">
        <v>188</v>
      </c>
      <c r="AW132" s="15" t="s">
        <v>35</v>
      </c>
      <c r="AX132" s="15" t="s">
        <v>81</v>
      </c>
      <c r="AY132" s="231" t="s">
        <v>179</v>
      </c>
    </row>
    <row r="133" spans="1:65" s="17" customFormat="1" ht="20.85" customHeight="1">
      <c r="B133" s="254"/>
      <c r="C133" s="255"/>
      <c r="D133" s="256" t="s">
        <v>73</v>
      </c>
      <c r="E133" s="256" t="s">
        <v>461</v>
      </c>
      <c r="F133" s="256" t="s">
        <v>462</v>
      </c>
      <c r="G133" s="255"/>
      <c r="H133" s="255"/>
      <c r="I133" s="257"/>
      <c r="J133" s="258">
        <f>BK133</f>
        <v>0</v>
      </c>
      <c r="K133" s="255"/>
      <c r="L133" s="259"/>
      <c r="M133" s="260"/>
      <c r="N133" s="261"/>
      <c r="O133" s="261"/>
      <c r="P133" s="262">
        <f>SUM(P134:P135)</f>
        <v>0</v>
      </c>
      <c r="Q133" s="261"/>
      <c r="R133" s="262">
        <f>SUM(R134:R135)</f>
        <v>0</v>
      </c>
      <c r="S133" s="261"/>
      <c r="T133" s="263">
        <f>SUM(T134:T135)</f>
        <v>0</v>
      </c>
      <c r="AR133" s="264" t="s">
        <v>81</v>
      </c>
      <c r="AT133" s="265" t="s">
        <v>73</v>
      </c>
      <c r="AU133" s="265" t="s">
        <v>189</v>
      </c>
      <c r="AY133" s="264" t="s">
        <v>179</v>
      </c>
      <c r="BK133" s="266">
        <f>SUM(BK134:BK135)</f>
        <v>0</v>
      </c>
    </row>
    <row r="134" spans="1:65" s="2" customFormat="1" ht="24.2" customHeight="1">
      <c r="A134" s="37"/>
      <c r="B134" s="38"/>
      <c r="C134" s="181" t="s">
        <v>222</v>
      </c>
      <c r="D134" s="181" t="s">
        <v>183</v>
      </c>
      <c r="E134" s="182" t="s">
        <v>2106</v>
      </c>
      <c r="F134" s="183" t="s">
        <v>2107</v>
      </c>
      <c r="G134" s="184" t="s">
        <v>269</v>
      </c>
      <c r="H134" s="185">
        <v>0.26800000000000002</v>
      </c>
      <c r="I134" s="186"/>
      <c r="J134" s="187">
        <f>ROUND(I134*H134,2)</f>
        <v>0</v>
      </c>
      <c r="K134" s="183" t="s">
        <v>187</v>
      </c>
      <c r="L134" s="42"/>
      <c r="M134" s="188" t="s">
        <v>19</v>
      </c>
      <c r="N134" s="189" t="s">
        <v>45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188</v>
      </c>
      <c r="AT134" s="192" t="s">
        <v>183</v>
      </c>
      <c r="AU134" s="192" t="s">
        <v>188</v>
      </c>
      <c r="AY134" s="20" t="s">
        <v>179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81</v>
      </c>
      <c r="BK134" s="193">
        <f>ROUND(I134*H134,2)</f>
        <v>0</v>
      </c>
      <c r="BL134" s="20" t="s">
        <v>188</v>
      </c>
      <c r="BM134" s="192" t="s">
        <v>2108</v>
      </c>
    </row>
    <row r="135" spans="1:65" s="2" customFormat="1">
      <c r="A135" s="37"/>
      <c r="B135" s="38"/>
      <c r="C135" s="39"/>
      <c r="D135" s="194" t="s">
        <v>190</v>
      </c>
      <c r="E135" s="39"/>
      <c r="F135" s="195" t="s">
        <v>2109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190</v>
      </c>
      <c r="AU135" s="20" t="s">
        <v>188</v>
      </c>
    </row>
    <row r="136" spans="1:65" s="12" customFormat="1" ht="25.9" customHeight="1">
      <c r="B136" s="165"/>
      <c r="C136" s="166"/>
      <c r="D136" s="167" t="s">
        <v>73</v>
      </c>
      <c r="E136" s="168" t="s">
        <v>467</v>
      </c>
      <c r="F136" s="168" t="s">
        <v>468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P137</f>
        <v>0</v>
      </c>
      <c r="Q136" s="173"/>
      <c r="R136" s="174">
        <f>R137</f>
        <v>0.6151890000000001</v>
      </c>
      <c r="S136" s="173"/>
      <c r="T136" s="175">
        <f>T137</f>
        <v>0</v>
      </c>
      <c r="AR136" s="176" t="s">
        <v>14</v>
      </c>
      <c r="AT136" s="177" t="s">
        <v>73</v>
      </c>
      <c r="AU136" s="177" t="s">
        <v>74</v>
      </c>
      <c r="AY136" s="176" t="s">
        <v>179</v>
      </c>
      <c r="BK136" s="178">
        <f>BK137</f>
        <v>0</v>
      </c>
    </row>
    <row r="137" spans="1:65" s="12" customFormat="1" ht="22.9" customHeight="1">
      <c r="B137" s="165"/>
      <c r="C137" s="166"/>
      <c r="D137" s="167" t="s">
        <v>73</v>
      </c>
      <c r="E137" s="179" t="s">
        <v>2110</v>
      </c>
      <c r="F137" s="179" t="s">
        <v>2111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SUM(P138:P213)</f>
        <v>0</v>
      </c>
      <c r="Q137" s="173"/>
      <c r="R137" s="174">
        <f>SUM(R138:R213)</f>
        <v>0.6151890000000001</v>
      </c>
      <c r="S137" s="173"/>
      <c r="T137" s="175">
        <f>SUM(T138:T213)</f>
        <v>0</v>
      </c>
      <c r="AR137" s="176" t="s">
        <v>14</v>
      </c>
      <c r="AT137" s="177" t="s">
        <v>73</v>
      </c>
      <c r="AU137" s="177" t="s">
        <v>81</v>
      </c>
      <c r="AY137" s="176" t="s">
        <v>179</v>
      </c>
      <c r="BK137" s="178">
        <f>SUM(BK138:BK213)</f>
        <v>0</v>
      </c>
    </row>
    <row r="138" spans="1:65" s="2" customFormat="1" ht="24.2" customHeight="1">
      <c r="A138" s="37"/>
      <c r="B138" s="38"/>
      <c r="C138" s="181" t="s">
        <v>211</v>
      </c>
      <c r="D138" s="181" t="s">
        <v>183</v>
      </c>
      <c r="E138" s="182" t="s">
        <v>2112</v>
      </c>
      <c r="F138" s="183" t="s">
        <v>2113</v>
      </c>
      <c r="G138" s="184" t="s">
        <v>204</v>
      </c>
      <c r="H138" s="185">
        <v>21</v>
      </c>
      <c r="I138" s="186"/>
      <c r="J138" s="187">
        <f>ROUND(I138*H138,2)</f>
        <v>0</v>
      </c>
      <c r="K138" s="183" t="s">
        <v>187</v>
      </c>
      <c r="L138" s="42"/>
      <c r="M138" s="188" t="s">
        <v>19</v>
      </c>
      <c r="N138" s="189" t="s">
        <v>45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229</v>
      </c>
      <c r="AT138" s="192" t="s">
        <v>183</v>
      </c>
      <c r="AU138" s="192" t="s">
        <v>14</v>
      </c>
      <c r="AY138" s="20" t="s">
        <v>179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81</v>
      </c>
      <c r="BK138" s="193">
        <f>ROUND(I138*H138,2)</f>
        <v>0</v>
      </c>
      <c r="BL138" s="20" t="s">
        <v>229</v>
      </c>
      <c r="BM138" s="192" t="s">
        <v>2114</v>
      </c>
    </row>
    <row r="139" spans="1:65" s="2" customFormat="1">
      <c r="A139" s="37"/>
      <c r="B139" s="38"/>
      <c r="C139" s="39"/>
      <c r="D139" s="194" t="s">
        <v>190</v>
      </c>
      <c r="E139" s="39"/>
      <c r="F139" s="195" t="s">
        <v>2115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190</v>
      </c>
      <c r="AU139" s="20" t="s">
        <v>14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2116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14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4" customFormat="1">
      <c r="B141" s="210"/>
      <c r="C141" s="211"/>
      <c r="D141" s="201" t="s">
        <v>192</v>
      </c>
      <c r="E141" s="212" t="s">
        <v>19</v>
      </c>
      <c r="F141" s="213" t="s">
        <v>2117</v>
      </c>
      <c r="G141" s="211"/>
      <c r="H141" s="214">
        <v>21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192</v>
      </c>
      <c r="AU141" s="220" t="s">
        <v>14</v>
      </c>
      <c r="AV141" s="14" t="s">
        <v>14</v>
      </c>
      <c r="AW141" s="14" t="s">
        <v>35</v>
      </c>
      <c r="AX141" s="14" t="s">
        <v>74</v>
      </c>
      <c r="AY141" s="220" t="s">
        <v>179</v>
      </c>
    </row>
    <row r="142" spans="1:65" s="15" customFormat="1">
      <c r="B142" s="221"/>
      <c r="C142" s="222"/>
      <c r="D142" s="201" t="s">
        <v>192</v>
      </c>
      <c r="E142" s="223" t="s">
        <v>19</v>
      </c>
      <c r="F142" s="224" t="s">
        <v>201</v>
      </c>
      <c r="G142" s="222"/>
      <c r="H142" s="225">
        <v>21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14</v>
      </c>
      <c r="AV142" s="15" t="s">
        <v>188</v>
      </c>
      <c r="AW142" s="15" t="s">
        <v>35</v>
      </c>
      <c r="AX142" s="15" t="s">
        <v>81</v>
      </c>
      <c r="AY142" s="231" t="s">
        <v>179</v>
      </c>
    </row>
    <row r="143" spans="1:65" s="2" customFormat="1" ht="16.5" customHeight="1">
      <c r="A143" s="37"/>
      <c r="B143" s="38"/>
      <c r="C143" s="243" t="s">
        <v>240</v>
      </c>
      <c r="D143" s="243" t="s">
        <v>289</v>
      </c>
      <c r="E143" s="244" t="s">
        <v>2118</v>
      </c>
      <c r="F143" s="245" t="s">
        <v>2119</v>
      </c>
      <c r="G143" s="246" t="s">
        <v>204</v>
      </c>
      <c r="H143" s="247">
        <v>22.05</v>
      </c>
      <c r="I143" s="248"/>
      <c r="J143" s="249">
        <f>ROUND(I143*H143,2)</f>
        <v>0</v>
      </c>
      <c r="K143" s="245" t="s">
        <v>187</v>
      </c>
      <c r="L143" s="250"/>
      <c r="M143" s="251" t="s">
        <v>19</v>
      </c>
      <c r="N143" s="252" t="s">
        <v>45</v>
      </c>
      <c r="O143" s="67"/>
      <c r="P143" s="190">
        <f>O143*H143</f>
        <v>0</v>
      </c>
      <c r="Q143" s="190">
        <v>1.23E-3</v>
      </c>
      <c r="R143" s="190">
        <f>Q143*H143</f>
        <v>2.71215E-2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2120</v>
      </c>
      <c r="AT143" s="192" t="s">
        <v>289</v>
      </c>
      <c r="AU143" s="192" t="s">
        <v>14</v>
      </c>
      <c r="AY143" s="20" t="s">
        <v>179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81</v>
      </c>
      <c r="BK143" s="193">
        <f>ROUND(I143*H143,2)</f>
        <v>0</v>
      </c>
      <c r="BL143" s="20" t="s">
        <v>381</v>
      </c>
      <c r="BM143" s="192" t="s">
        <v>2121</v>
      </c>
    </row>
    <row r="144" spans="1:65" s="2" customFormat="1" ht="19.5">
      <c r="A144" s="37"/>
      <c r="B144" s="38"/>
      <c r="C144" s="39"/>
      <c r="D144" s="201" t="s">
        <v>326</v>
      </c>
      <c r="E144" s="39"/>
      <c r="F144" s="253" t="s">
        <v>2122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326</v>
      </c>
      <c r="AU144" s="20" t="s">
        <v>14</v>
      </c>
    </row>
    <row r="145" spans="1:65" s="13" customFormat="1">
      <c r="B145" s="199"/>
      <c r="C145" s="200"/>
      <c r="D145" s="201" t="s">
        <v>192</v>
      </c>
      <c r="E145" s="202" t="s">
        <v>19</v>
      </c>
      <c r="F145" s="203" t="s">
        <v>2116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192</v>
      </c>
      <c r="AU145" s="209" t="s">
        <v>14</v>
      </c>
      <c r="AV145" s="13" t="s">
        <v>81</v>
      </c>
      <c r="AW145" s="13" t="s">
        <v>35</v>
      </c>
      <c r="AX145" s="13" t="s">
        <v>74</v>
      </c>
      <c r="AY145" s="209" t="s">
        <v>179</v>
      </c>
    </row>
    <row r="146" spans="1:65" s="14" customFormat="1">
      <c r="B146" s="210"/>
      <c r="C146" s="211"/>
      <c r="D146" s="201" t="s">
        <v>192</v>
      </c>
      <c r="E146" s="212" t="s">
        <v>19</v>
      </c>
      <c r="F146" s="213" t="s">
        <v>2117</v>
      </c>
      <c r="G146" s="211"/>
      <c r="H146" s="214">
        <v>21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192</v>
      </c>
      <c r="AU146" s="220" t="s">
        <v>14</v>
      </c>
      <c r="AV146" s="14" t="s">
        <v>14</v>
      </c>
      <c r="AW146" s="14" t="s">
        <v>35</v>
      </c>
      <c r="AX146" s="14" t="s">
        <v>74</v>
      </c>
      <c r="AY146" s="220" t="s">
        <v>179</v>
      </c>
    </row>
    <row r="147" spans="1:65" s="15" customFormat="1">
      <c r="B147" s="221"/>
      <c r="C147" s="222"/>
      <c r="D147" s="201" t="s">
        <v>192</v>
      </c>
      <c r="E147" s="223" t="s">
        <v>19</v>
      </c>
      <c r="F147" s="224" t="s">
        <v>201</v>
      </c>
      <c r="G147" s="222"/>
      <c r="H147" s="225">
        <v>21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192</v>
      </c>
      <c r="AU147" s="231" t="s">
        <v>14</v>
      </c>
      <c r="AV147" s="15" t="s">
        <v>188</v>
      </c>
      <c r="AW147" s="15" t="s">
        <v>35</v>
      </c>
      <c r="AX147" s="15" t="s">
        <v>74</v>
      </c>
      <c r="AY147" s="231" t="s">
        <v>179</v>
      </c>
    </row>
    <row r="148" spans="1:65" s="14" customFormat="1">
      <c r="B148" s="210"/>
      <c r="C148" s="211"/>
      <c r="D148" s="201" t="s">
        <v>192</v>
      </c>
      <c r="E148" s="212" t="s">
        <v>19</v>
      </c>
      <c r="F148" s="213" t="s">
        <v>2123</v>
      </c>
      <c r="G148" s="211"/>
      <c r="H148" s="214">
        <v>22.05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192</v>
      </c>
      <c r="AU148" s="220" t="s">
        <v>14</v>
      </c>
      <c r="AV148" s="14" t="s">
        <v>14</v>
      </c>
      <c r="AW148" s="14" t="s">
        <v>35</v>
      </c>
      <c r="AX148" s="14" t="s">
        <v>81</v>
      </c>
      <c r="AY148" s="220" t="s">
        <v>179</v>
      </c>
    </row>
    <row r="149" spans="1:65" s="2" customFormat="1" ht="16.5" customHeight="1">
      <c r="A149" s="37"/>
      <c r="B149" s="38"/>
      <c r="C149" s="243" t="s">
        <v>217</v>
      </c>
      <c r="D149" s="243" t="s">
        <v>289</v>
      </c>
      <c r="E149" s="244" t="s">
        <v>2124</v>
      </c>
      <c r="F149" s="245" t="s">
        <v>2125</v>
      </c>
      <c r="G149" s="246" t="s">
        <v>308</v>
      </c>
      <c r="H149" s="247">
        <v>2</v>
      </c>
      <c r="I149" s="248"/>
      <c r="J149" s="249">
        <f>ROUND(I149*H149,2)</f>
        <v>0</v>
      </c>
      <c r="K149" s="245" t="s">
        <v>187</v>
      </c>
      <c r="L149" s="250"/>
      <c r="M149" s="251" t="s">
        <v>19</v>
      </c>
      <c r="N149" s="252" t="s">
        <v>45</v>
      </c>
      <c r="O149" s="67"/>
      <c r="P149" s="190">
        <f>O149*H149</f>
        <v>0</v>
      </c>
      <c r="Q149" s="190">
        <v>5.5000000000000003E-4</v>
      </c>
      <c r="R149" s="190">
        <f>Q149*H149</f>
        <v>1.1000000000000001E-3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2120</v>
      </c>
      <c r="AT149" s="192" t="s">
        <v>289</v>
      </c>
      <c r="AU149" s="192" t="s">
        <v>14</v>
      </c>
      <c r="AY149" s="20" t="s">
        <v>179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81</v>
      </c>
      <c r="BK149" s="193">
        <f>ROUND(I149*H149,2)</f>
        <v>0</v>
      </c>
      <c r="BL149" s="20" t="s">
        <v>381</v>
      </c>
      <c r="BM149" s="192" t="s">
        <v>2126</v>
      </c>
    </row>
    <row r="150" spans="1:65" s="14" customFormat="1">
      <c r="B150" s="210"/>
      <c r="C150" s="211"/>
      <c r="D150" s="201" t="s">
        <v>192</v>
      </c>
      <c r="E150" s="212" t="s">
        <v>19</v>
      </c>
      <c r="F150" s="213" t="s">
        <v>1626</v>
      </c>
      <c r="G150" s="211"/>
      <c r="H150" s="214">
        <v>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192</v>
      </c>
      <c r="AU150" s="220" t="s">
        <v>14</v>
      </c>
      <c r="AV150" s="14" t="s">
        <v>14</v>
      </c>
      <c r="AW150" s="14" t="s">
        <v>35</v>
      </c>
      <c r="AX150" s="14" t="s">
        <v>74</v>
      </c>
      <c r="AY150" s="220" t="s">
        <v>179</v>
      </c>
    </row>
    <row r="151" spans="1:65" s="15" customFormat="1">
      <c r="B151" s="221"/>
      <c r="C151" s="222"/>
      <c r="D151" s="201" t="s">
        <v>192</v>
      </c>
      <c r="E151" s="223" t="s">
        <v>19</v>
      </c>
      <c r="F151" s="224" t="s">
        <v>201</v>
      </c>
      <c r="G151" s="222"/>
      <c r="H151" s="225">
        <v>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192</v>
      </c>
      <c r="AU151" s="231" t="s">
        <v>14</v>
      </c>
      <c r="AV151" s="15" t="s">
        <v>188</v>
      </c>
      <c r="AW151" s="15" t="s">
        <v>35</v>
      </c>
      <c r="AX151" s="15" t="s">
        <v>81</v>
      </c>
      <c r="AY151" s="231" t="s">
        <v>179</v>
      </c>
    </row>
    <row r="152" spans="1:65" s="2" customFormat="1" ht="24.2" customHeight="1">
      <c r="A152" s="37"/>
      <c r="B152" s="38"/>
      <c r="C152" s="181" t="s">
        <v>256</v>
      </c>
      <c r="D152" s="181" t="s">
        <v>183</v>
      </c>
      <c r="E152" s="182" t="s">
        <v>2127</v>
      </c>
      <c r="F152" s="183" t="s">
        <v>2128</v>
      </c>
      <c r="G152" s="184" t="s">
        <v>204</v>
      </c>
      <c r="H152" s="185">
        <v>131</v>
      </c>
      <c r="I152" s="186"/>
      <c r="J152" s="187">
        <f>ROUND(I152*H152,2)</f>
        <v>0</v>
      </c>
      <c r="K152" s="183" t="s">
        <v>187</v>
      </c>
      <c r="L152" s="42"/>
      <c r="M152" s="188" t="s">
        <v>19</v>
      </c>
      <c r="N152" s="189" t="s">
        <v>45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229</v>
      </c>
      <c r="AT152" s="192" t="s">
        <v>183</v>
      </c>
      <c r="AU152" s="192" t="s">
        <v>14</v>
      </c>
      <c r="AY152" s="20" t="s">
        <v>179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81</v>
      </c>
      <c r="BK152" s="193">
        <f>ROUND(I152*H152,2)</f>
        <v>0</v>
      </c>
      <c r="BL152" s="20" t="s">
        <v>229</v>
      </c>
      <c r="BM152" s="192" t="s">
        <v>14</v>
      </c>
    </row>
    <row r="153" spans="1:65" s="2" customFormat="1">
      <c r="A153" s="37"/>
      <c r="B153" s="38"/>
      <c r="C153" s="39"/>
      <c r="D153" s="194" t="s">
        <v>190</v>
      </c>
      <c r="E153" s="39"/>
      <c r="F153" s="195" t="s">
        <v>2129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190</v>
      </c>
      <c r="AU153" s="20" t="s">
        <v>14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2130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14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3" customFormat="1">
      <c r="B155" s="199"/>
      <c r="C155" s="200"/>
      <c r="D155" s="201" t="s">
        <v>192</v>
      </c>
      <c r="E155" s="202" t="s">
        <v>19</v>
      </c>
      <c r="F155" s="203" t="s">
        <v>198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192</v>
      </c>
      <c r="AU155" s="209" t="s">
        <v>14</v>
      </c>
      <c r="AV155" s="13" t="s">
        <v>81</v>
      </c>
      <c r="AW155" s="13" t="s">
        <v>35</v>
      </c>
      <c r="AX155" s="13" t="s">
        <v>74</v>
      </c>
      <c r="AY155" s="209" t="s">
        <v>179</v>
      </c>
    </row>
    <row r="156" spans="1:65" s="13" customFormat="1">
      <c r="B156" s="199"/>
      <c r="C156" s="200"/>
      <c r="D156" s="201" t="s">
        <v>192</v>
      </c>
      <c r="E156" s="202" t="s">
        <v>19</v>
      </c>
      <c r="F156" s="203" t="s">
        <v>199</v>
      </c>
      <c r="G156" s="200"/>
      <c r="H156" s="202" t="s">
        <v>19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192</v>
      </c>
      <c r="AU156" s="209" t="s">
        <v>14</v>
      </c>
      <c r="AV156" s="13" t="s">
        <v>81</v>
      </c>
      <c r="AW156" s="13" t="s">
        <v>35</v>
      </c>
      <c r="AX156" s="13" t="s">
        <v>74</v>
      </c>
      <c r="AY156" s="209" t="s">
        <v>179</v>
      </c>
    </row>
    <row r="157" spans="1:65" s="14" customFormat="1">
      <c r="B157" s="210"/>
      <c r="C157" s="211"/>
      <c r="D157" s="201" t="s">
        <v>192</v>
      </c>
      <c r="E157" s="212" t="s">
        <v>19</v>
      </c>
      <c r="F157" s="213" t="s">
        <v>2131</v>
      </c>
      <c r="G157" s="211"/>
      <c r="H157" s="214">
        <v>131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192</v>
      </c>
      <c r="AU157" s="220" t="s">
        <v>14</v>
      </c>
      <c r="AV157" s="14" t="s">
        <v>14</v>
      </c>
      <c r="AW157" s="14" t="s">
        <v>35</v>
      </c>
      <c r="AX157" s="14" t="s">
        <v>74</v>
      </c>
      <c r="AY157" s="220" t="s">
        <v>179</v>
      </c>
    </row>
    <row r="158" spans="1:65" s="15" customFormat="1">
      <c r="B158" s="221"/>
      <c r="C158" s="222"/>
      <c r="D158" s="201" t="s">
        <v>192</v>
      </c>
      <c r="E158" s="223" t="s">
        <v>19</v>
      </c>
      <c r="F158" s="224" t="s">
        <v>201</v>
      </c>
      <c r="G158" s="222"/>
      <c r="H158" s="225">
        <v>131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192</v>
      </c>
      <c r="AU158" s="231" t="s">
        <v>14</v>
      </c>
      <c r="AV158" s="15" t="s">
        <v>188</v>
      </c>
      <c r="AW158" s="15" t="s">
        <v>35</v>
      </c>
      <c r="AX158" s="15" t="s">
        <v>81</v>
      </c>
      <c r="AY158" s="231" t="s">
        <v>179</v>
      </c>
    </row>
    <row r="159" spans="1:65" s="2" customFormat="1" ht="16.5" customHeight="1">
      <c r="A159" s="37"/>
      <c r="B159" s="38"/>
      <c r="C159" s="243" t="s">
        <v>225</v>
      </c>
      <c r="D159" s="243" t="s">
        <v>289</v>
      </c>
      <c r="E159" s="244" t="s">
        <v>2132</v>
      </c>
      <c r="F159" s="245" t="s">
        <v>2133</v>
      </c>
      <c r="G159" s="246" t="s">
        <v>204</v>
      </c>
      <c r="H159" s="247">
        <v>150.65</v>
      </c>
      <c r="I159" s="248"/>
      <c r="J159" s="249">
        <f>ROUND(I159*H159,2)</f>
        <v>0</v>
      </c>
      <c r="K159" s="245" t="s">
        <v>187</v>
      </c>
      <c r="L159" s="250"/>
      <c r="M159" s="251" t="s">
        <v>19</v>
      </c>
      <c r="N159" s="252" t="s">
        <v>45</v>
      </c>
      <c r="O159" s="67"/>
      <c r="P159" s="190">
        <f>O159*H159</f>
        <v>0</v>
      </c>
      <c r="Q159" s="190">
        <v>1.2E-4</v>
      </c>
      <c r="R159" s="190">
        <f>Q159*H159</f>
        <v>1.8078E-2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400</v>
      </c>
      <c r="AT159" s="192" t="s">
        <v>289</v>
      </c>
      <c r="AU159" s="192" t="s">
        <v>14</v>
      </c>
      <c r="AY159" s="20" t="s">
        <v>179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81</v>
      </c>
      <c r="BK159" s="193">
        <f>ROUND(I159*H159,2)</f>
        <v>0</v>
      </c>
      <c r="BL159" s="20" t="s">
        <v>229</v>
      </c>
      <c r="BM159" s="192" t="s">
        <v>188</v>
      </c>
    </row>
    <row r="160" spans="1:65" s="14" customFormat="1">
      <c r="B160" s="210"/>
      <c r="C160" s="211"/>
      <c r="D160" s="201" t="s">
        <v>192</v>
      </c>
      <c r="E160" s="212" t="s">
        <v>19</v>
      </c>
      <c r="F160" s="213" t="s">
        <v>2131</v>
      </c>
      <c r="G160" s="211"/>
      <c r="H160" s="214">
        <v>131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192</v>
      </c>
      <c r="AU160" s="220" t="s">
        <v>14</v>
      </c>
      <c r="AV160" s="14" t="s">
        <v>14</v>
      </c>
      <c r="AW160" s="14" t="s">
        <v>35</v>
      </c>
      <c r="AX160" s="14" t="s">
        <v>74</v>
      </c>
      <c r="AY160" s="220" t="s">
        <v>179</v>
      </c>
    </row>
    <row r="161" spans="1:65" s="15" customFormat="1">
      <c r="B161" s="221"/>
      <c r="C161" s="222"/>
      <c r="D161" s="201" t="s">
        <v>192</v>
      </c>
      <c r="E161" s="223" t="s">
        <v>19</v>
      </c>
      <c r="F161" s="224" t="s">
        <v>201</v>
      </c>
      <c r="G161" s="222"/>
      <c r="H161" s="225">
        <v>131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192</v>
      </c>
      <c r="AU161" s="231" t="s">
        <v>14</v>
      </c>
      <c r="AV161" s="15" t="s">
        <v>188</v>
      </c>
      <c r="AW161" s="15" t="s">
        <v>35</v>
      </c>
      <c r="AX161" s="15" t="s">
        <v>74</v>
      </c>
      <c r="AY161" s="231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2134</v>
      </c>
      <c r="G162" s="211"/>
      <c r="H162" s="214">
        <v>150.65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14</v>
      </c>
      <c r="AV162" s="14" t="s">
        <v>14</v>
      </c>
      <c r="AW162" s="14" t="s">
        <v>35</v>
      </c>
      <c r="AX162" s="14" t="s">
        <v>81</v>
      </c>
      <c r="AY162" s="220" t="s">
        <v>179</v>
      </c>
    </row>
    <row r="163" spans="1:65" s="2" customFormat="1" ht="24.2" customHeight="1">
      <c r="A163" s="37"/>
      <c r="B163" s="38"/>
      <c r="C163" s="181" t="s">
        <v>181</v>
      </c>
      <c r="D163" s="181" t="s">
        <v>183</v>
      </c>
      <c r="E163" s="182" t="s">
        <v>2135</v>
      </c>
      <c r="F163" s="183" t="s">
        <v>2136</v>
      </c>
      <c r="G163" s="184" t="s">
        <v>204</v>
      </c>
      <c r="H163" s="185">
        <v>17</v>
      </c>
      <c r="I163" s="186"/>
      <c r="J163" s="187">
        <f>ROUND(I163*H163,2)</f>
        <v>0</v>
      </c>
      <c r="K163" s="183" t="s">
        <v>187</v>
      </c>
      <c r="L163" s="42"/>
      <c r="M163" s="188" t="s">
        <v>19</v>
      </c>
      <c r="N163" s="189" t="s">
        <v>45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229</v>
      </c>
      <c r="AT163" s="192" t="s">
        <v>183</v>
      </c>
      <c r="AU163" s="192" t="s">
        <v>14</v>
      </c>
      <c r="AY163" s="20" t="s">
        <v>179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81</v>
      </c>
      <c r="BK163" s="193">
        <f>ROUND(I163*H163,2)</f>
        <v>0</v>
      </c>
      <c r="BL163" s="20" t="s">
        <v>229</v>
      </c>
      <c r="BM163" s="192" t="s">
        <v>211</v>
      </c>
    </row>
    <row r="164" spans="1:65" s="2" customFormat="1">
      <c r="A164" s="37"/>
      <c r="B164" s="38"/>
      <c r="C164" s="39"/>
      <c r="D164" s="194" t="s">
        <v>190</v>
      </c>
      <c r="E164" s="39"/>
      <c r="F164" s="195" t="s">
        <v>2137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190</v>
      </c>
      <c r="AU164" s="20" t="s">
        <v>14</v>
      </c>
    </row>
    <row r="165" spans="1:65" s="13" customFormat="1">
      <c r="B165" s="199"/>
      <c r="C165" s="200"/>
      <c r="D165" s="201" t="s">
        <v>192</v>
      </c>
      <c r="E165" s="202" t="s">
        <v>19</v>
      </c>
      <c r="F165" s="203" t="s">
        <v>2130</v>
      </c>
      <c r="G165" s="200"/>
      <c r="H165" s="202" t="s">
        <v>19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192</v>
      </c>
      <c r="AU165" s="209" t="s">
        <v>14</v>
      </c>
      <c r="AV165" s="13" t="s">
        <v>81</v>
      </c>
      <c r="AW165" s="13" t="s">
        <v>35</v>
      </c>
      <c r="AX165" s="13" t="s">
        <v>74</v>
      </c>
      <c r="AY165" s="209" t="s">
        <v>179</v>
      </c>
    </row>
    <row r="166" spans="1:65" s="13" customFormat="1">
      <c r="B166" s="199"/>
      <c r="C166" s="200"/>
      <c r="D166" s="201" t="s">
        <v>192</v>
      </c>
      <c r="E166" s="202" t="s">
        <v>19</v>
      </c>
      <c r="F166" s="203" t="s">
        <v>198</v>
      </c>
      <c r="G166" s="200"/>
      <c r="H166" s="202" t="s">
        <v>19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192</v>
      </c>
      <c r="AU166" s="209" t="s">
        <v>14</v>
      </c>
      <c r="AV166" s="13" t="s">
        <v>81</v>
      </c>
      <c r="AW166" s="13" t="s">
        <v>35</v>
      </c>
      <c r="AX166" s="13" t="s">
        <v>74</v>
      </c>
      <c r="AY166" s="209" t="s">
        <v>179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199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14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2138</v>
      </c>
      <c r="G168" s="211"/>
      <c r="H168" s="214">
        <v>17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14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5" customFormat="1">
      <c r="B169" s="221"/>
      <c r="C169" s="222"/>
      <c r="D169" s="201" t="s">
        <v>192</v>
      </c>
      <c r="E169" s="223" t="s">
        <v>19</v>
      </c>
      <c r="F169" s="224" t="s">
        <v>201</v>
      </c>
      <c r="G169" s="222"/>
      <c r="H169" s="225">
        <v>17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192</v>
      </c>
      <c r="AU169" s="231" t="s">
        <v>14</v>
      </c>
      <c r="AV169" s="15" t="s">
        <v>188</v>
      </c>
      <c r="AW169" s="15" t="s">
        <v>35</v>
      </c>
      <c r="AX169" s="15" t="s">
        <v>81</v>
      </c>
      <c r="AY169" s="231" t="s">
        <v>179</v>
      </c>
    </row>
    <row r="170" spans="1:65" s="2" customFormat="1" ht="16.5" customHeight="1">
      <c r="A170" s="37"/>
      <c r="B170" s="38"/>
      <c r="C170" s="243" t="s">
        <v>207</v>
      </c>
      <c r="D170" s="243" t="s">
        <v>289</v>
      </c>
      <c r="E170" s="244" t="s">
        <v>2139</v>
      </c>
      <c r="F170" s="245" t="s">
        <v>2140</v>
      </c>
      <c r="G170" s="246" t="s">
        <v>204</v>
      </c>
      <c r="H170" s="247">
        <v>19.55</v>
      </c>
      <c r="I170" s="248"/>
      <c r="J170" s="249">
        <f>ROUND(I170*H170,2)</f>
        <v>0</v>
      </c>
      <c r="K170" s="245" t="s">
        <v>187</v>
      </c>
      <c r="L170" s="250"/>
      <c r="M170" s="251" t="s">
        <v>19</v>
      </c>
      <c r="N170" s="252" t="s">
        <v>45</v>
      </c>
      <c r="O170" s="67"/>
      <c r="P170" s="190">
        <f>O170*H170</f>
        <v>0</v>
      </c>
      <c r="Q170" s="190">
        <v>6.4000000000000005E-4</v>
      </c>
      <c r="R170" s="190">
        <f>Q170*H170</f>
        <v>1.2512000000000002E-2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400</v>
      </c>
      <c r="AT170" s="192" t="s">
        <v>289</v>
      </c>
      <c r="AU170" s="192" t="s">
        <v>14</v>
      </c>
      <c r="AY170" s="20" t="s">
        <v>179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81</v>
      </c>
      <c r="BK170" s="193">
        <f>ROUND(I170*H170,2)</f>
        <v>0</v>
      </c>
      <c r="BL170" s="20" t="s">
        <v>229</v>
      </c>
      <c r="BM170" s="192" t="s">
        <v>217</v>
      </c>
    </row>
    <row r="171" spans="1:65" s="14" customFormat="1">
      <c r="B171" s="210"/>
      <c r="C171" s="211"/>
      <c r="D171" s="201" t="s">
        <v>192</v>
      </c>
      <c r="E171" s="212" t="s">
        <v>19</v>
      </c>
      <c r="F171" s="213" t="s">
        <v>2138</v>
      </c>
      <c r="G171" s="211"/>
      <c r="H171" s="214">
        <v>17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192</v>
      </c>
      <c r="AU171" s="220" t="s">
        <v>14</v>
      </c>
      <c r="AV171" s="14" t="s">
        <v>14</v>
      </c>
      <c r="AW171" s="14" t="s">
        <v>35</v>
      </c>
      <c r="AX171" s="14" t="s">
        <v>74</v>
      </c>
      <c r="AY171" s="220" t="s">
        <v>179</v>
      </c>
    </row>
    <row r="172" spans="1:65" s="15" customFormat="1">
      <c r="B172" s="221"/>
      <c r="C172" s="222"/>
      <c r="D172" s="201" t="s">
        <v>192</v>
      </c>
      <c r="E172" s="223" t="s">
        <v>19</v>
      </c>
      <c r="F172" s="224" t="s">
        <v>201</v>
      </c>
      <c r="G172" s="222"/>
      <c r="H172" s="225">
        <v>17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192</v>
      </c>
      <c r="AU172" s="231" t="s">
        <v>14</v>
      </c>
      <c r="AV172" s="15" t="s">
        <v>188</v>
      </c>
      <c r="AW172" s="15" t="s">
        <v>35</v>
      </c>
      <c r="AX172" s="15" t="s">
        <v>74</v>
      </c>
      <c r="AY172" s="231" t="s">
        <v>179</v>
      </c>
    </row>
    <row r="173" spans="1:65" s="14" customFormat="1">
      <c r="B173" s="210"/>
      <c r="C173" s="211"/>
      <c r="D173" s="201" t="s">
        <v>192</v>
      </c>
      <c r="E173" s="212" t="s">
        <v>19</v>
      </c>
      <c r="F173" s="213" t="s">
        <v>2141</v>
      </c>
      <c r="G173" s="211"/>
      <c r="H173" s="214">
        <v>19.55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192</v>
      </c>
      <c r="AU173" s="220" t="s">
        <v>14</v>
      </c>
      <c r="AV173" s="14" t="s">
        <v>14</v>
      </c>
      <c r="AW173" s="14" t="s">
        <v>35</v>
      </c>
      <c r="AX173" s="14" t="s">
        <v>81</v>
      </c>
      <c r="AY173" s="220" t="s">
        <v>179</v>
      </c>
    </row>
    <row r="174" spans="1:65" s="2" customFormat="1" ht="24.2" customHeight="1">
      <c r="A174" s="37"/>
      <c r="B174" s="38"/>
      <c r="C174" s="181" t="s">
        <v>220</v>
      </c>
      <c r="D174" s="181" t="s">
        <v>183</v>
      </c>
      <c r="E174" s="182" t="s">
        <v>2142</v>
      </c>
      <c r="F174" s="183" t="s">
        <v>2143</v>
      </c>
      <c r="G174" s="184" t="s">
        <v>204</v>
      </c>
      <c r="H174" s="185">
        <v>356.5</v>
      </c>
      <c r="I174" s="186"/>
      <c r="J174" s="187">
        <f>ROUND(I174*H174,2)</f>
        <v>0</v>
      </c>
      <c r="K174" s="183" t="s">
        <v>187</v>
      </c>
      <c r="L174" s="42"/>
      <c r="M174" s="188" t="s">
        <v>19</v>
      </c>
      <c r="N174" s="189" t="s">
        <v>45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229</v>
      </c>
      <c r="AT174" s="192" t="s">
        <v>183</v>
      </c>
      <c r="AU174" s="192" t="s">
        <v>14</v>
      </c>
      <c r="AY174" s="20" t="s">
        <v>179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81</v>
      </c>
      <c r="BK174" s="193">
        <f>ROUND(I174*H174,2)</f>
        <v>0</v>
      </c>
      <c r="BL174" s="20" t="s">
        <v>229</v>
      </c>
      <c r="BM174" s="192" t="s">
        <v>225</v>
      </c>
    </row>
    <row r="175" spans="1:65" s="2" customFormat="1">
      <c r="A175" s="37"/>
      <c r="B175" s="38"/>
      <c r="C175" s="39"/>
      <c r="D175" s="194" t="s">
        <v>190</v>
      </c>
      <c r="E175" s="39"/>
      <c r="F175" s="195" t="s">
        <v>2144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190</v>
      </c>
      <c r="AU175" s="20" t="s">
        <v>14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2130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14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3" customFormat="1">
      <c r="B177" s="199"/>
      <c r="C177" s="200"/>
      <c r="D177" s="201" t="s">
        <v>192</v>
      </c>
      <c r="E177" s="202" t="s">
        <v>19</v>
      </c>
      <c r="F177" s="203" t="s">
        <v>198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192</v>
      </c>
      <c r="AU177" s="209" t="s">
        <v>14</v>
      </c>
      <c r="AV177" s="13" t="s">
        <v>81</v>
      </c>
      <c r="AW177" s="13" t="s">
        <v>35</v>
      </c>
      <c r="AX177" s="13" t="s">
        <v>74</v>
      </c>
      <c r="AY177" s="209" t="s">
        <v>179</v>
      </c>
    </row>
    <row r="178" spans="1:65" s="13" customFormat="1">
      <c r="B178" s="199"/>
      <c r="C178" s="200"/>
      <c r="D178" s="201" t="s">
        <v>192</v>
      </c>
      <c r="E178" s="202" t="s">
        <v>19</v>
      </c>
      <c r="F178" s="203" t="s">
        <v>199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192</v>
      </c>
      <c r="AU178" s="209" t="s">
        <v>14</v>
      </c>
      <c r="AV178" s="13" t="s">
        <v>81</v>
      </c>
      <c r="AW178" s="13" t="s">
        <v>35</v>
      </c>
      <c r="AX178" s="13" t="s">
        <v>74</v>
      </c>
      <c r="AY178" s="209" t="s">
        <v>179</v>
      </c>
    </row>
    <row r="179" spans="1:65" s="14" customFormat="1">
      <c r="B179" s="210"/>
      <c r="C179" s="211"/>
      <c r="D179" s="201" t="s">
        <v>192</v>
      </c>
      <c r="E179" s="212" t="s">
        <v>19</v>
      </c>
      <c r="F179" s="213" t="s">
        <v>2145</v>
      </c>
      <c r="G179" s="211"/>
      <c r="H179" s="214">
        <v>356.5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192</v>
      </c>
      <c r="AU179" s="220" t="s">
        <v>14</v>
      </c>
      <c r="AV179" s="14" t="s">
        <v>14</v>
      </c>
      <c r="AW179" s="14" t="s">
        <v>35</v>
      </c>
      <c r="AX179" s="14" t="s">
        <v>74</v>
      </c>
      <c r="AY179" s="220" t="s">
        <v>179</v>
      </c>
    </row>
    <row r="180" spans="1:65" s="15" customFormat="1">
      <c r="B180" s="221"/>
      <c r="C180" s="222"/>
      <c r="D180" s="201" t="s">
        <v>192</v>
      </c>
      <c r="E180" s="223" t="s">
        <v>19</v>
      </c>
      <c r="F180" s="224" t="s">
        <v>201</v>
      </c>
      <c r="G180" s="222"/>
      <c r="H180" s="225">
        <v>356.5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192</v>
      </c>
      <c r="AU180" s="231" t="s">
        <v>14</v>
      </c>
      <c r="AV180" s="15" t="s">
        <v>188</v>
      </c>
      <c r="AW180" s="15" t="s">
        <v>35</v>
      </c>
      <c r="AX180" s="15" t="s">
        <v>81</v>
      </c>
      <c r="AY180" s="231" t="s">
        <v>179</v>
      </c>
    </row>
    <row r="181" spans="1:65" s="2" customFormat="1" ht="16.5" customHeight="1">
      <c r="A181" s="37"/>
      <c r="B181" s="38"/>
      <c r="C181" s="243" t="s">
        <v>288</v>
      </c>
      <c r="D181" s="243" t="s">
        <v>289</v>
      </c>
      <c r="E181" s="244" t="s">
        <v>2146</v>
      </c>
      <c r="F181" s="245" t="s">
        <v>2147</v>
      </c>
      <c r="G181" s="246" t="s">
        <v>204</v>
      </c>
      <c r="H181" s="247">
        <v>409.97500000000002</v>
      </c>
      <c r="I181" s="248"/>
      <c r="J181" s="249">
        <f>ROUND(I181*H181,2)</f>
        <v>0</v>
      </c>
      <c r="K181" s="245" t="s">
        <v>187</v>
      </c>
      <c r="L181" s="250"/>
      <c r="M181" s="251" t="s">
        <v>19</v>
      </c>
      <c r="N181" s="252" t="s">
        <v>45</v>
      </c>
      <c r="O181" s="67"/>
      <c r="P181" s="190">
        <f>O181*H181</f>
        <v>0</v>
      </c>
      <c r="Q181" s="190">
        <v>8.9999999999999998E-4</v>
      </c>
      <c r="R181" s="190">
        <f>Q181*H181</f>
        <v>0.36897750000000001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400</v>
      </c>
      <c r="AT181" s="192" t="s">
        <v>289</v>
      </c>
      <c r="AU181" s="192" t="s">
        <v>14</v>
      </c>
      <c r="AY181" s="20" t="s">
        <v>179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81</v>
      </c>
      <c r="BK181" s="193">
        <f>ROUND(I181*H181,2)</f>
        <v>0</v>
      </c>
      <c r="BL181" s="20" t="s">
        <v>229</v>
      </c>
      <c r="BM181" s="192" t="s">
        <v>207</v>
      </c>
    </row>
    <row r="182" spans="1:65" s="14" customFormat="1">
      <c r="B182" s="210"/>
      <c r="C182" s="211"/>
      <c r="D182" s="201" t="s">
        <v>192</v>
      </c>
      <c r="E182" s="212" t="s">
        <v>19</v>
      </c>
      <c r="F182" s="213" t="s">
        <v>2145</v>
      </c>
      <c r="G182" s="211"/>
      <c r="H182" s="214">
        <v>356.5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192</v>
      </c>
      <c r="AU182" s="220" t="s">
        <v>14</v>
      </c>
      <c r="AV182" s="14" t="s">
        <v>14</v>
      </c>
      <c r="AW182" s="14" t="s">
        <v>35</v>
      </c>
      <c r="AX182" s="14" t="s">
        <v>74</v>
      </c>
      <c r="AY182" s="220" t="s">
        <v>179</v>
      </c>
    </row>
    <row r="183" spans="1:65" s="15" customFormat="1">
      <c r="B183" s="221"/>
      <c r="C183" s="222"/>
      <c r="D183" s="201" t="s">
        <v>192</v>
      </c>
      <c r="E183" s="223" t="s">
        <v>19</v>
      </c>
      <c r="F183" s="224" t="s">
        <v>201</v>
      </c>
      <c r="G183" s="222"/>
      <c r="H183" s="225">
        <v>356.5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192</v>
      </c>
      <c r="AU183" s="231" t="s">
        <v>14</v>
      </c>
      <c r="AV183" s="15" t="s">
        <v>188</v>
      </c>
      <c r="AW183" s="15" t="s">
        <v>35</v>
      </c>
      <c r="AX183" s="15" t="s">
        <v>74</v>
      </c>
      <c r="AY183" s="231" t="s">
        <v>179</v>
      </c>
    </row>
    <row r="184" spans="1:65" s="14" customFormat="1">
      <c r="B184" s="210"/>
      <c r="C184" s="211"/>
      <c r="D184" s="201" t="s">
        <v>192</v>
      </c>
      <c r="E184" s="212" t="s">
        <v>19</v>
      </c>
      <c r="F184" s="213" t="s">
        <v>2148</v>
      </c>
      <c r="G184" s="211"/>
      <c r="H184" s="214">
        <v>409.97500000000002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192</v>
      </c>
      <c r="AU184" s="220" t="s">
        <v>14</v>
      </c>
      <c r="AV184" s="14" t="s">
        <v>14</v>
      </c>
      <c r="AW184" s="14" t="s">
        <v>35</v>
      </c>
      <c r="AX184" s="14" t="s">
        <v>81</v>
      </c>
      <c r="AY184" s="220" t="s">
        <v>179</v>
      </c>
    </row>
    <row r="185" spans="1:65" s="2" customFormat="1" ht="24.2" customHeight="1">
      <c r="A185" s="37"/>
      <c r="B185" s="38"/>
      <c r="C185" s="181" t="s">
        <v>8</v>
      </c>
      <c r="D185" s="181" t="s">
        <v>183</v>
      </c>
      <c r="E185" s="182" t="s">
        <v>2149</v>
      </c>
      <c r="F185" s="183" t="s">
        <v>2150</v>
      </c>
      <c r="G185" s="184" t="s">
        <v>308</v>
      </c>
      <c r="H185" s="185">
        <v>60</v>
      </c>
      <c r="I185" s="186"/>
      <c r="J185" s="187">
        <f>ROUND(I185*H185,2)</f>
        <v>0</v>
      </c>
      <c r="K185" s="183" t="s">
        <v>187</v>
      </c>
      <c r="L185" s="42"/>
      <c r="M185" s="188" t="s">
        <v>19</v>
      </c>
      <c r="N185" s="189" t="s">
        <v>45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229</v>
      </c>
      <c r="AT185" s="192" t="s">
        <v>183</v>
      </c>
      <c r="AU185" s="192" t="s">
        <v>14</v>
      </c>
      <c r="AY185" s="20" t="s">
        <v>179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81</v>
      </c>
      <c r="BK185" s="193">
        <f>ROUND(I185*H185,2)</f>
        <v>0</v>
      </c>
      <c r="BL185" s="20" t="s">
        <v>229</v>
      </c>
      <c r="BM185" s="192" t="s">
        <v>288</v>
      </c>
    </row>
    <row r="186" spans="1:65" s="2" customFormat="1">
      <c r="A186" s="37"/>
      <c r="B186" s="38"/>
      <c r="C186" s="39"/>
      <c r="D186" s="194" t="s">
        <v>190</v>
      </c>
      <c r="E186" s="39"/>
      <c r="F186" s="195" t="s">
        <v>2151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190</v>
      </c>
      <c r="AU186" s="20" t="s">
        <v>14</v>
      </c>
    </row>
    <row r="187" spans="1:65" s="2" customFormat="1" ht="24.2" customHeight="1">
      <c r="A187" s="37"/>
      <c r="B187" s="38"/>
      <c r="C187" s="181" t="s">
        <v>229</v>
      </c>
      <c r="D187" s="181" t="s">
        <v>183</v>
      </c>
      <c r="E187" s="182" t="s">
        <v>2152</v>
      </c>
      <c r="F187" s="183" t="s">
        <v>2153</v>
      </c>
      <c r="G187" s="184" t="s">
        <v>308</v>
      </c>
      <c r="H187" s="185">
        <v>8</v>
      </c>
      <c r="I187" s="186"/>
      <c r="J187" s="187">
        <f>ROUND(I187*H187,2)</f>
        <v>0</v>
      </c>
      <c r="K187" s="183" t="s">
        <v>187</v>
      </c>
      <c r="L187" s="42"/>
      <c r="M187" s="188" t="s">
        <v>19</v>
      </c>
      <c r="N187" s="189" t="s">
        <v>45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229</v>
      </c>
      <c r="AT187" s="192" t="s">
        <v>183</v>
      </c>
      <c r="AU187" s="192" t="s">
        <v>14</v>
      </c>
      <c r="AY187" s="20" t="s">
        <v>179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81</v>
      </c>
      <c r="BK187" s="193">
        <f>ROUND(I187*H187,2)</f>
        <v>0</v>
      </c>
      <c r="BL187" s="20" t="s">
        <v>229</v>
      </c>
      <c r="BM187" s="192" t="s">
        <v>229</v>
      </c>
    </row>
    <row r="188" spans="1:65" s="2" customFormat="1">
      <c r="A188" s="37"/>
      <c r="B188" s="38"/>
      <c r="C188" s="39"/>
      <c r="D188" s="194" t="s">
        <v>190</v>
      </c>
      <c r="E188" s="39"/>
      <c r="F188" s="195" t="s">
        <v>2154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190</v>
      </c>
      <c r="AU188" s="20" t="s">
        <v>14</v>
      </c>
    </row>
    <row r="189" spans="1:65" s="2" customFormat="1" ht="24.2" customHeight="1">
      <c r="A189" s="37"/>
      <c r="B189" s="38"/>
      <c r="C189" s="181" t="s">
        <v>254</v>
      </c>
      <c r="D189" s="181" t="s">
        <v>183</v>
      </c>
      <c r="E189" s="182" t="s">
        <v>2155</v>
      </c>
      <c r="F189" s="183" t="s">
        <v>2156</v>
      </c>
      <c r="G189" s="184" t="s">
        <v>308</v>
      </c>
      <c r="H189" s="185">
        <v>88</v>
      </c>
      <c r="I189" s="186"/>
      <c r="J189" s="187">
        <f>ROUND(I189*H189,2)</f>
        <v>0</v>
      </c>
      <c r="K189" s="183" t="s">
        <v>187</v>
      </c>
      <c r="L189" s="42"/>
      <c r="M189" s="188" t="s">
        <v>19</v>
      </c>
      <c r="N189" s="189" t="s">
        <v>45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229</v>
      </c>
      <c r="AT189" s="192" t="s">
        <v>183</v>
      </c>
      <c r="AU189" s="192" t="s">
        <v>14</v>
      </c>
      <c r="AY189" s="20" t="s">
        <v>179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81</v>
      </c>
      <c r="BK189" s="193">
        <f>ROUND(I189*H189,2)</f>
        <v>0</v>
      </c>
      <c r="BL189" s="20" t="s">
        <v>229</v>
      </c>
      <c r="BM189" s="192" t="s">
        <v>270</v>
      </c>
    </row>
    <row r="190" spans="1:65" s="2" customFormat="1">
      <c r="A190" s="37"/>
      <c r="B190" s="38"/>
      <c r="C190" s="39"/>
      <c r="D190" s="194" t="s">
        <v>190</v>
      </c>
      <c r="E190" s="39"/>
      <c r="F190" s="195" t="s">
        <v>2157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190</v>
      </c>
      <c r="AU190" s="20" t="s">
        <v>14</v>
      </c>
    </row>
    <row r="191" spans="1:65" s="2" customFormat="1" ht="24.2" customHeight="1">
      <c r="A191" s="37"/>
      <c r="B191" s="38"/>
      <c r="C191" s="181" t="s">
        <v>270</v>
      </c>
      <c r="D191" s="181" t="s">
        <v>183</v>
      </c>
      <c r="E191" s="182" t="s">
        <v>2158</v>
      </c>
      <c r="F191" s="183" t="s">
        <v>2159</v>
      </c>
      <c r="G191" s="184" t="s">
        <v>204</v>
      </c>
      <c r="H191" s="185">
        <v>292</v>
      </c>
      <c r="I191" s="186"/>
      <c r="J191" s="187">
        <f>ROUND(I191*H191,2)</f>
        <v>0</v>
      </c>
      <c r="K191" s="183" t="s">
        <v>187</v>
      </c>
      <c r="L191" s="42"/>
      <c r="M191" s="188" t="s">
        <v>19</v>
      </c>
      <c r="N191" s="189" t="s">
        <v>45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229</v>
      </c>
      <c r="AT191" s="192" t="s">
        <v>183</v>
      </c>
      <c r="AU191" s="192" t="s">
        <v>14</v>
      </c>
      <c r="AY191" s="20" t="s">
        <v>179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81</v>
      </c>
      <c r="BK191" s="193">
        <f>ROUND(I191*H191,2)</f>
        <v>0</v>
      </c>
      <c r="BL191" s="20" t="s">
        <v>229</v>
      </c>
      <c r="BM191" s="192" t="s">
        <v>276</v>
      </c>
    </row>
    <row r="192" spans="1:65" s="2" customFormat="1">
      <c r="A192" s="37"/>
      <c r="B192" s="38"/>
      <c r="C192" s="39"/>
      <c r="D192" s="194" t="s">
        <v>190</v>
      </c>
      <c r="E192" s="39"/>
      <c r="F192" s="195" t="s">
        <v>2160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190</v>
      </c>
      <c r="AU192" s="20" t="s">
        <v>14</v>
      </c>
    </row>
    <row r="193" spans="1:65" s="13" customFormat="1">
      <c r="B193" s="199"/>
      <c r="C193" s="200"/>
      <c r="D193" s="201" t="s">
        <v>192</v>
      </c>
      <c r="E193" s="202" t="s">
        <v>19</v>
      </c>
      <c r="F193" s="203" t="s">
        <v>2130</v>
      </c>
      <c r="G193" s="200"/>
      <c r="H193" s="202" t="s">
        <v>19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192</v>
      </c>
      <c r="AU193" s="209" t="s">
        <v>14</v>
      </c>
      <c r="AV193" s="13" t="s">
        <v>81</v>
      </c>
      <c r="AW193" s="13" t="s">
        <v>35</v>
      </c>
      <c r="AX193" s="13" t="s">
        <v>74</v>
      </c>
      <c r="AY193" s="209" t="s">
        <v>179</v>
      </c>
    </row>
    <row r="194" spans="1:65" s="13" customFormat="1">
      <c r="B194" s="199"/>
      <c r="C194" s="200"/>
      <c r="D194" s="201" t="s">
        <v>192</v>
      </c>
      <c r="E194" s="202" t="s">
        <v>19</v>
      </c>
      <c r="F194" s="203" t="s">
        <v>198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192</v>
      </c>
      <c r="AU194" s="209" t="s">
        <v>14</v>
      </c>
      <c r="AV194" s="13" t="s">
        <v>81</v>
      </c>
      <c r="AW194" s="13" t="s">
        <v>35</v>
      </c>
      <c r="AX194" s="13" t="s">
        <v>74</v>
      </c>
      <c r="AY194" s="209" t="s">
        <v>179</v>
      </c>
    </row>
    <row r="195" spans="1:65" s="13" customFormat="1">
      <c r="B195" s="199"/>
      <c r="C195" s="200"/>
      <c r="D195" s="201" t="s">
        <v>192</v>
      </c>
      <c r="E195" s="202" t="s">
        <v>19</v>
      </c>
      <c r="F195" s="203" t="s">
        <v>199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14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1:65" s="14" customFormat="1">
      <c r="B196" s="210"/>
      <c r="C196" s="211"/>
      <c r="D196" s="201" t="s">
        <v>192</v>
      </c>
      <c r="E196" s="212" t="s">
        <v>19</v>
      </c>
      <c r="F196" s="213" t="s">
        <v>2161</v>
      </c>
      <c r="G196" s="211"/>
      <c r="H196" s="214">
        <v>292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192</v>
      </c>
      <c r="AU196" s="220" t="s">
        <v>14</v>
      </c>
      <c r="AV196" s="14" t="s">
        <v>14</v>
      </c>
      <c r="AW196" s="14" t="s">
        <v>35</v>
      </c>
      <c r="AX196" s="14" t="s">
        <v>74</v>
      </c>
      <c r="AY196" s="220" t="s">
        <v>179</v>
      </c>
    </row>
    <row r="197" spans="1:65" s="15" customFormat="1">
      <c r="B197" s="221"/>
      <c r="C197" s="222"/>
      <c r="D197" s="201" t="s">
        <v>192</v>
      </c>
      <c r="E197" s="223" t="s">
        <v>19</v>
      </c>
      <c r="F197" s="224" t="s">
        <v>201</v>
      </c>
      <c r="G197" s="222"/>
      <c r="H197" s="225">
        <v>292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192</v>
      </c>
      <c r="AU197" s="231" t="s">
        <v>14</v>
      </c>
      <c r="AV197" s="15" t="s">
        <v>188</v>
      </c>
      <c r="AW197" s="15" t="s">
        <v>35</v>
      </c>
      <c r="AX197" s="15" t="s">
        <v>81</v>
      </c>
      <c r="AY197" s="231" t="s">
        <v>179</v>
      </c>
    </row>
    <row r="198" spans="1:65" s="2" customFormat="1" ht="16.5" customHeight="1">
      <c r="A198" s="37"/>
      <c r="B198" s="38"/>
      <c r="C198" s="243" t="s">
        <v>322</v>
      </c>
      <c r="D198" s="243" t="s">
        <v>289</v>
      </c>
      <c r="E198" s="244" t="s">
        <v>2162</v>
      </c>
      <c r="F198" s="245" t="s">
        <v>2163</v>
      </c>
      <c r="G198" s="246" t="s">
        <v>292</v>
      </c>
      <c r="H198" s="247">
        <v>181.04</v>
      </c>
      <c r="I198" s="248"/>
      <c r="J198" s="249">
        <f>ROUND(I198*H198,2)</f>
        <v>0</v>
      </c>
      <c r="K198" s="245" t="s">
        <v>187</v>
      </c>
      <c r="L198" s="250"/>
      <c r="M198" s="251" t="s">
        <v>19</v>
      </c>
      <c r="N198" s="252" t="s">
        <v>45</v>
      </c>
      <c r="O198" s="67"/>
      <c r="P198" s="190">
        <f>O198*H198</f>
        <v>0</v>
      </c>
      <c r="Q198" s="190">
        <v>1E-3</v>
      </c>
      <c r="R198" s="190">
        <f>Q198*H198</f>
        <v>0.18104000000000001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400</v>
      </c>
      <c r="AT198" s="192" t="s">
        <v>289</v>
      </c>
      <c r="AU198" s="192" t="s">
        <v>14</v>
      </c>
      <c r="AY198" s="20" t="s">
        <v>179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81</v>
      </c>
      <c r="BK198" s="193">
        <f>ROUND(I198*H198,2)</f>
        <v>0</v>
      </c>
      <c r="BL198" s="20" t="s">
        <v>229</v>
      </c>
      <c r="BM198" s="192" t="s">
        <v>281</v>
      </c>
    </row>
    <row r="199" spans="1:65" s="14" customFormat="1">
      <c r="B199" s="210"/>
      <c r="C199" s="211"/>
      <c r="D199" s="201" t="s">
        <v>192</v>
      </c>
      <c r="E199" s="212" t="s">
        <v>19</v>
      </c>
      <c r="F199" s="213" t="s">
        <v>2164</v>
      </c>
      <c r="G199" s="211"/>
      <c r="H199" s="214">
        <v>181.04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192</v>
      </c>
      <c r="AU199" s="220" t="s">
        <v>14</v>
      </c>
      <c r="AV199" s="14" t="s">
        <v>14</v>
      </c>
      <c r="AW199" s="14" t="s">
        <v>35</v>
      </c>
      <c r="AX199" s="14" t="s">
        <v>74</v>
      </c>
      <c r="AY199" s="220" t="s">
        <v>179</v>
      </c>
    </row>
    <row r="200" spans="1:65" s="15" customFormat="1">
      <c r="B200" s="221"/>
      <c r="C200" s="222"/>
      <c r="D200" s="201" t="s">
        <v>192</v>
      </c>
      <c r="E200" s="223" t="s">
        <v>19</v>
      </c>
      <c r="F200" s="224" t="s">
        <v>201</v>
      </c>
      <c r="G200" s="222"/>
      <c r="H200" s="225">
        <v>181.04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192</v>
      </c>
      <c r="AU200" s="231" t="s">
        <v>14</v>
      </c>
      <c r="AV200" s="15" t="s">
        <v>188</v>
      </c>
      <c r="AW200" s="15" t="s">
        <v>35</v>
      </c>
      <c r="AX200" s="15" t="s">
        <v>81</v>
      </c>
      <c r="AY200" s="231" t="s">
        <v>179</v>
      </c>
    </row>
    <row r="201" spans="1:65" s="2" customFormat="1" ht="16.5" customHeight="1">
      <c r="A201" s="37"/>
      <c r="B201" s="38"/>
      <c r="C201" s="181" t="s">
        <v>276</v>
      </c>
      <c r="D201" s="181" t="s">
        <v>183</v>
      </c>
      <c r="E201" s="182" t="s">
        <v>2165</v>
      </c>
      <c r="F201" s="183" t="s">
        <v>2166</v>
      </c>
      <c r="G201" s="184" t="s">
        <v>308</v>
      </c>
      <c r="H201" s="185">
        <v>36</v>
      </c>
      <c r="I201" s="186"/>
      <c r="J201" s="187">
        <f>ROUND(I201*H201,2)</f>
        <v>0</v>
      </c>
      <c r="K201" s="183" t="s">
        <v>187</v>
      </c>
      <c r="L201" s="42"/>
      <c r="M201" s="188" t="s">
        <v>19</v>
      </c>
      <c r="N201" s="189" t="s">
        <v>45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229</v>
      </c>
      <c r="AT201" s="192" t="s">
        <v>183</v>
      </c>
      <c r="AU201" s="192" t="s">
        <v>14</v>
      </c>
      <c r="AY201" s="20" t="s">
        <v>179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81</v>
      </c>
      <c r="BK201" s="193">
        <f>ROUND(I201*H201,2)</f>
        <v>0</v>
      </c>
      <c r="BL201" s="20" t="s">
        <v>229</v>
      </c>
      <c r="BM201" s="192" t="s">
        <v>286</v>
      </c>
    </row>
    <row r="202" spans="1:65" s="2" customFormat="1">
      <c r="A202" s="37"/>
      <c r="B202" s="38"/>
      <c r="C202" s="39"/>
      <c r="D202" s="194" t="s">
        <v>190</v>
      </c>
      <c r="E202" s="39"/>
      <c r="F202" s="195" t="s">
        <v>2167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190</v>
      </c>
      <c r="AU202" s="20" t="s">
        <v>14</v>
      </c>
    </row>
    <row r="203" spans="1:65" s="14" customFormat="1">
      <c r="B203" s="210"/>
      <c r="C203" s="211"/>
      <c r="D203" s="201" t="s">
        <v>192</v>
      </c>
      <c r="E203" s="212" t="s">
        <v>19</v>
      </c>
      <c r="F203" s="213" t="s">
        <v>2168</v>
      </c>
      <c r="G203" s="211"/>
      <c r="H203" s="214">
        <v>36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192</v>
      </c>
      <c r="AU203" s="220" t="s">
        <v>14</v>
      </c>
      <c r="AV203" s="14" t="s">
        <v>14</v>
      </c>
      <c r="AW203" s="14" t="s">
        <v>35</v>
      </c>
      <c r="AX203" s="14" t="s">
        <v>74</v>
      </c>
      <c r="AY203" s="220" t="s">
        <v>179</v>
      </c>
    </row>
    <row r="204" spans="1:65" s="15" customFormat="1">
      <c r="B204" s="221"/>
      <c r="C204" s="222"/>
      <c r="D204" s="201" t="s">
        <v>192</v>
      </c>
      <c r="E204" s="223" t="s">
        <v>19</v>
      </c>
      <c r="F204" s="224" t="s">
        <v>201</v>
      </c>
      <c r="G204" s="222"/>
      <c r="H204" s="225">
        <v>36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192</v>
      </c>
      <c r="AU204" s="231" t="s">
        <v>14</v>
      </c>
      <c r="AV204" s="15" t="s">
        <v>188</v>
      </c>
      <c r="AW204" s="15" t="s">
        <v>35</v>
      </c>
      <c r="AX204" s="15" t="s">
        <v>81</v>
      </c>
      <c r="AY204" s="231" t="s">
        <v>179</v>
      </c>
    </row>
    <row r="205" spans="1:65" s="2" customFormat="1" ht="16.5" customHeight="1">
      <c r="A205" s="37"/>
      <c r="B205" s="38"/>
      <c r="C205" s="243" t="s">
        <v>7</v>
      </c>
      <c r="D205" s="243" t="s">
        <v>289</v>
      </c>
      <c r="E205" s="244" t="s">
        <v>2169</v>
      </c>
      <c r="F205" s="245" t="s">
        <v>2170</v>
      </c>
      <c r="G205" s="246" t="s">
        <v>308</v>
      </c>
      <c r="H205" s="247">
        <v>24</v>
      </c>
      <c r="I205" s="248"/>
      <c r="J205" s="249">
        <f>ROUND(I205*H205,2)</f>
        <v>0</v>
      </c>
      <c r="K205" s="245" t="s">
        <v>187</v>
      </c>
      <c r="L205" s="250"/>
      <c r="M205" s="251" t="s">
        <v>19</v>
      </c>
      <c r="N205" s="252" t="s">
        <v>45</v>
      </c>
      <c r="O205" s="67"/>
      <c r="P205" s="190">
        <f>O205*H205</f>
        <v>0</v>
      </c>
      <c r="Q205" s="190">
        <v>1.4999999999999999E-4</v>
      </c>
      <c r="R205" s="190">
        <f>Q205*H205</f>
        <v>3.5999999999999999E-3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400</v>
      </c>
      <c r="AT205" s="192" t="s">
        <v>289</v>
      </c>
      <c r="AU205" s="192" t="s">
        <v>14</v>
      </c>
      <c r="AY205" s="20" t="s">
        <v>179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81</v>
      </c>
      <c r="BK205" s="193">
        <f>ROUND(I205*H205,2)</f>
        <v>0</v>
      </c>
      <c r="BL205" s="20" t="s">
        <v>229</v>
      </c>
      <c r="BM205" s="192" t="s">
        <v>293</v>
      </c>
    </row>
    <row r="206" spans="1:65" s="13" customFormat="1">
      <c r="B206" s="199"/>
      <c r="C206" s="200"/>
      <c r="D206" s="201" t="s">
        <v>192</v>
      </c>
      <c r="E206" s="202" t="s">
        <v>19</v>
      </c>
      <c r="F206" s="203" t="s">
        <v>2171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192</v>
      </c>
      <c r="AU206" s="209" t="s">
        <v>14</v>
      </c>
      <c r="AV206" s="13" t="s">
        <v>81</v>
      </c>
      <c r="AW206" s="13" t="s">
        <v>35</v>
      </c>
      <c r="AX206" s="13" t="s">
        <v>74</v>
      </c>
      <c r="AY206" s="209" t="s">
        <v>179</v>
      </c>
    </row>
    <row r="207" spans="1:65" s="14" customFormat="1">
      <c r="B207" s="210"/>
      <c r="C207" s="211"/>
      <c r="D207" s="201" t="s">
        <v>192</v>
      </c>
      <c r="E207" s="212" t="s">
        <v>19</v>
      </c>
      <c r="F207" s="213" t="s">
        <v>2172</v>
      </c>
      <c r="G207" s="211"/>
      <c r="H207" s="214">
        <v>24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192</v>
      </c>
      <c r="AU207" s="220" t="s">
        <v>14</v>
      </c>
      <c r="AV207" s="14" t="s">
        <v>14</v>
      </c>
      <c r="AW207" s="14" t="s">
        <v>35</v>
      </c>
      <c r="AX207" s="14" t="s">
        <v>74</v>
      </c>
      <c r="AY207" s="220" t="s">
        <v>179</v>
      </c>
    </row>
    <row r="208" spans="1:65" s="15" customFormat="1">
      <c r="B208" s="221"/>
      <c r="C208" s="222"/>
      <c r="D208" s="201" t="s">
        <v>192</v>
      </c>
      <c r="E208" s="223" t="s">
        <v>19</v>
      </c>
      <c r="F208" s="224" t="s">
        <v>201</v>
      </c>
      <c r="G208" s="222"/>
      <c r="H208" s="225">
        <v>24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192</v>
      </c>
      <c r="AU208" s="231" t="s">
        <v>14</v>
      </c>
      <c r="AV208" s="15" t="s">
        <v>188</v>
      </c>
      <c r="AW208" s="15" t="s">
        <v>35</v>
      </c>
      <c r="AX208" s="15" t="s">
        <v>81</v>
      </c>
      <c r="AY208" s="231" t="s">
        <v>179</v>
      </c>
    </row>
    <row r="209" spans="1:65" s="2" customFormat="1" ht="16.5" customHeight="1">
      <c r="A209" s="37"/>
      <c r="B209" s="38"/>
      <c r="C209" s="243" t="s">
        <v>281</v>
      </c>
      <c r="D209" s="243" t="s">
        <v>289</v>
      </c>
      <c r="E209" s="244" t="s">
        <v>2173</v>
      </c>
      <c r="F209" s="245" t="s">
        <v>2174</v>
      </c>
      <c r="G209" s="246" t="s">
        <v>308</v>
      </c>
      <c r="H209" s="247">
        <v>12</v>
      </c>
      <c r="I209" s="248"/>
      <c r="J209" s="249">
        <f>ROUND(I209*H209,2)</f>
        <v>0</v>
      </c>
      <c r="K209" s="245" t="s">
        <v>187</v>
      </c>
      <c r="L209" s="250"/>
      <c r="M209" s="251" t="s">
        <v>19</v>
      </c>
      <c r="N209" s="252" t="s">
        <v>45</v>
      </c>
      <c r="O209" s="67"/>
      <c r="P209" s="190">
        <f>O209*H209</f>
        <v>0</v>
      </c>
      <c r="Q209" s="190">
        <v>2.3000000000000001E-4</v>
      </c>
      <c r="R209" s="190">
        <f>Q209*H209</f>
        <v>2.7600000000000003E-3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400</v>
      </c>
      <c r="AT209" s="192" t="s">
        <v>289</v>
      </c>
      <c r="AU209" s="192" t="s">
        <v>14</v>
      </c>
      <c r="AY209" s="20" t="s">
        <v>179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81</v>
      </c>
      <c r="BK209" s="193">
        <f>ROUND(I209*H209,2)</f>
        <v>0</v>
      </c>
      <c r="BL209" s="20" t="s">
        <v>229</v>
      </c>
      <c r="BM209" s="192" t="s">
        <v>384</v>
      </c>
    </row>
    <row r="210" spans="1:65" s="14" customFormat="1">
      <c r="B210" s="210"/>
      <c r="C210" s="211"/>
      <c r="D210" s="201" t="s">
        <v>192</v>
      </c>
      <c r="E210" s="212" t="s">
        <v>19</v>
      </c>
      <c r="F210" s="213" t="s">
        <v>2175</v>
      </c>
      <c r="G210" s="211"/>
      <c r="H210" s="214">
        <v>12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192</v>
      </c>
      <c r="AU210" s="220" t="s">
        <v>14</v>
      </c>
      <c r="AV210" s="14" t="s">
        <v>14</v>
      </c>
      <c r="AW210" s="14" t="s">
        <v>35</v>
      </c>
      <c r="AX210" s="14" t="s">
        <v>74</v>
      </c>
      <c r="AY210" s="220" t="s">
        <v>179</v>
      </c>
    </row>
    <row r="211" spans="1:65" s="15" customFormat="1">
      <c r="B211" s="221"/>
      <c r="C211" s="222"/>
      <c r="D211" s="201" t="s">
        <v>192</v>
      </c>
      <c r="E211" s="223" t="s">
        <v>19</v>
      </c>
      <c r="F211" s="224" t="s">
        <v>201</v>
      </c>
      <c r="G211" s="222"/>
      <c r="H211" s="225">
        <v>12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192</v>
      </c>
      <c r="AU211" s="231" t="s">
        <v>14</v>
      </c>
      <c r="AV211" s="15" t="s">
        <v>188</v>
      </c>
      <c r="AW211" s="15" t="s">
        <v>35</v>
      </c>
      <c r="AX211" s="15" t="s">
        <v>81</v>
      </c>
      <c r="AY211" s="231" t="s">
        <v>179</v>
      </c>
    </row>
    <row r="212" spans="1:65" s="2" customFormat="1" ht="24.2" customHeight="1">
      <c r="A212" s="37"/>
      <c r="B212" s="38"/>
      <c r="C212" s="181" t="s">
        <v>343</v>
      </c>
      <c r="D212" s="181" t="s">
        <v>183</v>
      </c>
      <c r="E212" s="182" t="s">
        <v>2176</v>
      </c>
      <c r="F212" s="183" t="s">
        <v>2177</v>
      </c>
      <c r="G212" s="184" t="s">
        <v>269</v>
      </c>
      <c r="H212" s="185">
        <v>0.58699999999999997</v>
      </c>
      <c r="I212" s="186"/>
      <c r="J212" s="187">
        <f>ROUND(I212*H212,2)</f>
        <v>0</v>
      </c>
      <c r="K212" s="183" t="s">
        <v>187</v>
      </c>
      <c r="L212" s="42"/>
      <c r="M212" s="188" t="s">
        <v>19</v>
      </c>
      <c r="N212" s="189" t="s">
        <v>45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229</v>
      </c>
      <c r="AT212" s="192" t="s">
        <v>183</v>
      </c>
      <c r="AU212" s="192" t="s">
        <v>14</v>
      </c>
      <c r="AY212" s="20" t="s">
        <v>179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81</v>
      </c>
      <c r="BK212" s="193">
        <f>ROUND(I212*H212,2)</f>
        <v>0</v>
      </c>
      <c r="BL212" s="20" t="s">
        <v>229</v>
      </c>
      <c r="BM212" s="192" t="s">
        <v>2178</v>
      </c>
    </row>
    <row r="213" spans="1:65" s="2" customFormat="1">
      <c r="A213" s="37"/>
      <c r="B213" s="38"/>
      <c r="C213" s="39"/>
      <c r="D213" s="194" t="s">
        <v>190</v>
      </c>
      <c r="E213" s="39"/>
      <c r="F213" s="195" t="s">
        <v>2179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190</v>
      </c>
      <c r="AU213" s="20" t="s">
        <v>14</v>
      </c>
    </row>
    <row r="214" spans="1:65" s="12" customFormat="1" ht="25.9" customHeight="1">
      <c r="B214" s="165"/>
      <c r="C214" s="166"/>
      <c r="D214" s="167" t="s">
        <v>73</v>
      </c>
      <c r="E214" s="168" t="s">
        <v>289</v>
      </c>
      <c r="F214" s="168" t="s">
        <v>2180</v>
      </c>
      <c r="G214" s="166"/>
      <c r="H214" s="166"/>
      <c r="I214" s="169"/>
      <c r="J214" s="170">
        <f>BK214</f>
        <v>0</v>
      </c>
      <c r="K214" s="166"/>
      <c r="L214" s="171"/>
      <c r="M214" s="172"/>
      <c r="N214" s="173"/>
      <c r="O214" s="173"/>
      <c r="P214" s="174">
        <f>P215+P361</f>
        <v>0</v>
      </c>
      <c r="Q214" s="173"/>
      <c r="R214" s="174">
        <f>R215+R361</f>
        <v>27.585062999999998</v>
      </c>
      <c r="S214" s="173"/>
      <c r="T214" s="175">
        <f>T215+T361</f>
        <v>2.2469999999999999</v>
      </c>
      <c r="AR214" s="176" t="s">
        <v>189</v>
      </c>
      <c r="AT214" s="177" t="s">
        <v>73</v>
      </c>
      <c r="AU214" s="177" t="s">
        <v>74</v>
      </c>
      <c r="AY214" s="176" t="s">
        <v>179</v>
      </c>
      <c r="BK214" s="178">
        <f>BK215+BK361</f>
        <v>0</v>
      </c>
    </row>
    <row r="215" spans="1:65" s="12" customFormat="1" ht="22.9" customHeight="1">
      <c r="B215" s="165"/>
      <c r="C215" s="166"/>
      <c r="D215" s="167" t="s">
        <v>73</v>
      </c>
      <c r="E215" s="179" t="s">
        <v>2181</v>
      </c>
      <c r="F215" s="179" t="s">
        <v>2182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SUM(P216:P360)</f>
        <v>0</v>
      </c>
      <c r="Q215" s="173"/>
      <c r="R215" s="174">
        <f>SUM(R216:R360)</f>
        <v>1.8905999999999998</v>
      </c>
      <c r="S215" s="173"/>
      <c r="T215" s="175">
        <f>SUM(T216:T360)</f>
        <v>2.2469999999999999</v>
      </c>
      <c r="AR215" s="176" t="s">
        <v>189</v>
      </c>
      <c r="AT215" s="177" t="s">
        <v>73</v>
      </c>
      <c r="AU215" s="177" t="s">
        <v>81</v>
      </c>
      <c r="AY215" s="176" t="s">
        <v>179</v>
      </c>
      <c r="BK215" s="178">
        <f>SUM(BK216:BK360)</f>
        <v>0</v>
      </c>
    </row>
    <row r="216" spans="1:65" s="2" customFormat="1" ht="16.5" customHeight="1">
      <c r="A216" s="37"/>
      <c r="B216" s="38"/>
      <c r="C216" s="181" t="s">
        <v>286</v>
      </c>
      <c r="D216" s="181" t="s">
        <v>183</v>
      </c>
      <c r="E216" s="182" t="s">
        <v>2183</v>
      </c>
      <c r="F216" s="183" t="s">
        <v>2184</v>
      </c>
      <c r="G216" s="184" t="s">
        <v>308</v>
      </c>
      <c r="H216" s="185">
        <v>10</v>
      </c>
      <c r="I216" s="186"/>
      <c r="J216" s="187">
        <f>ROUND(I216*H216,2)</f>
        <v>0</v>
      </c>
      <c r="K216" s="183" t="s">
        <v>187</v>
      </c>
      <c r="L216" s="42"/>
      <c r="M216" s="188" t="s">
        <v>19</v>
      </c>
      <c r="N216" s="189" t="s">
        <v>45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381</v>
      </c>
      <c r="AT216" s="192" t="s">
        <v>183</v>
      </c>
      <c r="AU216" s="192" t="s">
        <v>14</v>
      </c>
      <c r="AY216" s="20" t="s">
        <v>179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81</v>
      </c>
      <c r="BK216" s="193">
        <f>ROUND(I216*H216,2)</f>
        <v>0</v>
      </c>
      <c r="BL216" s="20" t="s">
        <v>381</v>
      </c>
      <c r="BM216" s="192" t="s">
        <v>400</v>
      </c>
    </row>
    <row r="217" spans="1:65" s="2" customFormat="1">
      <c r="A217" s="37"/>
      <c r="B217" s="38"/>
      <c r="C217" s="39"/>
      <c r="D217" s="194" t="s">
        <v>190</v>
      </c>
      <c r="E217" s="39"/>
      <c r="F217" s="195" t="s">
        <v>2185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190</v>
      </c>
      <c r="AU217" s="20" t="s">
        <v>14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2130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14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3" customFormat="1">
      <c r="B219" s="199"/>
      <c r="C219" s="200"/>
      <c r="D219" s="201" t="s">
        <v>192</v>
      </c>
      <c r="E219" s="202" t="s">
        <v>19</v>
      </c>
      <c r="F219" s="203" t="s">
        <v>198</v>
      </c>
      <c r="G219" s="200"/>
      <c r="H219" s="202" t="s">
        <v>19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192</v>
      </c>
      <c r="AU219" s="209" t="s">
        <v>14</v>
      </c>
      <c r="AV219" s="13" t="s">
        <v>81</v>
      </c>
      <c r="AW219" s="13" t="s">
        <v>35</v>
      </c>
      <c r="AX219" s="13" t="s">
        <v>74</v>
      </c>
      <c r="AY219" s="209" t="s">
        <v>179</v>
      </c>
    </row>
    <row r="220" spans="1:65" s="13" customFormat="1">
      <c r="B220" s="199"/>
      <c r="C220" s="200"/>
      <c r="D220" s="201" t="s">
        <v>192</v>
      </c>
      <c r="E220" s="202" t="s">
        <v>19</v>
      </c>
      <c r="F220" s="203" t="s">
        <v>2186</v>
      </c>
      <c r="G220" s="200"/>
      <c r="H220" s="202" t="s">
        <v>19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192</v>
      </c>
      <c r="AU220" s="209" t="s">
        <v>14</v>
      </c>
      <c r="AV220" s="13" t="s">
        <v>81</v>
      </c>
      <c r="AW220" s="13" t="s">
        <v>35</v>
      </c>
      <c r="AX220" s="13" t="s">
        <v>74</v>
      </c>
      <c r="AY220" s="209" t="s">
        <v>179</v>
      </c>
    </row>
    <row r="221" spans="1:65" s="14" customFormat="1">
      <c r="B221" s="210"/>
      <c r="C221" s="211"/>
      <c r="D221" s="201" t="s">
        <v>192</v>
      </c>
      <c r="E221" s="212" t="s">
        <v>19</v>
      </c>
      <c r="F221" s="213" t="s">
        <v>2187</v>
      </c>
      <c r="G221" s="211"/>
      <c r="H221" s="214">
        <v>7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192</v>
      </c>
      <c r="AU221" s="220" t="s">
        <v>14</v>
      </c>
      <c r="AV221" s="14" t="s">
        <v>14</v>
      </c>
      <c r="AW221" s="14" t="s">
        <v>35</v>
      </c>
      <c r="AX221" s="14" t="s">
        <v>74</v>
      </c>
      <c r="AY221" s="220" t="s">
        <v>179</v>
      </c>
    </row>
    <row r="222" spans="1:65" s="13" customFormat="1">
      <c r="B222" s="199"/>
      <c r="C222" s="200"/>
      <c r="D222" s="201" t="s">
        <v>192</v>
      </c>
      <c r="E222" s="202" t="s">
        <v>19</v>
      </c>
      <c r="F222" s="203" t="s">
        <v>2188</v>
      </c>
      <c r="G222" s="200"/>
      <c r="H222" s="202" t="s">
        <v>19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192</v>
      </c>
      <c r="AU222" s="209" t="s">
        <v>14</v>
      </c>
      <c r="AV222" s="13" t="s">
        <v>81</v>
      </c>
      <c r="AW222" s="13" t="s">
        <v>35</v>
      </c>
      <c r="AX222" s="13" t="s">
        <v>74</v>
      </c>
      <c r="AY222" s="209" t="s">
        <v>179</v>
      </c>
    </row>
    <row r="223" spans="1:65" s="14" customFormat="1">
      <c r="B223" s="210"/>
      <c r="C223" s="211"/>
      <c r="D223" s="201" t="s">
        <v>192</v>
      </c>
      <c r="E223" s="212" t="s">
        <v>19</v>
      </c>
      <c r="F223" s="213" t="s">
        <v>1626</v>
      </c>
      <c r="G223" s="211"/>
      <c r="H223" s="214">
        <v>2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192</v>
      </c>
      <c r="AU223" s="220" t="s">
        <v>14</v>
      </c>
      <c r="AV223" s="14" t="s">
        <v>14</v>
      </c>
      <c r="AW223" s="14" t="s">
        <v>35</v>
      </c>
      <c r="AX223" s="14" t="s">
        <v>74</v>
      </c>
      <c r="AY223" s="220" t="s">
        <v>179</v>
      </c>
    </row>
    <row r="224" spans="1:65" s="13" customFormat="1">
      <c r="B224" s="199"/>
      <c r="C224" s="200"/>
      <c r="D224" s="201" t="s">
        <v>192</v>
      </c>
      <c r="E224" s="202" t="s">
        <v>19</v>
      </c>
      <c r="F224" s="203" t="s">
        <v>2189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192</v>
      </c>
      <c r="AU224" s="209" t="s">
        <v>14</v>
      </c>
      <c r="AV224" s="13" t="s">
        <v>81</v>
      </c>
      <c r="AW224" s="13" t="s">
        <v>35</v>
      </c>
      <c r="AX224" s="13" t="s">
        <v>74</v>
      </c>
      <c r="AY224" s="209" t="s">
        <v>179</v>
      </c>
    </row>
    <row r="225" spans="1:65" s="14" customFormat="1">
      <c r="B225" s="210"/>
      <c r="C225" s="211"/>
      <c r="D225" s="201" t="s">
        <v>192</v>
      </c>
      <c r="E225" s="212" t="s">
        <v>19</v>
      </c>
      <c r="F225" s="213" t="s">
        <v>441</v>
      </c>
      <c r="G225" s="211"/>
      <c r="H225" s="214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192</v>
      </c>
      <c r="AU225" s="220" t="s">
        <v>14</v>
      </c>
      <c r="AV225" s="14" t="s">
        <v>14</v>
      </c>
      <c r="AW225" s="14" t="s">
        <v>35</v>
      </c>
      <c r="AX225" s="14" t="s">
        <v>74</v>
      </c>
      <c r="AY225" s="220" t="s">
        <v>179</v>
      </c>
    </row>
    <row r="226" spans="1:65" s="15" customFormat="1">
      <c r="B226" s="221"/>
      <c r="C226" s="222"/>
      <c r="D226" s="201" t="s">
        <v>192</v>
      </c>
      <c r="E226" s="223" t="s">
        <v>19</v>
      </c>
      <c r="F226" s="224" t="s">
        <v>201</v>
      </c>
      <c r="G226" s="222"/>
      <c r="H226" s="225">
        <v>10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192</v>
      </c>
      <c r="AU226" s="231" t="s">
        <v>14</v>
      </c>
      <c r="AV226" s="15" t="s">
        <v>188</v>
      </c>
      <c r="AW226" s="15" t="s">
        <v>35</v>
      </c>
      <c r="AX226" s="15" t="s">
        <v>81</v>
      </c>
      <c r="AY226" s="231" t="s">
        <v>179</v>
      </c>
    </row>
    <row r="227" spans="1:65" s="2" customFormat="1" ht="16.5" customHeight="1">
      <c r="A227" s="37"/>
      <c r="B227" s="38"/>
      <c r="C227" s="243" t="s">
        <v>352</v>
      </c>
      <c r="D227" s="243" t="s">
        <v>289</v>
      </c>
      <c r="E227" s="244" t="s">
        <v>2190</v>
      </c>
      <c r="F227" s="245" t="s">
        <v>2191</v>
      </c>
      <c r="G227" s="246" t="s">
        <v>308</v>
      </c>
      <c r="H227" s="247">
        <v>10</v>
      </c>
      <c r="I227" s="248"/>
      <c r="J227" s="249">
        <f>ROUND(I227*H227,2)</f>
        <v>0</v>
      </c>
      <c r="K227" s="245" t="s">
        <v>187</v>
      </c>
      <c r="L227" s="250"/>
      <c r="M227" s="251" t="s">
        <v>19</v>
      </c>
      <c r="N227" s="252" t="s">
        <v>45</v>
      </c>
      <c r="O227" s="67"/>
      <c r="P227" s="190">
        <f>O227*H227</f>
        <v>0</v>
      </c>
      <c r="Q227" s="190">
        <v>3.3E-3</v>
      </c>
      <c r="R227" s="190">
        <f>Q227*H227</f>
        <v>3.3000000000000002E-2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2120</v>
      </c>
      <c r="AT227" s="192" t="s">
        <v>289</v>
      </c>
      <c r="AU227" s="192" t="s">
        <v>14</v>
      </c>
      <c r="AY227" s="20" t="s">
        <v>179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81</v>
      </c>
      <c r="BK227" s="193">
        <f>ROUND(I227*H227,2)</f>
        <v>0</v>
      </c>
      <c r="BL227" s="20" t="s">
        <v>381</v>
      </c>
      <c r="BM227" s="192" t="s">
        <v>2192</v>
      </c>
    </row>
    <row r="228" spans="1:65" s="2" customFormat="1" ht="29.25">
      <c r="A228" s="37"/>
      <c r="B228" s="38"/>
      <c r="C228" s="39"/>
      <c r="D228" s="201" t="s">
        <v>326</v>
      </c>
      <c r="E228" s="39"/>
      <c r="F228" s="253" t="s">
        <v>2193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326</v>
      </c>
      <c r="AU228" s="20" t="s">
        <v>14</v>
      </c>
    </row>
    <row r="229" spans="1:65" s="13" customFormat="1">
      <c r="B229" s="199"/>
      <c r="C229" s="200"/>
      <c r="D229" s="201" t="s">
        <v>192</v>
      </c>
      <c r="E229" s="202" t="s">
        <v>19</v>
      </c>
      <c r="F229" s="203" t="s">
        <v>2130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192</v>
      </c>
      <c r="AU229" s="209" t="s">
        <v>14</v>
      </c>
      <c r="AV229" s="13" t="s">
        <v>81</v>
      </c>
      <c r="AW229" s="13" t="s">
        <v>35</v>
      </c>
      <c r="AX229" s="13" t="s">
        <v>74</v>
      </c>
      <c r="AY229" s="209" t="s">
        <v>179</v>
      </c>
    </row>
    <row r="230" spans="1:65" s="13" customFormat="1">
      <c r="B230" s="199"/>
      <c r="C230" s="200"/>
      <c r="D230" s="201" t="s">
        <v>192</v>
      </c>
      <c r="E230" s="202" t="s">
        <v>19</v>
      </c>
      <c r="F230" s="203" t="s">
        <v>198</v>
      </c>
      <c r="G230" s="200"/>
      <c r="H230" s="202" t="s">
        <v>19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192</v>
      </c>
      <c r="AU230" s="209" t="s">
        <v>14</v>
      </c>
      <c r="AV230" s="13" t="s">
        <v>81</v>
      </c>
      <c r="AW230" s="13" t="s">
        <v>35</v>
      </c>
      <c r="AX230" s="13" t="s">
        <v>74</v>
      </c>
      <c r="AY230" s="209" t="s">
        <v>179</v>
      </c>
    </row>
    <row r="231" spans="1:65" s="13" customFormat="1">
      <c r="B231" s="199"/>
      <c r="C231" s="200"/>
      <c r="D231" s="201" t="s">
        <v>192</v>
      </c>
      <c r="E231" s="202" t="s">
        <v>19</v>
      </c>
      <c r="F231" s="203" t="s">
        <v>2186</v>
      </c>
      <c r="G231" s="200"/>
      <c r="H231" s="202" t="s">
        <v>19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192</v>
      </c>
      <c r="AU231" s="209" t="s">
        <v>14</v>
      </c>
      <c r="AV231" s="13" t="s">
        <v>81</v>
      </c>
      <c r="AW231" s="13" t="s">
        <v>35</v>
      </c>
      <c r="AX231" s="13" t="s">
        <v>74</v>
      </c>
      <c r="AY231" s="209" t="s">
        <v>179</v>
      </c>
    </row>
    <row r="232" spans="1:65" s="14" customFormat="1">
      <c r="B232" s="210"/>
      <c r="C232" s="211"/>
      <c r="D232" s="201" t="s">
        <v>192</v>
      </c>
      <c r="E232" s="212" t="s">
        <v>19</v>
      </c>
      <c r="F232" s="213" t="s">
        <v>2187</v>
      </c>
      <c r="G232" s="211"/>
      <c r="H232" s="214">
        <v>7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192</v>
      </c>
      <c r="AU232" s="220" t="s">
        <v>14</v>
      </c>
      <c r="AV232" s="14" t="s">
        <v>14</v>
      </c>
      <c r="AW232" s="14" t="s">
        <v>35</v>
      </c>
      <c r="AX232" s="14" t="s">
        <v>74</v>
      </c>
      <c r="AY232" s="220" t="s">
        <v>179</v>
      </c>
    </row>
    <row r="233" spans="1:65" s="13" customFormat="1">
      <c r="B233" s="199"/>
      <c r="C233" s="200"/>
      <c r="D233" s="201" t="s">
        <v>192</v>
      </c>
      <c r="E233" s="202" t="s">
        <v>19</v>
      </c>
      <c r="F233" s="203" t="s">
        <v>2188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192</v>
      </c>
      <c r="AU233" s="209" t="s">
        <v>14</v>
      </c>
      <c r="AV233" s="13" t="s">
        <v>81</v>
      </c>
      <c r="AW233" s="13" t="s">
        <v>35</v>
      </c>
      <c r="AX233" s="13" t="s">
        <v>74</v>
      </c>
      <c r="AY233" s="209" t="s">
        <v>179</v>
      </c>
    </row>
    <row r="234" spans="1:65" s="14" customFormat="1">
      <c r="B234" s="210"/>
      <c r="C234" s="211"/>
      <c r="D234" s="201" t="s">
        <v>192</v>
      </c>
      <c r="E234" s="212" t="s">
        <v>19</v>
      </c>
      <c r="F234" s="213" t="s">
        <v>1626</v>
      </c>
      <c r="G234" s="211"/>
      <c r="H234" s="214">
        <v>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192</v>
      </c>
      <c r="AU234" s="220" t="s">
        <v>14</v>
      </c>
      <c r="AV234" s="14" t="s">
        <v>14</v>
      </c>
      <c r="AW234" s="14" t="s">
        <v>35</v>
      </c>
      <c r="AX234" s="14" t="s">
        <v>74</v>
      </c>
      <c r="AY234" s="220" t="s">
        <v>179</v>
      </c>
    </row>
    <row r="235" spans="1:65" s="13" customFormat="1">
      <c r="B235" s="199"/>
      <c r="C235" s="200"/>
      <c r="D235" s="201" t="s">
        <v>192</v>
      </c>
      <c r="E235" s="202" t="s">
        <v>19</v>
      </c>
      <c r="F235" s="203" t="s">
        <v>2189</v>
      </c>
      <c r="G235" s="200"/>
      <c r="H235" s="202" t="s">
        <v>19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192</v>
      </c>
      <c r="AU235" s="209" t="s">
        <v>14</v>
      </c>
      <c r="AV235" s="13" t="s">
        <v>81</v>
      </c>
      <c r="AW235" s="13" t="s">
        <v>35</v>
      </c>
      <c r="AX235" s="13" t="s">
        <v>74</v>
      </c>
      <c r="AY235" s="209" t="s">
        <v>179</v>
      </c>
    </row>
    <row r="236" spans="1:65" s="14" customFormat="1">
      <c r="B236" s="210"/>
      <c r="C236" s="211"/>
      <c r="D236" s="201" t="s">
        <v>192</v>
      </c>
      <c r="E236" s="212" t="s">
        <v>19</v>
      </c>
      <c r="F236" s="213" t="s">
        <v>441</v>
      </c>
      <c r="G236" s="211"/>
      <c r="H236" s="214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192</v>
      </c>
      <c r="AU236" s="220" t="s">
        <v>14</v>
      </c>
      <c r="AV236" s="14" t="s">
        <v>14</v>
      </c>
      <c r="AW236" s="14" t="s">
        <v>35</v>
      </c>
      <c r="AX236" s="14" t="s">
        <v>74</v>
      </c>
      <c r="AY236" s="220" t="s">
        <v>179</v>
      </c>
    </row>
    <row r="237" spans="1:65" s="15" customFormat="1">
      <c r="B237" s="221"/>
      <c r="C237" s="222"/>
      <c r="D237" s="201" t="s">
        <v>192</v>
      </c>
      <c r="E237" s="223" t="s">
        <v>19</v>
      </c>
      <c r="F237" s="224" t="s">
        <v>201</v>
      </c>
      <c r="G237" s="222"/>
      <c r="H237" s="225">
        <v>10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192</v>
      </c>
      <c r="AU237" s="231" t="s">
        <v>14</v>
      </c>
      <c r="AV237" s="15" t="s">
        <v>188</v>
      </c>
      <c r="AW237" s="15" t="s">
        <v>35</v>
      </c>
      <c r="AX237" s="15" t="s">
        <v>81</v>
      </c>
      <c r="AY237" s="231" t="s">
        <v>179</v>
      </c>
    </row>
    <row r="238" spans="1:65" s="2" customFormat="1" ht="16.5" customHeight="1">
      <c r="A238" s="37"/>
      <c r="B238" s="38"/>
      <c r="C238" s="181" t="s">
        <v>293</v>
      </c>
      <c r="D238" s="181" t="s">
        <v>183</v>
      </c>
      <c r="E238" s="182" t="s">
        <v>2194</v>
      </c>
      <c r="F238" s="183" t="s">
        <v>2195</v>
      </c>
      <c r="G238" s="184" t="s">
        <v>308</v>
      </c>
      <c r="H238" s="185">
        <v>1</v>
      </c>
      <c r="I238" s="186"/>
      <c r="J238" s="187">
        <f>ROUND(I238*H238,2)</f>
        <v>0</v>
      </c>
      <c r="K238" s="183" t="s">
        <v>187</v>
      </c>
      <c r="L238" s="42"/>
      <c r="M238" s="188" t="s">
        <v>19</v>
      </c>
      <c r="N238" s="189" t="s">
        <v>45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381</v>
      </c>
      <c r="AT238" s="192" t="s">
        <v>183</v>
      </c>
      <c r="AU238" s="192" t="s">
        <v>14</v>
      </c>
      <c r="AY238" s="20" t="s">
        <v>179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81</v>
      </c>
      <c r="BK238" s="193">
        <f>ROUND(I238*H238,2)</f>
        <v>0</v>
      </c>
      <c r="BL238" s="20" t="s">
        <v>381</v>
      </c>
      <c r="BM238" s="192" t="s">
        <v>2196</v>
      </c>
    </row>
    <row r="239" spans="1:65" s="2" customFormat="1">
      <c r="A239" s="37"/>
      <c r="B239" s="38"/>
      <c r="C239" s="39"/>
      <c r="D239" s="194" t="s">
        <v>190</v>
      </c>
      <c r="E239" s="39"/>
      <c r="F239" s="195" t="s">
        <v>2197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190</v>
      </c>
      <c r="AU239" s="20" t="s">
        <v>14</v>
      </c>
    </row>
    <row r="240" spans="1:65" s="2" customFormat="1" ht="19.5">
      <c r="A240" s="37"/>
      <c r="B240" s="38"/>
      <c r="C240" s="39"/>
      <c r="D240" s="201" t="s">
        <v>326</v>
      </c>
      <c r="E240" s="39"/>
      <c r="F240" s="253" t="s">
        <v>2198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326</v>
      </c>
      <c r="AU240" s="20" t="s">
        <v>14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2130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14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3" customFormat="1">
      <c r="B242" s="199"/>
      <c r="C242" s="200"/>
      <c r="D242" s="201" t="s">
        <v>192</v>
      </c>
      <c r="E242" s="202" t="s">
        <v>19</v>
      </c>
      <c r="F242" s="203" t="s">
        <v>198</v>
      </c>
      <c r="G242" s="200"/>
      <c r="H242" s="202" t="s">
        <v>19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192</v>
      </c>
      <c r="AU242" s="209" t="s">
        <v>14</v>
      </c>
      <c r="AV242" s="13" t="s">
        <v>81</v>
      </c>
      <c r="AW242" s="13" t="s">
        <v>35</v>
      </c>
      <c r="AX242" s="13" t="s">
        <v>74</v>
      </c>
      <c r="AY242" s="209" t="s">
        <v>179</v>
      </c>
    </row>
    <row r="243" spans="1:65" s="13" customFormat="1">
      <c r="B243" s="199"/>
      <c r="C243" s="200"/>
      <c r="D243" s="201" t="s">
        <v>192</v>
      </c>
      <c r="E243" s="202" t="s">
        <v>19</v>
      </c>
      <c r="F243" s="203" t="s">
        <v>2189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192</v>
      </c>
      <c r="AU243" s="209" t="s">
        <v>14</v>
      </c>
      <c r="AV243" s="13" t="s">
        <v>81</v>
      </c>
      <c r="AW243" s="13" t="s">
        <v>35</v>
      </c>
      <c r="AX243" s="13" t="s">
        <v>74</v>
      </c>
      <c r="AY243" s="209" t="s">
        <v>179</v>
      </c>
    </row>
    <row r="244" spans="1:65" s="14" customFormat="1">
      <c r="B244" s="210"/>
      <c r="C244" s="211"/>
      <c r="D244" s="201" t="s">
        <v>192</v>
      </c>
      <c r="E244" s="212" t="s">
        <v>19</v>
      </c>
      <c r="F244" s="213" t="s">
        <v>441</v>
      </c>
      <c r="G244" s="211"/>
      <c r="H244" s="214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192</v>
      </c>
      <c r="AU244" s="220" t="s">
        <v>14</v>
      </c>
      <c r="AV244" s="14" t="s">
        <v>14</v>
      </c>
      <c r="AW244" s="14" t="s">
        <v>35</v>
      </c>
      <c r="AX244" s="14" t="s">
        <v>74</v>
      </c>
      <c r="AY244" s="220" t="s">
        <v>179</v>
      </c>
    </row>
    <row r="245" spans="1:65" s="15" customFormat="1">
      <c r="B245" s="221"/>
      <c r="C245" s="222"/>
      <c r="D245" s="201" t="s">
        <v>192</v>
      </c>
      <c r="E245" s="223" t="s">
        <v>19</v>
      </c>
      <c r="F245" s="224" t="s">
        <v>201</v>
      </c>
      <c r="G245" s="222"/>
      <c r="H245" s="225">
        <v>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192</v>
      </c>
      <c r="AU245" s="231" t="s">
        <v>14</v>
      </c>
      <c r="AV245" s="15" t="s">
        <v>188</v>
      </c>
      <c r="AW245" s="15" t="s">
        <v>35</v>
      </c>
      <c r="AX245" s="15" t="s">
        <v>81</v>
      </c>
      <c r="AY245" s="231" t="s">
        <v>179</v>
      </c>
    </row>
    <row r="246" spans="1:65" s="2" customFormat="1" ht="16.5" customHeight="1">
      <c r="A246" s="37"/>
      <c r="B246" s="38"/>
      <c r="C246" s="243" t="s">
        <v>296</v>
      </c>
      <c r="D246" s="243" t="s">
        <v>289</v>
      </c>
      <c r="E246" s="244" t="s">
        <v>2199</v>
      </c>
      <c r="F246" s="245" t="s">
        <v>2200</v>
      </c>
      <c r="G246" s="246" t="s">
        <v>308</v>
      </c>
      <c r="H246" s="247">
        <v>1</v>
      </c>
      <c r="I246" s="248"/>
      <c r="J246" s="249">
        <f>ROUND(I246*H246,2)</f>
        <v>0</v>
      </c>
      <c r="K246" s="245" t="s">
        <v>187</v>
      </c>
      <c r="L246" s="250"/>
      <c r="M246" s="251" t="s">
        <v>19</v>
      </c>
      <c r="N246" s="252" t="s">
        <v>45</v>
      </c>
      <c r="O246" s="67"/>
      <c r="P246" s="190">
        <f>O246*H246</f>
        <v>0</v>
      </c>
      <c r="Q246" s="190">
        <v>7.9000000000000001E-2</v>
      </c>
      <c r="R246" s="190">
        <f>Q246*H246</f>
        <v>7.9000000000000001E-2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2120</v>
      </c>
      <c r="AT246" s="192" t="s">
        <v>289</v>
      </c>
      <c r="AU246" s="192" t="s">
        <v>14</v>
      </c>
      <c r="AY246" s="20" t="s">
        <v>179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81</v>
      </c>
      <c r="BK246" s="193">
        <f>ROUND(I246*H246,2)</f>
        <v>0</v>
      </c>
      <c r="BL246" s="20" t="s">
        <v>381</v>
      </c>
      <c r="BM246" s="192" t="s">
        <v>2201</v>
      </c>
    </row>
    <row r="247" spans="1:65" s="2" customFormat="1" ht="29.25">
      <c r="A247" s="37"/>
      <c r="B247" s="38"/>
      <c r="C247" s="39"/>
      <c r="D247" s="201" t="s">
        <v>326</v>
      </c>
      <c r="E247" s="39"/>
      <c r="F247" s="253" t="s">
        <v>2202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326</v>
      </c>
      <c r="AU247" s="20" t="s">
        <v>14</v>
      </c>
    </row>
    <row r="248" spans="1:65" s="13" customFormat="1">
      <c r="B248" s="199"/>
      <c r="C248" s="200"/>
      <c r="D248" s="201" t="s">
        <v>192</v>
      </c>
      <c r="E248" s="202" t="s">
        <v>19</v>
      </c>
      <c r="F248" s="203" t="s">
        <v>2130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192</v>
      </c>
      <c r="AU248" s="209" t="s">
        <v>14</v>
      </c>
      <c r="AV248" s="13" t="s">
        <v>81</v>
      </c>
      <c r="AW248" s="13" t="s">
        <v>35</v>
      </c>
      <c r="AX248" s="13" t="s">
        <v>74</v>
      </c>
      <c r="AY248" s="209" t="s">
        <v>179</v>
      </c>
    </row>
    <row r="249" spans="1:65" s="13" customFormat="1">
      <c r="B249" s="199"/>
      <c r="C249" s="200"/>
      <c r="D249" s="201" t="s">
        <v>192</v>
      </c>
      <c r="E249" s="202" t="s">
        <v>19</v>
      </c>
      <c r="F249" s="203" t="s">
        <v>198</v>
      </c>
      <c r="G249" s="200"/>
      <c r="H249" s="202" t="s">
        <v>19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192</v>
      </c>
      <c r="AU249" s="209" t="s">
        <v>14</v>
      </c>
      <c r="AV249" s="13" t="s">
        <v>81</v>
      </c>
      <c r="AW249" s="13" t="s">
        <v>35</v>
      </c>
      <c r="AX249" s="13" t="s">
        <v>74</v>
      </c>
      <c r="AY249" s="209" t="s">
        <v>179</v>
      </c>
    </row>
    <row r="250" spans="1:65" s="13" customFormat="1">
      <c r="B250" s="199"/>
      <c r="C250" s="200"/>
      <c r="D250" s="201" t="s">
        <v>192</v>
      </c>
      <c r="E250" s="202" t="s">
        <v>19</v>
      </c>
      <c r="F250" s="203" t="s">
        <v>2189</v>
      </c>
      <c r="G250" s="200"/>
      <c r="H250" s="202" t="s">
        <v>19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192</v>
      </c>
      <c r="AU250" s="209" t="s">
        <v>14</v>
      </c>
      <c r="AV250" s="13" t="s">
        <v>81</v>
      </c>
      <c r="AW250" s="13" t="s">
        <v>35</v>
      </c>
      <c r="AX250" s="13" t="s">
        <v>74</v>
      </c>
      <c r="AY250" s="209" t="s">
        <v>179</v>
      </c>
    </row>
    <row r="251" spans="1:65" s="14" customFormat="1">
      <c r="B251" s="210"/>
      <c r="C251" s="211"/>
      <c r="D251" s="201" t="s">
        <v>192</v>
      </c>
      <c r="E251" s="212" t="s">
        <v>19</v>
      </c>
      <c r="F251" s="213" t="s">
        <v>441</v>
      </c>
      <c r="G251" s="211"/>
      <c r="H251" s="214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192</v>
      </c>
      <c r="AU251" s="220" t="s">
        <v>14</v>
      </c>
      <c r="AV251" s="14" t="s">
        <v>14</v>
      </c>
      <c r="AW251" s="14" t="s">
        <v>35</v>
      </c>
      <c r="AX251" s="14" t="s">
        <v>74</v>
      </c>
      <c r="AY251" s="220" t="s">
        <v>179</v>
      </c>
    </row>
    <row r="252" spans="1:65" s="15" customFormat="1">
      <c r="B252" s="221"/>
      <c r="C252" s="222"/>
      <c r="D252" s="201" t="s">
        <v>192</v>
      </c>
      <c r="E252" s="223" t="s">
        <v>19</v>
      </c>
      <c r="F252" s="224" t="s">
        <v>201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192</v>
      </c>
      <c r="AU252" s="231" t="s">
        <v>14</v>
      </c>
      <c r="AV252" s="15" t="s">
        <v>188</v>
      </c>
      <c r="AW252" s="15" t="s">
        <v>35</v>
      </c>
      <c r="AX252" s="15" t="s">
        <v>81</v>
      </c>
      <c r="AY252" s="231" t="s">
        <v>179</v>
      </c>
    </row>
    <row r="253" spans="1:65" s="2" customFormat="1" ht="16.5" customHeight="1">
      <c r="A253" s="37"/>
      <c r="B253" s="38"/>
      <c r="C253" s="181" t="s">
        <v>372</v>
      </c>
      <c r="D253" s="181" t="s">
        <v>183</v>
      </c>
      <c r="E253" s="182" t="s">
        <v>2203</v>
      </c>
      <c r="F253" s="183" t="s">
        <v>2204</v>
      </c>
      <c r="G253" s="184" t="s">
        <v>308</v>
      </c>
      <c r="H253" s="185">
        <v>9</v>
      </c>
      <c r="I253" s="186"/>
      <c r="J253" s="187">
        <f>ROUND(I253*H253,2)</f>
        <v>0</v>
      </c>
      <c r="K253" s="183" t="s">
        <v>187</v>
      </c>
      <c r="L253" s="42"/>
      <c r="M253" s="188" t="s">
        <v>19</v>
      </c>
      <c r="N253" s="189" t="s">
        <v>45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381</v>
      </c>
      <c r="AT253" s="192" t="s">
        <v>183</v>
      </c>
      <c r="AU253" s="192" t="s">
        <v>14</v>
      </c>
      <c r="AY253" s="20" t="s">
        <v>179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81</v>
      </c>
      <c r="BK253" s="193">
        <f>ROUND(I253*H253,2)</f>
        <v>0</v>
      </c>
      <c r="BL253" s="20" t="s">
        <v>381</v>
      </c>
      <c r="BM253" s="192" t="s">
        <v>2205</v>
      </c>
    </row>
    <row r="254" spans="1:65" s="2" customFormat="1">
      <c r="A254" s="37"/>
      <c r="B254" s="38"/>
      <c r="C254" s="39"/>
      <c r="D254" s="194" t="s">
        <v>190</v>
      </c>
      <c r="E254" s="39"/>
      <c r="F254" s="195" t="s">
        <v>2206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190</v>
      </c>
      <c r="AU254" s="20" t="s">
        <v>14</v>
      </c>
    </row>
    <row r="255" spans="1:65" s="13" customFormat="1">
      <c r="B255" s="199"/>
      <c r="C255" s="200"/>
      <c r="D255" s="201" t="s">
        <v>192</v>
      </c>
      <c r="E255" s="202" t="s">
        <v>19</v>
      </c>
      <c r="F255" s="203" t="s">
        <v>2130</v>
      </c>
      <c r="G255" s="200"/>
      <c r="H255" s="202" t="s">
        <v>19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192</v>
      </c>
      <c r="AU255" s="209" t="s">
        <v>14</v>
      </c>
      <c r="AV255" s="13" t="s">
        <v>81</v>
      </c>
      <c r="AW255" s="13" t="s">
        <v>35</v>
      </c>
      <c r="AX255" s="13" t="s">
        <v>74</v>
      </c>
      <c r="AY255" s="209" t="s">
        <v>179</v>
      </c>
    </row>
    <row r="256" spans="1:65" s="13" customFormat="1">
      <c r="B256" s="199"/>
      <c r="C256" s="200"/>
      <c r="D256" s="201" t="s">
        <v>192</v>
      </c>
      <c r="E256" s="202" t="s">
        <v>19</v>
      </c>
      <c r="F256" s="203" t="s">
        <v>198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192</v>
      </c>
      <c r="AU256" s="209" t="s">
        <v>14</v>
      </c>
      <c r="AV256" s="13" t="s">
        <v>81</v>
      </c>
      <c r="AW256" s="13" t="s">
        <v>35</v>
      </c>
      <c r="AX256" s="13" t="s">
        <v>74</v>
      </c>
      <c r="AY256" s="209" t="s">
        <v>179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2186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14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4" customFormat="1">
      <c r="B258" s="210"/>
      <c r="C258" s="211"/>
      <c r="D258" s="201" t="s">
        <v>192</v>
      </c>
      <c r="E258" s="212" t="s">
        <v>19</v>
      </c>
      <c r="F258" s="213" t="s">
        <v>2187</v>
      </c>
      <c r="G258" s="211"/>
      <c r="H258" s="214">
        <v>7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192</v>
      </c>
      <c r="AU258" s="220" t="s">
        <v>14</v>
      </c>
      <c r="AV258" s="14" t="s">
        <v>14</v>
      </c>
      <c r="AW258" s="14" t="s">
        <v>35</v>
      </c>
      <c r="AX258" s="14" t="s">
        <v>74</v>
      </c>
      <c r="AY258" s="220" t="s">
        <v>179</v>
      </c>
    </row>
    <row r="259" spans="1:65" s="13" customFormat="1">
      <c r="B259" s="199"/>
      <c r="C259" s="200"/>
      <c r="D259" s="201" t="s">
        <v>192</v>
      </c>
      <c r="E259" s="202" t="s">
        <v>19</v>
      </c>
      <c r="F259" s="203" t="s">
        <v>2188</v>
      </c>
      <c r="G259" s="200"/>
      <c r="H259" s="202" t="s">
        <v>19</v>
      </c>
      <c r="I259" s="204"/>
      <c r="J259" s="200"/>
      <c r="K259" s="200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192</v>
      </c>
      <c r="AU259" s="209" t="s">
        <v>14</v>
      </c>
      <c r="AV259" s="13" t="s">
        <v>81</v>
      </c>
      <c r="AW259" s="13" t="s">
        <v>35</v>
      </c>
      <c r="AX259" s="13" t="s">
        <v>74</v>
      </c>
      <c r="AY259" s="209" t="s">
        <v>179</v>
      </c>
    </row>
    <row r="260" spans="1:65" s="14" customFormat="1">
      <c r="B260" s="210"/>
      <c r="C260" s="211"/>
      <c r="D260" s="201" t="s">
        <v>192</v>
      </c>
      <c r="E260" s="212" t="s">
        <v>19</v>
      </c>
      <c r="F260" s="213" t="s">
        <v>1626</v>
      </c>
      <c r="G260" s="211"/>
      <c r="H260" s="214">
        <v>2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192</v>
      </c>
      <c r="AU260" s="220" t="s">
        <v>14</v>
      </c>
      <c r="AV260" s="14" t="s">
        <v>14</v>
      </c>
      <c r="AW260" s="14" t="s">
        <v>35</v>
      </c>
      <c r="AX260" s="14" t="s">
        <v>74</v>
      </c>
      <c r="AY260" s="220" t="s">
        <v>179</v>
      </c>
    </row>
    <row r="261" spans="1:65" s="15" customFormat="1">
      <c r="B261" s="221"/>
      <c r="C261" s="222"/>
      <c r="D261" s="201" t="s">
        <v>192</v>
      </c>
      <c r="E261" s="223" t="s">
        <v>19</v>
      </c>
      <c r="F261" s="224" t="s">
        <v>201</v>
      </c>
      <c r="G261" s="222"/>
      <c r="H261" s="225">
        <v>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192</v>
      </c>
      <c r="AU261" s="231" t="s">
        <v>14</v>
      </c>
      <c r="AV261" s="15" t="s">
        <v>188</v>
      </c>
      <c r="AW261" s="15" t="s">
        <v>35</v>
      </c>
      <c r="AX261" s="15" t="s">
        <v>81</v>
      </c>
      <c r="AY261" s="231" t="s">
        <v>179</v>
      </c>
    </row>
    <row r="262" spans="1:65" s="2" customFormat="1" ht="16.5" customHeight="1">
      <c r="A262" s="37"/>
      <c r="B262" s="38"/>
      <c r="C262" s="243" t="s">
        <v>378</v>
      </c>
      <c r="D262" s="243" t="s">
        <v>289</v>
      </c>
      <c r="E262" s="244" t="s">
        <v>2207</v>
      </c>
      <c r="F262" s="245" t="s">
        <v>2208</v>
      </c>
      <c r="G262" s="246" t="s">
        <v>308</v>
      </c>
      <c r="H262" s="247">
        <v>9</v>
      </c>
      <c r="I262" s="248"/>
      <c r="J262" s="249">
        <f>ROUND(I262*H262,2)</f>
        <v>0</v>
      </c>
      <c r="K262" s="245" t="s">
        <v>187</v>
      </c>
      <c r="L262" s="250"/>
      <c r="M262" s="251" t="s">
        <v>19</v>
      </c>
      <c r="N262" s="252" t="s">
        <v>45</v>
      </c>
      <c r="O262" s="67"/>
      <c r="P262" s="190">
        <f>O262*H262</f>
        <v>0</v>
      </c>
      <c r="Q262" s="190">
        <v>0.17699999999999999</v>
      </c>
      <c r="R262" s="190">
        <f>Q262*H262</f>
        <v>1.593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2120</v>
      </c>
      <c r="AT262" s="192" t="s">
        <v>289</v>
      </c>
      <c r="AU262" s="192" t="s">
        <v>14</v>
      </c>
      <c r="AY262" s="20" t="s">
        <v>179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81</v>
      </c>
      <c r="BK262" s="193">
        <f>ROUND(I262*H262,2)</f>
        <v>0</v>
      </c>
      <c r="BL262" s="20" t="s">
        <v>381</v>
      </c>
      <c r="BM262" s="192" t="s">
        <v>2209</v>
      </c>
    </row>
    <row r="263" spans="1:65" s="2" customFormat="1" ht="19.5">
      <c r="A263" s="37"/>
      <c r="B263" s="38"/>
      <c r="C263" s="39"/>
      <c r="D263" s="201" t="s">
        <v>326</v>
      </c>
      <c r="E263" s="39"/>
      <c r="F263" s="253" t="s">
        <v>2210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326</v>
      </c>
      <c r="AU263" s="20" t="s">
        <v>14</v>
      </c>
    </row>
    <row r="264" spans="1:65" s="13" customFormat="1">
      <c r="B264" s="199"/>
      <c r="C264" s="200"/>
      <c r="D264" s="201" t="s">
        <v>192</v>
      </c>
      <c r="E264" s="202" t="s">
        <v>19</v>
      </c>
      <c r="F264" s="203" t="s">
        <v>2130</v>
      </c>
      <c r="G264" s="200"/>
      <c r="H264" s="202" t="s">
        <v>19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192</v>
      </c>
      <c r="AU264" s="209" t="s">
        <v>14</v>
      </c>
      <c r="AV264" s="13" t="s">
        <v>81</v>
      </c>
      <c r="AW264" s="13" t="s">
        <v>35</v>
      </c>
      <c r="AX264" s="13" t="s">
        <v>74</v>
      </c>
      <c r="AY264" s="209" t="s">
        <v>179</v>
      </c>
    </row>
    <row r="265" spans="1:65" s="13" customFormat="1">
      <c r="B265" s="199"/>
      <c r="C265" s="200"/>
      <c r="D265" s="201" t="s">
        <v>192</v>
      </c>
      <c r="E265" s="202" t="s">
        <v>19</v>
      </c>
      <c r="F265" s="203" t="s">
        <v>198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192</v>
      </c>
      <c r="AU265" s="209" t="s">
        <v>14</v>
      </c>
      <c r="AV265" s="13" t="s">
        <v>81</v>
      </c>
      <c r="AW265" s="13" t="s">
        <v>35</v>
      </c>
      <c r="AX265" s="13" t="s">
        <v>74</v>
      </c>
      <c r="AY265" s="209" t="s">
        <v>179</v>
      </c>
    </row>
    <row r="266" spans="1:65" s="13" customFormat="1">
      <c r="B266" s="199"/>
      <c r="C266" s="200"/>
      <c r="D266" s="201" t="s">
        <v>192</v>
      </c>
      <c r="E266" s="202" t="s">
        <v>19</v>
      </c>
      <c r="F266" s="203" t="s">
        <v>2186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192</v>
      </c>
      <c r="AU266" s="209" t="s">
        <v>14</v>
      </c>
      <c r="AV266" s="13" t="s">
        <v>81</v>
      </c>
      <c r="AW266" s="13" t="s">
        <v>35</v>
      </c>
      <c r="AX266" s="13" t="s">
        <v>74</v>
      </c>
      <c r="AY266" s="209" t="s">
        <v>179</v>
      </c>
    </row>
    <row r="267" spans="1:65" s="14" customFormat="1">
      <c r="B267" s="210"/>
      <c r="C267" s="211"/>
      <c r="D267" s="201" t="s">
        <v>192</v>
      </c>
      <c r="E267" s="212" t="s">
        <v>19</v>
      </c>
      <c r="F267" s="213" t="s">
        <v>2187</v>
      </c>
      <c r="G267" s="211"/>
      <c r="H267" s="214">
        <v>7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192</v>
      </c>
      <c r="AU267" s="220" t="s">
        <v>14</v>
      </c>
      <c r="AV267" s="14" t="s">
        <v>14</v>
      </c>
      <c r="AW267" s="14" t="s">
        <v>35</v>
      </c>
      <c r="AX267" s="14" t="s">
        <v>74</v>
      </c>
      <c r="AY267" s="220" t="s">
        <v>179</v>
      </c>
    </row>
    <row r="268" spans="1:65" s="13" customFormat="1">
      <c r="B268" s="199"/>
      <c r="C268" s="200"/>
      <c r="D268" s="201" t="s">
        <v>192</v>
      </c>
      <c r="E268" s="202" t="s">
        <v>19</v>
      </c>
      <c r="F268" s="203" t="s">
        <v>2188</v>
      </c>
      <c r="G268" s="200"/>
      <c r="H268" s="202" t="s">
        <v>19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192</v>
      </c>
      <c r="AU268" s="209" t="s">
        <v>14</v>
      </c>
      <c r="AV268" s="13" t="s">
        <v>81</v>
      </c>
      <c r="AW268" s="13" t="s">
        <v>35</v>
      </c>
      <c r="AX268" s="13" t="s">
        <v>74</v>
      </c>
      <c r="AY268" s="209" t="s">
        <v>179</v>
      </c>
    </row>
    <row r="269" spans="1:65" s="14" customFormat="1">
      <c r="B269" s="210"/>
      <c r="C269" s="211"/>
      <c r="D269" s="201" t="s">
        <v>192</v>
      </c>
      <c r="E269" s="212" t="s">
        <v>19</v>
      </c>
      <c r="F269" s="213" t="s">
        <v>1626</v>
      </c>
      <c r="G269" s="211"/>
      <c r="H269" s="214">
        <v>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192</v>
      </c>
      <c r="AU269" s="220" t="s">
        <v>14</v>
      </c>
      <c r="AV269" s="14" t="s">
        <v>14</v>
      </c>
      <c r="AW269" s="14" t="s">
        <v>35</v>
      </c>
      <c r="AX269" s="14" t="s">
        <v>74</v>
      </c>
      <c r="AY269" s="220" t="s">
        <v>179</v>
      </c>
    </row>
    <row r="270" spans="1:65" s="15" customFormat="1">
      <c r="B270" s="221"/>
      <c r="C270" s="222"/>
      <c r="D270" s="201" t="s">
        <v>192</v>
      </c>
      <c r="E270" s="223" t="s">
        <v>19</v>
      </c>
      <c r="F270" s="224" t="s">
        <v>201</v>
      </c>
      <c r="G270" s="222"/>
      <c r="H270" s="225">
        <v>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192</v>
      </c>
      <c r="AU270" s="231" t="s">
        <v>14</v>
      </c>
      <c r="AV270" s="15" t="s">
        <v>188</v>
      </c>
      <c r="AW270" s="15" t="s">
        <v>35</v>
      </c>
      <c r="AX270" s="15" t="s">
        <v>81</v>
      </c>
      <c r="AY270" s="231" t="s">
        <v>179</v>
      </c>
    </row>
    <row r="271" spans="1:65" s="2" customFormat="1" ht="16.5" customHeight="1">
      <c r="A271" s="37"/>
      <c r="B271" s="38"/>
      <c r="C271" s="181" t="s">
        <v>384</v>
      </c>
      <c r="D271" s="181" t="s">
        <v>183</v>
      </c>
      <c r="E271" s="182" t="s">
        <v>2211</v>
      </c>
      <c r="F271" s="183" t="s">
        <v>2212</v>
      </c>
      <c r="G271" s="184" t="s">
        <v>308</v>
      </c>
      <c r="H271" s="185">
        <v>1</v>
      </c>
      <c r="I271" s="186"/>
      <c r="J271" s="187">
        <f>ROUND(I271*H271,2)</f>
        <v>0</v>
      </c>
      <c r="K271" s="183" t="s">
        <v>187</v>
      </c>
      <c r="L271" s="42"/>
      <c r="M271" s="188" t="s">
        <v>19</v>
      </c>
      <c r="N271" s="189" t="s">
        <v>45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381</v>
      </c>
      <c r="AT271" s="192" t="s">
        <v>183</v>
      </c>
      <c r="AU271" s="192" t="s">
        <v>14</v>
      </c>
      <c r="AY271" s="20" t="s">
        <v>179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81</v>
      </c>
      <c r="BK271" s="193">
        <f>ROUND(I271*H271,2)</f>
        <v>0</v>
      </c>
      <c r="BL271" s="20" t="s">
        <v>381</v>
      </c>
      <c r="BM271" s="192" t="s">
        <v>331</v>
      </c>
    </row>
    <row r="272" spans="1:65" s="2" customFormat="1">
      <c r="A272" s="37"/>
      <c r="B272" s="38"/>
      <c r="C272" s="39"/>
      <c r="D272" s="194" t="s">
        <v>190</v>
      </c>
      <c r="E272" s="39"/>
      <c r="F272" s="195" t="s">
        <v>2213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190</v>
      </c>
      <c r="AU272" s="20" t="s">
        <v>14</v>
      </c>
    </row>
    <row r="273" spans="1:65" s="13" customFormat="1">
      <c r="B273" s="199"/>
      <c r="C273" s="200"/>
      <c r="D273" s="201" t="s">
        <v>192</v>
      </c>
      <c r="E273" s="202" t="s">
        <v>19</v>
      </c>
      <c r="F273" s="203" t="s">
        <v>2130</v>
      </c>
      <c r="G273" s="200"/>
      <c r="H273" s="202" t="s">
        <v>19</v>
      </c>
      <c r="I273" s="204"/>
      <c r="J273" s="200"/>
      <c r="K273" s="200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192</v>
      </c>
      <c r="AU273" s="209" t="s">
        <v>14</v>
      </c>
      <c r="AV273" s="13" t="s">
        <v>81</v>
      </c>
      <c r="AW273" s="13" t="s">
        <v>35</v>
      </c>
      <c r="AX273" s="13" t="s">
        <v>74</v>
      </c>
      <c r="AY273" s="209" t="s">
        <v>179</v>
      </c>
    </row>
    <row r="274" spans="1:65" s="13" customFormat="1">
      <c r="B274" s="199"/>
      <c r="C274" s="200"/>
      <c r="D274" s="201" t="s">
        <v>192</v>
      </c>
      <c r="E274" s="202" t="s">
        <v>19</v>
      </c>
      <c r="F274" s="203" t="s">
        <v>198</v>
      </c>
      <c r="G274" s="200"/>
      <c r="H274" s="202" t="s">
        <v>19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192</v>
      </c>
      <c r="AU274" s="209" t="s">
        <v>14</v>
      </c>
      <c r="AV274" s="13" t="s">
        <v>81</v>
      </c>
      <c r="AW274" s="13" t="s">
        <v>35</v>
      </c>
      <c r="AX274" s="13" t="s">
        <v>74</v>
      </c>
      <c r="AY274" s="209" t="s">
        <v>179</v>
      </c>
    </row>
    <row r="275" spans="1:65" s="13" customFormat="1">
      <c r="B275" s="199"/>
      <c r="C275" s="200"/>
      <c r="D275" s="201" t="s">
        <v>192</v>
      </c>
      <c r="E275" s="202" t="s">
        <v>19</v>
      </c>
      <c r="F275" s="203" t="s">
        <v>2189</v>
      </c>
      <c r="G275" s="200"/>
      <c r="H275" s="202" t="s">
        <v>19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192</v>
      </c>
      <c r="AU275" s="209" t="s">
        <v>14</v>
      </c>
      <c r="AV275" s="13" t="s">
        <v>81</v>
      </c>
      <c r="AW275" s="13" t="s">
        <v>35</v>
      </c>
      <c r="AX275" s="13" t="s">
        <v>74</v>
      </c>
      <c r="AY275" s="209" t="s">
        <v>179</v>
      </c>
    </row>
    <row r="276" spans="1:65" s="14" customFormat="1">
      <c r="B276" s="210"/>
      <c r="C276" s="211"/>
      <c r="D276" s="201" t="s">
        <v>192</v>
      </c>
      <c r="E276" s="212" t="s">
        <v>19</v>
      </c>
      <c r="F276" s="213" t="s">
        <v>441</v>
      </c>
      <c r="G276" s="211"/>
      <c r="H276" s="214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192</v>
      </c>
      <c r="AU276" s="220" t="s">
        <v>14</v>
      </c>
      <c r="AV276" s="14" t="s">
        <v>14</v>
      </c>
      <c r="AW276" s="14" t="s">
        <v>35</v>
      </c>
      <c r="AX276" s="14" t="s">
        <v>74</v>
      </c>
      <c r="AY276" s="220" t="s">
        <v>179</v>
      </c>
    </row>
    <row r="277" spans="1:65" s="15" customFormat="1">
      <c r="B277" s="221"/>
      <c r="C277" s="222"/>
      <c r="D277" s="201" t="s">
        <v>192</v>
      </c>
      <c r="E277" s="223" t="s">
        <v>19</v>
      </c>
      <c r="F277" s="224" t="s">
        <v>201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192</v>
      </c>
      <c r="AU277" s="231" t="s">
        <v>14</v>
      </c>
      <c r="AV277" s="15" t="s">
        <v>188</v>
      </c>
      <c r="AW277" s="15" t="s">
        <v>35</v>
      </c>
      <c r="AX277" s="15" t="s">
        <v>81</v>
      </c>
      <c r="AY277" s="231" t="s">
        <v>179</v>
      </c>
    </row>
    <row r="278" spans="1:65" s="2" customFormat="1" ht="16.5" customHeight="1">
      <c r="A278" s="37"/>
      <c r="B278" s="38"/>
      <c r="C278" s="243" t="s">
        <v>391</v>
      </c>
      <c r="D278" s="243" t="s">
        <v>289</v>
      </c>
      <c r="E278" s="244" t="s">
        <v>2214</v>
      </c>
      <c r="F278" s="245" t="s">
        <v>2215</v>
      </c>
      <c r="G278" s="246" t="s">
        <v>308</v>
      </c>
      <c r="H278" s="247">
        <v>1</v>
      </c>
      <c r="I278" s="248"/>
      <c r="J278" s="249">
        <f>ROUND(I278*H278,2)</f>
        <v>0</v>
      </c>
      <c r="K278" s="245" t="s">
        <v>187</v>
      </c>
      <c r="L278" s="250"/>
      <c r="M278" s="251" t="s">
        <v>19</v>
      </c>
      <c r="N278" s="252" t="s">
        <v>45</v>
      </c>
      <c r="O278" s="67"/>
      <c r="P278" s="190">
        <f>O278*H278</f>
        <v>0</v>
      </c>
      <c r="Q278" s="190">
        <v>1.2999999999999999E-3</v>
      </c>
      <c r="R278" s="190">
        <f>Q278*H278</f>
        <v>1.2999999999999999E-3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2120</v>
      </c>
      <c r="AT278" s="192" t="s">
        <v>289</v>
      </c>
      <c r="AU278" s="192" t="s">
        <v>14</v>
      </c>
      <c r="AY278" s="20" t="s">
        <v>179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81</v>
      </c>
      <c r="BK278" s="193">
        <f>ROUND(I278*H278,2)</f>
        <v>0</v>
      </c>
      <c r="BL278" s="20" t="s">
        <v>381</v>
      </c>
      <c r="BM278" s="192" t="s">
        <v>337</v>
      </c>
    </row>
    <row r="279" spans="1:65" s="13" customFormat="1">
      <c r="B279" s="199"/>
      <c r="C279" s="200"/>
      <c r="D279" s="201" t="s">
        <v>192</v>
      </c>
      <c r="E279" s="202" t="s">
        <v>19</v>
      </c>
      <c r="F279" s="203" t="s">
        <v>2130</v>
      </c>
      <c r="G279" s="200"/>
      <c r="H279" s="202" t="s">
        <v>19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192</v>
      </c>
      <c r="AU279" s="209" t="s">
        <v>14</v>
      </c>
      <c r="AV279" s="13" t="s">
        <v>81</v>
      </c>
      <c r="AW279" s="13" t="s">
        <v>35</v>
      </c>
      <c r="AX279" s="13" t="s">
        <v>74</v>
      </c>
      <c r="AY279" s="209" t="s">
        <v>179</v>
      </c>
    </row>
    <row r="280" spans="1:65" s="13" customFormat="1">
      <c r="B280" s="199"/>
      <c r="C280" s="200"/>
      <c r="D280" s="201" t="s">
        <v>192</v>
      </c>
      <c r="E280" s="202" t="s">
        <v>19</v>
      </c>
      <c r="F280" s="203" t="s">
        <v>198</v>
      </c>
      <c r="G280" s="200"/>
      <c r="H280" s="202" t="s">
        <v>19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192</v>
      </c>
      <c r="AU280" s="209" t="s">
        <v>14</v>
      </c>
      <c r="AV280" s="13" t="s">
        <v>81</v>
      </c>
      <c r="AW280" s="13" t="s">
        <v>35</v>
      </c>
      <c r="AX280" s="13" t="s">
        <v>74</v>
      </c>
      <c r="AY280" s="209" t="s">
        <v>179</v>
      </c>
    </row>
    <row r="281" spans="1:65" s="13" customFormat="1">
      <c r="B281" s="199"/>
      <c r="C281" s="200"/>
      <c r="D281" s="201" t="s">
        <v>192</v>
      </c>
      <c r="E281" s="202" t="s">
        <v>19</v>
      </c>
      <c r="F281" s="203" t="s">
        <v>2189</v>
      </c>
      <c r="G281" s="200"/>
      <c r="H281" s="202" t="s">
        <v>19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192</v>
      </c>
      <c r="AU281" s="209" t="s">
        <v>14</v>
      </c>
      <c r="AV281" s="13" t="s">
        <v>81</v>
      </c>
      <c r="AW281" s="13" t="s">
        <v>35</v>
      </c>
      <c r="AX281" s="13" t="s">
        <v>74</v>
      </c>
      <c r="AY281" s="209" t="s">
        <v>179</v>
      </c>
    </row>
    <row r="282" spans="1:65" s="14" customFormat="1">
      <c r="B282" s="210"/>
      <c r="C282" s="211"/>
      <c r="D282" s="201" t="s">
        <v>192</v>
      </c>
      <c r="E282" s="212" t="s">
        <v>19</v>
      </c>
      <c r="F282" s="213" t="s">
        <v>441</v>
      </c>
      <c r="G282" s="211"/>
      <c r="H282" s="214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192</v>
      </c>
      <c r="AU282" s="220" t="s">
        <v>14</v>
      </c>
      <c r="AV282" s="14" t="s">
        <v>14</v>
      </c>
      <c r="AW282" s="14" t="s">
        <v>35</v>
      </c>
      <c r="AX282" s="14" t="s">
        <v>74</v>
      </c>
      <c r="AY282" s="220" t="s">
        <v>179</v>
      </c>
    </row>
    <row r="283" spans="1:65" s="15" customFormat="1">
      <c r="B283" s="221"/>
      <c r="C283" s="222"/>
      <c r="D283" s="201" t="s">
        <v>192</v>
      </c>
      <c r="E283" s="223" t="s">
        <v>19</v>
      </c>
      <c r="F283" s="224" t="s">
        <v>201</v>
      </c>
      <c r="G283" s="222"/>
      <c r="H283" s="225">
        <v>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192</v>
      </c>
      <c r="AU283" s="231" t="s">
        <v>14</v>
      </c>
      <c r="AV283" s="15" t="s">
        <v>188</v>
      </c>
      <c r="AW283" s="15" t="s">
        <v>35</v>
      </c>
      <c r="AX283" s="15" t="s">
        <v>81</v>
      </c>
      <c r="AY283" s="231" t="s">
        <v>179</v>
      </c>
    </row>
    <row r="284" spans="1:65" s="2" customFormat="1" ht="16.5" customHeight="1">
      <c r="A284" s="37"/>
      <c r="B284" s="38"/>
      <c r="C284" s="181" t="s">
        <v>400</v>
      </c>
      <c r="D284" s="181" t="s">
        <v>183</v>
      </c>
      <c r="E284" s="182" t="s">
        <v>2216</v>
      </c>
      <c r="F284" s="183" t="s">
        <v>2217</v>
      </c>
      <c r="G284" s="184" t="s">
        <v>308</v>
      </c>
      <c r="H284" s="185">
        <v>9</v>
      </c>
      <c r="I284" s="186"/>
      <c r="J284" s="187">
        <f>ROUND(I284*H284,2)</f>
        <v>0</v>
      </c>
      <c r="K284" s="183" t="s">
        <v>187</v>
      </c>
      <c r="L284" s="42"/>
      <c r="M284" s="188" t="s">
        <v>19</v>
      </c>
      <c r="N284" s="189" t="s">
        <v>45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381</v>
      </c>
      <c r="AT284" s="192" t="s">
        <v>183</v>
      </c>
      <c r="AU284" s="192" t="s">
        <v>14</v>
      </c>
      <c r="AY284" s="20" t="s">
        <v>179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81</v>
      </c>
      <c r="BK284" s="193">
        <f>ROUND(I284*H284,2)</f>
        <v>0</v>
      </c>
      <c r="BL284" s="20" t="s">
        <v>381</v>
      </c>
      <c r="BM284" s="192" t="s">
        <v>341</v>
      </c>
    </row>
    <row r="285" spans="1:65" s="2" customFormat="1">
      <c r="A285" s="37"/>
      <c r="B285" s="38"/>
      <c r="C285" s="39"/>
      <c r="D285" s="194" t="s">
        <v>190</v>
      </c>
      <c r="E285" s="39"/>
      <c r="F285" s="195" t="s">
        <v>2218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190</v>
      </c>
      <c r="AU285" s="20" t="s">
        <v>14</v>
      </c>
    </row>
    <row r="286" spans="1:65" s="13" customFormat="1">
      <c r="B286" s="199"/>
      <c r="C286" s="200"/>
      <c r="D286" s="201" t="s">
        <v>192</v>
      </c>
      <c r="E286" s="202" t="s">
        <v>19</v>
      </c>
      <c r="F286" s="203" t="s">
        <v>2130</v>
      </c>
      <c r="G286" s="200"/>
      <c r="H286" s="202" t="s">
        <v>19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192</v>
      </c>
      <c r="AU286" s="209" t="s">
        <v>14</v>
      </c>
      <c r="AV286" s="13" t="s">
        <v>81</v>
      </c>
      <c r="AW286" s="13" t="s">
        <v>35</v>
      </c>
      <c r="AX286" s="13" t="s">
        <v>74</v>
      </c>
      <c r="AY286" s="209" t="s">
        <v>179</v>
      </c>
    </row>
    <row r="287" spans="1:65" s="13" customFormat="1">
      <c r="B287" s="199"/>
      <c r="C287" s="200"/>
      <c r="D287" s="201" t="s">
        <v>192</v>
      </c>
      <c r="E287" s="202" t="s">
        <v>19</v>
      </c>
      <c r="F287" s="203" t="s">
        <v>198</v>
      </c>
      <c r="G287" s="200"/>
      <c r="H287" s="202" t="s">
        <v>19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192</v>
      </c>
      <c r="AU287" s="209" t="s">
        <v>14</v>
      </c>
      <c r="AV287" s="13" t="s">
        <v>81</v>
      </c>
      <c r="AW287" s="13" t="s">
        <v>35</v>
      </c>
      <c r="AX287" s="13" t="s">
        <v>74</v>
      </c>
      <c r="AY287" s="209" t="s">
        <v>179</v>
      </c>
    </row>
    <row r="288" spans="1:65" s="13" customFormat="1">
      <c r="B288" s="199"/>
      <c r="C288" s="200"/>
      <c r="D288" s="201" t="s">
        <v>192</v>
      </c>
      <c r="E288" s="202" t="s">
        <v>19</v>
      </c>
      <c r="F288" s="203" t="s">
        <v>2186</v>
      </c>
      <c r="G288" s="200"/>
      <c r="H288" s="202" t="s">
        <v>19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192</v>
      </c>
      <c r="AU288" s="209" t="s">
        <v>14</v>
      </c>
      <c r="AV288" s="13" t="s">
        <v>81</v>
      </c>
      <c r="AW288" s="13" t="s">
        <v>35</v>
      </c>
      <c r="AX288" s="13" t="s">
        <v>74</v>
      </c>
      <c r="AY288" s="209" t="s">
        <v>179</v>
      </c>
    </row>
    <row r="289" spans="1:65" s="14" customFormat="1">
      <c r="B289" s="210"/>
      <c r="C289" s="211"/>
      <c r="D289" s="201" t="s">
        <v>192</v>
      </c>
      <c r="E289" s="212" t="s">
        <v>19</v>
      </c>
      <c r="F289" s="213" t="s">
        <v>2187</v>
      </c>
      <c r="G289" s="211"/>
      <c r="H289" s="214">
        <v>7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192</v>
      </c>
      <c r="AU289" s="220" t="s">
        <v>14</v>
      </c>
      <c r="AV289" s="14" t="s">
        <v>14</v>
      </c>
      <c r="AW289" s="14" t="s">
        <v>35</v>
      </c>
      <c r="AX289" s="14" t="s">
        <v>74</v>
      </c>
      <c r="AY289" s="220" t="s">
        <v>179</v>
      </c>
    </row>
    <row r="290" spans="1:65" s="13" customFormat="1">
      <c r="B290" s="199"/>
      <c r="C290" s="200"/>
      <c r="D290" s="201" t="s">
        <v>192</v>
      </c>
      <c r="E290" s="202" t="s">
        <v>19</v>
      </c>
      <c r="F290" s="203" t="s">
        <v>2188</v>
      </c>
      <c r="G290" s="200"/>
      <c r="H290" s="202" t="s">
        <v>19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192</v>
      </c>
      <c r="AU290" s="209" t="s">
        <v>14</v>
      </c>
      <c r="AV290" s="13" t="s">
        <v>81</v>
      </c>
      <c r="AW290" s="13" t="s">
        <v>35</v>
      </c>
      <c r="AX290" s="13" t="s">
        <v>74</v>
      </c>
      <c r="AY290" s="209" t="s">
        <v>179</v>
      </c>
    </row>
    <row r="291" spans="1:65" s="14" customFormat="1">
      <c r="B291" s="210"/>
      <c r="C291" s="211"/>
      <c r="D291" s="201" t="s">
        <v>192</v>
      </c>
      <c r="E291" s="212" t="s">
        <v>19</v>
      </c>
      <c r="F291" s="213" t="s">
        <v>1626</v>
      </c>
      <c r="G291" s="211"/>
      <c r="H291" s="214">
        <v>2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192</v>
      </c>
      <c r="AU291" s="220" t="s">
        <v>14</v>
      </c>
      <c r="AV291" s="14" t="s">
        <v>14</v>
      </c>
      <c r="AW291" s="14" t="s">
        <v>35</v>
      </c>
      <c r="AX291" s="14" t="s">
        <v>74</v>
      </c>
      <c r="AY291" s="220" t="s">
        <v>179</v>
      </c>
    </row>
    <row r="292" spans="1:65" s="15" customFormat="1">
      <c r="B292" s="221"/>
      <c r="C292" s="222"/>
      <c r="D292" s="201" t="s">
        <v>192</v>
      </c>
      <c r="E292" s="223" t="s">
        <v>19</v>
      </c>
      <c r="F292" s="224" t="s">
        <v>201</v>
      </c>
      <c r="G292" s="222"/>
      <c r="H292" s="225">
        <v>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192</v>
      </c>
      <c r="AU292" s="231" t="s">
        <v>14</v>
      </c>
      <c r="AV292" s="15" t="s">
        <v>188</v>
      </c>
      <c r="AW292" s="15" t="s">
        <v>35</v>
      </c>
      <c r="AX292" s="15" t="s">
        <v>81</v>
      </c>
      <c r="AY292" s="231" t="s">
        <v>179</v>
      </c>
    </row>
    <row r="293" spans="1:65" s="2" customFormat="1" ht="16.5" customHeight="1">
      <c r="A293" s="37"/>
      <c r="B293" s="38"/>
      <c r="C293" s="243" t="s">
        <v>407</v>
      </c>
      <c r="D293" s="243" t="s">
        <v>289</v>
      </c>
      <c r="E293" s="244" t="s">
        <v>2219</v>
      </c>
      <c r="F293" s="245" t="s">
        <v>2220</v>
      </c>
      <c r="G293" s="246" t="s">
        <v>308</v>
      </c>
      <c r="H293" s="247">
        <v>9</v>
      </c>
      <c r="I293" s="248"/>
      <c r="J293" s="249">
        <f>ROUND(I293*H293,2)</f>
        <v>0</v>
      </c>
      <c r="K293" s="245" t="s">
        <v>187</v>
      </c>
      <c r="L293" s="250"/>
      <c r="M293" s="251" t="s">
        <v>19</v>
      </c>
      <c r="N293" s="252" t="s">
        <v>45</v>
      </c>
      <c r="O293" s="67"/>
      <c r="P293" s="190">
        <f>O293*H293</f>
        <v>0</v>
      </c>
      <c r="Q293" s="190">
        <v>2.3999999999999998E-3</v>
      </c>
      <c r="R293" s="190">
        <f>Q293*H293</f>
        <v>2.1599999999999998E-2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2120</v>
      </c>
      <c r="AT293" s="192" t="s">
        <v>289</v>
      </c>
      <c r="AU293" s="192" t="s">
        <v>14</v>
      </c>
      <c r="AY293" s="20" t="s">
        <v>179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81</v>
      </c>
      <c r="BK293" s="193">
        <f>ROUND(I293*H293,2)</f>
        <v>0</v>
      </c>
      <c r="BL293" s="20" t="s">
        <v>381</v>
      </c>
      <c r="BM293" s="192" t="s">
        <v>346</v>
      </c>
    </row>
    <row r="294" spans="1:65" s="13" customFormat="1">
      <c r="B294" s="199"/>
      <c r="C294" s="200"/>
      <c r="D294" s="201" t="s">
        <v>192</v>
      </c>
      <c r="E294" s="202" t="s">
        <v>19</v>
      </c>
      <c r="F294" s="203" t="s">
        <v>2130</v>
      </c>
      <c r="G294" s="200"/>
      <c r="H294" s="202" t="s">
        <v>19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192</v>
      </c>
      <c r="AU294" s="209" t="s">
        <v>14</v>
      </c>
      <c r="AV294" s="13" t="s">
        <v>81</v>
      </c>
      <c r="AW294" s="13" t="s">
        <v>35</v>
      </c>
      <c r="AX294" s="13" t="s">
        <v>74</v>
      </c>
      <c r="AY294" s="209" t="s">
        <v>179</v>
      </c>
    </row>
    <row r="295" spans="1:65" s="13" customFormat="1">
      <c r="B295" s="199"/>
      <c r="C295" s="200"/>
      <c r="D295" s="201" t="s">
        <v>192</v>
      </c>
      <c r="E295" s="202" t="s">
        <v>19</v>
      </c>
      <c r="F295" s="203" t="s">
        <v>198</v>
      </c>
      <c r="G295" s="200"/>
      <c r="H295" s="202" t="s">
        <v>19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192</v>
      </c>
      <c r="AU295" s="209" t="s">
        <v>14</v>
      </c>
      <c r="AV295" s="13" t="s">
        <v>81</v>
      </c>
      <c r="AW295" s="13" t="s">
        <v>35</v>
      </c>
      <c r="AX295" s="13" t="s">
        <v>74</v>
      </c>
      <c r="AY295" s="209" t="s">
        <v>179</v>
      </c>
    </row>
    <row r="296" spans="1:65" s="13" customFormat="1">
      <c r="B296" s="199"/>
      <c r="C296" s="200"/>
      <c r="D296" s="201" t="s">
        <v>192</v>
      </c>
      <c r="E296" s="202" t="s">
        <v>19</v>
      </c>
      <c r="F296" s="203" t="s">
        <v>2186</v>
      </c>
      <c r="G296" s="200"/>
      <c r="H296" s="202" t="s">
        <v>19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192</v>
      </c>
      <c r="AU296" s="209" t="s">
        <v>14</v>
      </c>
      <c r="AV296" s="13" t="s">
        <v>81</v>
      </c>
      <c r="AW296" s="13" t="s">
        <v>35</v>
      </c>
      <c r="AX296" s="13" t="s">
        <v>74</v>
      </c>
      <c r="AY296" s="209" t="s">
        <v>179</v>
      </c>
    </row>
    <row r="297" spans="1:65" s="14" customFormat="1">
      <c r="B297" s="210"/>
      <c r="C297" s="211"/>
      <c r="D297" s="201" t="s">
        <v>192</v>
      </c>
      <c r="E297" s="212" t="s">
        <v>19</v>
      </c>
      <c r="F297" s="213" t="s">
        <v>2187</v>
      </c>
      <c r="G297" s="211"/>
      <c r="H297" s="214">
        <v>7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192</v>
      </c>
      <c r="AU297" s="220" t="s">
        <v>14</v>
      </c>
      <c r="AV297" s="14" t="s">
        <v>14</v>
      </c>
      <c r="AW297" s="14" t="s">
        <v>35</v>
      </c>
      <c r="AX297" s="14" t="s">
        <v>74</v>
      </c>
      <c r="AY297" s="220" t="s">
        <v>179</v>
      </c>
    </row>
    <row r="298" spans="1:65" s="13" customFormat="1">
      <c r="B298" s="199"/>
      <c r="C298" s="200"/>
      <c r="D298" s="201" t="s">
        <v>192</v>
      </c>
      <c r="E298" s="202" t="s">
        <v>19</v>
      </c>
      <c r="F298" s="203" t="s">
        <v>2188</v>
      </c>
      <c r="G298" s="200"/>
      <c r="H298" s="202" t="s">
        <v>19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192</v>
      </c>
      <c r="AU298" s="209" t="s">
        <v>14</v>
      </c>
      <c r="AV298" s="13" t="s">
        <v>81</v>
      </c>
      <c r="AW298" s="13" t="s">
        <v>35</v>
      </c>
      <c r="AX298" s="13" t="s">
        <v>74</v>
      </c>
      <c r="AY298" s="209" t="s">
        <v>179</v>
      </c>
    </row>
    <row r="299" spans="1:65" s="14" customFormat="1">
      <c r="B299" s="210"/>
      <c r="C299" s="211"/>
      <c r="D299" s="201" t="s">
        <v>192</v>
      </c>
      <c r="E299" s="212" t="s">
        <v>19</v>
      </c>
      <c r="F299" s="213" t="s">
        <v>1626</v>
      </c>
      <c r="G299" s="211"/>
      <c r="H299" s="214">
        <v>2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192</v>
      </c>
      <c r="AU299" s="220" t="s">
        <v>14</v>
      </c>
      <c r="AV299" s="14" t="s">
        <v>14</v>
      </c>
      <c r="AW299" s="14" t="s">
        <v>35</v>
      </c>
      <c r="AX299" s="14" t="s">
        <v>74</v>
      </c>
      <c r="AY299" s="220" t="s">
        <v>179</v>
      </c>
    </row>
    <row r="300" spans="1:65" s="15" customFormat="1">
      <c r="B300" s="221"/>
      <c r="C300" s="222"/>
      <c r="D300" s="201" t="s">
        <v>192</v>
      </c>
      <c r="E300" s="223" t="s">
        <v>19</v>
      </c>
      <c r="F300" s="224" t="s">
        <v>201</v>
      </c>
      <c r="G300" s="222"/>
      <c r="H300" s="225">
        <v>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192</v>
      </c>
      <c r="AU300" s="231" t="s">
        <v>14</v>
      </c>
      <c r="AV300" s="15" t="s">
        <v>188</v>
      </c>
      <c r="AW300" s="15" t="s">
        <v>35</v>
      </c>
      <c r="AX300" s="15" t="s">
        <v>81</v>
      </c>
      <c r="AY300" s="231" t="s">
        <v>179</v>
      </c>
    </row>
    <row r="301" spans="1:65" s="2" customFormat="1" ht="16.5" customHeight="1">
      <c r="A301" s="37"/>
      <c r="B301" s="38"/>
      <c r="C301" s="181" t="s">
        <v>412</v>
      </c>
      <c r="D301" s="181" t="s">
        <v>183</v>
      </c>
      <c r="E301" s="182" t="s">
        <v>2221</v>
      </c>
      <c r="F301" s="183" t="s">
        <v>2222</v>
      </c>
      <c r="G301" s="184" t="s">
        <v>308</v>
      </c>
      <c r="H301" s="185">
        <v>1</v>
      </c>
      <c r="I301" s="186"/>
      <c r="J301" s="187">
        <f>ROUND(I301*H301,2)</f>
        <v>0</v>
      </c>
      <c r="K301" s="183" t="s">
        <v>187</v>
      </c>
      <c r="L301" s="42"/>
      <c r="M301" s="188" t="s">
        <v>19</v>
      </c>
      <c r="N301" s="189" t="s">
        <v>45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381</v>
      </c>
      <c r="AT301" s="192" t="s">
        <v>183</v>
      </c>
      <c r="AU301" s="192" t="s">
        <v>14</v>
      </c>
      <c r="AY301" s="20" t="s">
        <v>179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81</v>
      </c>
      <c r="BK301" s="193">
        <f>ROUND(I301*H301,2)</f>
        <v>0</v>
      </c>
      <c r="BL301" s="20" t="s">
        <v>381</v>
      </c>
      <c r="BM301" s="192" t="s">
        <v>315</v>
      </c>
    </row>
    <row r="302" spans="1:65" s="2" customFormat="1">
      <c r="A302" s="37"/>
      <c r="B302" s="38"/>
      <c r="C302" s="39"/>
      <c r="D302" s="194" t="s">
        <v>190</v>
      </c>
      <c r="E302" s="39"/>
      <c r="F302" s="195" t="s">
        <v>2223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190</v>
      </c>
      <c r="AU302" s="20" t="s">
        <v>14</v>
      </c>
    </row>
    <row r="303" spans="1:65" s="13" customFormat="1">
      <c r="B303" s="199"/>
      <c r="C303" s="200"/>
      <c r="D303" s="201" t="s">
        <v>192</v>
      </c>
      <c r="E303" s="202" t="s">
        <v>19</v>
      </c>
      <c r="F303" s="203" t="s">
        <v>2130</v>
      </c>
      <c r="G303" s="200"/>
      <c r="H303" s="202" t="s">
        <v>19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192</v>
      </c>
      <c r="AU303" s="209" t="s">
        <v>14</v>
      </c>
      <c r="AV303" s="13" t="s">
        <v>81</v>
      </c>
      <c r="AW303" s="13" t="s">
        <v>35</v>
      </c>
      <c r="AX303" s="13" t="s">
        <v>74</v>
      </c>
      <c r="AY303" s="209" t="s">
        <v>179</v>
      </c>
    </row>
    <row r="304" spans="1:65" s="13" customFormat="1">
      <c r="B304" s="199"/>
      <c r="C304" s="200"/>
      <c r="D304" s="201" t="s">
        <v>192</v>
      </c>
      <c r="E304" s="202" t="s">
        <v>19</v>
      </c>
      <c r="F304" s="203" t="s">
        <v>198</v>
      </c>
      <c r="G304" s="200"/>
      <c r="H304" s="202" t="s">
        <v>19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192</v>
      </c>
      <c r="AU304" s="209" t="s">
        <v>14</v>
      </c>
      <c r="AV304" s="13" t="s">
        <v>81</v>
      </c>
      <c r="AW304" s="13" t="s">
        <v>35</v>
      </c>
      <c r="AX304" s="13" t="s">
        <v>74</v>
      </c>
      <c r="AY304" s="209" t="s">
        <v>179</v>
      </c>
    </row>
    <row r="305" spans="1:65" s="13" customFormat="1">
      <c r="B305" s="199"/>
      <c r="C305" s="200"/>
      <c r="D305" s="201" t="s">
        <v>192</v>
      </c>
      <c r="E305" s="202" t="s">
        <v>19</v>
      </c>
      <c r="F305" s="203" t="s">
        <v>2189</v>
      </c>
      <c r="G305" s="200"/>
      <c r="H305" s="202" t="s">
        <v>19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192</v>
      </c>
      <c r="AU305" s="209" t="s">
        <v>14</v>
      </c>
      <c r="AV305" s="13" t="s">
        <v>81</v>
      </c>
      <c r="AW305" s="13" t="s">
        <v>35</v>
      </c>
      <c r="AX305" s="13" t="s">
        <v>74</v>
      </c>
      <c r="AY305" s="209" t="s">
        <v>179</v>
      </c>
    </row>
    <row r="306" spans="1:65" s="14" customFormat="1">
      <c r="B306" s="210"/>
      <c r="C306" s="211"/>
      <c r="D306" s="201" t="s">
        <v>192</v>
      </c>
      <c r="E306" s="212" t="s">
        <v>19</v>
      </c>
      <c r="F306" s="213" t="s">
        <v>2224</v>
      </c>
      <c r="G306" s="211"/>
      <c r="H306" s="214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192</v>
      </c>
      <c r="AU306" s="220" t="s">
        <v>14</v>
      </c>
      <c r="AV306" s="14" t="s">
        <v>14</v>
      </c>
      <c r="AW306" s="14" t="s">
        <v>35</v>
      </c>
      <c r="AX306" s="14" t="s">
        <v>74</v>
      </c>
      <c r="AY306" s="220" t="s">
        <v>179</v>
      </c>
    </row>
    <row r="307" spans="1:65" s="15" customFormat="1">
      <c r="B307" s="221"/>
      <c r="C307" s="222"/>
      <c r="D307" s="201" t="s">
        <v>192</v>
      </c>
      <c r="E307" s="223" t="s">
        <v>19</v>
      </c>
      <c r="F307" s="224" t="s">
        <v>201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192</v>
      </c>
      <c r="AU307" s="231" t="s">
        <v>14</v>
      </c>
      <c r="AV307" s="15" t="s">
        <v>188</v>
      </c>
      <c r="AW307" s="15" t="s">
        <v>35</v>
      </c>
      <c r="AX307" s="15" t="s">
        <v>81</v>
      </c>
      <c r="AY307" s="231" t="s">
        <v>179</v>
      </c>
    </row>
    <row r="308" spans="1:65" s="2" customFormat="1" ht="16.5" customHeight="1">
      <c r="A308" s="37"/>
      <c r="B308" s="38"/>
      <c r="C308" s="243" t="s">
        <v>417</v>
      </c>
      <c r="D308" s="243" t="s">
        <v>289</v>
      </c>
      <c r="E308" s="244" t="s">
        <v>2225</v>
      </c>
      <c r="F308" s="245" t="s">
        <v>2226</v>
      </c>
      <c r="G308" s="246" t="s">
        <v>308</v>
      </c>
      <c r="H308" s="247">
        <v>1</v>
      </c>
      <c r="I308" s="248"/>
      <c r="J308" s="249">
        <f>ROUND(I308*H308,2)</f>
        <v>0</v>
      </c>
      <c r="K308" s="245" t="s">
        <v>187</v>
      </c>
      <c r="L308" s="250"/>
      <c r="M308" s="251" t="s">
        <v>19</v>
      </c>
      <c r="N308" s="252" t="s">
        <v>45</v>
      </c>
      <c r="O308" s="67"/>
      <c r="P308" s="190">
        <f>O308*H308</f>
        <v>0</v>
      </c>
      <c r="Q308" s="190">
        <v>3.0000000000000001E-3</v>
      </c>
      <c r="R308" s="190">
        <f>Q308*H308</f>
        <v>3.0000000000000001E-3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2120</v>
      </c>
      <c r="AT308" s="192" t="s">
        <v>289</v>
      </c>
      <c r="AU308" s="192" t="s">
        <v>14</v>
      </c>
      <c r="AY308" s="20" t="s">
        <v>179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81</v>
      </c>
      <c r="BK308" s="193">
        <f>ROUND(I308*H308,2)</f>
        <v>0</v>
      </c>
      <c r="BL308" s="20" t="s">
        <v>381</v>
      </c>
      <c r="BM308" s="192" t="s">
        <v>2227</v>
      </c>
    </row>
    <row r="309" spans="1:65" s="2" customFormat="1" ht="19.5">
      <c r="A309" s="37"/>
      <c r="B309" s="38"/>
      <c r="C309" s="39"/>
      <c r="D309" s="201" t="s">
        <v>326</v>
      </c>
      <c r="E309" s="39"/>
      <c r="F309" s="253" t="s">
        <v>2228</v>
      </c>
      <c r="G309" s="39"/>
      <c r="H309" s="39"/>
      <c r="I309" s="196"/>
      <c r="J309" s="39"/>
      <c r="K309" s="39"/>
      <c r="L309" s="42"/>
      <c r="M309" s="197"/>
      <c r="N309" s="19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326</v>
      </c>
      <c r="AU309" s="20" t="s">
        <v>14</v>
      </c>
    </row>
    <row r="310" spans="1:65" s="13" customFormat="1">
      <c r="B310" s="199"/>
      <c r="C310" s="200"/>
      <c r="D310" s="201" t="s">
        <v>192</v>
      </c>
      <c r="E310" s="202" t="s">
        <v>19</v>
      </c>
      <c r="F310" s="203" t="s">
        <v>2130</v>
      </c>
      <c r="G310" s="200"/>
      <c r="H310" s="202" t="s">
        <v>19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192</v>
      </c>
      <c r="AU310" s="209" t="s">
        <v>14</v>
      </c>
      <c r="AV310" s="13" t="s">
        <v>81</v>
      </c>
      <c r="AW310" s="13" t="s">
        <v>35</v>
      </c>
      <c r="AX310" s="13" t="s">
        <v>74</v>
      </c>
      <c r="AY310" s="209" t="s">
        <v>179</v>
      </c>
    </row>
    <row r="311" spans="1:65" s="13" customFormat="1">
      <c r="B311" s="199"/>
      <c r="C311" s="200"/>
      <c r="D311" s="201" t="s">
        <v>192</v>
      </c>
      <c r="E311" s="202" t="s">
        <v>19</v>
      </c>
      <c r="F311" s="203" t="s">
        <v>198</v>
      </c>
      <c r="G311" s="200"/>
      <c r="H311" s="202" t="s">
        <v>19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192</v>
      </c>
      <c r="AU311" s="209" t="s">
        <v>14</v>
      </c>
      <c r="AV311" s="13" t="s">
        <v>81</v>
      </c>
      <c r="AW311" s="13" t="s">
        <v>35</v>
      </c>
      <c r="AX311" s="13" t="s">
        <v>74</v>
      </c>
      <c r="AY311" s="209" t="s">
        <v>179</v>
      </c>
    </row>
    <row r="312" spans="1:65" s="13" customFormat="1">
      <c r="B312" s="199"/>
      <c r="C312" s="200"/>
      <c r="D312" s="201" t="s">
        <v>192</v>
      </c>
      <c r="E312" s="202" t="s">
        <v>19</v>
      </c>
      <c r="F312" s="203" t="s">
        <v>2189</v>
      </c>
      <c r="G312" s="200"/>
      <c r="H312" s="202" t="s">
        <v>19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192</v>
      </c>
      <c r="AU312" s="209" t="s">
        <v>14</v>
      </c>
      <c r="AV312" s="13" t="s">
        <v>81</v>
      </c>
      <c r="AW312" s="13" t="s">
        <v>35</v>
      </c>
      <c r="AX312" s="13" t="s">
        <v>74</v>
      </c>
      <c r="AY312" s="209" t="s">
        <v>179</v>
      </c>
    </row>
    <row r="313" spans="1:65" s="14" customFormat="1">
      <c r="B313" s="210"/>
      <c r="C313" s="211"/>
      <c r="D313" s="201" t="s">
        <v>192</v>
      </c>
      <c r="E313" s="212" t="s">
        <v>19</v>
      </c>
      <c r="F313" s="213" t="s">
        <v>441</v>
      </c>
      <c r="G313" s="211"/>
      <c r="H313" s="214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192</v>
      </c>
      <c r="AU313" s="220" t="s">
        <v>14</v>
      </c>
      <c r="AV313" s="14" t="s">
        <v>14</v>
      </c>
      <c r="AW313" s="14" t="s">
        <v>35</v>
      </c>
      <c r="AX313" s="14" t="s">
        <v>74</v>
      </c>
      <c r="AY313" s="220" t="s">
        <v>179</v>
      </c>
    </row>
    <row r="314" spans="1:65" s="15" customFormat="1">
      <c r="B314" s="221"/>
      <c r="C314" s="222"/>
      <c r="D314" s="201" t="s">
        <v>192</v>
      </c>
      <c r="E314" s="223" t="s">
        <v>19</v>
      </c>
      <c r="F314" s="224" t="s">
        <v>201</v>
      </c>
      <c r="G314" s="222"/>
      <c r="H314" s="225">
        <v>1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192</v>
      </c>
      <c r="AU314" s="231" t="s">
        <v>14</v>
      </c>
      <c r="AV314" s="15" t="s">
        <v>188</v>
      </c>
      <c r="AW314" s="15" t="s">
        <v>35</v>
      </c>
      <c r="AX314" s="15" t="s">
        <v>81</v>
      </c>
      <c r="AY314" s="231" t="s">
        <v>179</v>
      </c>
    </row>
    <row r="315" spans="1:65" s="2" customFormat="1" ht="16.5" customHeight="1">
      <c r="A315" s="37"/>
      <c r="B315" s="38"/>
      <c r="C315" s="181" t="s">
        <v>423</v>
      </c>
      <c r="D315" s="181" t="s">
        <v>183</v>
      </c>
      <c r="E315" s="182" t="s">
        <v>2229</v>
      </c>
      <c r="F315" s="183" t="s">
        <v>2230</v>
      </c>
      <c r="G315" s="184" t="s">
        <v>308</v>
      </c>
      <c r="H315" s="185">
        <v>9</v>
      </c>
      <c r="I315" s="186"/>
      <c r="J315" s="187">
        <f>ROUND(I315*H315,2)</f>
        <v>0</v>
      </c>
      <c r="K315" s="183" t="s">
        <v>187</v>
      </c>
      <c r="L315" s="42"/>
      <c r="M315" s="188" t="s">
        <v>19</v>
      </c>
      <c r="N315" s="189" t="s">
        <v>45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381</v>
      </c>
      <c r="AT315" s="192" t="s">
        <v>183</v>
      </c>
      <c r="AU315" s="192" t="s">
        <v>14</v>
      </c>
      <c r="AY315" s="20" t="s">
        <v>179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81</v>
      </c>
      <c r="BK315" s="193">
        <f>ROUND(I315*H315,2)</f>
        <v>0</v>
      </c>
      <c r="BL315" s="20" t="s">
        <v>381</v>
      </c>
      <c r="BM315" s="192" t="s">
        <v>369</v>
      </c>
    </row>
    <row r="316" spans="1:65" s="2" customFormat="1">
      <c r="A316" s="37"/>
      <c r="B316" s="38"/>
      <c r="C316" s="39"/>
      <c r="D316" s="194" t="s">
        <v>190</v>
      </c>
      <c r="E316" s="39"/>
      <c r="F316" s="195" t="s">
        <v>2231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190</v>
      </c>
      <c r="AU316" s="20" t="s">
        <v>14</v>
      </c>
    </row>
    <row r="317" spans="1:65" s="13" customFormat="1">
      <c r="B317" s="199"/>
      <c r="C317" s="200"/>
      <c r="D317" s="201" t="s">
        <v>192</v>
      </c>
      <c r="E317" s="202" t="s">
        <v>19</v>
      </c>
      <c r="F317" s="203" t="s">
        <v>2130</v>
      </c>
      <c r="G317" s="200"/>
      <c r="H317" s="202" t="s">
        <v>19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192</v>
      </c>
      <c r="AU317" s="209" t="s">
        <v>14</v>
      </c>
      <c r="AV317" s="13" t="s">
        <v>81</v>
      </c>
      <c r="AW317" s="13" t="s">
        <v>35</v>
      </c>
      <c r="AX317" s="13" t="s">
        <v>74</v>
      </c>
      <c r="AY317" s="209" t="s">
        <v>179</v>
      </c>
    </row>
    <row r="318" spans="1:65" s="13" customFormat="1">
      <c r="B318" s="199"/>
      <c r="C318" s="200"/>
      <c r="D318" s="201" t="s">
        <v>192</v>
      </c>
      <c r="E318" s="202" t="s">
        <v>19</v>
      </c>
      <c r="F318" s="203" t="s">
        <v>198</v>
      </c>
      <c r="G318" s="200"/>
      <c r="H318" s="202" t="s">
        <v>19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192</v>
      </c>
      <c r="AU318" s="209" t="s">
        <v>14</v>
      </c>
      <c r="AV318" s="13" t="s">
        <v>81</v>
      </c>
      <c r="AW318" s="13" t="s">
        <v>35</v>
      </c>
      <c r="AX318" s="13" t="s">
        <v>74</v>
      </c>
      <c r="AY318" s="209" t="s">
        <v>179</v>
      </c>
    </row>
    <row r="319" spans="1:65" s="13" customFormat="1">
      <c r="B319" s="199"/>
      <c r="C319" s="200"/>
      <c r="D319" s="201" t="s">
        <v>192</v>
      </c>
      <c r="E319" s="202" t="s">
        <v>19</v>
      </c>
      <c r="F319" s="203" t="s">
        <v>2186</v>
      </c>
      <c r="G319" s="200"/>
      <c r="H319" s="202" t="s">
        <v>19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192</v>
      </c>
      <c r="AU319" s="209" t="s">
        <v>14</v>
      </c>
      <c r="AV319" s="13" t="s">
        <v>81</v>
      </c>
      <c r="AW319" s="13" t="s">
        <v>35</v>
      </c>
      <c r="AX319" s="13" t="s">
        <v>74</v>
      </c>
      <c r="AY319" s="209" t="s">
        <v>179</v>
      </c>
    </row>
    <row r="320" spans="1:65" s="13" customFormat="1">
      <c r="B320" s="199"/>
      <c r="C320" s="200"/>
      <c r="D320" s="201" t="s">
        <v>192</v>
      </c>
      <c r="E320" s="202" t="s">
        <v>19</v>
      </c>
      <c r="F320" s="203" t="s">
        <v>2232</v>
      </c>
      <c r="G320" s="200"/>
      <c r="H320" s="202" t="s">
        <v>19</v>
      </c>
      <c r="I320" s="204"/>
      <c r="J320" s="200"/>
      <c r="K320" s="200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192</v>
      </c>
      <c r="AU320" s="209" t="s">
        <v>14</v>
      </c>
      <c r="AV320" s="13" t="s">
        <v>81</v>
      </c>
      <c r="AW320" s="13" t="s">
        <v>35</v>
      </c>
      <c r="AX320" s="13" t="s">
        <v>74</v>
      </c>
      <c r="AY320" s="209" t="s">
        <v>179</v>
      </c>
    </row>
    <row r="321" spans="1:65" s="14" customFormat="1">
      <c r="B321" s="210"/>
      <c r="C321" s="211"/>
      <c r="D321" s="201" t="s">
        <v>192</v>
      </c>
      <c r="E321" s="212" t="s">
        <v>19</v>
      </c>
      <c r="F321" s="213" t="s">
        <v>2187</v>
      </c>
      <c r="G321" s="211"/>
      <c r="H321" s="214">
        <v>7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192</v>
      </c>
      <c r="AU321" s="220" t="s">
        <v>14</v>
      </c>
      <c r="AV321" s="14" t="s">
        <v>14</v>
      </c>
      <c r="AW321" s="14" t="s">
        <v>35</v>
      </c>
      <c r="AX321" s="14" t="s">
        <v>74</v>
      </c>
      <c r="AY321" s="220" t="s">
        <v>179</v>
      </c>
    </row>
    <row r="322" spans="1:65" s="13" customFormat="1">
      <c r="B322" s="199"/>
      <c r="C322" s="200"/>
      <c r="D322" s="201" t="s">
        <v>192</v>
      </c>
      <c r="E322" s="202" t="s">
        <v>19</v>
      </c>
      <c r="F322" s="203" t="s">
        <v>2188</v>
      </c>
      <c r="G322" s="200"/>
      <c r="H322" s="202" t="s">
        <v>19</v>
      </c>
      <c r="I322" s="204"/>
      <c r="J322" s="200"/>
      <c r="K322" s="200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192</v>
      </c>
      <c r="AU322" s="209" t="s">
        <v>14</v>
      </c>
      <c r="AV322" s="13" t="s">
        <v>81</v>
      </c>
      <c r="AW322" s="13" t="s">
        <v>35</v>
      </c>
      <c r="AX322" s="13" t="s">
        <v>74</v>
      </c>
      <c r="AY322" s="209" t="s">
        <v>179</v>
      </c>
    </row>
    <row r="323" spans="1:65" s="13" customFormat="1">
      <c r="B323" s="199"/>
      <c r="C323" s="200"/>
      <c r="D323" s="201" t="s">
        <v>192</v>
      </c>
      <c r="E323" s="202" t="s">
        <v>19</v>
      </c>
      <c r="F323" s="203" t="s">
        <v>2233</v>
      </c>
      <c r="G323" s="200"/>
      <c r="H323" s="202" t="s">
        <v>19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192</v>
      </c>
      <c r="AU323" s="209" t="s">
        <v>14</v>
      </c>
      <c r="AV323" s="13" t="s">
        <v>81</v>
      </c>
      <c r="AW323" s="13" t="s">
        <v>35</v>
      </c>
      <c r="AX323" s="13" t="s">
        <v>74</v>
      </c>
      <c r="AY323" s="209" t="s">
        <v>179</v>
      </c>
    </row>
    <row r="324" spans="1:65" s="14" customFormat="1">
      <c r="B324" s="210"/>
      <c r="C324" s="211"/>
      <c r="D324" s="201" t="s">
        <v>192</v>
      </c>
      <c r="E324" s="212" t="s">
        <v>19</v>
      </c>
      <c r="F324" s="213" t="s">
        <v>1626</v>
      </c>
      <c r="G324" s="211"/>
      <c r="H324" s="214">
        <v>2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192</v>
      </c>
      <c r="AU324" s="220" t="s">
        <v>14</v>
      </c>
      <c r="AV324" s="14" t="s">
        <v>14</v>
      </c>
      <c r="AW324" s="14" t="s">
        <v>35</v>
      </c>
      <c r="AX324" s="14" t="s">
        <v>74</v>
      </c>
      <c r="AY324" s="220" t="s">
        <v>179</v>
      </c>
    </row>
    <row r="325" spans="1:65" s="15" customFormat="1">
      <c r="B325" s="221"/>
      <c r="C325" s="222"/>
      <c r="D325" s="201" t="s">
        <v>192</v>
      </c>
      <c r="E325" s="223" t="s">
        <v>19</v>
      </c>
      <c r="F325" s="224" t="s">
        <v>201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192</v>
      </c>
      <c r="AU325" s="231" t="s">
        <v>14</v>
      </c>
      <c r="AV325" s="15" t="s">
        <v>188</v>
      </c>
      <c r="AW325" s="15" t="s">
        <v>35</v>
      </c>
      <c r="AX325" s="15" t="s">
        <v>81</v>
      </c>
      <c r="AY325" s="231" t="s">
        <v>179</v>
      </c>
    </row>
    <row r="326" spans="1:65" s="2" customFormat="1" ht="16.5" customHeight="1">
      <c r="A326" s="37"/>
      <c r="B326" s="38"/>
      <c r="C326" s="243" t="s">
        <v>428</v>
      </c>
      <c r="D326" s="243" t="s">
        <v>289</v>
      </c>
      <c r="E326" s="244" t="s">
        <v>2234</v>
      </c>
      <c r="F326" s="245" t="s">
        <v>2235</v>
      </c>
      <c r="G326" s="246" t="s">
        <v>308</v>
      </c>
      <c r="H326" s="247">
        <v>9</v>
      </c>
      <c r="I326" s="248"/>
      <c r="J326" s="249">
        <f>ROUND(I326*H326,2)</f>
        <v>0</v>
      </c>
      <c r="K326" s="245" t="s">
        <v>187</v>
      </c>
      <c r="L326" s="250"/>
      <c r="M326" s="251" t="s">
        <v>19</v>
      </c>
      <c r="N326" s="252" t="s">
        <v>45</v>
      </c>
      <c r="O326" s="67"/>
      <c r="P326" s="190">
        <f>O326*H326</f>
        <v>0</v>
      </c>
      <c r="Q326" s="190">
        <v>1.7299999999999999E-2</v>
      </c>
      <c r="R326" s="190">
        <f>Q326*H326</f>
        <v>0.15570000000000001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2120</v>
      </c>
      <c r="AT326" s="192" t="s">
        <v>289</v>
      </c>
      <c r="AU326" s="192" t="s">
        <v>14</v>
      </c>
      <c r="AY326" s="20" t="s">
        <v>179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81</v>
      </c>
      <c r="BK326" s="193">
        <f>ROUND(I326*H326,2)</f>
        <v>0</v>
      </c>
      <c r="BL326" s="20" t="s">
        <v>381</v>
      </c>
      <c r="BM326" s="192" t="s">
        <v>375</v>
      </c>
    </row>
    <row r="327" spans="1:65" s="2" customFormat="1" ht="19.5">
      <c r="A327" s="37"/>
      <c r="B327" s="38"/>
      <c r="C327" s="39"/>
      <c r="D327" s="201" t="s">
        <v>326</v>
      </c>
      <c r="E327" s="39"/>
      <c r="F327" s="253" t="s">
        <v>2236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326</v>
      </c>
      <c r="AU327" s="20" t="s">
        <v>14</v>
      </c>
    </row>
    <row r="328" spans="1:65" s="13" customFormat="1">
      <c r="B328" s="199"/>
      <c r="C328" s="200"/>
      <c r="D328" s="201" t="s">
        <v>192</v>
      </c>
      <c r="E328" s="202" t="s">
        <v>19</v>
      </c>
      <c r="F328" s="203" t="s">
        <v>2130</v>
      </c>
      <c r="G328" s="200"/>
      <c r="H328" s="202" t="s">
        <v>19</v>
      </c>
      <c r="I328" s="204"/>
      <c r="J328" s="200"/>
      <c r="K328" s="200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192</v>
      </c>
      <c r="AU328" s="209" t="s">
        <v>14</v>
      </c>
      <c r="AV328" s="13" t="s">
        <v>81</v>
      </c>
      <c r="AW328" s="13" t="s">
        <v>35</v>
      </c>
      <c r="AX328" s="13" t="s">
        <v>74</v>
      </c>
      <c r="AY328" s="209" t="s">
        <v>179</v>
      </c>
    </row>
    <row r="329" spans="1:65" s="13" customFormat="1">
      <c r="B329" s="199"/>
      <c r="C329" s="200"/>
      <c r="D329" s="201" t="s">
        <v>192</v>
      </c>
      <c r="E329" s="202" t="s">
        <v>19</v>
      </c>
      <c r="F329" s="203" t="s">
        <v>198</v>
      </c>
      <c r="G329" s="200"/>
      <c r="H329" s="202" t="s">
        <v>19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192</v>
      </c>
      <c r="AU329" s="209" t="s">
        <v>14</v>
      </c>
      <c r="AV329" s="13" t="s">
        <v>81</v>
      </c>
      <c r="AW329" s="13" t="s">
        <v>35</v>
      </c>
      <c r="AX329" s="13" t="s">
        <v>74</v>
      </c>
      <c r="AY329" s="209" t="s">
        <v>179</v>
      </c>
    </row>
    <row r="330" spans="1:65" s="13" customFormat="1">
      <c r="B330" s="199"/>
      <c r="C330" s="200"/>
      <c r="D330" s="201" t="s">
        <v>192</v>
      </c>
      <c r="E330" s="202" t="s">
        <v>19</v>
      </c>
      <c r="F330" s="203" t="s">
        <v>2186</v>
      </c>
      <c r="G330" s="200"/>
      <c r="H330" s="202" t="s">
        <v>19</v>
      </c>
      <c r="I330" s="204"/>
      <c r="J330" s="200"/>
      <c r="K330" s="200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192</v>
      </c>
      <c r="AU330" s="209" t="s">
        <v>14</v>
      </c>
      <c r="AV330" s="13" t="s">
        <v>81</v>
      </c>
      <c r="AW330" s="13" t="s">
        <v>35</v>
      </c>
      <c r="AX330" s="13" t="s">
        <v>74</v>
      </c>
      <c r="AY330" s="209" t="s">
        <v>179</v>
      </c>
    </row>
    <row r="331" spans="1:65" s="13" customFormat="1">
      <c r="B331" s="199"/>
      <c r="C331" s="200"/>
      <c r="D331" s="201" t="s">
        <v>192</v>
      </c>
      <c r="E331" s="202" t="s">
        <v>19</v>
      </c>
      <c r="F331" s="203" t="s">
        <v>2232</v>
      </c>
      <c r="G331" s="200"/>
      <c r="H331" s="202" t="s">
        <v>19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192</v>
      </c>
      <c r="AU331" s="209" t="s">
        <v>14</v>
      </c>
      <c r="AV331" s="13" t="s">
        <v>81</v>
      </c>
      <c r="AW331" s="13" t="s">
        <v>35</v>
      </c>
      <c r="AX331" s="13" t="s">
        <v>74</v>
      </c>
      <c r="AY331" s="209" t="s">
        <v>179</v>
      </c>
    </row>
    <row r="332" spans="1:65" s="14" customFormat="1">
      <c r="B332" s="210"/>
      <c r="C332" s="211"/>
      <c r="D332" s="201" t="s">
        <v>192</v>
      </c>
      <c r="E332" s="212" t="s">
        <v>19</v>
      </c>
      <c r="F332" s="213" t="s">
        <v>2187</v>
      </c>
      <c r="G332" s="211"/>
      <c r="H332" s="214">
        <v>7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192</v>
      </c>
      <c r="AU332" s="220" t="s">
        <v>14</v>
      </c>
      <c r="AV332" s="14" t="s">
        <v>14</v>
      </c>
      <c r="AW332" s="14" t="s">
        <v>35</v>
      </c>
      <c r="AX332" s="14" t="s">
        <v>74</v>
      </c>
      <c r="AY332" s="220" t="s">
        <v>179</v>
      </c>
    </row>
    <row r="333" spans="1:65" s="13" customFormat="1">
      <c r="B333" s="199"/>
      <c r="C333" s="200"/>
      <c r="D333" s="201" t="s">
        <v>192</v>
      </c>
      <c r="E333" s="202" t="s">
        <v>19</v>
      </c>
      <c r="F333" s="203" t="s">
        <v>2188</v>
      </c>
      <c r="G333" s="200"/>
      <c r="H333" s="202" t="s">
        <v>19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192</v>
      </c>
      <c r="AU333" s="209" t="s">
        <v>14</v>
      </c>
      <c r="AV333" s="13" t="s">
        <v>81</v>
      </c>
      <c r="AW333" s="13" t="s">
        <v>35</v>
      </c>
      <c r="AX333" s="13" t="s">
        <v>74</v>
      </c>
      <c r="AY333" s="209" t="s">
        <v>179</v>
      </c>
    </row>
    <row r="334" spans="1:65" s="13" customFormat="1">
      <c r="B334" s="199"/>
      <c r="C334" s="200"/>
      <c r="D334" s="201" t="s">
        <v>192</v>
      </c>
      <c r="E334" s="202" t="s">
        <v>19</v>
      </c>
      <c r="F334" s="203" t="s">
        <v>2233</v>
      </c>
      <c r="G334" s="200"/>
      <c r="H334" s="202" t="s">
        <v>19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192</v>
      </c>
      <c r="AU334" s="209" t="s">
        <v>14</v>
      </c>
      <c r="AV334" s="13" t="s">
        <v>81</v>
      </c>
      <c r="AW334" s="13" t="s">
        <v>35</v>
      </c>
      <c r="AX334" s="13" t="s">
        <v>74</v>
      </c>
      <c r="AY334" s="209" t="s">
        <v>179</v>
      </c>
    </row>
    <row r="335" spans="1:65" s="14" customFormat="1">
      <c r="B335" s="210"/>
      <c r="C335" s="211"/>
      <c r="D335" s="201" t="s">
        <v>192</v>
      </c>
      <c r="E335" s="212" t="s">
        <v>19</v>
      </c>
      <c r="F335" s="213" t="s">
        <v>1626</v>
      </c>
      <c r="G335" s="211"/>
      <c r="H335" s="214">
        <v>2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192</v>
      </c>
      <c r="AU335" s="220" t="s">
        <v>14</v>
      </c>
      <c r="AV335" s="14" t="s">
        <v>14</v>
      </c>
      <c r="AW335" s="14" t="s">
        <v>35</v>
      </c>
      <c r="AX335" s="14" t="s">
        <v>74</v>
      </c>
      <c r="AY335" s="220" t="s">
        <v>179</v>
      </c>
    </row>
    <row r="336" spans="1:65" s="15" customFormat="1">
      <c r="B336" s="221"/>
      <c r="C336" s="222"/>
      <c r="D336" s="201" t="s">
        <v>192</v>
      </c>
      <c r="E336" s="223" t="s">
        <v>19</v>
      </c>
      <c r="F336" s="224" t="s">
        <v>201</v>
      </c>
      <c r="G336" s="222"/>
      <c r="H336" s="225">
        <v>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192</v>
      </c>
      <c r="AU336" s="231" t="s">
        <v>14</v>
      </c>
      <c r="AV336" s="15" t="s">
        <v>188</v>
      </c>
      <c r="AW336" s="15" t="s">
        <v>35</v>
      </c>
      <c r="AX336" s="15" t="s">
        <v>81</v>
      </c>
      <c r="AY336" s="231" t="s">
        <v>179</v>
      </c>
    </row>
    <row r="337" spans="1:65" s="2" customFormat="1" ht="16.5" customHeight="1">
      <c r="A337" s="37"/>
      <c r="B337" s="38"/>
      <c r="C337" s="181" t="s">
        <v>300</v>
      </c>
      <c r="D337" s="181" t="s">
        <v>183</v>
      </c>
      <c r="E337" s="182" t="s">
        <v>2237</v>
      </c>
      <c r="F337" s="183" t="s">
        <v>2238</v>
      </c>
      <c r="G337" s="184" t="s">
        <v>308</v>
      </c>
      <c r="H337" s="185">
        <v>12</v>
      </c>
      <c r="I337" s="186"/>
      <c r="J337" s="187">
        <f>ROUND(I337*H337,2)</f>
        <v>0</v>
      </c>
      <c r="K337" s="183" t="s">
        <v>187</v>
      </c>
      <c r="L337" s="42"/>
      <c r="M337" s="188" t="s">
        <v>19</v>
      </c>
      <c r="N337" s="189" t="s">
        <v>45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381</v>
      </c>
      <c r="AT337" s="192" t="s">
        <v>183</v>
      </c>
      <c r="AU337" s="192" t="s">
        <v>14</v>
      </c>
      <c r="AY337" s="20" t="s">
        <v>179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81</v>
      </c>
      <c r="BK337" s="193">
        <f>ROUND(I337*H337,2)</f>
        <v>0</v>
      </c>
      <c r="BL337" s="20" t="s">
        <v>381</v>
      </c>
      <c r="BM337" s="192" t="s">
        <v>364</v>
      </c>
    </row>
    <row r="338" spans="1:65" s="2" customFormat="1">
      <c r="A338" s="37"/>
      <c r="B338" s="38"/>
      <c r="C338" s="39"/>
      <c r="D338" s="194" t="s">
        <v>190</v>
      </c>
      <c r="E338" s="39"/>
      <c r="F338" s="195" t="s">
        <v>2239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190</v>
      </c>
      <c r="AU338" s="20" t="s">
        <v>14</v>
      </c>
    </row>
    <row r="339" spans="1:65" s="2" customFormat="1" ht="19.5">
      <c r="A339" s="37"/>
      <c r="B339" s="38"/>
      <c r="C339" s="39"/>
      <c r="D339" s="201" t="s">
        <v>326</v>
      </c>
      <c r="E339" s="39"/>
      <c r="F339" s="253" t="s">
        <v>2240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326</v>
      </c>
      <c r="AU339" s="20" t="s">
        <v>14</v>
      </c>
    </row>
    <row r="340" spans="1:65" s="2" customFormat="1" ht="16.5" customHeight="1">
      <c r="A340" s="37"/>
      <c r="B340" s="38"/>
      <c r="C340" s="243" t="s">
        <v>442</v>
      </c>
      <c r="D340" s="243" t="s">
        <v>289</v>
      </c>
      <c r="E340" s="244" t="s">
        <v>2241</v>
      </c>
      <c r="F340" s="245" t="s">
        <v>2242</v>
      </c>
      <c r="G340" s="246" t="s">
        <v>308</v>
      </c>
      <c r="H340" s="247">
        <v>2</v>
      </c>
      <c r="I340" s="248"/>
      <c r="J340" s="249">
        <f>ROUND(I340*H340,2)</f>
        <v>0</v>
      </c>
      <c r="K340" s="245" t="s">
        <v>187</v>
      </c>
      <c r="L340" s="250"/>
      <c r="M340" s="251" t="s">
        <v>19</v>
      </c>
      <c r="N340" s="252" t="s">
        <v>45</v>
      </c>
      <c r="O340" s="67"/>
      <c r="P340" s="190">
        <f>O340*H340</f>
        <v>0</v>
      </c>
      <c r="Q340" s="190">
        <v>5.0000000000000001E-4</v>
      </c>
      <c r="R340" s="190">
        <f>Q340*H340</f>
        <v>1E-3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2120</v>
      </c>
      <c r="AT340" s="192" t="s">
        <v>289</v>
      </c>
      <c r="AU340" s="192" t="s">
        <v>14</v>
      </c>
      <c r="AY340" s="20" t="s">
        <v>179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81</v>
      </c>
      <c r="BK340" s="193">
        <f>ROUND(I340*H340,2)</f>
        <v>0</v>
      </c>
      <c r="BL340" s="20" t="s">
        <v>381</v>
      </c>
      <c r="BM340" s="192" t="s">
        <v>387</v>
      </c>
    </row>
    <row r="341" spans="1:65" s="2" customFormat="1" ht="19.5">
      <c r="A341" s="37"/>
      <c r="B341" s="38"/>
      <c r="C341" s="39"/>
      <c r="D341" s="201" t="s">
        <v>326</v>
      </c>
      <c r="E341" s="39"/>
      <c r="F341" s="253" t="s">
        <v>2243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326</v>
      </c>
      <c r="AU341" s="20" t="s">
        <v>14</v>
      </c>
    </row>
    <row r="342" spans="1:65" s="2" customFormat="1" ht="16.5" customHeight="1">
      <c r="A342" s="37"/>
      <c r="B342" s="38"/>
      <c r="C342" s="243" t="s">
        <v>309</v>
      </c>
      <c r="D342" s="243" t="s">
        <v>289</v>
      </c>
      <c r="E342" s="244" t="s">
        <v>2244</v>
      </c>
      <c r="F342" s="245" t="s">
        <v>2245</v>
      </c>
      <c r="G342" s="246" t="s">
        <v>308</v>
      </c>
      <c r="H342" s="247">
        <v>10</v>
      </c>
      <c r="I342" s="248"/>
      <c r="J342" s="249">
        <f>ROUND(I342*H342,2)</f>
        <v>0</v>
      </c>
      <c r="K342" s="245" t="s">
        <v>187</v>
      </c>
      <c r="L342" s="250"/>
      <c r="M342" s="251" t="s">
        <v>19</v>
      </c>
      <c r="N342" s="252" t="s">
        <v>45</v>
      </c>
      <c r="O342" s="67"/>
      <c r="P342" s="190">
        <f>O342*H342</f>
        <v>0</v>
      </c>
      <c r="Q342" s="190">
        <v>2.9999999999999997E-4</v>
      </c>
      <c r="R342" s="190">
        <f>Q342*H342</f>
        <v>2.9999999999999996E-3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2120</v>
      </c>
      <c r="AT342" s="192" t="s">
        <v>289</v>
      </c>
      <c r="AU342" s="192" t="s">
        <v>14</v>
      </c>
      <c r="AY342" s="20" t="s">
        <v>179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81</v>
      </c>
      <c r="BK342" s="193">
        <f>ROUND(I342*H342,2)</f>
        <v>0</v>
      </c>
      <c r="BL342" s="20" t="s">
        <v>381</v>
      </c>
      <c r="BM342" s="192" t="s">
        <v>394</v>
      </c>
    </row>
    <row r="343" spans="1:65" s="2" customFormat="1" ht="19.5">
      <c r="A343" s="37"/>
      <c r="B343" s="38"/>
      <c r="C343" s="39"/>
      <c r="D343" s="201" t="s">
        <v>326</v>
      </c>
      <c r="E343" s="39"/>
      <c r="F343" s="253" t="s">
        <v>2243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326</v>
      </c>
      <c r="AU343" s="20" t="s">
        <v>14</v>
      </c>
    </row>
    <row r="344" spans="1:65" s="2" customFormat="1" ht="16.5" customHeight="1">
      <c r="A344" s="37"/>
      <c r="B344" s="38"/>
      <c r="C344" s="181" t="s">
        <v>454</v>
      </c>
      <c r="D344" s="181" t="s">
        <v>183</v>
      </c>
      <c r="E344" s="182" t="s">
        <v>2246</v>
      </c>
      <c r="F344" s="183" t="s">
        <v>2247</v>
      </c>
      <c r="G344" s="184" t="s">
        <v>308</v>
      </c>
      <c r="H344" s="185">
        <v>11</v>
      </c>
      <c r="I344" s="186"/>
      <c r="J344" s="187">
        <f>ROUND(I344*H344,2)</f>
        <v>0</v>
      </c>
      <c r="K344" s="183" t="s">
        <v>187</v>
      </c>
      <c r="L344" s="42"/>
      <c r="M344" s="188" t="s">
        <v>19</v>
      </c>
      <c r="N344" s="189" t="s">
        <v>45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0.01</v>
      </c>
      <c r="T344" s="191">
        <f>S344*H344</f>
        <v>0.11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381</v>
      </c>
      <c r="AT344" s="192" t="s">
        <v>183</v>
      </c>
      <c r="AU344" s="192" t="s">
        <v>14</v>
      </c>
      <c r="AY344" s="20" t="s">
        <v>179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81</v>
      </c>
      <c r="BK344" s="193">
        <f>ROUND(I344*H344,2)</f>
        <v>0</v>
      </c>
      <c r="BL344" s="20" t="s">
        <v>381</v>
      </c>
      <c r="BM344" s="192" t="s">
        <v>426</v>
      </c>
    </row>
    <row r="345" spans="1:65" s="2" customFormat="1">
      <c r="A345" s="37"/>
      <c r="B345" s="38"/>
      <c r="C345" s="39"/>
      <c r="D345" s="194" t="s">
        <v>190</v>
      </c>
      <c r="E345" s="39"/>
      <c r="F345" s="195" t="s">
        <v>2248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190</v>
      </c>
      <c r="AU345" s="20" t="s">
        <v>14</v>
      </c>
    </row>
    <row r="346" spans="1:65" s="2" customFormat="1" ht="16.5" customHeight="1">
      <c r="A346" s="37"/>
      <c r="B346" s="38"/>
      <c r="C346" s="181" t="s">
        <v>313</v>
      </c>
      <c r="D346" s="181" t="s">
        <v>183</v>
      </c>
      <c r="E346" s="182" t="s">
        <v>2249</v>
      </c>
      <c r="F346" s="183" t="s">
        <v>2250</v>
      </c>
      <c r="G346" s="184" t="s">
        <v>308</v>
      </c>
      <c r="H346" s="185">
        <v>11</v>
      </c>
      <c r="I346" s="186"/>
      <c r="J346" s="187">
        <f>ROUND(I346*H346,2)</f>
        <v>0</v>
      </c>
      <c r="K346" s="183" t="s">
        <v>187</v>
      </c>
      <c r="L346" s="42"/>
      <c r="M346" s="188" t="s">
        <v>19</v>
      </c>
      <c r="N346" s="189" t="s">
        <v>45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0.12</v>
      </c>
      <c r="T346" s="191">
        <f>S346*H346</f>
        <v>1.3199999999999998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381</v>
      </c>
      <c r="AT346" s="192" t="s">
        <v>183</v>
      </c>
      <c r="AU346" s="192" t="s">
        <v>14</v>
      </c>
      <c r="AY346" s="20" t="s">
        <v>179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81</v>
      </c>
      <c r="BK346" s="193">
        <f>ROUND(I346*H346,2)</f>
        <v>0</v>
      </c>
      <c r="BL346" s="20" t="s">
        <v>381</v>
      </c>
      <c r="BM346" s="192" t="s">
        <v>431</v>
      </c>
    </row>
    <row r="347" spans="1:65" s="2" customFormat="1">
      <c r="A347" s="37"/>
      <c r="B347" s="38"/>
      <c r="C347" s="39"/>
      <c r="D347" s="194" t="s">
        <v>190</v>
      </c>
      <c r="E347" s="39"/>
      <c r="F347" s="195" t="s">
        <v>2251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190</v>
      </c>
      <c r="AU347" s="20" t="s">
        <v>14</v>
      </c>
    </row>
    <row r="348" spans="1:65" s="2" customFormat="1" ht="16.5" customHeight="1">
      <c r="A348" s="37"/>
      <c r="B348" s="38"/>
      <c r="C348" s="181" t="s">
        <v>471</v>
      </c>
      <c r="D348" s="181" t="s">
        <v>183</v>
      </c>
      <c r="E348" s="182" t="s">
        <v>2252</v>
      </c>
      <c r="F348" s="183" t="s">
        <v>2253</v>
      </c>
      <c r="G348" s="184" t="s">
        <v>308</v>
      </c>
      <c r="H348" s="185">
        <v>11</v>
      </c>
      <c r="I348" s="186"/>
      <c r="J348" s="187">
        <f>ROUND(I348*H348,2)</f>
        <v>0</v>
      </c>
      <c r="K348" s="183" t="s">
        <v>187</v>
      </c>
      <c r="L348" s="42"/>
      <c r="M348" s="188" t="s">
        <v>19</v>
      </c>
      <c r="N348" s="189" t="s">
        <v>45</v>
      </c>
      <c r="O348" s="67"/>
      <c r="P348" s="190">
        <f>O348*H348</f>
        <v>0</v>
      </c>
      <c r="Q348" s="190">
        <v>0</v>
      </c>
      <c r="R348" s="190">
        <f>Q348*H348</f>
        <v>0</v>
      </c>
      <c r="S348" s="190">
        <v>3.5000000000000003E-2</v>
      </c>
      <c r="T348" s="191">
        <f>S348*H348</f>
        <v>0.38500000000000001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381</v>
      </c>
      <c r="AT348" s="192" t="s">
        <v>183</v>
      </c>
      <c r="AU348" s="192" t="s">
        <v>14</v>
      </c>
      <c r="AY348" s="20" t="s">
        <v>179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81</v>
      </c>
      <c r="BK348" s="193">
        <f>ROUND(I348*H348,2)</f>
        <v>0</v>
      </c>
      <c r="BL348" s="20" t="s">
        <v>381</v>
      </c>
      <c r="BM348" s="192" t="s">
        <v>437</v>
      </c>
    </row>
    <row r="349" spans="1:65" s="2" customFormat="1">
      <c r="A349" s="37"/>
      <c r="B349" s="38"/>
      <c r="C349" s="39"/>
      <c r="D349" s="194" t="s">
        <v>190</v>
      </c>
      <c r="E349" s="39"/>
      <c r="F349" s="195" t="s">
        <v>2254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190</v>
      </c>
      <c r="AU349" s="20" t="s">
        <v>14</v>
      </c>
    </row>
    <row r="350" spans="1:65" s="2" customFormat="1" ht="16.5" customHeight="1">
      <c r="A350" s="37"/>
      <c r="B350" s="38"/>
      <c r="C350" s="181" t="s">
        <v>319</v>
      </c>
      <c r="D350" s="181" t="s">
        <v>183</v>
      </c>
      <c r="E350" s="182" t="s">
        <v>2255</v>
      </c>
      <c r="F350" s="183" t="s">
        <v>2256</v>
      </c>
      <c r="G350" s="184" t="s">
        <v>308</v>
      </c>
      <c r="H350" s="185">
        <v>11</v>
      </c>
      <c r="I350" s="186"/>
      <c r="J350" s="187">
        <f>ROUND(I350*H350,2)</f>
        <v>0</v>
      </c>
      <c r="K350" s="183" t="s">
        <v>187</v>
      </c>
      <c r="L350" s="42"/>
      <c r="M350" s="188" t="s">
        <v>19</v>
      </c>
      <c r="N350" s="189" t="s">
        <v>45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381</v>
      </c>
      <c r="AT350" s="192" t="s">
        <v>183</v>
      </c>
      <c r="AU350" s="192" t="s">
        <v>14</v>
      </c>
      <c r="AY350" s="20" t="s">
        <v>179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81</v>
      </c>
      <c r="BK350" s="193">
        <f>ROUND(I350*H350,2)</f>
        <v>0</v>
      </c>
      <c r="BL350" s="20" t="s">
        <v>381</v>
      </c>
      <c r="BM350" s="192" t="s">
        <v>449</v>
      </c>
    </row>
    <row r="351" spans="1:65" s="2" customFormat="1">
      <c r="A351" s="37"/>
      <c r="B351" s="38"/>
      <c r="C351" s="39"/>
      <c r="D351" s="194" t="s">
        <v>190</v>
      </c>
      <c r="E351" s="39"/>
      <c r="F351" s="195" t="s">
        <v>2257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190</v>
      </c>
      <c r="AU351" s="20" t="s">
        <v>14</v>
      </c>
    </row>
    <row r="352" spans="1:65" s="2" customFormat="1" ht="24.2" customHeight="1">
      <c r="A352" s="37"/>
      <c r="B352" s="38"/>
      <c r="C352" s="181" t="s">
        <v>304</v>
      </c>
      <c r="D352" s="181" t="s">
        <v>183</v>
      </c>
      <c r="E352" s="182" t="s">
        <v>2258</v>
      </c>
      <c r="F352" s="183" t="s">
        <v>2259</v>
      </c>
      <c r="G352" s="184" t="s">
        <v>204</v>
      </c>
      <c r="H352" s="185">
        <v>11</v>
      </c>
      <c r="I352" s="186"/>
      <c r="J352" s="187">
        <f>ROUND(I352*H352,2)</f>
        <v>0</v>
      </c>
      <c r="K352" s="183" t="s">
        <v>187</v>
      </c>
      <c r="L352" s="42"/>
      <c r="M352" s="188" t="s">
        <v>19</v>
      </c>
      <c r="N352" s="189" t="s">
        <v>45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381</v>
      </c>
      <c r="AT352" s="192" t="s">
        <v>183</v>
      </c>
      <c r="AU352" s="192" t="s">
        <v>14</v>
      </c>
      <c r="AY352" s="20" t="s">
        <v>179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81</v>
      </c>
      <c r="BK352" s="193">
        <f>ROUND(I352*H352,2)</f>
        <v>0</v>
      </c>
      <c r="BL352" s="20" t="s">
        <v>381</v>
      </c>
      <c r="BM352" s="192" t="s">
        <v>457</v>
      </c>
    </row>
    <row r="353" spans="1:65" s="2" customFormat="1">
      <c r="A353" s="37"/>
      <c r="B353" s="38"/>
      <c r="C353" s="39"/>
      <c r="D353" s="194" t="s">
        <v>190</v>
      </c>
      <c r="E353" s="39"/>
      <c r="F353" s="195" t="s">
        <v>2260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190</v>
      </c>
      <c r="AU353" s="20" t="s">
        <v>14</v>
      </c>
    </row>
    <row r="354" spans="1:65" s="14" customFormat="1">
      <c r="B354" s="210"/>
      <c r="C354" s="211"/>
      <c r="D354" s="201" t="s">
        <v>192</v>
      </c>
      <c r="E354" s="212" t="s">
        <v>19</v>
      </c>
      <c r="F354" s="213" t="s">
        <v>2261</v>
      </c>
      <c r="G354" s="211"/>
      <c r="H354" s="214">
        <v>11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192</v>
      </c>
      <c r="AU354" s="220" t="s">
        <v>14</v>
      </c>
      <c r="AV354" s="14" t="s">
        <v>14</v>
      </c>
      <c r="AW354" s="14" t="s">
        <v>35</v>
      </c>
      <c r="AX354" s="14" t="s">
        <v>74</v>
      </c>
      <c r="AY354" s="220" t="s">
        <v>179</v>
      </c>
    </row>
    <row r="355" spans="1:65" s="15" customFormat="1">
      <c r="B355" s="221"/>
      <c r="C355" s="222"/>
      <c r="D355" s="201" t="s">
        <v>192</v>
      </c>
      <c r="E355" s="223" t="s">
        <v>19</v>
      </c>
      <c r="F355" s="224" t="s">
        <v>201</v>
      </c>
      <c r="G355" s="222"/>
      <c r="H355" s="225">
        <v>11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192</v>
      </c>
      <c r="AU355" s="231" t="s">
        <v>14</v>
      </c>
      <c r="AV355" s="15" t="s">
        <v>188</v>
      </c>
      <c r="AW355" s="15" t="s">
        <v>35</v>
      </c>
      <c r="AX355" s="15" t="s">
        <v>81</v>
      </c>
      <c r="AY355" s="231" t="s">
        <v>179</v>
      </c>
    </row>
    <row r="356" spans="1:65" s="2" customFormat="1" ht="24.2" customHeight="1">
      <c r="A356" s="37"/>
      <c r="B356" s="38"/>
      <c r="C356" s="181" t="s">
        <v>596</v>
      </c>
      <c r="D356" s="181" t="s">
        <v>183</v>
      </c>
      <c r="E356" s="182" t="s">
        <v>2262</v>
      </c>
      <c r="F356" s="183" t="s">
        <v>2263</v>
      </c>
      <c r="G356" s="184" t="s">
        <v>204</v>
      </c>
      <c r="H356" s="185">
        <v>540</v>
      </c>
      <c r="I356" s="186"/>
      <c r="J356" s="187">
        <f>ROUND(I356*H356,2)</f>
        <v>0</v>
      </c>
      <c r="K356" s="183" t="s">
        <v>187</v>
      </c>
      <c r="L356" s="42"/>
      <c r="M356" s="188" t="s">
        <v>19</v>
      </c>
      <c r="N356" s="189" t="s">
        <v>45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8.0000000000000004E-4</v>
      </c>
      <c r="T356" s="191">
        <f>S356*H356</f>
        <v>0.432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381</v>
      </c>
      <c r="AT356" s="192" t="s">
        <v>183</v>
      </c>
      <c r="AU356" s="192" t="s">
        <v>14</v>
      </c>
      <c r="AY356" s="20" t="s">
        <v>179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81</v>
      </c>
      <c r="BK356" s="193">
        <f>ROUND(I356*H356,2)</f>
        <v>0</v>
      </c>
      <c r="BL356" s="20" t="s">
        <v>381</v>
      </c>
      <c r="BM356" s="192" t="s">
        <v>465</v>
      </c>
    </row>
    <row r="357" spans="1:65" s="2" customFormat="1">
      <c r="A357" s="37"/>
      <c r="B357" s="38"/>
      <c r="C357" s="39"/>
      <c r="D357" s="194" t="s">
        <v>190</v>
      </c>
      <c r="E357" s="39"/>
      <c r="F357" s="195" t="s">
        <v>2264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190</v>
      </c>
      <c r="AU357" s="20" t="s">
        <v>14</v>
      </c>
    </row>
    <row r="358" spans="1:65" s="14" customFormat="1">
      <c r="B358" s="210"/>
      <c r="C358" s="211"/>
      <c r="D358" s="201" t="s">
        <v>192</v>
      </c>
      <c r="E358" s="212" t="s">
        <v>19</v>
      </c>
      <c r="F358" s="213" t="s">
        <v>2265</v>
      </c>
      <c r="G358" s="211"/>
      <c r="H358" s="214">
        <v>110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192</v>
      </c>
      <c r="AU358" s="220" t="s">
        <v>14</v>
      </c>
      <c r="AV358" s="14" t="s">
        <v>14</v>
      </c>
      <c r="AW358" s="14" t="s">
        <v>35</v>
      </c>
      <c r="AX358" s="14" t="s">
        <v>74</v>
      </c>
      <c r="AY358" s="220" t="s">
        <v>179</v>
      </c>
    </row>
    <row r="359" spans="1:65" s="14" customFormat="1">
      <c r="B359" s="210"/>
      <c r="C359" s="211"/>
      <c r="D359" s="201" t="s">
        <v>192</v>
      </c>
      <c r="E359" s="212" t="s">
        <v>19</v>
      </c>
      <c r="F359" s="213" t="s">
        <v>2266</v>
      </c>
      <c r="G359" s="211"/>
      <c r="H359" s="214">
        <v>430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192</v>
      </c>
      <c r="AU359" s="220" t="s">
        <v>14</v>
      </c>
      <c r="AV359" s="14" t="s">
        <v>14</v>
      </c>
      <c r="AW359" s="14" t="s">
        <v>35</v>
      </c>
      <c r="AX359" s="14" t="s">
        <v>74</v>
      </c>
      <c r="AY359" s="220" t="s">
        <v>179</v>
      </c>
    </row>
    <row r="360" spans="1:65" s="15" customFormat="1">
      <c r="B360" s="221"/>
      <c r="C360" s="222"/>
      <c r="D360" s="201" t="s">
        <v>192</v>
      </c>
      <c r="E360" s="223" t="s">
        <v>19</v>
      </c>
      <c r="F360" s="224" t="s">
        <v>201</v>
      </c>
      <c r="G360" s="222"/>
      <c r="H360" s="225">
        <v>540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192</v>
      </c>
      <c r="AU360" s="231" t="s">
        <v>14</v>
      </c>
      <c r="AV360" s="15" t="s">
        <v>188</v>
      </c>
      <c r="AW360" s="15" t="s">
        <v>35</v>
      </c>
      <c r="AX360" s="15" t="s">
        <v>81</v>
      </c>
      <c r="AY360" s="231" t="s">
        <v>179</v>
      </c>
    </row>
    <row r="361" spans="1:65" s="12" customFormat="1" ht="22.9" customHeight="1">
      <c r="B361" s="165"/>
      <c r="C361" s="166"/>
      <c r="D361" s="167" t="s">
        <v>73</v>
      </c>
      <c r="E361" s="179" t="s">
        <v>2267</v>
      </c>
      <c r="F361" s="179" t="s">
        <v>2268</v>
      </c>
      <c r="G361" s="166"/>
      <c r="H361" s="166"/>
      <c r="I361" s="169"/>
      <c r="J361" s="180">
        <f>BK361</f>
        <v>0</v>
      </c>
      <c r="K361" s="166"/>
      <c r="L361" s="171"/>
      <c r="M361" s="172"/>
      <c r="N361" s="173"/>
      <c r="O361" s="173"/>
      <c r="P361" s="174">
        <f>SUM(P362:P476)</f>
        <v>0</v>
      </c>
      <c r="Q361" s="173"/>
      <c r="R361" s="174">
        <f>SUM(R362:R476)</f>
        <v>25.694462999999999</v>
      </c>
      <c r="S361" s="173"/>
      <c r="T361" s="175">
        <f>SUM(T362:T476)</f>
        <v>0</v>
      </c>
      <c r="AR361" s="176" t="s">
        <v>189</v>
      </c>
      <c r="AT361" s="177" t="s">
        <v>73</v>
      </c>
      <c r="AU361" s="177" t="s">
        <v>81</v>
      </c>
      <c r="AY361" s="176" t="s">
        <v>179</v>
      </c>
      <c r="BK361" s="178">
        <f>SUM(BK362:BK476)</f>
        <v>0</v>
      </c>
    </row>
    <row r="362" spans="1:65" s="2" customFormat="1" ht="33" customHeight="1">
      <c r="A362" s="37"/>
      <c r="B362" s="38"/>
      <c r="C362" s="181" t="s">
        <v>678</v>
      </c>
      <c r="D362" s="181" t="s">
        <v>183</v>
      </c>
      <c r="E362" s="182" t="s">
        <v>2269</v>
      </c>
      <c r="F362" s="183" t="s">
        <v>2270</v>
      </c>
      <c r="G362" s="184" t="s">
        <v>216</v>
      </c>
      <c r="H362" s="185">
        <v>5</v>
      </c>
      <c r="I362" s="186"/>
      <c r="J362" s="187">
        <f>ROUND(I362*H362,2)</f>
        <v>0</v>
      </c>
      <c r="K362" s="183" t="s">
        <v>187</v>
      </c>
      <c r="L362" s="42"/>
      <c r="M362" s="188" t="s">
        <v>19</v>
      </c>
      <c r="N362" s="189" t="s">
        <v>45</v>
      </c>
      <c r="O362" s="67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381</v>
      </c>
      <c r="AT362" s="192" t="s">
        <v>183</v>
      </c>
      <c r="AU362" s="192" t="s">
        <v>14</v>
      </c>
      <c r="AY362" s="20" t="s">
        <v>179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81</v>
      </c>
      <c r="BK362" s="193">
        <f>ROUND(I362*H362,2)</f>
        <v>0</v>
      </c>
      <c r="BL362" s="20" t="s">
        <v>381</v>
      </c>
      <c r="BM362" s="192" t="s">
        <v>483</v>
      </c>
    </row>
    <row r="363" spans="1:65" s="2" customFormat="1">
      <c r="A363" s="37"/>
      <c r="B363" s="38"/>
      <c r="C363" s="39"/>
      <c r="D363" s="194" t="s">
        <v>190</v>
      </c>
      <c r="E363" s="39"/>
      <c r="F363" s="195" t="s">
        <v>2271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190</v>
      </c>
      <c r="AU363" s="20" t="s">
        <v>14</v>
      </c>
    </row>
    <row r="364" spans="1:65" s="13" customFormat="1">
      <c r="B364" s="199"/>
      <c r="C364" s="200"/>
      <c r="D364" s="201" t="s">
        <v>192</v>
      </c>
      <c r="E364" s="202" t="s">
        <v>19</v>
      </c>
      <c r="F364" s="203" t="s">
        <v>2130</v>
      </c>
      <c r="G364" s="200"/>
      <c r="H364" s="202" t="s">
        <v>19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192</v>
      </c>
      <c r="AU364" s="209" t="s">
        <v>14</v>
      </c>
      <c r="AV364" s="13" t="s">
        <v>81</v>
      </c>
      <c r="AW364" s="13" t="s">
        <v>35</v>
      </c>
      <c r="AX364" s="13" t="s">
        <v>74</v>
      </c>
      <c r="AY364" s="209" t="s">
        <v>179</v>
      </c>
    </row>
    <row r="365" spans="1:65" s="13" customFormat="1">
      <c r="B365" s="199"/>
      <c r="C365" s="200"/>
      <c r="D365" s="201" t="s">
        <v>192</v>
      </c>
      <c r="E365" s="202" t="s">
        <v>19</v>
      </c>
      <c r="F365" s="203" t="s">
        <v>198</v>
      </c>
      <c r="G365" s="200"/>
      <c r="H365" s="202" t="s">
        <v>19</v>
      </c>
      <c r="I365" s="204"/>
      <c r="J365" s="200"/>
      <c r="K365" s="200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192</v>
      </c>
      <c r="AU365" s="209" t="s">
        <v>14</v>
      </c>
      <c r="AV365" s="13" t="s">
        <v>81</v>
      </c>
      <c r="AW365" s="13" t="s">
        <v>35</v>
      </c>
      <c r="AX365" s="13" t="s">
        <v>74</v>
      </c>
      <c r="AY365" s="209" t="s">
        <v>179</v>
      </c>
    </row>
    <row r="366" spans="1:65" s="13" customFormat="1">
      <c r="B366" s="199"/>
      <c r="C366" s="200"/>
      <c r="D366" s="201" t="s">
        <v>192</v>
      </c>
      <c r="E366" s="202" t="s">
        <v>19</v>
      </c>
      <c r="F366" s="203" t="s">
        <v>199</v>
      </c>
      <c r="G366" s="200"/>
      <c r="H366" s="202" t="s">
        <v>19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192</v>
      </c>
      <c r="AU366" s="209" t="s">
        <v>14</v>
      </c>
      <c r="AV366" s="13" t="s">
        <v>81</v>
      </c>
      <c r="AW366" s="13" t="s">
        <v>35</v>
      </c>
      <c r="AX366" s="13" t="s">
        <v>74</v>
      </c>
      <c r="AY366" s="209" t="s">
        <v>179</v>
      </c>
    </row>
    <row r="367" spans="1:65" s="14" customFormat="1">
      <c r="B367" s="210"/>
      <c r="C367" s="211"/>
      <c r="D367" s="201" t="s">
        <v>192</v>
      </c>
      <c r="E367" s="212" t="s">
        <v>19</v>
      </c>
      <c r="F367" s="213" t="s">
        <v>2272</v>
      </c>
      <c r="G367" s="211"/>
      <c r="H367" s="214">
        <v>5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192</v>
      </c>
      <c r="AU367" s="220" t="s">
        <v>14</v>
      </c>
      <c r="AV367" s="14" t="s">
        <v>14</v>
      </c>
      <c r="AW367" s="14" t="s">
        <v>35</v>
      </c>
      <c r="AX367" s="14" t="s">
        <v>74</v>
      </c>
      <c r="AY367" s="220" t="s">
        <v>179</v>
      </c>
    </row>
    <row r="368" spans="1:65" s="15" customFormat="1">
      <c r="B368" s="221"/>
      <c r="C368" s="222"/>
      <c r="D368" s="201" t="s">
        <v>192</v>
      </c>
      <c r="E368" s="223" t="s">
        <v>19</v>
      </c>
      <c r="F368" s="224" t="s">
        <v>201</v>
      </c>
      <c r="G368" s="222"/>
      <c r="H368" s="225">
        <v>5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192</v>
      </c>
      <c r="AU368" s="231" t="s">
        <v>14</v>
      </c>
      <c r="AV368" s="15" t="s">
        <v>188</v>
      </c>
      <c r="AW368" s="15" t="s">
        <v>35</v>
      </c>
      <c r="AX368" s="15" t="s">
        <v>81</v>
      </c>
      <c r="AY368" s="231" t="s">
        <v>179</v>
      </c>
    </row>
    <row r="369" spans="1:65" s="2" customFormat="1" ht="37.9" customHeight="1">
      <c r="A369" s="37"/>
      <c r="B369" s="38"/>
      <c r="C369" s="181" t="s">
        <v>331</v>
      </c>
      <c r="D369" s="181" t="s">
        <v>183</v>
      </c>
      <c r="E369" s="182" t="s">
        <v>2273</v>
      </c>
      <c r="F369" s="183" t="s">
        <v>2274</v>
      </c>
      <c r="G369" s="184" t="s">
        <v>204</v>
      </c>
      <c r="H369" s="185">
        <v>210</v>
      </c>
      <c r="I369" s="186"/>
      <c r="J369" s="187">
        <f>ROUND(I369*H369,2)</f>
        <v>0</v>
      </c>
      <c r="K369" s="183" t="s">
        <v>187</v>
      </c>
      <c r="L369" s="42"/>
      <c r="M369" s="188" t="s">
        <v>19</v>
      </c>
      <c r="N369" s="189" t="s">
        <v>45</v>
      </c>
      <c r="O369" s="67"/>
      <c r="P369" s="190">
        <f>O369*H369</f>
        <v>0</v>
      </c>
      <c r="Q369" s="190">
        <v>0</v>
      </c>
      <c r="R369" s="190">
        <f>Q369*H369</f>
        <v>0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381</v>
      </c>
      <c r="AT369" s="192" t="s">
        <v>183</v>
      </c>
      <c r="AU369" s="192" t="s">
        <v>14</v>
      </c>
      <c r="AY369" s="20" t="s">
        <v>179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81</v>
      </c>
      <c r="BK369" s="193">
        <f>ROUND(I369*H369,2)</f>
        <v>0</v>
      </c>
      <c r="BL369" s="20" t="s">
        <v>381</v>
      </c>
      <c r="BM369" s="192" t="s">
        <v>722</v>
      </c>
    </row>
    <row r="370" spans="1:65" s="2" customFormat="1">
      <c r="A370" s="37"/>
      <c r="B370" s="38"/>
      <c r="C370" s="39"/>
      <c r="D370" s="194" t="s">
        <v>190</v>
      </c>
      <c r="E370" s="39"/>
      <c r="F370" s="195" t="s">
        <v>2275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190</v>
      </c>
      <c r="AU370" s="20" t="s">
        <v>14</v>
      </c>
    </row>
    <row r="371" spans="1:65" s="13" customFormat="1">
      <c r="B371" s="199"/>
      <c r="C371" s="200"/>
      <c r="D371" s="201" t="s">
        <v>192</v>
      </c>
      <c r="E371" s="202" t="s">
        <v>19</v>
      </c>
      <c r="F371" s="203" t="s">
        <v>2130</v>
      </c>
      <c r="G371" s="200"/>
      <c r="H371" s="202" t="s">
        <v>19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192</v>
      </c>
      <c r="AU371" s="209" t="s">
        <v>14</v>
      </c>
      <c r="AV371" s="13" t="s">
        <v>81</v>
      </c>
      <c r="AW371" s="13" t="s">
        <v>35</v>
      </c>
      <c r="AX371" s="13" t="s">
        <v>74</v>
      </c>
      <c r="AY371" s="209" t="s">
        <v>179</v>
      </c>
    </row>
    <row r="372" spans="1:65" s="13" customFormat="1">
      <c r="B372" s="199"/>
      <c r="C372" s="200"/>
      <c r="D372" s="201" t="s">
        <v>192</v>
      </c>
      <c r="E372" s="202" t="s">
        <v>19</v>
      </c>
      <c r="F372" s="203" t="s">
        <v>198</v>
      </c>
      <c r="G372" s="200"/>
      <c r="H372" s="202" t="s">
        <v>19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192</v>
      </c>
      <c r="AU372" s="209" t="s">
        <v>14</v>
      </c>
      <c r="AV372" s="13" t="s">
        <v>81</v>
      </c>
      <c r="AW372" s="13" t="s">
        <v>35</v>
      </c>
      <c r="AX372" s="13" t="s">
        <v>74</v>
      </c>
      <c r="AY372" s="209" t="s">
        <v>179</v>
      </c>
    </row>
    <row r="373" spans="1:65" s="13" customFormat="1">
      <c r="B373" s="199"/>
      <c r="C373" s="200"/>
      <c r="D373" s="201" t="s">
        <v>192</v>
      </c>
      <c r="E373" s="202" t="s">
        <v>19</v>
      </c>
      <c r="F373" s="203" t="s">
        <v>199</v>
      </c>
      <c r="G373" s="200"/>
      <c r="H373" s="202" t="s">
        <v>19</v>
      </c>
      <c r="I373" s="204"/>
      <c r="J373" s="200"/>
      <c r="K373" s="200"/>
      <c r="L373" s="205"/>
      <c r="M373" s="206"/>
      <c r="N373" s="207"/>
      <c r="O373" s="207"/>
      <c r="P373" s="207"/>
      <c r="Q373" s="207"/>
      <c r="R373" s="207"/>
      <c r="S373" s="207"/>
      <c r="T373" s="208"/>
      <c r="AT373" s="209" t="s">
        <v>192</v>
      </c>
      <c r="AU373" s="209" t="s">
        <v>14</v>
      </c>
      <c r="AV373" s="13" t="s">
        <v>81</v>
      </c>
      <c r="AW373" s="13" t="s">
        <v>35</v>
      </c>
      <c r="AX373" s="13" t="s">
        <v>74</v>
      </c>
      <c r="AY373" s="209" t="s">
        <v>179</v>
      </c>
    </row>
    <row r="374" spans="1:65" s="13" customFormat="1">
      <c r="B374" s="199"/>
      <c r="C374" s="200"/>
      <c r="D374" s="201" t="s">
        <v>192</v>
      </c>
      <c r="E374" s="202" t="s">
        <v>19</v>
      </c>
      <c r="F374" s="203" t="s">
        <v>2276</v>
      </c>
      <c r="G374" s="200"/>
      <c r="H374" s="202" t="s">
        <v>19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192</v>
      </c>
      <c r="AU374" s="209" t="s">
        <v>14</v>
      </c>
      <c r="AV374" s="13" t="s">
        <v>81</v>
      </c>
      <c r="AW374" s="13" t="s">
        <v>35</v>
      </c>
      <c r="AX374" s="13" t="s">
        <v>74</v>
      </c>
      <c r="AY374" s="209" t="s">
        <v>179</v>
      </c>
    </row>
    <row r="375" spans="1:65" s="14" customFormat="1">
      <c r="B375" s="210"/>
      <c r="C375" s="211"/>
      <c r="D375" s="201" t="s">
        <v>192</v>
      </c>
      <c r="E375" s="212" t="s">
        <v>19</v>
      </c>
      <c r="F375" s="213" t="s">
        <v>421</v>
      </c>
      <c r="G375" s="211"/>
      <c r="H375" s="214">
        <v>150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192</v>
      </c>
      <c r="AU375" s="220" t="s">
        <v>14</v>
      </c>
      <c r="AV375" s="14" t="s">
        <v>14</v>
      </c>
      <c r="AW375" s="14" t="s">
        <v>35</v>
      </c>
      <c r="AX375" s="14" t="s">
        <v>74</v>
      </c>
      <c r="AY375" s="220" t="s">
        <v>179</v>
      </c>
    </row>
    <row r="376" spans="1:65" s="13" customFormat="1">
      <c r="B376" s="199"/>
      <c r="C376" s="200"/>
      <c r="D376" s="201" t="s">
        <v>192</v>
      </c>
      <c r="E376" s="202" t="s">
        <v>19</v>
      </c>
      <c r="F376" s="203" t="s">
        <v>2277</v>
      </c>
      <c r="G376" s="200"/>
      <c r="H376" s="202" t="s">
        <v>19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192</v>
      </c>
      <c r="AU376" s="209" t="s">
        <v>14</v>
      </c>
      <c r="AV376" s="13" t="s">
        <v>81</v>
      </c>
      <c r="AW376" s="13" t="s">
        <v>35</v>
      </c>
      <c r="AX376" s="13" t="s">
        <v>74</v>
      </c>
      <c r="AY376" s="209" t="s">
        <v>179</v>
      </c>
    </row>
    <row r="377" spans="1:65" s="14" customFormat="1">
      <c r="B377" s="210"/>
      <c r="C377" s="211"/>
      <c r="D377" s="201" t="s">
        <v>192</v>
      </c>
      <c r="E377" s="212" t="s">
        <v>19</v>
      </c>
      <c r="F377" s="213" t="s">
        <v>2278</v>
      </c>
      <c r="G377" s="211"/>
      <c r="H377" s="214">
        <v>60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192</v>
      </c>
      <c r="AU377" s="220" t="s">
        <v>14</v>
      </c>
      <c r="AV377" s="14" t="s">
        <v>14</v>
      </c>
      <c r="AW377" s="14" t="s">
        <v>35</v>
      </c>
      <c r="AX377" s="14" t="s">
        <v>74</v>
      </c>
      <c r="AY377" s="220" t="s">
        <v>179</v>
      </c>
    </row>
    <row r="378" spans="1:65" s="15" customFormat="1">
      <c r="B378" s="221"/>
      <c r="C378" s="222"/>
      <c r="D378" s="201" t="s">
        <v>192</v>
      </c>
      <c r="E378" s="223" t="s">
        <v>19</v>
      </c>
      <c r="F378" s="224" t="s">
        <v>201</v>
      </c>
      <c r="G378" s="222"/>
      <c r="H378" s="225">
        <v>210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192</v>
      </c>
      <c r="AU378" s="231" t="s">
        <v>14</v>
      </c>
      <c r="AV378" s="15" t="s">
        <v>188</v>
      </c>
      <c r="AW378" s="15" t="s">
        <v>35</v>
      </c>
      <c r="AX378" s="15" t="s">
        <v>81</v>
      </c>
      <c r="AY378" s="231" t="s">
        <v>179</v>
      </c>
    </row>
    <row r="379" spans="1:65" s="2" customFormat="1" ht="37.9" customHeight="1">
      <c r="A379" s="37"/>
      <c r="B379" s="38"/>
      <c r="C379" s="181" t="s">
        <v>687</v>
      </c>
      <c r="D379" s="181" t="s">
        <v>183</v>
      </c>
      <c r="E379" s="182" t="s">
        <v>2279</v>
      </c>
      <c r="F379" s="183" t="s">
        <v>2280</v>
      </c>
      <c r="G379" s="184" t="s">
        <v>204</v>
      </c>
      <c r="H379" s="185">
        <v>51</v>
      </c>
      <c r="I379" s="186"/>
      <c r="J379" s="187">
        <f>ROUND(I379*H379,2)</f>
        <v>0</v>
      </c>
      <c r="K379" s="183" t="s">
        <v>187</v>
      </c>
      <c r="L379" s="42"/>
      <c r="M379" s="188" t="s">
        <v>19</v>
      </c>
      <c r="N379" s="189" t="s">
        <v>45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381</v>
      </c>
      <c r="AT379" s="192" t="s">
        <v>183</v>
      </c>
      <c r="AU379" s="192" t="s">
        <v>14</v>
      </c>
      <c r="AY379" s="20" t="s">
        <v>179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81</v>
      </c>
      <c r="BK379" s="193">
        <f>ROUND(I379*H379,2)</f>
        <v>0</v>
      </c>
      <c r="BL379" s="20" t="s">
        <v>381</v>
      </c>
      <c r="BM379" s="192" t="s">
        <v>920</v>
      </c>
    </row>
    <row r="380" spans="1:65" s="2" customFormat="1">
      <c r="A380" s="37"/>
      <c r="B380" s="38"/>
      <c r="C380" s="39"/>
      <c r="D380" s="194" t="s">
        <v>190</v>
      </c>
      <c r="E380" s="39"/>
      <c r="F380" s="195" t="s">
        <v>2281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190</v>
      </c>
      <c r="AU380" s="20" t="s">
        <v>14</v>
      </c>
    </row>
    <row r="381" spans="1:65" s="13" customFormat="1">
      <c r="B381" s="199"/>
      <c r="C381" s="200"/>
      <c r="D381" s="201" t="s">
        <v>192</v>
      </c>
      <c r="E381" s="202" t="s">
        <v>19</v>
      </c>
      <c r="F381" s="203" t="s">
        <v>2130</v>
      </c>
      <c r="G381" s="200"/>
      <c r="H381" s="202" t="s">
        <v>19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192</v>
      </c>
      <c r="AU381" s="209" t="s">
        <v>14</v>
      </c>
      <c r="AV381" s="13" t="s">
        <v>81</v>
      </c>
      <c r="AW381" s="13" t="s">
        <v>35</v>
      </c>
      <c r="AX381" s="13" t="s">
        <v>74</v>
      </c>
      <c r="AY381" s="209" t="s">
        <v>179</v>
      </c>
    </row>
    <row r="382" spans="1:65" s="13" customFormat="1">
      <c r="B382" s="199"/>
      <c r="C382" s="200"/>
      <c r="D382" s="201" t="s">
        <v>192</v>
      </c>
      <c r="E382" s="202" t="s">
        <v>19</v>
      </c>
      <c r="F382" s="203" t="s">
        <v>198</v>
      </c>
      <c r="G382" s="200"/>
      <c r="H382" s="202" t="s">
        <v>19</v>
      </c>
      <c r="I382" s="204"/>
      <c r="J382" s="200"/>
      <c r="K382" s="200"/>
      <c r="L382" s="205"/>
      <c r="M382" s="206"/>
      <c r="N382" s="207"/>
      <c r="O382" s="207"/>
      <c r="P382" s="207"/>
      <c r="Q382" s="207"/>
      <c r="R382" s="207"/>
      <c r="S382" s="207"/>
      <c r="T382" s="208"/>
      <c r="AT382" s="209" t="s">
        <v>192</v>
      </c>
      <c r="AU382" s="209" t="s">
        <v>14</v>
      </c>
      <c r="AV382" s="13" t="s">
        <v>81</v>
      </c>
      <c r="AW382" s="13" t="s">
        <v>35</v>
      </c>
      <c r="AX382" s="13" t="s">
        <v>74</v>
      </c>
      <c r="AY382" s="209" t="s">
        <v>179</v>
      </c>
    </row>
    <row r="383" spans="1:65" s="13" customFormat="1">
      <c r="B383" s="199"/>
      <c r="C383" s="200"/>
      <c r="D383" s="201" t="s">
        <v>192</v>
      </c>
      <c r="E383" s="202" t="s">
        <v>19</v>
      </c>
      <c r="F383" s="203" t="s">
        <v>199</v>
      </c>
      <c r="G383" s="200"/>
      <c r="H383" s="202" t="s">
        <v>19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192</v>
      </c>
      <c r="AU383" s="209" t="s">
        <v>14</v>
      </c>
      <c r="AV383" s="13" t="s">
        <v>81</v>
      </c>
      <c r="AW383" s="13" t="s">
        <v>35</v>
      </c>
      <c r="AX383" s="13" t="s">
        <v>74</v>
      </c>
      <c r="AY383" s="209" t="s">
        <v>179</v>
      </c>
    </row>
    <row r="384" spans="1:65" s="13" customFormat="1">
      <c r="B384" s="199"/>
      <c r="C384" s="200"/>
      <c r="D384" s="201" t="s">
        <v>192</v>
      </c>
      <c r="E384" s="202" t="s">
        <v>19</v>
      </c>
      <c r="F384" s="203" t="s">
        <v>2282</v>
      </c>
      <c r="G384" s="200"/>
      <c r="H384" s="202" t="s">
        <v>19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192</v>
      </c>
      <c r="AU384" s="209" t="s">
        <v>14</v>
      </c>
      <c r="AV384" s="13" t="s">
        <v>81</v>
      </c>
      <c r="AW384" s="13" t="s">
        <v>35</v>
      </c>
      <c r="AX384" s="13" t="s">
        <v>74</v>
      </c>
      <c r="AY384" s="209" t="s">
        <v>179</v>
      </c>
    </row>
    <row r="385" spans="1:65" s="14" customFormat="1">
      <c r="B385" s="210"/>
      <c r="C385" s="211"/>
      <c r="D385" s="201" t="s">
        <v>192</v>
      </c>
      <c r="E385" s="212" t="s">
        <v>19</v>
      </c>
      <c r="F385" s="213" t="s">
        <v>2283</v>
      </c>
      <c r="G385" s="211"/>
      <c r="H385" s="214">
        <v>51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192</v>
      </c>
      <c r="AU385" s="220" t="s">
        <v>14</v>
      </c>
      <c r="AV385" s="14" t="s">
        <v>14</v>
      </c>
      <c r="AW385" s="14" t="s">
        <v>35</v>
      </c>
      <c r="AX385" s="14" t="s">
        <v>74</v>
      </c>
      <c r="AY385" s="220" t="s">
        <v>179</v>
      </c>
    </row>
    <row r="386" spans="1:65" s="15" customFormat="1">
      <c r="B386" s="221"/>
      <c r="C386" s="222"/>
      <c r="D386" s="201" t="s">
        <v>192</v>
      </c>
      <c r="E386" s="223" t="s">
        <v>19</v>
      </c>
      <c r="F386" s="224" t="s">
        <v>201</v>
      </c>
      <c r="G386" s="222"/>
      <c r="H386" s="225">
        <v>51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192</v>
      </c>
      <c r="AU386" s="231" t="s">
        <v>14</v>
      </c>
      <c r="AV386" s="15" t="s">
        <v>188</v>
      </c>
      <c r="AW386" s="15" t="s">
        <v>35</v>
      </c>
      <c r="AX386" s="15" t="s">
        <v>81</v>
      </c>
      <c r="AY386" s="231" t="s">
        <v>179</v>
      </c>
    </row>
    <row r="387" spans="1:65" s="2" customFormat="1" ht="37.9" customHeight="1">
      <c r="A387" s="37"/>
      <c r="B387" s="38"/>
      <c r="C387" s="181" t="s">
        <v>337</v>
      </c>
      <c r="D387" s="181" t="s">
        <v>183</v>
      </c>
      <c r="E387" s="182" t="s">
        <v>2284</v>
      </c>
      <c r="F387" s="183" t="s">
        <v>2285</v>
      </c>
      <c r="G387" s="184" t="s">
        <v>204</v>
      </c>
      <c r="H387" s="185">
        <v>120</v>
      </c>
      <c r="I387" s="186"/>
      <c r="J387" s="187">
        <f>ROUND(I387*H387,2)</f>
        <v>0</v>
      </c>
      <c r="K387" s="183" t="s">
        <v>187</v>
      </c>
      <c r="L387" s="42"/>
      <c r="M387" s="188" t="s">
        <v>19</v>
      </c>
      <c r="N387" s="189" t="s">
        <v>45</v>
      </c>
      <c r="O387" s="67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381</v>
      </c>
      <c r="AT387" s="192" t="s">
        <v>183</v>
      </c>
      <c r="AU387" s="192" t="s">
        <v>14</v>
      </c>
      <c r="AY387" s="20" t="s">
        <v>179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81</v>
      </c>
      <c r="BK387" s="193">
        <f>ROUND(I387*H387,2)</f>
        <v>0</v>
      </c>
      <c r="BL387" s="20" t="s">
        <v>381</v>
      </c>
      <c r="BM387" s="192" t="s">
        <v>923</v>
      </c>
    </row>
    <row r="388" spans="1:65" s="2" customFormat="1">
      <c r="A388" s="37"/>
      <c r="B388" s="38"/>
      <c r="C388" s="39"/>
      <c r="D388" s="194" t="s">
        <v>190</v>
      </c>
      <c r="E388" s="39"/>
      <c r="F388" s="195" t="s">
        <v>2286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190</v>
      </c>
      <c r="AU388" s="20" t="s">
        <v>14</v>
      </c>
    </row>
    <row r="389" spans="1:65" s="13" customFormat="1">
      <c r="B389" s="199"/>
      <c r="C389" s="200"/>
      <c r="D389" s="201" t="s">
        <v>192</v>
      </c>
      <c r="E389" s="202" t="s">
        <v>19</v>
      </c>
      <c r="F389" s="203" t="s">
        <v>2130</v>
      </c>
      <c r="G389" s="200"/>
      <c r="H389" s="202" t="s">
        <v>19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192</v>
      </c>
      <c r="AU389" s="209" t="s">
        <v>14</v>
      </c>
      <c r="AV389" s="13" t="s">
        <v>81</v>
      </c>
      <c r="AW389" s="13" t="s">
        <v>35</v>
      </c>
      <c r="AX389" s="13" t="s">
        <v>74</v>
      </c>
      <c r="AY389" s="209" t="s">
        <v>179</v>
      </c>
    </row>
    <row r="390" spans="1:65" s="13" customFormat="1">
      <c r="B390" s="199"/>
      <c r="C390" s="200"/>
      <c r="D390" s="201" t="s">
        <v>192</v>
      </c>
      <c r="E390" s="202" t="s">
        <v>19</v>
      </c>
      <c r="F390" s="203" t="s">
        <v>198</v>
      </c>
      <c r="G390" s="200"/>
      <c r="H390" s="202" t="s">
        <v>19</v>
      </c>
      <c r="I390" s="204"/>
      <c r="J390" s="200"/>
      <c r="K390" s="200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192</v>
      </c>
      <c r="AU390" s="209" t="s">
        <v>14</v>
      </c>
      <c r="AV390" s="13" t="s">
        <v>81</v>
      </c>
      <c r="AW390" s="13" t="s">
        <v>35</v>
      </c>
      <c r="AX390" s="13" t="s">
        <v>74</v>
      </c>
      <c r="AY390" s="209" t="s">
        <v>179</v>
      </c>
    </row>
    <row r="391" spans="1:65" s="13" customFormat="1">
      <c r="B391" s="199"/>
      <c r="C391" s="200"/>
      <c r="D391" s="201" t="s">
        <v>192</v>
      </c>
      <c r="E391" s="202" t="s">
        <v>19</v>
      </c>
      <c r="F391" s="203" t="s">
        <v>199</v>
      </c>
      <c r="G391" s="200"/>
      <c r="H391" s="202" t="s">
        <v>19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192</v>
      </c>
      <c r="AU391" s="209" t="s">
        <v>14</v>
      </c>
      <c r="AV391" s="13" t="s">
        <v>81</v>
      </c>
      <c r="AW391" s="13" t="s">
        <v>35</v>
      </c>
      <c r="AX391" s="13" t="s">
        <v>74</v>
      </c>
      <c r="AY391" s="209" t="s">
        <v>179</v>
      </c>
    </row>
    <row r="392" spans="1:65" s="13" customFormat="1">
      <c r="B392" s="199"/>
      <c r="C392" s="200"/>
      <c r="D392" s="201" t="s">
        <v>192</v>
      </c>
      <c r="E392" s="202" t="s">
        <v>19</v>
      </c>
      <c r="F392" s="203" t="s">
        <v>2287</v>
      </c>
      <c r="G392" s="200"/>
      <c r="H392" s="202" t="s">
        <v>19</v>
      </c>
      <c r="I392" s="204"/>
      <c r="J392" s="200"/>
      <c r="K392" s="200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192</v>
      </c>
      <c r="AU392" s="209" t="s">
        <v>14</v>
      </c>
      <c r="AV392" s="13" t="s">
        <v>81</v>
      </c>
      <c r="AW392" s="13" t="s">
        <v>35</v>
      </c>
      <c r="AX392" s="13" t="s">
        <v>74</v>
      </c>
      <c r="AY392" s="209" t="s">
        <v>179</v>
      </c>
    </row>
    <row r="393" spans="1:65" s="14" customFormat="1">
      <c r="B393" s="210"/>
      <c r="C393" s="211"/>
      <c r="D393" s="201" t="s">
        <v>192</v>
      </c>
      <c r="E393" s="212" t="s">
        <v>19</v>
      </c>
      <c r="F393" s="213" t="s">
        <v>2288</v>
      </c>
      <c r="G393" s="211"/>
      <c r="H393" s="214">
        <v>120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192</v>
      </c>
      <c r="AU393" s="220" t="s">
        <v>14</v>
      </c>
      <c r="AV393" s="14" t="s">
        <v>14</v>
      </c>
      <c r="AW393" s="14" t="s">
        <v>35</v>
      </c>
      <c r="AX393" s="14" t="s">
        <v>74</v>
      </c>
      <c r="AY393" s="220" t="s">
        <v>179</v>
      </c>
    </row>
    <row r="394" spans="1:65" s="15" customFormat="1">
      <c r="B394" s="221"/>
      <c r="C394" s="222"/>
      <c r="D394" s="201" t="s">
        <v>192</v>
      </c>
      <c r="E394" s="223" t="s">
        <v>19</v>
      </c>
      <c r="F394" s="224" t="s">
        <v>201</v>
      </c>
      <c r="G394" s="222"/>
      <c r="H394" s="225">
        <v>120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192</v>
      </c>
      <c r="AU394" s="231" t="s">
        <v>14</v>
      </c>
      <c r="AV394" s="15" t="s">
        <v>188</v>
      </c>
      <c r="AW394" s="15" t="s">
        <v>35</v>
      </c>
      <c r="AX394" s="15" t="s">
        <v>81</v>
      </c>
      <c r="AY394" s="231" t="s">
        <v>179</v>
      </c>
    </row>
    <row r="395" spans="1:65" s="2" customFormat="1" ht="24.2" customHeight="1">
      <c r="A395" s="37"/>
      <c r="B395" s="38"/>
      <c r="C395" s="181" t="s">
        <v>699</v>
      </c>
      <c r="D395" s="181" t="s">
        <v>183</v>
      </c>
      <c r="E395" s="182" t="s">
        <v>2289</v>
      </c>
      <c r="F395" s="183" t="s">
        <v>2290</v>
      </c>
      <c r="G395" s="184" t="s">
        <v>216</v>
      </c>
      <c r="H395" s="185">
        <v>11</v>
      </c>
      <c r="I395" s="186"/>
      <c r="J395" s="187">
        <f>ROUND(I395*H395,2)</f>
        <v>0</v>
      </c>
      <c r="K395" s="183" t="s">
        <v>187</v>
      </c>
      <c r="L395" s="42"/>
      <c r="M395" s="188" t="s">
        <v>19</v>
      </c>
      <c r="N395" s="189" t="s">
        <v>45</v>
      </c>
      <c r="O395" s="67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381</v>
      </c>
      <c r="AT395" s="192" t="s">
        <v>183</v>
      </c>
      <c r="AU395" s="192" t="s">
        <v>14</v>
      </c>
      <c r="AY395" s="20" t="s">
        <v>179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81</v>
      </c>
      <c r="BK395" s="193">
        <f>ROUND(I395*H395,2)</f>
        <v>0</v>
      </c>
      <c r="BL395" s="20" t="s">
        <v>381</v>
      </c>
      <c r="BM395" s="192" t="s">
        <v>2291</v>
      </c>
    </row>
    <row r="396" spans="1:65" s="2" customFormat="1">
      <c r="A396" s="37"/>
      <c r="B396" s="38"/>
      <c r="C396" s="39"/>
      <c r="D396" s="194" t="s">
        <v>190</v>
      </c>
      <c r="E396" s="39"/>
      <c r="F396" s="195" t="s">
        <v>2292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190</v>
      </c>
      <c r="AU396" s="20" t="s">
        <v>14</v>
      </c>
    </row>
    <row r="397" spans="1:65" s="13" customFormat="1">
      <c r="B397" s="199"/>
      <c r="C397" s="200"/>
      <c r="D397" s="201" t="s">
        <v>192</v>
      </c>
      <c r="E397" s="202" t="s">
        <v>19</v>
      </c>
      <c r="F397" s="203" t="s">
        <v>2293</v>
      </c>
      <c r="G397" s="200"/>
      <c r="H397" s="202" t="s">
        <v>19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192</v>
      </c>
      <c r="AU397" s="209" t="s">
        <v>14</v>
      </c>
      <c r="AV397" s="13" t="s">
        <v>81</v>
      </c>
      <c r="AW397" s="13" t="s">
        <v>35</v>
      </c>
      <c r="AX397" s="13" t="s">
        <v>74</v>
      </c>
      <c r="AY397" s="209" t="s">
        <v>179</v>
      </c>
    </row>
    <row r="398" spans="1:65" s="14" customFormat="1">
      <c r="B398" s="210"/>
      <c r="C398" s="211"/>
      <c r="D398" s="201" t="s">
        <v>192</v>
      </c>
      <c r="E398" s="212" t="s">
        <v>19</v>
      </c>
      <c r="F398" s="213" t="s">
        <v>2294</v>
      </c>
      <c r="G398" s="211"/>
      <c r="H398" s="214">
        <v>11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192</v>
      </c>
      <c r="AU398" s="220" t="s">
        <v>14</v>
      </c>
      <c r="AV398" s="14" t="s">
        <v>14</v>
      </c>
      <c r="AW398" s="14" t="s">
        <v>35</v>
      </c>
      <c r="AX398" s="14" t="s">
        <v>74</v>
      </c>
      <c r="AY398" s="220" t="s">
        <v>179</v>
      </c>
    </row>
    <row r="399" spans="1:65" s="15" customFormat="1">
      <c r="B399" s="221"/>
      <c r="C399" s="222"/>
      <c r="D399" s="201" t="s">
        <v>192</v>
      </c>
      <c r="E399" s="223" t="s">
        <v>19</v>
      </c>
      <c r="F399" s="224" t="s">
        <v>201</v>
      </c>
      <c r="G399" s="222"/>
      <c r="H399" s="225">
        <v>11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192</v>
      </c>
      <c r="AU399" s="231" t="s">
        <v>14</v>
      </c>
      <c r="AV399" s="15" t="s">
        <v>188</v>
      </c>
      <c r="AW399" s="15" t="s">
        <v>35</v>
      </c>
      <c r="AX399" s="15" t="s">
        <v>81</v>
      </c>
      <c r="AY399" s="231" t="s">
        <v>179</v>
      </c>
    </row>
    <row r="400" spans="1:65" s="2" customFormat="1" ht="24.2" customHeight="1">
      <c r="A400" s="37"/>
      <c r="B400" s="38"/>
      <c r="C400" s="181" t="s">
        <v>341</v>
      </c>
      <c r="D400" s="181" t="s">
        <v>183</v>
      </c>
      <c r="E400" s="182" t="s">
        <v>2295</v>
      </c>
      <c r="F400" s="183" t="s">
        <v>2296</v>
      </c>
      <c r="G400" s="184" t="s">
        <v>216</v>
      </c>
      <c r="H400" s="185">
        <v>2</v>
      </c>
      <c r="I400" s="186"/>
      <c r="J400" s="187">
        <f>ROUND(I400*H400,2)</f>
        <v>0</v>
      </c>
      <c r="K400" s="183" t="s">
        <v>187</v>
      </c>
      <c r="L400" s="42"/>
      <c r="M400" s="188" t="s">
        <v>19</v>
      </c>
      <c r="N400" s="189" t="s">
        <v>45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381</v>
      </c>
      <c r="AT400" s="192" t="s">
        <v>183</v>
      </c>
      <c r="AU400" s="192" t="s">
        <v>14</v>
      </c>
      <c r="AY400" s="20" t="s">
        <v>179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81</v>
      </c>
      <c r="BK400" s="193">
        <f>ROUND(I400*H400,2)</f>
        <v>0</v>
      </c>
      <c r="BL400" s="20" t="s">
        <v>381</v>
      </c>
      <c r="BM400" s="192" t="s">
        <v>712</v>
      </c>
    </row>
    <row r="401" spans="1:65" s="2" customFormat="1">
      <c r="A401" s="37"/>
      <c r="B401" s="38"/>
      <c r="C401" s="39"/>
      <c r="D401" s="194" t="s">
        <v>190</v>
      </c>
      <c r="E401" s="39"/>
      <c r="F401" s="195" t="s">
        <v>2297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190</v>
      </c>
      <c r="AU401" s="20" t="s">
        <v>14</v>
      </c>
    </row>
    <row r="402" spans="1:65" s="14" customFormat="1">
      <c r="B402" s="210"/>
      <c r="C402" s="211"/>
      <c r="D402" s="201" t="s">
        <v>192</v>
      </c>
      <c r="E402" s="212" t="s">
        <v>19</v>
      </c>
      <c r="F402" s="213" t="s">
        <v>2298</v>
      </c>
      <c r="G402" s="211"/>
      <c r="H402" s="214">
        <v>2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192</v>
      </c>
      <c r="AU402" s="220" t="s">
        <v>14</v>
      </c>
      <c r="AV402" s="14" t="s">
        <v>14</v>
      </c>
      <c r="AW402" s="14" t="s">
        <v>35</v>
      </c>
      <c r="AX402" s="14" t="s">
        <v>74</v>
      </c>
      <c r="AY402" s="220" t="s">
        <v>179</v>
      </c>
    </row>
    <row r="403" spans="1:65" s="15" customFormat="1">
      <c r="B403" s="221"/>
      <c r="C403" s="222"/>
      <c r="D403" s="201" t="s">
        <v>192</v>
      </c>
      <c r="E403" s="223" t="s">
        <v>19</v>
      </c>
      <c r="F403" s="224" t="s">
        <v>201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192</v>
      </c>
      <c r="AU403" s="231" t="s">
        <v>14</v>
      </c>
      <c r="AV403" s="15" t="s">
        <v>188</v>
      </c>
      <c r="AW403" s="15" t="s">
        <v>35</v>
      </c>
      <c r="AX403" s="15" t="s">
        <v>81</v>
      </c>
      <c r="AY403" s="231" t="s">
        <v>179</v>
      </c>
    </row>
    <row r="404" spans="1:65" s="2" customFormat="1" ht="33" customHeight="1">
      <c r="A404" s="37"/>
      <c r="B404" s="38"/>
      <c r="C404" s="181" t="s">
        <v>705</v>
      </c>
      <c r="D404" s="181" t="s">
        <v>183</v>
      </c>
      <c r="E404" s="182" t="s">
        <v>2299</v>
      </c>
      <c r="F404" s="183" t="s">
        <v>2300</v>
      </c>
      <c r="G404" s="184" t="s">
        <v>204</v>
      </c>
      <c r="H404" s="185">
        <v>210</v>
      </c>
      <c r="I404" s="186"/>
      <c r="J404" s="187">
        <f>ROUND(I404*H404,2)</f>
        <v>0</v>
      </c>
      <c r="K404" s="183" t="s">
        <v>187</v>
      </c>
      <c r="L404" s="42"/>
      <c r="M404" s="188" t="s">
        <v>19</v>
      </c>
      <c r="N404" s="189" t="s">
        <v>45</v>
      </c>
      <c r="O404" s="67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381</v>
      </c>
      <c r="AT404" s="192" t="s">
        <v>183</v>
      </c>
      <c r="AU404" s="192" t="s">
        <v>14</v>
      </c>
      <c r="AY404" s="20" t="s">
        <v>179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81</v>
      </c>
      <c r="BK404" s="193">
        <f>ROUND(I404*H404,2)</f>
        <v>0</v>
      </c>
      <c r="BL404" s="20" t="s">
        <v>381</v>
      </c>
      <c r="BM404" s="192" t="s">
        <v>727</v>
      </c>
    </row>
    <row r="405" spans="1:65" s="2" customFormat="1">
      <c r="A405" s="37"/>
      <c r="B405" s="38"/>
      <c r="C405" s="39"/>
      <c r="D405" s="194" t="s">
        <v>190</v>
      </c>
      <c r="E405" s="39"/>
      <c r="F405" s="195" t="s">
        <v>2301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190</v>
      </c>
      <c r="AU405" s="20" t="s">
        <v>14</v>
      </c>
    </row>
    <row r="406" spans="1:65" s="13" customFormat="1">
      <c r="B406" s="199"/>
      <c r="C406" s="200"/>
      <c r="D406" s="201" t="s">
        <v>192</v>
      </c>
      <c r="E406" s="202" t="s">
        <v>19</v>
      </c>
      <c r="F406" s="203" t="s">
        <v>2276</v>
      </c>
      <c r="G406" s="200"/>
      <c r="H406" s="202" t="s">
        <v>19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192</v>
      </c>
      <c r="AU406" s="209" t="s">
        <v>14</v>
      </c>
      <c r="AV406" s="13" t="s">
        <v>81</v>
      </c>
      <c r="AW406" s="13" t="s">
        <v>35</v>
      </c>
      <c r="AX406" s="13" t="s">
        <v>74</v>
      </c>
      <c r="AY406" s="209" t="s">
        <v>179</v>
      </c>
    </row>
    <row r="407" spans="1:65" s="14" customFormat="1">
      <c r="B407" s="210"/>
      <c r="C407" s="211"/>
      <c r="D407" s="201" t="s">
        <v>192</v>
      </c>
      <c r="E407" s="212" t="s">
        <v>19</v>
      </c>
      <c r="F407" s="213" t="s">
        <v>421</v>
      </c>
      <c r="G407" s="211"/>
      <c r="H407" s="214">
        <v>150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192</v>
      </c>
      <c r="AU407" s="220" t="s">
        <v>14</v>
      </c>
      <c r="AV407" s="14" t="s">
        <v>14</v>
      </c>
      <c r="AW407" s="14" t="s">
        <v>35</v>
      </c>
      <c r="AX407" s="14" t="s">
        <v>74</v>
      </c>
      <c r="AY407" s="220" t="s">
        <v>179</v>
      </c>
    </row>
    <row r="408" spans="1:65" s="13" customFormat="1">
      <c r="B408" s="199"/>
      <c r="C408" s="200"/>
      <c r="D408" s="201" t="s">
        <v>192</v>
      </c>
      <c r="E408" s="202" t="s">
        <v>19</v>
      </c>
      <c r="F408" s="203" t="s">
        <v>2277</v>
      </c>
      <c r="G408" s="200"/>
      <c r="H408" s="202" t="s">
        <v>19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192</v>
      </c>
      <c r="AU408" s="209" t="s">
        <v>14</v>
      </c>
      <c r="AV408" s="13" t="s">
        <v>81</v>
      </c>
      <c r="AW408" s="13" t="s">
        <v>35</v>
      </c>
      <c r="AX408" s="13" t="s">
        <v>74</v>
      </c>
      <c r="AY408" s="209" t="s">
        <v>179</v>
      </c>
    </row>
    <row r="409" spans="1:65" s="14" customFormat="1">
      <c r="B409" s="210"/>
      <c r="C409" s="211"/>
      <c r="D409" s="201" t="s">
        <v>192</v>
      </c>
      <c r="E409" s="212" t="s">
        <v>19</v>
      </c>
      <c r="F409" s="213" t="s">
        <v>2278</v>
      </c>
      <c r="G409" s="211"/>
      <c r="H409" s="214">
        <v>60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192</v>
      </c>
      <c r="AU409" s="220" t="s">
        <v>14</v>
      </c>
      <c r="AV409" s="14" t="s">
        <v>14</v>
      </c>
      <c r="AW409" s="14" t="s">
        <v>35</v>
      </c>
      <c r="AX409" s="14" t="s">
        <v>74</v>
      </c>
      <c r="AY409" s="220" t="s">
        <v>179</v>
      </c>
    </row>
    <row r="410" spans="1:65" s="15" customFormat="1">
      <c r="B410" s="221"/>
      <c r="C410" s="222"/>
      <c r="D410" s="201" t="s">
        <v>192</v>
      </c>
      <c r="E410" s="223" t="s">
        <v>19</v>
      </c>
      <c r="F410" s="224" t="s">
        <v>201</v>
      </c>
      <c r="G410" s="222"/>
      <c r="H410" s="225">
        <v>210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192</v>
      </c>
      <c r="AU410" s="231" t="s">
        <v>14</v>
      </c>
      <c r="AV410" s="15" t="s">
        <v>188</v>
      </c>
      <c r="AW410" s="15" t="s">
        <v>35</v>
      </c>
      <c r="AX410" s="15" t="s">
        <v>81</v>
      </c>
      <c r="AY410" s="231" t="s">
        <v>179</v>
      </c>
    </row>
    <row r="411" spans="1:65" s="2" customFormat="1" ht="33" customHeight="1">
      <c r="A411" s="37"/>
      <c r="B411" s="38"/>
      <c r="C411" s="181" t="s">
        <v>346</v>
      </c>
      <c r="D411" s="181" t="s">
        <v>183</v>
      </c>
      <c r="E411" s="182" t="s">
        <v>2302</v>
      </c>
      <c r="F411" s="183" t="s">
        <v>2303</v>
      </c>
      <c r="G411" s="184" t="s">
        <v>204</v>
      </c>
      <c r="H411" s="185">
        <v>51</v>
      </c>
      <c r="I411" s="186"/>
      <c r="J411" s="187">
        <f>ROUND(I411*H411,2)</f>
        <v>0</v>
      </c>
      <c r="K411" s="183" t="s">
        <v>187</v>
      </c>
      <c r="L411" s="42"/>
      <c r="M411" s="188" t="s">
        <v>19</v>
      </c>
      <c r="N411" s="189" t="s">
        <v>45</v>
      </c>
      <c r="O411" s="67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2" t="s">
        <v>381</v>
      </c>
      <c r="AT411" s="192" t="s">
        <v>183</v>
      </c>
      <c r="AU411" s="192" t="s">
        <v>14</v>
      </c>
      <c r="AY411" s="20" t="s">
        <v>179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20" t="s">
        <v>81</v>
      </c>
      <c r="BK411" s="193">
        <f>ROUND(I411*H411,2)</f>
        <v>0</v>
      </c>
      <c r="BL411" s="20" t="s">
        <v>381</v>
      </c>
      <c r="BM411" s="192" t="s">
        <v>921</v>
      </c>
    </row>
    <row r="412" spans="1:65" s="2" customFormat="1">
      <c r="A412" s="37"/>
      <c r="B412" s="38"/>
      <c r="C412" s="39"/>
      <c r="D412" s="194" t="s">
        <v>190</v>
      </c>
      <c r="E412" s="39"/>
      <c r="F412" s="195" t="s">
        <v>2304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190</v>
      </c>
      <c r="AU412" s="20" t="s">
        <v>14</v>
      </c>
    </row>
    <row r="413" spans="1:65" s="13" customFormat="1">
      <c r="B413" s="199"/>
      <c r="C413" s="200"/>
      <c r="D413" s="201" t="s">
        <v>192</v>
      </c>
      <c r="E413" s="202" t="s">
        <v>19</v>
      </c>
      <c r="F413" s="203" t="s">
        <v>2282</v>
      </c>
      <c r="G413" s="200"/>
      <c r="H413" s="202" t="s">
        <v>19</v>
      </c>
      <c r="I413" s="204"/>
      <c r="J413" s="200"/>
      <c r="K413" s="200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192</v>
      </c>
      <c r="AU413" s="209" t="s">
        <v>14</v>
      </c>
      <c r="AV413" s="13" t="s">
        <v>81</v>
      </c>
      <c r="AW413" s="13" t="s">
        <v>35</v>
      </c>
      <c r="AX413" s="13" t="s">
        <v>74</v>
      </c>
      <c r="AY413" s="209" t="s">
        <v>179</v>
      </c>
    </row>
    <row r="414" spans="1:65" s="14" customFormat="1">
      <c r="B414" s="210"/>
      <c r="C414" s="211"/>
      <c r="D414" s="201" t="s">
        <v>192</v>
      </c>
      <c r="E414" s="212" t="s">
        <v>19</v>
      </c>
      <c r="F414" s="213" t="s">
        <v>2283</v>
      </c>
      <c r="G414" s="211"/>
      <c r="H414" s="214">
        <v>51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192</v>
      </c>
      <c r="AU414" s="220" t="s">
        <v>14</v>
      </c>
      <c r="AV414" s="14" t="s">
        <v>14</v>
      </c>
      <c r="AW414" s="14" t="s">
        <v>35</v>
      </c>
      <c r="AX414" s="14" t="s">
        <v>74</v>
      </c>
      <c r="AY414" s="220" t="s">
        <v>179</v>
      </c>
    </row>
    <row r="415" spans="1:65" s="15" customFormat="1">
      <c r="B415" s="221"/>
      <c r="C415" s="222"/>
      <c r="D415" s="201" t="s">
        <v>192</v>
      </c>
      <c r="E415" s="223" t="s">
        <v>19</v>
      </c>
      <c r="F415" s="224" t="s">
        <v>201</v>
      </c>
      <c r="G415" s="222"/>
      <c r="H415" s="225">
        <v>51</v>
      </c>
      <c r="I415" s="226"/>
      <c r="J415" s="222"/>
      <c r="K415" s="222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192</v>
      </c>
      <c r="AU415" s="231" t="s">
        <v>14</v>
      </c>
      <c r="AV415" s="15" t="s">
        <v>188</v>
      </c>
      <c r="AW415" s="15" t="s">
        <v>35</v>
      </c>
      <c r="AX415" s="15" t="s">
        <v>81</v>
      </c>
      <c r="AY415" s="231" t="s">
        <v>179</v>
      </c>
    </row>
    <row r="416" spans="1:65" s="2" customFormat="1" ht="33" customHeight="1">
      <c r="A416" s="37"/>
      <c r="B416" s="38"/>
      <c r="C416" s="181" t="s">
        <v>716</v>
      </c>
      <c r="D416" s="181" t="s">
        <v>183</v>
      </c>
      <c r="E416" s="182" t="s">
        <v>2305</v>
      </c>
      <c r="F416" s="183" t="s">
        <v>2306</v>
      </c>
      <c r="G416" s="184" t="s">
        <v>204</v>
      </c>
      <c r="H416" s="185">
        <v>120</v>
      </c>
      <c r="I416" s="186"/>
      <c r="J416" s="187">
        <f>ROUND(I416*H416,2)</f>
        <v>0</v>
      </c>
      <c r="K416" s="183" t="s">
        <v>187</v>
      </c>
      <c r="L416" s="42"/>
      <c r="M416" s="188" t="s">
        <v>19</v>
      </c>
      <c r="N416" s="189" t="s">
        <v>45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381</v>
      </c>
      <c r="AT416" s="192" t="s">
        <v>183</v>
      </c>
      <c r="AU416" s="192" t="s">
        <v>14</v>
      </c>
      <c r="AY416" s="20" t="s">
        <v>179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81</v>
      </c>
      <c r="BK416" s="193">
        <f>ROUND(I416*H416,2)</f>
        <v>0</v>
      </c>
      <c r="BL416" s="20" t="s">
        <v>381</v>
      </c>
      <c r="BM416" s="192" t="s">
        <v>926</v>
      </c>
    </row>
    <row r="417" spans="1:65" s="2" customFormat="1">
      <c r="A417" s="37"/>
      <c r="B417" s="38"/>
      <c r="C417" s="39"/>
      <c r="D417" s="194" t="s">
        <v>190</v>
      </c>
      <c r="E417" s="39"/>
      <c r="F417" s="195" t="s">
        <v>2307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190</v>
      </c>
      <c r="AU417" s="20" t="s">
        <v>14</v>
      </c>
    </row>
    <row r="418" spans="1:65" s="13" customFormat="1">
      <c r="B418" s="199"/>
      <c r="C418" s="200"/>
      <c r="D418" s="201" t="s">
        <v>192</v>
      </c>
      <c r="E418" s="202" t="s">
        <v>19</v>
      </c>
      <c r="F418" s="203" t="s">
        <v>2287</v>
      </c>
      <c r="G418" s="200"/>
      <c r="H418" s="202" t="s">
        <v>19</v>
      </c>
      <c r="I418" s="204"/>
      <c r="J418" s="200"/>
      <c r="K418" s="200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192</v>
      </c>
      <c r="AU418" s="209" t="s">
        <v>14</v>
      </c>
      <c r="AV418" s="13" t="s">
        <v>81</v>
      </c>
      <c r="AW418" s="13" t="s">
        <v>35</v>
      </c>
      <c r="AX418" s="13" t="s">
        <v>74</v>
      </c>
      <c r="AY418" s="209" t="s">
        <v>179</v>
      </c>
    </row>
    <row r="419" spans="1:65" s="14" customFormat="1">
      <c r="B419" s="210"/>
      <c r="C419" s="211"/>
      <c r="D419" s="201" t="s">
        <v>192</v>
      </c>
      <c r="E419" s="212" t="s">
        <v>19</v>
      </c>
      <c r="F419" s="213" t="s">
        <v>2288</v>
      </c>
      <c r="G419" s="211"/>
      <c r="H419" s="214">
        <v>120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192</v>
      </c>
      <c r="AU419" s="220" t="s">
        <v>14</v>
      </c>
      <c r="AV419" s="14" t="s">
        <v>14</v>
      </c>
      <c r="AW419" s="14" t="s">
        <v>35</v>
      </c>
      <c r="AX419" s="14" t="s">
        <v>74</v>
      </c>
      <c r="AY419" s="220" t="s">
        <v>179</v>
      </c>
    </row>
    <row r="420" spans="1:65" s="15" customFormat="1">
      <c r="B420" s="221"/>
      <c r="C420" s="222"/>
      <c r="D420" s="201" t="s">
        <v>192</v>
      </c>
      <c r="E420" s="223" t="s">
        <v>19</v>
      </c>
      <c r="F420" s="224" t="s">
        <v>201</v>
      </c>
      <c r="G420" s="222"/>
      <c r="H420" s="225">
        <v>120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192</v>
      </c>
      <c r="AU420" s="231" t="s">
        <v>14</v>
      </c>
      <c r="AV420" s="15" t="s">
        <v>188</v>
      </c>
      <c r="AW420" s="15" t="s">
        <v>35</v>
      </c>
      <c r="AX420" s="15" t="s">
        <v>81</v>
      </c>
      <c r="AY420" s="231" t="s">
        <v>179</v>
      </c>
    </row>
    <row r="421" spans="1:65" s="2" customFormat="1" ht="16.5" customHeight="1">
      <c r="A421" s="37"/>
      <c r="B421" s="38"/>
      <c r="C421" s="181" t="s">
        <v>315</v>
      </c>
      <c r="D421" s="181" t="s">
        <v>183</v>
      </c>
      <c r="E421" s="182" t="s">
        <v>2308</v>
      </c>
      <c r="F421" s="183" t="s">
        <v>2309</v>
      </c>
      <c r="G421" s="184" t="s">
        <v>216</v>
      </c>
      <c r="H421" s="185">
        <v>8</v>
      </c>
      <c r="I421" s="186"/>
      <c r="J421" s="187">
        <f>ROUND(I421*H421,2)</f>
        <v>0</v>
      </c>
      <c r="K421" s="183" t="s">
        <v>187</v>
      </c>
      <c r="L421" s="42"/>
      <c r="M421" s="188" t="s">
        <v>19</v>
      </c>
      <c r="N421" s="189" t="s">
        <v>45</v>
      </c>
      <c r="O421" s="67"/>
      <c r="P421" s="190">
        <f>O421*H421</f>
        <v>0</v>
      </c>
      <c r="Q421" s="190">
        <v>2.3010199999999998</v>
      </c>
      <c r="R421" s="190">
        <f>Q421*H421</f>
        <v>18.408159999999999</v>
      </c>
      <c r="S421" s="190">
        <v>0</v>
      </c>
      <c r="T421" s="19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2" t="s">
        <v>381</v>
      </c>
      <c r="AT421" s="192" t="s">
        <v>183</v>
      </c>
      <c r="AU421" s="192" t="s">
        <v>14</v>
      </c>
      <c r="AY421" s="20" t="s">
        <v>179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0" t="s">
        <v>81</v>
      </c>
      <c r="BK421" s="193">
        <f>ROUND(I421*H421,2)</f>
        <v>0</v>
      </c>
      <c r="BL421" s="20" t="s">
        <v>381</v>
      </c>
      <c r="BM421" s="192" t="s">
        <v>1355</v>
      </c>
    </row>
    <row r="422" spans="1:65" s="2" customFormat="1">
      <c r="A422" s="37"/>
      <c r="B422" s="38"/>
      <c r="C422" s="39"/>
      <c r="D422" s="194" t="s">
        <v>190</v>
      </c>
      <c r="E422" s="39"/>
      <c r="F422" s="195" t="s">
        <v>2310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190</v>
      </c>
      <c r="AU422" s="20" t="s">
        <v>14</v>
      </c>
    </row>
    <row r="423" spans="1:65" s="14" customFormat="1">
      <c r="B423" s="210"/>
      <c r="C423" s="211"/>
      <c r="D423" s="201" t="s">
        <v>192</v>
      </c>
      <c r="E423" s="212" t="s">
        <v>19</v>
      </c>
      <c r="F423" s="213" t="s">
        <v>2311</v>
      </c>
      <c r="G423" s="211"/>
      <c r="H423" s="214">
        <v>8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192</v>
      </c>
      <c r="AU423" s="220" t="s">
        <v>14</v>
      </c>
      <c r="AV423" s="14" t="s">
        <v>14</v>
      </c>
      <c r="AW423" s="14" t="s">
        <v>35</v>
      </c>
      <c r="AX423" s="14" t="s">
        <v>74</v>
      </c>
      <c r="AY423" s="220" t="s">
        <v>179</v>
      </c>
    </row>
    <row r="424" spans="1:65" s="15" customFormat="1">
      <c r="B424" s="221"/>
      <c r="C424" s="222"/>
      <c r="D424" s="201" t="s">
        <v>192</v>
      </c>
      <c r="E424" s="223" t="s">
        <v>19</v>
      </c>
      <c r="F424" s="224" t="s">
        <v>201</v>
      </c>
      <c r="G424" s="222"/>
      <c r="H424" s="225">
        <v>8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192</v>
      </c>
      <c r="AU424" s="231" t="s">
        <v>14</v>
      </c>
      <c r="AV424" s="15" t="s">
        <v>188</v>
      </c>
      <c r="AW424" s="15" t="s">
        <v>35</v>
      </c>
      <c r="AX424" s="15" t="s">
        <v>81</v>
      </c>
      <c r="AY424" s="231" t="s">
        <v>179</v>
      </c>
    </row>
    <row r="425" spans="1:65" s="2" customFormat="1" ht="16.5" customHeight="1">
      <c r="A425" s="37"/>
      <c r="B425" s="38"/>
      <c r="C425" s="181" t="s">
        <v>333</v>
      </c>
      <c r="D425" s="181" t="s">
        <v>183</v>
      </c>
      <c r="E425" s="182" t="s">
        <v>2312</v>
      </c>
      <c r="F425" s="183" t="s">
        <v>2313</v>
      </c>
      <c r="G425" s="184" t="s">
        <v>216</v>
      </c>
      <c r="H425" s="185">
        <v>3</v>
      </c>
      <c r="I425" s="186"/>
      <c r="J425" s="187">
        <f>ROUND(I425*H425,2)</f>
        <v>0</v>
      </c>
      <c r="K425" s="183" t="s">
        <v>187</v>
      </c>
      <c r="L425" s="42"/>
      <c r="M425" s="188" t="s">
        <v>19</v>
      </c>
      <c r="N425" s="189" t="s">
        <v>45</v>
      </c>
      <c r="O425" s="67"/>
      <c r="P425" s="190">
        <f>O425*H425</f>
        <v>0</v>
      </c>
      <c r="Q425" s="190">
        <v>2.3010199999999998</v>
      </c>
      <c r="R425" s="190">
        <f>Q425*H425</f>
        <v>6.90306</v>
      </c>
      <c r="S425" s="190">
        <v>0</v>
      </c>
      <c r="T425" s="19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2" t="s">
        <v>381</v>
      </c>
      <c r="AT425" s="192" t="s">
        <v>183</v>
      </c>
      <c r="AU425" s="192" t="s">
        <v>14</v>
      </c>
      <c r="AY425" s="20" t="s">
        <v>179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20" t="s">
        <v>81</v>
      </c>
      <c r="BK425" s="193">
        <f>ROUND(I425*H425,2)</f>
        <v>0</v>
      </c>
      <c r="BL425" s="20" t="s">
        <v>381</v>
      </c>
      <c r="BM425" s="192" t="s">
        <v>953</v>
      </c>
    </row>
    <row r="426" spans="1:65" s="2" customFormat="1">
      <c r="A426" s="37"/>
      <c r="B426" s="38"/>
      <c r="C426" s="39"/>
      <c r="D426" s="194" t="s">
        <v>190</v>
      </c>
      <c r="E426" s="39"/>
      <c r="F426" s="195" t="s">
        <v>2314</v>
      </c>
      <c r="G426" s="39"/>
      <c r="H426" s="39"/>
      <c r="I426" s="196"/>
      <c r="J426" s="39"/>
      <c r="K426" s="39"/>
      <c r="L426" s="42"/>
      <c r="M426" s="197"/>
      <c r="N426" s="198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190</v>
      </c>
      <c r="AU426" s="20" t="s">
        <v>14</v>
      </c>
    </row>
    <row r="427" spans="1:65" s="14" customFormat="1">
      <c r="B427" s="210"/>
      <c r="C427" s="211"/>
      <c r="D427" s="201" t="s">
        <v>192</v>
      </c>
      <c r="E427" s="212" t="s">
        <v>19</v>
      </c>
      <c r="F427" s="213" t="s">
        <v>2315</v>
      </c>
      <c r="G427" s="211"/>
      <c r="H427" s="214">
        <v>3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192</v>
      </c>
      <c r="AU427" s="220" t="s">
        <v>14</v>
      </c>
      <c r="AV427" s="14" t="s">
        <v>14</v>
      </c>
      <c r="AW427" s="14" t="s">
        <v>35</v>
      </c>
      <c r="AX427" s="14" t="s">
        <v>74</v>
      </c>
      <c r="AY427" s="220" t="s">
        <v>179</v>
      </c>
    </row>
    <row r="428" spans="1:65" s="15" customFormat="1">
      <c r="B428" s="221"/>
      <c r="C428" s="222"/>
      <c r="D428" s="201" t="s">
        <v>192</v>
      </c>
      <c r="E428" s="223" t="s">
        <v>19</v>
      </c>
      <c r="F428" s="224" t="s">
        <v>201</v>
      </c>
      <c r="G428" s="222"/>
      <c r="H428" s="225">
        <v>3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192</v>
      </c>
      <c r="AU428" s="231" t="s">
        <v>14</v>
      </c>
      <c r="AV428" s="15" t="s">
        <v>188</v>
      </c>
      <c r="AW428" s="15" t="s">
        <v>35</v>
      </c>
      <c r="AX428" s="15" t="s">
        <v>81</v>
      </c>
      <c r="AY428" s="231" t="s">
        <v>179</v>
      </c>
    </row>
    <row r="429" spans="1:65" s="2" customFormat="1" ht="21.75" customHeight="1">
      <c r="A429" s="37"/>
      <c r="B429" s="38"/>
      <c r="C429" s="181" t="s">
        <v>940</v>
      </c>
      <c r="D429" s="181" t="s">
        <v>183</v>
      </c>
      <c r="E429" s="182" t="s">
        <v>2316</v>
      </c>
      <c r="F429" s="183" t="s">
        <v>2317</v>
      </c>
      <c r="G429" s="184" t="s">
        <v>204</v>
      </c>
      <c r="H429" s="185">
        <v>261</v>
      </c>
      <c r="I429" s="186"/>
      <c r="J429" s="187">
        <f>ROUND(I429*H429,2)</f>
        <v>0</v>
      </c>
      <c r="K429" s="183" t="s">
        <v>187</v>
      </c>
      <c r="L429" s="42"/>
      <c r="M429" s="188" t="s">
        <v>19</v>
      </c>
      <c r="N429" s="189" t="s">
        <v>45</v>
      </c>
      <c r="O429" s="67"/>
      <c r="P429" s="190">
        <f>O429*H429</f>
        <v>0</v>
      </c>
      <c r="Q429" s="190">
        <v>9.0000000000000006E-5</v>
      </c>
      <c r="R429" s="190">
        <f>Q429*H429</f>
        <v>2.349E-2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381</v>
      </c>
      <c r="AT429" s="192" t="s">
        <v>183</v>
      </c>
      <c r="AU429" s="192" t="s">
        <v>14</v>
      </c>
      <c r="AY429" s="20" t="s">
        <v>179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81</v>
      </c>
      <c r="BK429" s="193">
        <f>ROUND(I429*H429,2)</f>
        <v>0</v>
      </c>
      <c r="BL429" s="20" t="s">
        <v>381</v>
      </c>
      <c r="BM429" s="192" t="s">
        <v>2318</v>
      </c>
    </row>
    <row r="430" spans="1:65" s="2" customFormat="1">
      <c r="A430" s="37"/>
      <c r="B430" s="38"/>
      <c r="C430" s="39"/>
      <c r="D430" s="194" t="s">
        <v>190</v>
      </c>
      <c r="E430" s="39"/>
      <c r="F430" s="195" t="s">
        <v>2319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190</v>
      </c>
      <c r="AU430" s="20" t="s">
        <v>14</v>
      </c>
    </row>
    <row r="431" spans="1:65" s="2" customFormat="1" ht="24.2" customHeight="1">
      <c r="A431" s="37"/>
      <c r="B431" s="38"/>
      <c r="C431" s="181" t="s">
        <v>369</v>
      </c>
      <c r="D431" s="181" t="s">
        <v>183</v>
      </c>
      <c r="E431" s="182" t="s">
        <v>2320</v>
      </c>
      <c r="F431" s="183" t="s">
        <v>2321</v>
      </c>
      <c r="G431" s="184" t="s">
        <v>204</v>
      </c>
      <c r="H431" s="185">
        <v>4</v>
      </c>
      <c r="I431" s="186"/>
      <c r="J431" s="187">
        <f>ROUND(I431*H431,2)</f>
        <v>0</v>
      </c>
      <c r="K431" s="183" t="s">
        <v>187</v>
      </c>
      <c r="L431" s="42"/>
      <c r="M431" s="188" t="s">
        <v>19</v>
      </c>
      <c r="N431" s="189" t="s">
        <v>45</v>
      </c>
      <c r="O431" s="67"/>
      <c r="P431" s="190">
        <f>O431*H431</f>
        <v>0</v>
      </c>
      <c r="Q431" s="190">
        <v>0</v>
      </c>
      <c r="R431" s="190">
        <f>Q431*H431</f>
        <v>0</v>
      </c>
      <c r="S431" s="190">
        <v>0</v>
      </c>
      <c r="T431" s="19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2" t="s">
        <v>381</v>
      </c>
      <c r="AT431" s="192" t="s">
        <v>183</v>
      </c>
      <c r="AU431" s="192" t="s">
        <v>14</v>
      </c>
      <c r="AY431" s="20" t="s">
        <v>179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20" t="s">
        <v>81</v>
      </c>
      <c r="BK431" s="193">
        <f>ROUND(I431*H431,2)</f>
        <v>0</v>
      </c>
      <c r="BL431" s="20" t="s">
        <v>381</v>
      </c>
      <c r="BM431" s="192" t="s">
        <v>973</v>
      </c>
    </row>
    <row r="432" spans="1:65" s="2" customFormat="1">
      <c r="A432" s="37"/>
      <c r="B432" s="38"/>
      <c r="C432" s="39"/>
      <c r="D432" s="194" t="s">
        <v>190</v>
      </c>
      <c r="E432" s="39"/>
      <c r="F432" s="195" t="s">
        <v>2322</v>
      </c>
      <c r="G432" s="39"/>
      <c r="H432" s="39"/>
      <c r="I432" s="196"/>
      <c r="J432" s="39"/>
      <c r="K432" s="39"/>
      <c r="L432" s="42"/>
      <c r="M432" s="197"/>
      <c r="N432" s="198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190</v>
      </c>
      <c r="AU432" s="20" t="s">
        <v>14</v>
      </c>
    </row>
    <row r="433" spans="1:65" s="14" customFormat="1">
      <c r="B433" s="210"/>
      <c r="C433" s="211"/>
      <c r="D433" s="201" t="s">
        <v>192</v>
      </c>
      <c r="E433" s="212" t="s">
        <v>19</v>
      </c>
      <c r="F433" s="213" t="s">
        <v>439</v>
      </c>
      <c r="G433" s="211"/>
      <c r="H433" s="214">
        <v>4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192</v>
      </c>
      <c r="AU433" s="220" t="s">
        <v>14</v>
      </c>
      <c r="AV433" s="14" t="s">
        <v>14</v>
      </c>
      <c r="AW433" s="14" t="s">
        <v>35</v>
      </c>
      <c r="AX433" s="14" t="s">
        <v>74</v>
      </c>
      <c r="AY433" s="220" t="s">
        <v>179</v>
      </c>
    </row>
    <row r="434" spans="1:65" s="15" customFormat="1">
      <c r="B434" s="221"/>
      <c r="C434" s="222"/>
      <c r="D434" s="201" t="s">
        <v>192</v>
      </c>
      <c r="E434" s="223" t="s">
        <v>19</v>
      </c>
      <c r="F434" s="224" t="s">
        <v>201</v>
      </c>
      <c r="G434" s="222"/>
      <c r="H434" s="225">
        <v>4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192</v>
      </c>
      <c r="AU434" s="231" t="s">
        <v>14</v>
      </c>
      <c r="AV434" s="15" t="s">
        <v>188</v>
      </c>
      <c r="AW434" s="15" t="s">
        <v>35</v>
      </c>
      <c r="AX434" s="15" t="s">
        <v>81</v>
      </c>
      <c r="AY434" s="231" t="s">
        <v>179</v>
      </c>
    </row>
    <row r="435" spans="1:65" s="2" customFormat="1" ht="16.5" customHeight="1">
      <c r="A435" s="37"/>
      <c r="B435" s="38"/>
      <c r="C435" s="243" t="s">
        <v>919</v>
      </c>
      <c r="D435" s="243" t="s">
        <v>289</v>
      </c>
      <c r="E435" s="244" t="s">
        <v>2323</v>
      </c>
      <c r="F435" s="245" t="s">
        <v>2324</v>
      </c>
      <c r="G435" s="246" t="s">
        <v>204</v>
      </c>
      <c r="H435" s="247">
        <v>4</v>
      </c>
      <c r="I435" s="248"/>
      <c r="J435" s="249">
        <f>ROUND(I435*H435,2)</f>
        <v>0</v>
      </c>
      <c r="K435" s="245" t="s">
        <v>187</v>
      </c>
      <c r="L435" s="250"/>
      <c r="M435" s="251" t="s">
        <v>19</v>
      </c>
      <c r="N435" s="252" t="s">
        <v>45</v>
      </c>
      <c r="O435" s="67"/>
      <c r="P435" s="190">
        <f>O435*H435</f>
        <v>0</v>
      </c>
      <c r="Q435" s="190">
        <v>3.2000000000000001E-2</v>
      </c>
      <c r="R435" s="190">
        <f>Q435*H435</f>
        <v>0.128</v>
      </c>
      <c r="S435" s="190">
        <v>0</v>
      </c>
      <c r="T435" s="19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92" t="s">
        <v>2120</v>
      </c>
      <c r="AT435" s="192" t="s">
        <v>289</v>
      </c>
      <c r="AU435" s="192" t="s">
        <v>14</v>
      </c>
      <c r="AY435" s="20" t="s">
        <v>179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0" t="s">
        <v>81</v>
      </c>
      <c r="BK435" s="193">
        <f>ROUND(I435*H435,2)</f>
        <v>0</v>
      </c>
      <c r="BL435" s="20" t="s">
        <v>381</v>
      </c>
      <c r="BM435" s="192" t="s">
        <v>978</v>
      </c>
    </row>
    <row r="436" spans="1:65" s="14" customFormat="1">
      <c r="B436" s="210"/>
      <c r="C436" s="211"/>
      <c r="D436" s="201" t="s">
        <v>192</v>
      </c>
      <c r="E436" s="212" t="s">
        <v>19</v>
      </c>
      <c r="F436" s="213" t="s">
        <v>439</v>
      </c>
      <c r="G436" s="211"/>
      <c r="H436" s="214">
        <v>4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192</v>
      </c>
      <c r="AU436" s="220" t="s">
        <v>14</v>
      </c>
      <c r="AV436" s="14" t="s">
        <v>14</v>
      </c>
      <c r="AW436" s="14" t="s">
        <v>35</v>
      </c>
      <c r="AX436" s="14" t="s">
        <v>74</v>
      </c>
      <c r="AY436" s="220" t="s">
        <v>179</v>
      </c>
    </row>
    <row r="437" spans="1:65" s="15" customFormat="1">
      <c r="B437" s="221"/>
      <c r="C437" s="222"/>
      <c r="D437" s="201" t="s">
        <v>192</v>
      </c>
      <c r="E437" s="223" t="s">
        <v>19</v>
      </c>
      <c r="F437" s="224" t="s">
        <v>201</v>
      </c>
      <c r="G437" s="222"/>
      <c r="H437" s="225">
        <v>4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192</v>
      </c>
      <c r="AU437" s="231" t="s">
        <v>14</v>
      </c>
      <c r="AV437" s="15" t="s">
        <v>188</v>
      </c>
      <c r="AW437" s="15" t="s">
        <v>35</v>
      </c>
      <c r="AX437" s="15" t="s">
        <v>81</v>
      </c>
      <c r="AY437" s="231" t="s">
        <v>179</v>
      </c>
    </row>
    <row r="438" spans="1:65" s="2" customFormat="1" ht="16.5" customHeight="1">
      <c r="A438" s="37"/>
      <c r="B438" s="38"/>
      <c r="C438" s="243" t="s">
        <v>375</v>
      </c>
      <c r="D438" s="243" t="s">
        <v>289</v>
      </c>
      <c r="E438" s="244" t="s">
        <v>2325</v>
      </c>
      <c r="F438" s="245" t="s">
        <v>2326</v>
      </c>
      <c r="G438" s="246" t="s">
        <v>308</v>
      </c>
      <c r="H438" s="247">
        <v>3</v>
      </c>
      <c r="I438" s="248"/>
      <c r="J438" s="249">
        <f>ROUND(I438*H438,2)</f>
        <v>0</v>
      </c>
      <c r="K438" s="245" t="s">
        <v>187</v>
      </c>
      <c r="L438" s="250"/>
      <c r="M438" s="251" t="s">
        <v>19</v>
      </c>
      <c r="N438" s="252" t="s">
        <v>45</v>
      </c>
      <c r="O438" s="67"/>
      <c r="P438" s="190">
        <f>O438*H438</f>
        <v>0</v>
      </c>
      <c r="Q438" s="190">
        <v>2.9999999999999997E-4</v>
      </c>
      <c r="R438" s="190">
        <f>Q438*H438</f>
        <v>8.9999999999999998E-4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2120</v>
      </c>
      <c r="AT438" s="192" t="s">
        <v>289</v>
      </c>
      <c r="AU438" s="192" t="s">
        <v>14</v>
      </c>
      <c r="AY438" s="20" t="s">
        <v>179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81</v>
      </c>
      <c r="BK438" s="193">
        <f>ROUND(I438*H438,2)</f>
        <v>0</v>
      </c>
      <c r="BL438" s="20" t="s">
        <v>381</v>
      </c>
      <c r="BM438" s="192" t="s">
        <v>981</v>
      </c>
    </row>
    <row r="439" spans="1:65" s="14" customFormat="1">
      <c r="B439" s="210"/>
      <c r="C439" s="211"/>
      <c r="D439" s="201" t="s">
        <v>192</v>
      </c>
      <c r="E439" s="212" t="s">
        <v>19</v>
      </c>
      <c r="F439" s="213" t="s">
        <v>433</v>
      </c>
      <c r="G439" s="211"/>
      <c r="H439" s="214">
        <v>3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192</v>
      </c>
      <c r="AU439" s="220" t="s">
        <v>14</v>
      </c>
      <c r="AV439" s="14" t="s">
        <v>14</v>
      </c>
      <c r="AW439" s="14" t="s">
        <v>35</v>
      </c>
      <c r="AX439" s="14" t="s">
        <v>74</v>
      </c>
      <c r="AY439" s="220" t="s">
        <v>179</v>
      </c>
    </row>
    <row r="440" spans="1:65" s="15" customFormat="1">
      <c r="B440" s="221"/>
      <c r="C440" s="222"/>
      <c r="D440" s="201" t="s">
        <v>192</v>
      </c>
      <c r="E440" s="223" t="s">
        <v>19</v>
      </c>
      <c r="F440" s="224" t="s">
        <v>201</v>
      </c>
      <c r="G440" s="222"/>
      <c r="H440" s="225">
        <v>3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192</v>
      </c>
      <c r="AU440" s="231" t="s">
        <v>14</v>
      </c>
      <c r="AV440" s="15" t="s">
        <v>188</v>
      </c>
      <c r="AW440" s="15" t="s">
        <v>35</v>
      </c>
      <c r="AX440" s="15" t="s">
        <v>81</v>
      </c>
      <c r="AY440" s="231" t="s">
        <v>179</v>
      </c>
    </row>
    <row r="441" spans="1:65" s="2" customFormat="1" ht="21.75" customHeight="1">
      <c r="A441" s="37"/>
      <c r="B441" s="38"/>
      <c r="C441" s="181" t="s">
        <v>922</v>
      </c>
      <c r="D441" s="181" t="s">
        <v>183</v>
      </c>
      <c r="E441" s="182" t="s">
        <v>2327</v>
      </c>
      <c r="F441" s="183" t="s">
        <v>2328</v>
      </c>
      <c r="G441" s="184" t="s">
        <v>204</v>
      </c>
      <c r="H441" s="185">
        <v>10</v>
      </c>
      <c r="I441" s="186"/>
      <c r="J441" s="187">
        <f>ROUND(I441*H441,2)</f>
        <v>0</v>
      </c>
      <c r="K441" s="183" t="s">
        <v>187</v>
      </c>
      <c r="L441" s="42"/>
      <c r="M441" s="188" t="s">
        <v>19</v>
      </c>
      <c r="N441" s="189" t="s">
        <v>45</v>
      </c>
      <c r="O441" s="67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2" t="s">
        <v>381</v>
      </c>
      <c r="AT441" s="192" t="s">
        <v>183</v>
      </c>
      <c r="AU441" s="192" t="s">
        <v>14</v>
      </c>
      <c r="AY441" s="20" t="s">
        <v>179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20" t="s">
        <v>81</v>
      </c>
      <c r="BK441" s="193">
        <f>ROUND(I441*H441,2)</f>
        <v>0</v>
      </c>
      <c r="BL441" s="20" t="s">
        <v>381</v>
      </c>
      <c r="BM441" s="192" t="s">
        <v>2329</v>
      </c>
    </row>
    <row r="442" spans="1:65" s="2" customFormat="1">
      <c r="A442" s="37"/>
      <c r="B442" s="38"/>
      <c r="C442" s="39"/>
      <c r="D442" s="194" t="s">
        <v>190</v>
      </c>
      <c r="E442" s="39"/>
      <c r="F442" s="195" t="s">
        <v>2330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190</v>
      </c>
      <c r="AU442" s="20" t="s">
        <v>14</v>
      </c>
    </row>
    <row r="443" spans="1:65" s="2" customFormat="1" ht="19.5">
      <c r="A443" s="37"/>
      <c r="B443" s="38"/>
      <c r="C443" s="39"/>
      <c r="D443" s="201" t="s">
        <v>326</v>
      </c>
      <c r="E443" s="39"/>
      <c r="F443" s="253" t="s">
        <v>2331</v>
      </c>
      <c r="G443" s="39"/>
      <c r="H443" s="39"/>
      <c r="I443" s="196"/>
      <c r="J443" s="39"/>
      <c r="K443" s="39"/>
      <c r="L443" s="42"/>
      <c r="M443" s="197"/>
      <c r="N443" s="198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326</v>
      </c>
      <c r="AU443" s="20" t="s">
        <v>14</v>
      </c>
    </row>
    <row r="444" spans="1:65" s="13" customFormat="1">
      <c r="B444" s="199"/>
      <c r="C444" s="200"/>
      <c r="D444" s="201" t="s">
        <v>192</v>
      </c>
      <c r="E444" s="202" t="s">
        <v>19</v>
      </c>
      <c r="F444" s="203" t="s">
        <v>2130</v>
      </c>
      <c r="G444" s="200"/>
      <c r="H444" s="202" t="s">
        <v>19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192</v>
      </c>
      <c r="AU444" s="209" t="s">
        <v>14</v>
      </c>
      <c r="AV444" s="13" t="s">
        <v>81</v>
      </c>
      <c r="AW444" s="13" t="s">
        <v>35</v>
      </c>
      <c r="AX444" s="13" t="s">
        <v>74</v>
      </c>
      <c r="AY444" s="209" t="s">
        <v>179</v>
      </c>
    </row>
    <row r="445" spans="1:65" s="13" customFormat="1">
      <c r="B445" s="199"/>
      <c r="C445" s="200"/>
      <c r="D445" s="201" t="s">
        <v>192</v>
      </c>
      <c r="E445" s="202" t="s">
        <v>19</v>
      </c>
      <c r="F445" s="203" t="s">
        <v>198</v>
      </c>
      <c r="G445" s="200"/>
      <c r="H445" s="202" t="s">
        <v>19</v>
      </c>
      <c r="I445" s="204"/>
      <c r="J445" s="200"/>
      <c r="K445" s="200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192</v>
      </c>
      <c r="AU445" s="209" t="s">
        <v>14</v>
      </c>
      <c r="AV445" s="13" t="s">
        <v>81</v>
      </c>
      <c r="AW445" s="13" t="s">
        <v>35</v>
      </c>
      <c r="AX445" s="13" t="s">
        <v>74</v>
      </c>
      <c r="AY445" s="209" t="s">
        <v>179</v>
      </c>
    </row>
    <row r="446" spans="1:65" s="13" customFormat="1">
      <c r="B446" s="199"/>
      <c r="C446" s="200"/>
      <c r="D446" s="201" t="s">
        <v>192</v>
      </c>
      <c r="E446" s="202" t="s">
        <v>19</v>
      </c>
      <c r="F446" s="203" t="s">
        <v>2186</v>
      </c>
      <c r="G446" s="200"/>
      <c r="H446" s="202" t="s">
        <v>19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192</v>
      </c>
      <c r="AU446" s="209" t="s">
        <v>14</v>
      </c>
      <c r="AV446" s="13" t="s">
        <v>81</v>
      </c>
      <c r="AW446" s="13" t="s">
        <v>35</v>
      </c>
      <c r="AX446" s="13" t="s">
        <v>74</v>
      </c>
      <c r="AY446" s="209" t="s">
        <v>179</v>
      </c>
    </row>
    <row r="447" spans="1:65" s="14" customFormat="1">
      <c r="B447" s="210"/>
      <c r="C447" s="211"/>
      <c r="D447" s="201" t="s">
        <v>192</v>
      </c>
      <c r="E447" s="212" t="s">
        <v>19</v>
      </c>
      <c r="F447" s="213" t="s">
        <v>2187</v>
      </c>
      <c r="G447" s="211"/>
      <c r="H447" s="214">
        <v>7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192</v>
      </c>
      <c r="AU447" s="220" t="s">
        <v>14</v>
      </c>
      <c r="AV447" s="14" t="s">
        <v>14</v>
      </c>
      <c r="AW447" s="14" t="s">
        <v>35</v>
      </c>
      <c r="AX447" s="14" t="s">
        <v>74</v>
      </c>
      <c r="AY447" s="220" t="s">
        <v>179</v>
      </c>
    </row>
    <row r="448" spans="1:65" s="13" customFormat="1">
      <c r="B448" s="199"/>
      <c r="C448" s="200"/>
      <c r="D448" s="201" t="s">
        <v>192</v>
      </c>
      <c r="E448" s="202" t="s">
        <v>19</v>
      </c>
      <c r="F448" s="203" t="s">
        <v>2188</v>
      </c>
      <c r="G448" s="200"/>
      <c r="H448" s="202" t="s">
        <v>19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192</v>
      </c>
      <c r="AU448" s="209" t="s">
        <v>14</v>
      </c>
      <c r="AV448" s="13" t="s">
        <v>81</v>
      </c>
      <c r="AW448" s="13" t="s">
        <v>35</v>
      </c>
      <c r="AX448" s="13" t="s">
        <v>74</v>
      </c>
      <c r="AY448" s="209" t="s">
        <v>179</v>
      </c>
    </row>
    <row r="449" spans="1:65" s="14" customFormat="1">
      <c r="B449" s="210"/>
      <c r="C449" s="211"/>
      <c r="D449" s="201" t="s">
        <v>192</v>
      </c>
      <c r="E449" s="212" t="s">
        <v>19</v>
      </c>
      <c r="F449" s="213" t="s">
        <v>1626</v>
      </c>
      <c r="G449" s="211"/>
      <c r="H449" s="214">
        <v>2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192</v>
      </c>
      <c r="AU449" s="220" t="s">
        <v>14</v>
      </c>
      <c r="AV449" s="14" t="s">
        <v>14</v>
      </c>
      <c r="AW449" s="14" t="s">
        <v>35</v>
      </c>
      <c r="AX449" s="14" t="s">
        <v>74</v>
      </c>
      <c r="AY449" s="220" t="s">
        <v>179</v>
      </c>
    </row>
    <row r="450" spans="1:65" s="13" customFormat="1">
      <c r="B450" s="199"/>
      <c r="C450" s="200"/>
      <c r="D450" s="201" t="s">
        <v>192</v>
      </c>
      <c r="E450" s="202" t="s">
        <v>19</v>
      </c>
      <c r="F450" s="203" t="s">
        <v>2189</v>
      </c>
      <c r="G450" s="200"/>
      <c r="H450" s="202" t="s">
        <v>19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192</v>
      </c>
      <c r="AU450" s="209" t="s">
        <v>14</v>
      </c>
      <c r="AV450" s="13" t="s">
        <v>81</v>
      </c>
      <c r="AW450" s="13" t="s">
        <v>35</v>
      </c>
      <c r="AX450" s="13" t="s">
        <v>74</v>
      </c>
      <c r="AY450" s="209" t="s">
        <v>179</v>
      </c>
    </row>
    <row r="451" spans="1:65" s="14" customFormat="1">
      <c r="B451" s="210"/>
      <c r="C451" s="211"/>
      <c r="D451" s="201" t="s">
        <v>192</v>
      </c>
      <c r="E451" s="212" t="s">
        <v>19</v>
      </c>
      <c r="F451" s="213" t="s">
        <v>441</v>
      </c>
      <c r="G451" s="211"/>
      <c r="H451" s="214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192</v>
      </c>
      <c r="AU451" s="220" t="s">
        <v>14</v>
      </c>
      <c r="AV451" s="14" t="s">
        <v>14</v>
      </c>
      <c r="AW451" s="14" t="s">
        <v>35</v>
      </c>
      <c r="AX451" s="14" t="s">
        <v>74</v>
      </c>
      <c r="AY451" s="220" t="s">
        <v>179</v>
      </c>
    </row>
    <row r="452" spans="1:65" s="15" customFormat="1">
      <c r="B452" s="221"/>
      <c r="C452" s="222"/>
      <c r="D452" s="201" t="s">
        <v>192</v>
      </c>
      <c r="E452" s="223" t="s">
        <v>19</v>
      </c>
      <c r="F452" s="224" t="s">
        <v>201</v>
      </c>
      <c r="G452" s="222"/>
      <c r="H452" s="225">
        <v>10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192</v>
      </c>
      <c r="AU452" s="231" t="s">
        <v>14</v>
      </c>
      <c r="AV452" s="15" t="s">
        <v>188</v>
      </c>
      <c r="AW452" s="15" t="s">
        <v>35</v>
      </c>
      <c r="AX452" s="15" t="s">
        <v>81</v>
      </c>
      <c r="AY452" s="231" t="s">
        <v>179</v>
      </c>
    </row>
    <row r="453" spans="1:65" s="2" customFormat="1" ht="16.5" customHeight="1">
      <c r="A453" s="37"/>
      <c r="B453" s="38"/>
      <c r="C453" s="243" t="s">
        <v>381</v>
      </c>
      <c r="D453" s="243" t="s">
        <v>289</v>
      </c>
      <c r="E453" s="244" t="s">
        <v>2332</v>
      </c>
      <c r="F453" s="245" t="s">
        <v>2333</v>
      </c>
      <c r="G453" s="246" t="s">
        <v>204</v>
      </c>
      <c r="H453" s="247">
        <v>10</v>
      </c>
      <c r="I453" s="248"/>
      <c r="J453" s="249">
        <f>ROUND(I453*H453,2)</f>
        <v>0</v>
      </c>
      <c r="K453" s="245" t="s">
        <v>187</v>
      </c>
      <c r="L453" s="250"/>
      <c r="M453" s="251" t="s">
        <v>19</v>
      </c>
      <c r="N453" s="252" t="s">
        <v>45</v>
      </c>
      <c r="O453" s="67"/>
      <c r="P453" s="190">
        <f>O453*H453</f>
        <v>0</v>
      </c>
      <c r="Q453" s="190">
        <v>1.5959999999999998E-2</v>
      </c>
      <c r="R453" s="190">
        <f>Q453*H453</f>
        <v>0.15959999999999999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2120</v>
      </c>
      <c r="AT453" s="192" t="s">
        <v>289</v>
      </c>
      <c r="AU453" s="192" t="s">
        <v>14</v>
      </c>
      <c r="AY453" s="20" t="s">
        <v>179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81</v>
      </c>
      <c r="BK453" s="193">
        <f>ROUND(I453*H453,2)</f>
        <v>0</v>
      </c>
      <c r="BL453" s="20" t="s">
        <v>381</v>
      </c>
      <c r="BM453" s="192" t="s">
        <v>596</v>
      </c>
    </row>
    <row r="454" spans="1:65" s="2" customFormat="1" ht="19.5">
      <c r="A454" s="37"/>
      <c r="B454" s="38"/>
      <c r="C454" s="39"/>
      <c r="D454" s="201" t="s">
        <v>326</v>
      </c>
      <c r="E454" s="39"/>
      <c r="F454" s="253" t="s">
        <v>2334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326</v>
      </c>
      <c r="AU454" s="20" t="s">
        <v>14</v>
      </c>
    </row>
    <row r="455" spans="1:65" s="13" customFormat="1">
      <c r="B455" s="199"/>
      <c r="C455" s="200"/>
      <c r="D455" s="201" t="s">
        <v>192</v>
      </c>
      <c r="E455" s="202" t="s">
        <v>19</v>
      </c>
      <c r="F455" s="203" t="s">
        <v>2130</v>
      </c>
      <c r="G455" s="200"/>
      <c r="H455" s="202" t="s">
        <v>19</v>
      </c>
      <c r="I455" s="204"/>
      <c r="J455" s="200"/>
      <c r="K455" s="200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192</v>
      </c>
      <c r="AU455" s="209" t="s">
        <v>14</v>
      </c>
      <c r="AV455" s="13" t="s">
        <v>81</v>
      </c>
      <c r="AW455" s="13" t="s">
        <v>35</v>
      </c>
      <c r="AX455" s="13" t="s">
        <v>74</v>
      </c>
      <c r="AY455" s="209" t="s">
        <v>179</v>
      </c>
    </row>
    <row r="456" spans="1:65" s="13" customFormat="1">
      <c r="B456" s="199"/>
      <c r="C456" s="200"/>
      <c r="D456" s="201" t="s">
        <v>192</v>
      </c>
      <c r="E456" s="202" t="s">
        <v>19</v>
      </c>
      <c r="F456" s="203" t="s">
        <v>198</v>
      </c>
      <c r="G456" s="200"/>
      <c r="H456" s="202" t="s">
        <v>19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192</v>
      </c>
      <c r="AU456" s="209" t="s">
        <v>14</v>
      </c>
      <c r="AV456" s="13" t="s">
        <v>81</v>
      </c>
      <c r="AW456" s="13" t="s">
        <v>35</v>
      </c>
      <c r="AX456" s="13" t="s">
        <v>74</v>
      </c>
      <c r="AY456" s="209" t="s">
        <v>179</v>
      </c>
    </row>
    <row r="457" spans="1:65" s="13" customFormat="1">
      <c r="B457" s="199"/>
      <c r="C457" s="200"/>
      <c r="D457" s="201" t="s">
        <v>192</v>
      </c>
      <c r="E457" s="202" t="s">
        <v>19</v>
      </c>
      <c r="F457" s="203" t="s">
        <v>2186</v>
      </c>
      <c r="G457" s="200"/>
      <c r="H457" s="202" t="s">
        <v>19</v>
      </c>
      <c r="I457" s="204"/>
      <c r="J457" s="200"/>
      <c r="K457" s="200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192</v>
      </c>
      <c r="AU457" s="209" t="s">
        <v>14</v>
      </c>
      <c r="AV457" s="13" t="s">
        <v>81</v>
      </c>
      <c r="AW457" s="13" t="s">
        <v>35</v>
      </c>
      <c r="AX457" s="13" t="s">
        <v>74</v>
      </c>
      <c r="AY457" s="209" t="s">
        <v>179</v>
      </c>
    </row>
    <row r="458" spans="1:65" s="14" customFormat="1">
      <c r="B458" s="210"/>
      <c r="C458" s="211"/>
      <c r="D458" s="201" t="s">
        <v>192</v>
      </c>
      <c r="E458" s="212" t="s">
        <v>19</v>
      </c>
      <c r="F458" s="213" t="s">
        <v>2187</v>
      </c>
      <c r="G458" s="211"/>
      <c r="H458" s="214">
        <v>7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192</v>
      </c>
      <c r="AU458" s="220" t="s">
        <v>14</v>
      </c>
      <c r="AV458" s="14" t="s">
        <v>14</v>
      </c>
      <c r="AW458" s="14" t="s">
        <v>35</v>
      </c>
      <c r="AX458" s="14" t="s">
        <v>74</v>
      </c>
      <c r="AY458" s="220" t="s">
        <v>179</v>
      </c>
    </row>
    <row r="459" spans="1:65" s="13" customFormat="1">
      <c r="B459" s="199"/>
      <c r="C459" s="200"/>
      <c r="D459" s="201" t="s">
        <v>192</v>
      </c>
      <c r="E459" s="202" t="s">
        <v>19</v>
      </c>
      <c r="F459" s="203" t="s">
        <v>2188</v>
      </c>
      <c r="G459" s="200"/>
      <c r="H459" s="202" t="s">
        <v>19</v>
      </c>
      <c r="I459" s="204"/>
      <c r="J459" s="200"/>
      <c r="K459" s="200"/>
      <c r="L459" s="205"/>
      <c r="M459" s="206"/>
      <c r="N459" s="207"/>
      <c r="O459" s="207"/>
      <c r="P459" s="207"/>
      <c r="Q459" s="207"/>
      <c r="R459" s="207"/>
      <c r="S459" s="207"/>
      <c r="T459" s="208"/>
      <c r="AT459" s="209" t="s">
        <v>192</v>
      </c>
      <c r="AU459" s="209" t="s">
        <v>14</v>
      </c>
      <c r="AV459" s="13" t="s">
        <v>81</v>
      </c>
      <c r="AW459" s="13" t="s">
        <v>35</v>
      </c>
      <c r="AX459" s="13" t="s">
        <v>74</v>
      </c>
      <c r="AY459" s="209" t="s">
        <v>179</v>
      </c>
    </row>
    <row r="460" spans="1:65" s="14" customFormat="1">
      <c r="B460" s="210"/>
      <c r="C460" s="211"/>
      <c r="D460" s="201" t="s">
        <v>192</v>
      </c>
      <c r="E460" s="212" t="s">
        <v>19</v>
      </c>
      <c r="F460" s="213" t="s">
        <v>1626</v>
      </c>
      <c r="G460" s="211"/>
      <c r="H460" s="214">
        <v>2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192</v>
      </c>
      <c r="AU460" s="220" t="s">
        <v>14</v>
      </c>
      <c r="AV460" s="14" t="s">
        <v>14</v>
      </c>
      <c r="AW460" s="14" t="s">
        <v>35</v>
      </c>
      <c r="AX460" s="14" t="s">
        <v>74</v>
      </c>
      <c r="AY460" s="220" t="s">
        <v>179</v>
      </c>
    </row>
    <row r="461" spans="1:65" s="13" customFormat="1">
      <c r="B461" s="199"/>
      <c r="C461" s="200"/>
      <c r="D461" s="201" t="s">
        <v>192</v>
      </c>
      <c r="E461" s="202" t="s">
        <v>19</v>
      </c>
      <c r="F461" s="203" t="s">
        <v>2189</v>
      </c>
      <c r="G461" s="200"/>
      <c r="H461" s="202" t="s">
        <v>19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192</v>
      </c>
      <c r="AU461" s="209" t="s">
        <v>14</v>
      </c>
      <c r="AV461" s="13" t="s">
        <v>81</v>
      </c>
      <c r="AW461" s="13" t="s">
        <v>35</v>
      </c>
      <c r="AX461" s="13" t="s">
        <v>74</v>
      </c>
      <c r="AY461" s="209" t="s">
        <v>179</v>
      </c>
    </row>
    <row r="462" spans="1:65" s="14" customFormat="1">
      <c r="B462" s="210"/>
      <c r="C462" s="211"/>
      <c r="D462" s="201" t="s">
        <v>192</v>
      </c>
      <c r="E462" s="212" t="s">
        <v>19</v>
      </c>
      <c r="F462" s="213" t="s">
        <v>441</v>
      </c>
      <c r="G462" s="211"/>
      <c r="H462" s="214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192</v>
      </c>
      <c r="AU462" s="220" t="s">
        <v>14</v>
      </c>
      <c r="AV462" s="14" t="s">
        <v>14</v>
      </c>
      <c r="AW462" s="14" t="s">
        <v>35</v>
      </c>
      <c r="AX462" s="14" t="s">
        <v>74</v>
      </c>
      <c r="AY462" s="220" t="s">
        <v>179</v>
      </c>
    </row>
    <row r="463" spans="1:65" s="15" customFormat="1">
      <c r="B463" s="221"/>
      <c r="C463" s="222"/>
      <c r="D463" s="201" t="s">
        <v>192</v>
      </c>
      <c r="E463" s="223" t="s">
        <v>19</v>
      </c>
      <c r="F463" s="224" t="s">
        <v>201</v>
      </c>
      <c r="G463" s="222"/>
      <c r="H463" s="225">
        <v>10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192</v>
      </c>
      <c r="AU463" s="231" t="s">
        <v>14</v>
      </c>
      <c r="AV463" s="15" t="s">
        <v>188</v>
      </c>
      <c r="AW463" s="15" t="s">
        <v>35</v>
      </c>
      <c r="AX463" s="15" t="s">
        <v>81</v>
      </c>
      <c r="AY463" s="231" t="s">
        <v>179</v>
      </c>
    </row>
    <row r="464" spans="1:65" s="2" customFormat="1" ht="21.75" customHeight="1">
      <c r="A464" s="37"/>
      <c r="B464" s="38"/>
      <c r="C464" s="181" t="s">
        <v>928</v>
      </c>
      <c r="D464" s="181" t="s">
        <v>183</v>
      </c>
      <c r="E464" s="182" t="s">
        <v>2335</v>
      </c>
      <c r="F464" s="183" t="s">
        <v>2336</v>
      </c>
      <c r="G464" s="184" t="s">
        <v>204</v>
      </c>
      <c r="H464" s="185">
        <v>261</v>
      </c>
      <c r="I464" s="186"/>
      <c r="J464" s="187">
        <f>ROUND(I464*H464,2)</f>
        <v>0</v>
      </c>
      <c r="K464" s="183" t="s">
        <v>187</v>
      </c>
      <c r="L464" s="42"/>
      <c r="M464" s="188" t="s">
        <v>19</v>
      </c>
      <c r="N464" s="189" t="s">
        <v>45</v>
      </c>
      <c r="O464" s="67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2" t="s">
        <v>381</v>
      </c>
      <c r="AT464" s="192" t="s">
        <v>183</v>
      </c>
      <c r="AU464" s="192" t="s">
        <v>14</v>
      </c>
      <c r="AY464" s="20" t="s">
        <v>179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0" t="s">
        <v>81</v>
      </c>
      <c r="BK464" s="193">
        <f>ROUND(I464*H464,2)</f>
        <v>0</v>
      </c>
      <c r="BL464" s="20" t="s">
        <v>381</v>
      </c>
      <c r="BM464" s="192" t="s">
        <v>1695</v>
      </c>
    </row>
    <row r="465" spans="1:65" s="2" customFormat="1">
      <c r="A465" s="37"/>
      <c r="B465" s="38"/>
      <c r="C465" s="39"/>
      <c r="D465" s="194" t="s">
        <v>190</v>
      </c>
      <c r="E465" s="39"/>
      <c r="F465" s="195" t="s">
        <v>2337</v>
      </c>
      <c r="G465" s="39"/>
      <c r="H465" s="39"/>
      <c r="I465" s="196"/>
      <c r="J465" s="39"/>
      <c r="K465" s="39"/>
      <c r="L465" s="42"/>
      <c r="M465" s="197"/>
      <c r="N465" s="198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190</v>
      </c>
      <c r="AU465" s="20" t="s">
        <v>14</v>
      </c>
    </row>
    <row r="466" spans="1:65" s="13" customFormat="1">
      <c r="B466" s="199"/>
      <c r="C466" s="200"/>
      <c r="D466" s="201" t="s">
        <v>192</v>
      </c>
      <c r="E466" s="202" t="s">
        <v>19</v>
      </c>
      <c r="F466" s="203" t="s">
        <v>2130</v>
      </c>
      <c r="G466" s="200"/>
      <c r="H466" s="202" t="s">
        <v>19</v>
      </c>
      <c r="I466" s="204"/>
      <c r="J466" s="200"/>
      <c r="K466" s="200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192</v>
      </c>
      <c r="AU466" s="209" t="s">
        <v>14</v>
      </c>
      <c r="AV466" s="13" t="s">
        <v>81</v>
      </c>
      <c r="AW466" s="13" t="s">
        <v>35</v>
      </c>
      <c r="AX466" s="13" t="s">
        <v>74</v>
      </c>
      <c r="AY466" s="209" t="s">
        <v>179</v>
      </c>
    </row>
    <row r="467" spans="1:65" s="13" customFormat="1">
      <c r="B467" s="199"/>
      <c r="C467" s="200"/>
      <c r="D467" s="201" t="s">
        <v>192</v>
      </c>
      <c r="E467" s="202" t="s">
        <v>19</v>
      </c>
      <c r="F467" s="203" t="s">
        <v>198</v>
      </c>
      <c r="G467" s="200"/>
      <c r="H467" s="202" t="s">
        <v>19</v>
      </c>
      <c r="I467" s="204"/>
      <c r="J467" s="200"/>
      <c r="K467" s="200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192</v>
      </c>
      <c r="AU467" s="209" t="s">
        <v>14</v>
      </c>
      <c r="AV467" s="13" t="s">
        <v>81</v>
      </c>
      <c r="AW467" s="13" t="s">
        <v>35</v>
      </c>
      <c r="AX467" s="13" t="s">
        <v>74</v>
      </c>
      <c r="AY467" s="209" t="s">
        <v>179</v>
      </c>
    </row>
    <row r="468" spans="1:65" s="13" customFormat="1">
      <c r="B468" s="199"/>
      <c r="C468" s="200"/>
      <c r="D468" s="201" t="s">
        <v>192</v>
      </c>
      <c r="E468" s="202" t="s">
        <v>19</v>
      </c>
      <c r="F468" s="203" t="s">
        <v>199</v>
      </c>
      <c r="G468" s="200"/>
      <c r="H468" s="202" t="s">
        <v>19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192</v>
      </c>
      <c r="AU468" s="209" t="s">
        <v>14</v>
      </c>
      <c r="AV468" s="13" t="s">
        <v>81</v>
      </c>
      <c r="AW468" s="13" t="s">
        <v>35</v>
      </c>
      <c r="AX468" s="13" t="s">
        <v>74</v>
      </c>
      <c r="AY468" s="209" t="s">
        <v>179</v>
      </c>
    </row>
    <row r="469" spans="1:65" s="14" customFormat="1">
      <c r="B469" s="210"/>
      <c r="C469" s="211"/>
      <c r="D469" s="201" t="s">
        <v>192</v>
      </c>
      <c r="E469" s="212" t="s">
        <v>19</v>
      </c>
      <c r="F469" s="213" t="s">
        <v>2338</v>
      </c>
      <c r="G469" s="211"/>
      <c r="H469" s="214">
        <v>261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192</v>
      </c>
      <c r="AU469" s="220" t="s">
        <v>14</v>
      </c>
      <c r="AV469" s="14" t="s">
        <v>14</v>
      </c>
      <c r="AW469" s="14" t="s">
        <v>35</v>
      </c>
      <c r="AX469" s="14" t="s">
        <v>74</v>
      </c>
      <c r="AY469" s="220" t="s">
        <v>179</v>
      </c>
    </row>
    <row r="470" spans="1:65" s="15" customFormat="1">
      <c r="B470" s="221"/>
      <c r="C470" s="222"/>
      <c r="D470" s="201" t="s">
        <v>192</v>
      </c>
      <c r="E470" s="223" t="s">
        <v>19</v>
      </c>
      <c r="F470" s="224" t="s">
        <v>201</v>
      </c>
      <c r="G470" s="222"/>
      <c r="H470" s="225">
        <v>261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192</v>
      </c>
      <c r="AU470" s="231" t="s">
        <v>14</v>
      </c>
      <c r="AV470" s="15" t="s">
        <v>188</v>
      </c>
      <c r="AW470" s="15" t="s">
        <v>35</v>
      </c>
      <c r="AX470" s="15" t="s">
        <v>81</v>
      </c>
      <c r="AY470" s="231" t="s">
        <v>179</v>
      </c>
    </row>
    <row r="471" spans="1:65" s="2" customFormat="1" ht="16.5" customHeight="1">
      <c r="A471" s="37"/>
      <c r="B471" s="38"/>
      <c r="C471" s="243" t="s">
        <v>364</v>
      </c>
      <c r="D471" s="243" t="s">
        <v>289</v>
      </c>
      <c r="E471" s="244" t="s">
        <v>2339</v>
      </c>
      <c r="F471" s="245" t="s">
        <v>2340</v>
      </c>
      <c r="G471" s="246" t="s">
        <v>204</v>
      </c>
      <c r="H471" s="247">
        <v>274.05</v>
      </c>
      <c r="I471" s="248"/>
      <c r="J471" s="249">
        <f>ROUND(I471*H471,2)</f>
        <v>0</v>
      </c>
      <c r="K471" s="245" t="s">
        <v>187</v>
      </c>
      <c r="L471" s="250"/>
      <c r="M471" s="251" t="s">
        <v>19</v>
      </c>
      <c r="N471" s="252" t="s">
        <v>45</v>
      </c>
      <c r="O471" s="67"/>
      <c r="P471" s="190">
        <f>O471*H471</f>
        <v>0</v>
      </c>
      <c r="Q471" s="190">
        <v>2.5999999999999998E-4</v>
      </c>
      <c r="R471" s="190">
        <f>Q471*H471</f>
        <v>7.1252999999999997E-2</v>
      </c>
      <c r="S471" s="190">
        <v>0</v>
      </c>
      <c r="T471" s="19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2" t="s">
        <v>2120</v>
      </c>
      <c r="AT471" s="192" t="s">
        <v>289</v>
      </c>
      <c r="AU471" s="192" t="s">
        <v>14</v>
      </c>
      <c r="AY471" s="20" t="s">
        <v>179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20" t="s">
        <v>81</v>
      </c>
      <c r="BK471" s="193">
        <f>ROUND(I471*H471,2)</f>
        <v>0</v>
      </c>
      <c r="BL471" s="20" t="s">
        <v>381</v>
      </c>
      <c r="BM471" s="192" t="s">
        <v>996</v>
      </c>
    </row>
    <row r="472" spans="1:65" s="14" customFormat="1">
      <c r="B472" s="210"/>
      <c r="C472" s="211"/>
      <c r="D472" s="201" t="s">
        <v>192</v>
      </c>
      <c r="E472" s="212" t="s">
        <v>19</v>
      </c>
      <c r="F472" s="213" t="s">
        <v>2338</v>
      </c>
      <c r="G472" s="211"/>
      <c r="H472" s="214">
        <v>261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192</v>
      </c>
      <c r="AU472" s="220" t="s">
        <v>14</v>
      </c>
      <c r="AV472" s="14" t="s">
        <v>14</v>
      </c>
      <c r="AW472" s="14" t="s">
        <v>35</v>
      </c>
      <c r="AX472" s="14" t="s">
        <v>74</v>
      </c>
      <c r="AY472" s="220" t="s">
        <v>179</v>
      </c>
    </row>
    <row r="473" spans="1:65" s="15" customFormat="1">
      <c r="B473" s="221"/>
      <c r="C473" s="222"/>
      <c r="D473" s="201" t="s">
        <v>192</v>
      </c>
      <c r="E473" s="223" t="s">
        <v>19</v>
      </c>
      <c r="F473" s="224" t="s">
        <v>201</v>
      </c>
      <c r="G473" s="222"/>
      <c r="H473" s="225">
        <v>261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192</v>
      </c>
      <c r="AU473" s="231" t="s">
        <v>14</v>
      </c>
      <c r="AV473" s="15" t="s">
        <v>188</v>
      </c>
      <c r="AW473" s="15" t="s">
        <v>35</v>
      </c>
      <c r="AX473" s="15" t="s">
        <v>74</v>
      </c>
      <c r="AY473" s="231" t="s">
        <v>179</v>
      </c>
    </row>
    <row r="474" spans="1:65" s="14" customFormat="1">
      <c r="B474" s="210"/>
      <c r="C474" s="211"/>
      <c r="D474" s="201" t="s">
        <v>192</v>
      </c>
      <c r="E474" s="212" t="s">
        <v>19</v>
      </c>
      <c r="F474" s="213" t="s">
        <v>2341</v>
      </c>
      <c r="G474" s="211"/>
      <c r="H474" s="214">
        <v>274.05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192</v>
      </c>
      <c r="AU474" s="220" t="s">
        <v>14</v>
      </c>
      <c r="AV474" s="14" t="s">
        <v>14</v>
      </c>
      <c r="AW474" s="14" t="s">
        <v>35</v>
      </c>
      <c r="AX474" s="14" t="s">
        <v>81</v>
      </c>
      <c r="AY474" s="220" t="s">
        <v>179</v>
      </c>
    </row>
    <row r="475" spans="1:65" s="2" customFormat="1" ht="16.5" customHeight="1">
      <c r="A475" s="37"/>
      <c r="B475" s="38"/>
      <c r="C475" s="181" t="s">
        <v>937</v>
      </c>
      <c r="D475" s="181" t="s">
        <v>183</v>
      </c>
      <c r="E475" s="182" t="s">
        <v>2342</v>
      </c>
      <c r="F475" s="183" t="s">
        <v>2343</v>
      </c>
      <c r="G475" s="184" t="s">
        <v>269</v>
      </c>
      <c r="H475" s="185">
        <v>27.587</v>
      </c>
      <c r="I475" s="186"/>
      <c r="J475" s="187">
        <f>ROUND(I475*H475,2)</f>
        <v>0</v>
      </c>
      <c r="K475" s="183" t="s">
        <v>187</v>
      </c>
      <c r="L475" s="42"/>
      <c r="M475" s="188" t="s">
        <v>19</v>
      </c>
      <c r="N475" s="189" t="s">
        <v>45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381</v>
      </c>
      <c r="AT475" s="192" t="s">
        <v>183</v>
      </c>
      <c r="AU475" s="192" t="s">
        <v>14</v>
      </c>
      <c r="AY475" s="20" t="s">
        <v>179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81</v>
      </c>
      <c r="BK475" s="193">
        <f>ROUND(I475*H475,2)</f>
        <v>0</v>
      </c>
      <c r="BL475" s="20" t="s">
        <v>381</v>
      </c>
      <c r="BM475" s="192" t="s">
        <v>999</v>
      </c>
    </row>
    <row r="476" spans="1:65" s="2" customFormat="1">
      <c r="A476" s="37"/>
      <c r="B476" s="38"/>
      <c r="C476" s="39"/>
      <c r="D476" s="194" t="s">
        <v>190</v>
      </c>
      <c r="E476" s="39"/>
      <c r="F476" s="195" t="s">
        <v>2344</v>
      </c>
      <c r="G476" s="39"/>
      <c r="H476" s="39"/>
      <c r="I476" s="196"/>
      <c r="J476" s="39"/>
      <c r="K476" s="39"/>
      <c r="L476" s="42"/>
      <c r="M476" s="197"/>
      <c r="N476" s="198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190</v>
      </c>
      <c r="AU476" s="20" t="s">
        <v>14</v>
      </c>
    </row>
    <row r="477" spans="1:65" s="12" customFormat="1" ht="25.9" customHeight="1">
      <c r="B477" s="165"/>
      <c r="C477" s="166"/>
      <c r="D477" s="167" t="s">
        <v>73</v>
      </c>
      <c r="E477" s="168" t="s">
        <v>2345</v>
      </c>
      <c r="F477" s="168" t="s">
        <v>2346</v>
      </c>
      <c r="G477" s="166"/>
      <c r="H477" s="166"/>
      <c r="I477" s="169"/>
      <c r="J477" s="170">
        <f>BK477</f>
        <v>0</v>
      </c>
      <c r="K477" s="166"/>
      <c r="L477" s="171"/>
      <c r="M477" s="172"/>
      <c r="N477" s="173"/>
      <c r="O477" s="173"/>
      <c r="P477" s="174">
        <f>SUM(P478:P481)</f>
        <v>0</v>
      </c>
      <c r="Q477" s="173"/>
      <c r="R477" s="174">
        <f>SUM(R478:R481)</f>
        <v>0</v>
      </c>
      <c r="S477" s="173"/>
      <c r="T477" s="175">
        <f>SUM(T478:T481)</f>
        <v>0</v>
      </c>
      <c r="AR477" s="176" t="s">
        <v>188</v>
      </c>
      <c r="AT477" s="177" t="s">
        <v>73</v>
      </c>
      <c r="AU477" s="177" t="s">
        <v>74</v>
      </c>
      <c r="AY477" s="176" t="s">
        <v>179</v>
      </c>
      <c r="BK477" s="178">
        <f>SUM(BK478:BK481)</f>
        <v>0</v>
      </c>
    </row>
    <row r="478" spans="1:65" s="2" customFormat="1" ht="16.5" customHeight="1">
      <c r="A478" s="37"/>
      <c r="B478" s="38"/>
      <c r="C478" s="181" t="s">
        <v>394</v>
      </c>
      <c r="D478" s="181" t="s">
        <v>183</v>
      </c>
      <c r="E478" s="182" t="s">
        <v>2347</v>
      </c>
      <c r="F478" s="183" t="s">
        <v>2348</v>
      </c>
      <c r="G478" s="184" t="s">
        <v>1016</v>
      </c>
      <c r="H478" s="185">
        <v>15</v>
      </c>
      <c r="I478" s="186"/>
      <c r="J478" s="187">
        <f>ROUND(I478*H478,2)</f>
        <v>0</v>
      </c>
      <c r="K478" s="183" t="s">
        <v>187</v>
      </c>
      <c r="L478" s="42"/>
      <c r="M478" s="188" t="s">
        <v>19</v>
      </c>
      <c r="N478" s="189" t="s">
        <v>45</v>
      </c>
      <c r="O478" s="67"/>
      <c r="P478" s="190">
        <f>O478*H478</f>
        <v>0</v>
      </c>
      <c r="Q478" s="190">
        <v>0</v>
      </c>
      <c r="R478" s="190">
        <f>Q478*H478</f>
        <v>0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2349</v>
      </c>
      <c r="AT478" s="192" t="s">
        <v>183</v>
      </c>
      <c r="AU478" s="192" t="s">
        <v>81</v>
      </c>
      <c r="AY478" s="20" t="s">
        <v>179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81</v>
      </c>
      <c r="BK478" s="193">
        <f>ROUND(I478*H478,2)</f>
        <v>0</v>
      </c>
      <c r="BL478" s="20" t="s">
        <v>2349</v>
      </c>
      <c r="BM478" s="192" t="s">
        <v>1003</v>
      </c>
    </row>
    <row r="479" spans="1:65" s="2" customFormat="1">
      <c r="A479" s="37"/>
      <c r="B479" s="38"/>
      <c r="C479" s="39"/>
      <c r="D479" s="194" t="s">
        <v>190</v>
      </c>
      <c r="E479" s="39"/>
      <c r="F479" s="195" t="s">
        <v>2350</v>
      </c>
      <c r="G479" s="39"/>
      <c r="H479" s="39"/>
      <c r="I479" s="196"/>
      <c r="J479" s="39"/>
      <c r="K479" s="39"/>
      <c r="L479" s="42"/>
      <c r="M479" s="197"/>
      <c r="N479" s="198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190</v>
      </c>
      <c r="AU479" s="20" t="s">
        <v>81</v>
      </c>
    </row>
    <row r="480" spans="1:65" s="14" customFormat="1">
      <c r="B480" s="210"/>
      <c r="C480" s="211"/>
      <c r="D480" s="201" t="s">
        <v>192</v>
      </c>
      <c r="E480" s="212" t="s">
        <v>19</v>
      </c>
      <c r="F480" s="213" t="s">
        <v>2351</v>
      </c>
      <c r="G480" s="211"/>
      <c r="H480" s="214">
        <v>15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192</v>
      </c>
      <c r="AU480" s="220" t="s">
        <v>81</v>
      </c>
      <c r="AV480" s="14" t="s">
        <v>14</v>
      </c>
      <c r="AW480" s="14" t="s">
        <v>35</v>
      </c>
      <c r="AX480" s="14" t="s">
        <v>74</v>
      </c>
      <c r="AY480" s="220" t="s">
        <v>179</v>
      </c>
    </row>
    <row r="481" spans="1:51" s="15" customFormat="1">
      <c r="B481" s="221"/>
      <c r="C481" s="222"/>
      <c r="D481" s="201" t="s">
        <v>192</v>
      </c>
      <c r="E481" s="223" t="s">
        <v>19</v>
      </c>
      <c r="F481" s="224" t="s">
        <v>201</v>
      </c>
      <c r="G481" s="222"/>
      <c r="H481" s="225">
        <v>15</v>
      </c>
      <c r="I481" s="226"/>
      <c r="J481" s="222"/>
      <c r="K481" s="222"/>
      <c r="L481" s="227"/>
      <c r="M481" s="267"/>
      <c r="N481" s="268"/>
      <c r="O481" s="268"/>
      <c r="P481" s="268"/>
      <c r="Q481" s="268"/>
      <c r="R481" s="268"/>
      <c r="S481" s="268"/>
      <c r="T481" s="269"/>
      <c r="AT481" s="231" t="s">
        <v>192</v>
      </c>
      <c r="AU481" s="231" t="s">
        <v>81</v>
      </c>
      <c r="AV481" s="15" t="s">
        <v>188</v>
      </c>
      <c r="AW481" s="15" t="s">
        <v>35</v>
      </c>
      <c r="AX481" s="15" t="s">
        <v>81</v>
      </c>
      <c r="AY481" s="231" t="s">
        <v>179</v>
      </c>
    </row>
    <row r="482" spans="1:51" s="2" customFormat="1" ht="6.95" customHeight="1">
      <c r="A482" s="37"/>
      <c r="B482" s="50"/>
      <c r="C482" s="51"/>
      <c r="D482" s="51"/>
      <c r="E482" s="51"/>
      <c r="F482" s="51"/>
      <c r="G482" s="51"/>
      <c r="H482" s="51"/>
      <c r="I482" s="51"/>
      <c r="J482" s="51"/>
      <c r="K482" s="51"/>
      <c r="L482" s="42"/>
      <c r="M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</sheetData>
  <sheetProtection algorithmName="SHA-512" hashValue="wwqaFhunAT40MRFxHEdOFvdwiXxfbI1r35T45xaMB3TSK5rlF6IdcF2i+hBsqPmL+purxClkYwIKuaVezj6kHA==" saltValue="ue/NvaOFadjevmgcB2B8lArhHQgVmH881FiSMtYvfhD7zZ7VXVWH9gUR0Dm6poTRUFiwvMqFfTav+uZWAxjMyg==" spinCount="100000" sheet="1" objects="1" scenarios="1" formatColumns="0" formatRows="0" autoFilter="0"/>
  <autoFilter ref="C99:K481" xr:uid="{00000000-0009-0000-0000-000008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5" r:id="rId1" xr:uid="{00000000-0004-0000-0800-000000000000}"/>
    <hyperlink ref="F114" r:id="rId2" xr:uid="{00000000-0004-0000-0800-000001000000}"/>
    <hyperlink ref="F124" r:id="rId3" xr:uid="{00000000-0004-0000-0800-000002000000}"/>
    <hyperlink ref="F129" r:id="rId4" xr:uid="{00000000-0004-0000-0800-000003000000}"/>
    <hyperlink ref="F135" r:id="rId5" xr:uid="{00000000-0004-0000-0800-000004000000}"/>
    <hyperlink ref="F139" r:id="rId6" xr:uid="{00000000-0004-0000-0800-000005000000}"/>
    <hyperlink ref="F153" r:id="rId7" xr:uid="{00000000-0004-0000-0800-000006000000}"/>
    <hyperlink ref="F164" r:id="rId8" xr:uid="{00000000-0004-0000-0800-000007000000}"/>
    <hyperlink ref="F175" r:id="rId9" xr:uid="{00000000-0004-0000-0800-000008000000}"/>
    <hyperlink ref="F186" r:id="rId10" xr:uid="{00000000-0004-0000-0800-000009000000}"/>
    <hyperlink ref="F188" r:id="rId11" xr:uid="{00000000-0004-0000-0800-00000A000000}"/>
    <hyperlink ref="F190" r:id="rId12" xr:uid="{00000000-0004-0000-0800-00000B000000}"/>
    <hyperlink ref="F192" r:id="rId13" xr:uid="{00000000-0004-0000-0800-00000C000000}"/>
    <hyperlink ref="F202" r:id="rId14" xr:uid="{00000000-0004-0000-0800-00000D000000}"/>
    <hyperlink ref="F213" r:id="rId15" xr:uid="{00000000-0004-0000-0800-00000E000000}"/>
    <hyperlink ref="F217" r:id="rId16" xr:uid="{00000000-0004-0000-0800-00000F000000}"/>
    <hyperlink ref="F239" r:id="rId17" xr:uid="{00000000-0004-0000-0800-000010000000}"/>
    <hyperlink ref="F254" r:id="rId18" xr:uid="{00000000-0004-0000-0800-000011000000}"/>
    <hyperlink ref="F272" r:id="rId19" xr:uid="{00000000-0004-0000-0800-000012000000}"/>
    <hyperlink ref="F285" r:id="rId20" xr:uid="{00000000-0004-0000-0800-000013000000}"/>
    <hyperlink ref="F302" r:id="rId21" xr:uid="{00000000-0004-0000-0800-000014000000}"/>
    <hyperlink ref="F316" r:id="rId22" xr:uid="{00000000-0004-0000-0800-000015000000}"/>
    <hyperlink ref="F338" r:id="rId23" xr:uid="{00000000-0004-0000-0800-000016000000}"/>
    <hyperlink ref="F345" r:id="rId24" xr:uid="{00000000-0004-0000-0800-000017000000}"/>
    <hyperlink ref="F347" r:id="rId25" xr:uid="{00000000-0004-0000-0800-000018000000}"/>
    <hyperlink ref="F349" r:id="rId26" xr:uid="{00000000-0004-0000-0800-000019000000}"/>
    <hyperlink ref="F351" r:id="rId27" xr:uid="{00000000-0004-0000-0800-00001A000000}"/>
    <hyperlink ref="F353" r:id="rId28" xr:uid="{00000000-0004-0000-0800-00001B000000}"/>
    <hyperlink ref="F357" r:id="rId29" xr:uid="{00000000-0004-0000-0800-00001C000000}"/>
    <hyperlink ref="F363" r:id="rId30" xr:uid="{00000000-0004-0000-0800-00001D000000}"/>
    <hyperlink ref="F370" r:id="rId31" xr:uid="{00000000-0004-0000-0800-00001E000000}"/>
    <hyperlink ref="F380" r:id="rId32" xr:uid="{00000000-0004-0000-0800-00001F000000}"/>
    <hyperlink ref="F388" r:id="rId33" xr:uid="{00000000-0004-0000-0800-000020000000}"/>
    <hyperlink ref="F396" r:id="rId34" xr:uid="{00000000-0004-0000-0800-000021000000}"/>
    <hyperlink ref="F401" r:id="rId35" xr:uid="{00000000-0004-0000-0800-000022000000}"/>
    <hyperlink ref="F405" r:id="rId36" xr:uid="{00000000-0004-0000-0800-000023000000}"/>
    <hyperlink ref="F412" r:id="rId37" xr:uid="{00000000-0004-0000-0800-000024000000}"/>
    <hyperlink ref="F417" r:id="rId38" xr:uid="{00000000-0004-0000-0800-000025000000}"/>
    <hyperlink ref="F422" r:id="rId39" xr:uid="{00000000-0004-0000-0800-000026000000}"/>
    <hyperlink ref="F426" r:id="rId40" xr:uid="{00000000-0004-0000-0800-000027000000}"/>
    <hyperlink ref="F430" r:id="rId41" xr:uid="{00000000-0004-0000-0800-000028000000}"/>
    <hyperlink ref="F432" r:id="rId42" xr:uid="{00000000-0004-0000-0800-000029000000}"/>
    <hyperlink ref="F442" r:id="rId43" xr:uid="{00000000-0004-0000-0800-00002A000000}"/>
    <hyperlink ref="F465" r:id="rId44" xr:uid="{00000000-0004-0000-0800-00002B000000}"/>
    <hyperlink ref="F476" r:id="rId45" xr:uid="{00000000-0004-0000-0800-00002C000000}"/>
    <hyperlink ref="F479" r:id="rId46" xr:uid="{00000000-0004-0000-0800-00002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113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2082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2352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ROUND((SUM(BE90:BE311)),  2)</f>
        <v>0</v>
      </c>
      <c r="G35" s="37"/>
      <c r="H35" s="37"/>
      <c r="I35" s="127">
        <v>0.21</v>
      </c>
      <c r="J35" s="126">
        <f>ROUND(((SUM(BE90:BE311))*I35),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ROUND((SUM(BF90:BF311)),  2)</f>
        <v>0</v>
      </c>
      <c r="G36" s="37"/>
      <c r="H36" s="37"/>
      <c r="I36" s="127">
        <v>0.15</v>
      </c>
      <c r="J36" s="126">
        <f>ROUND(((SUM(BF90:BF311))*I36),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ROUND((SUM(BG90:BG311)),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ROUND((SUM(BH90:BH311)),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ROUND((SUM(BI90:BI311)),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2082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401.2 - Veřejné osvětlení_úsek č. 2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161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2084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9" customFormat="1" ht="24.95" customHeight="1">
      <c r="B66" s="143"/>
      <c r="C66" s="144"/>
      <c r="D66" s="145" t="s">
        <v>2085</v>
      </c>
      <c r="E66" s="146"/>
      <c r="F66" s="146"/>
      <c r="G66" s="146"/>
      <c r="H66" s="146"/>
      <c r="I66" s="146"/>
      <c r="J66" s="147">
        <f>J149</f>
        <v>0</v>
      </c>
      <c r="K66" s="144"/>
      <c r="L66" s="148"/>
    </row>
    <row r="67" spans="1:31" s="10" customFormat="1" ht="19.899999999999999" customHeight="1">
      <c r="B67" s="149"/>
      <c r="C67" s="100"/>
      <c r="D67" s="150" t="s">
        <v>2086</v>
      </c>
      <c r="E67" s="151"/>
      <c r="F67" s="151"/>
      <c r="G67" s="151"/>
      <c r="H67" s="151"/>
      <c r="I67" s="151"/>
      <c r="J67" s="152">
        <f>J150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2087</v>
      </c>
      <c r="E68" s="151"/>
      <c r="F68" s="151"/>
      <c r="G68" s="151"/>
      <c r="H68" s="151"/>
      <c r="I68" s="151"/>
      <c r="J68" s="152">
        <f>J228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164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0" t="str">
        <f>E7</f>
        <v>Cyklostezka Ohře – Dalovice-Všeborovice</v>
      </c>
      <c r="F78" s="401"/>
      <c r="G78" s="401"/>
      <c r="H78" s="401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130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0" t="s">
        <v>2082</v>
      </c>
      <c r="F80" s="399"/>
      <c r="G80" s="399"/>
      <c r="H80" s="39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132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59" t="str">
        <f>E11</f>
        <v>SO 401.2 - Veřejné osvětlení_úsek č. 2</v>
      </c>
      <c r="F82" s="399"/>
      <c r="G82" s="399"/>
      <c r="H82" s="39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Dalovice - Všeborovice</v>
      </c>
      <c r="G84" s="39"/>
      <c r="H84" s="39"/>
      <c r="I84" s="32" t="s">
        <v>23</v>
      </c>
      <c r="J84" s="62" t="str">
        <f>IF(J14="","",J14)</f>
        <v>3. 8. 2023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25</v>
      </c>
      <c r="D86" s="39"/>
      <c r="E86" s="39"/>
      <c r="F86" s="30" t="str">
        <f>E17</f>
        <v>Karlovarský kraj</v>
      </c>
      <c r="G86" s="39"/>
      <c r="H86" s="39"/>
      <c r="I86" s="32" t="s">
        <v>32</v>
      </c>
      <c r="J86" s="35" t="str">
        <f>E23</f>
        <v>PONTIKA s.r.o.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36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165</v>
      </c>
      <c r="D89" s="157" t="s">
        <v>59</v>
      </c>
      <c r="E89" s="157" t="s">
        <v>55</v>
      </c>
      <c r="F89" s="157" t="s">
        <v>56</v>
      </c>
      <c r="G89" s="157" t="s">
        <v>166</v>
      </c>
      <c r="H89" s="157" t="s">
        <v>167</v>
      </c>
      <c r="I89" s="157" t="s">
        <v>168</v>
      </c>
      <c r="J89" s="157" t="s">
        <v>137</v>
      </c>
      <c r="K89" s="158" t="s">
        <v>169</v>
      </c>
      <c r="L89" s="159"/>
      <c r="M89" s="71" t="s">
        <v>19</v>
      </c>
      <c r="N89" s="72" t="s">
        <v>44</v>
      </c>
      <c r="O89" s="72" t="s">
        <v>170</v>
      </c>
      <c r="P89" s="72" t="s">
        <v>171</v>
      </c>
      <c r="Q89" s="72" t="s">
        <v>172</v>
      </c>
      <c r="R89" s="72" t="s">
        <v>173</v>
      </c>
      <c r="S89" s="72" t="s">
        <v>174</v>
      </c>
      <c r="T89" s="73" t="s">
        <v>175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176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P91+P149</f>
        <v>0</v>
      </c>
      <c r="Q90" s="75"/>
      <c r="R90" s="162">
        <f>R91+R149</f>
        <v>53.498524459999992</v>
      </c>
      <c r="S90" s="75"/>
      <c r="T90" s="163">
        <f>T91+T149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73</v>
      </c>
      <c r="AU90" s="20" t="s">
        <v>138</v>
      </c>
      <c r="BK90" s="164">
        <f>BK91+BK149</f>
        <v>0</v>
      </c>
    </row>
    <row r="91" spans="1:65" s="12" customFormat="1" ht="25.9" customHeight="1">
      <c r="B91" s="165"/>
      <c r="C91" s="166"/>
      <c r="D91" s="167" t="s">
        <v>73</v>
      </c>
      <c r="E91" s="168" t="s">
        <v>467</v>
      </c>
      <c r="F91" s="168" t="s">
        <v>468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0.46443546000000008</v>
      </c>
      <c r="S91" s="173"/>
      <c r="T91" s="175">
        <f>T92</f>
        <v>0</v>
      </c>
      <c r="AR91" s="176" t="s">
        <v>14</v>
      </c>
      <c r="AT91" s="177" t="s">
        <v>73</v>
      </c>
      <c r="AU91" s="177" t="s">
        <v>74</v>
      </c>
      <c r="AY91" s="176" t="s">
        <v>179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73</v>
      </c>
      <c r="E92" s="179" t="s">
        <v>2110</v>
      </c>
      <c r="F92" s="179" t="s">
        <v>2111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SUM(P93:P148)</f>
        <v>0</v>
      </c>
      <c r="Q92" s="173"/>
      <c r="R92" s="174">
        <f>SUM(R93:R148)</f>
        <v>0.46443546000000008</v>
      </c>
      <c r="S92" s="173"/>
      <c r="T92" s="175">
        <f>SUM(T93:T148)</f>
        <v>0</v>
      </c>
      <c r="AR92" s="176" t="s">
        <v>14</v>
      </c>
      <c r="AT92" s="177" t="s">
        <v>73</v>
      </c>
      <c r="AU92" s="177" t="s">
        <v>81</v>
      </c>
      <c r="AY92" s="176" t="s">
        <v>179</v>
      </c>
      <c r="BK92" s="178">
        <f>SUM(BK93:BK148)</f>
        <v>0</v>
      </c>
    </row>
    <row r="93" spans="1:65" s="2" customFormat="1" ht="24.2" customHeight="1">
      <c r="A93" s="37"/>
      <c r="B93" s="38"/>
      <c r="C93" s="181" t="s">
        <v>81</v>
      </c>
      <c r="D93" s="181" t="s">
        <v>183</v>
      </c>
      <c r="E93" s="182" t="s">
        <v>2112</v>
      </c>
      <c r="F93" s="183" t="s">
        <v>2113</v>
      </c>
      <c r="G93" s="184" t="s">
        <v>204</v>
      </c>
      <c r="H93" s="185">
        <v>41</v>
      </c>
      <c r="I93" s="186"/>
      <c r="J93" s="187">
        <f>ROUND(I93*H93,2)</f>
        <v>0</v>
      </c>
      <c r="K93" s="183" t="s">
        <v>187</v>
      </c>
      <c r="L93" s="42"/>
      <c r="M93" s="188" t="s">
        <v>19</v>
      </c>
      <c r="N93" s="189" t="s">
        <v>45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229</v>
      </c>
      <c r="AT93" s="192" t="s">
        <v>183</v>
      </c>
      <c r="AU93" s="192" t="s">
        <v>14</v>
      </c>
      <c r="AY93" s="20" t="s">
        <v>179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81</v>
      </c>
      <c r="BK93" s="193">
        <f>ROUND(I93*H93,2)</f>
        <v>0</v>
      </c>
      <c r="BL93" s="20" t="s">
        <v>229</v>
      </c>
      <c r="BM93" s="192" t="s">
        <v>2353</v>
      </c>
    </row>
    <row r="94" spans="1:65" s="2" customFormat="1">
      <c r="A94" s="37"/>
      <c r="B94" s="38"/>
      <c r="C94" s="39"/>
      <c r="D94" s="194" t="s">
        <v>190</v>
      </c>
      <c r="E94" s="39"/>
      <c r="F94" s="195" t="s">
        <v>2115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190</v>
      </c>
      <c r="AU94" s="20" t="s">
        <v>14</v>
      </c>
    </row>
    <row r="95" spans="1:65" s="13" customFormat="1">
      <c r="B95" s="199"/>
      <c r="C95" s="200"/>
      <c r="D95" s="201" t="s">
        <v>192</v>
      </c>
      <c r="E95" s="202" t="s">
        <v>19</v>
      </c>
      <c r="F95" s="203" t="s">
        <v>2354</v>
      </c>
      <c r="G95" s="200"/>
      <c r="H95" s="202" t="s">
        <v>19</v>
      </c>
      <c r="I95" s="204"/>
      <c r="J95" s="200"/>
      <c r="K95" s="200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192</v>
      </c>
      <c r="AU95" s="209" t="s">
        <v>14</v>
      </c>
      <c r="AV95" s="13" t="s">
        <v>81</v>
      </c>
      <c r="AW95" s="13" t="s">
        <v>35</v>
      </c>
      <c r="AX95" s="13" t="s">
        <v>74</v>
      </c>
      <c r="AY95" s="209" t="s">
        <v>179</v>
      </c>
    </row>
    <row r="96" spans="1:65" s="14" customFormat="1">
      <c r="B96" s="210"/>
      <c r="C96" s="211"/>
      <c r="D96" s="201" t="s">
        <v>192</v>
      </c>
      <c r="E96" s="212" t="s">
        <v>19</v>
      </c>
      <c r="F96" s="213" t="s">
        <v>1227</v>
      </c>
      <c r="G96" s="211"/>
      <c r="H96" s="214">
        <v>41</v>
      </c>
      <c r="I96" s="215"/>
      <c r="J96" s="211"/>
      <c r="K96" s="211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192</v>
      </c>
      <c r="AU96" s="220" t="s">
        <v>14</v>
      </c>
      <c r="AV96" s="14" t="s">
        <v>14</v>
      </c>
      <c r="AW96" s="14" t="s">
        <v>35</v>
      </c>
      <c r="AX96" s="14" t="s">
        <v>74</v>
      </c>
      <c r="AY96" s="220" t="s">
        <v>179</v>
      </c>
    </row>
    <row r="97" spans="1:65" s="15" customFormat="1">
      <c r="B97" s="221"/>
      <c r="C97" s="222"/>
      <c r="D97" s="201" t="s">
        <v>192</v>
      </c>
      <c r="E97" s="223" t="s">
        <v>19</v>
      </c>
      <c r="F97" s="224" t="s">
        <v>201</v>
      </c>
      <c r="G97" s="222"/>
      <c r="H97" s="225">
        <v>41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192</v>
      </c>
      <c r="AU97" s="231" t="s">
        <v>14</v>
      </c>
      <c r="AV97" s="15" t="s">
        <v>188</v>
      </c>
      <c r="AW97" s="15" t="s">
        <v>35</v>
      </c>
      <c r="AX97" s="15" t="s">
        <v>81</v>
      </c>
      <c r="AY97" s="231" t="s">
        <v>179</v>
      </c>
    </row>
    <row r="98" spans="1:65" s="2" customFormat="1" ht="16.5" customHeight="1">
      <c r="A98" s="37"/>
      <c r="B98" s="38"/>
      <c r="C98" s="243" t="s">
        <v>14</v>
      </c>
      <c r="D98" s="243" t="s">
        <v>289</v>
      </c>
      <c r="E98" s="244" t="s">
        <v>2118</v>
      </c>
      <c r="F98" s="245" t="s">
        <v>2119</v>
      </c>
      <c r="G98" s="246" t="s">
        <v>204</v>
      </c>
      <c r="H98" s="247">
        <v>43.05</v>
      </c>
      <c r="I98" s="248"/>
      <c r="J98" s="249">
        <f>ROUND(I98*H98,2)</f>
        <v>0</v>
      </c>
      <c r="K98" s="245" t="s">
        <v>187</v>
      </c>
      <c r="L98" s="250"/>
      <c r="M98" s="251" t="s">
        <v>19</v>
      </c>
      <c r="N98" s="252" t="s">
        <v>45</v>
      </c>
      <c r="O98" s="67"/>
      <c r="P98" s="190">
        <f>O98*H98</f>
        <v>0</v>
      </c>
      <c r="Q98" s="190">
        <v>1.23E-3</v>
      </c>
      <c r="R98" s="190">
        <f>Q98*H98</f>
        <v>5.2951499999999999E-2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2120</v>
      </c>
      <c r="AT98" s="192" t="s">
        <v>289</v>
      </c>
      <c r="AU98" s="192" t="s">
        <v>14</v>
      </c>
      <c r="AY98" s="20" t="s">
        <v>179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81</v>
      </c>
      <c r="BK98" s="193">
        <f>ROUND(I98*H98,2)</f>
        <v>0</v>
      </c>
      <c r="BL98" s="20" t="s">
        <v>381</v>
      </c>
      <c r="BM98" s="192" t="s">
        <v>2355</v>
      </c>
    </row>
    <row r="99" spans="1:65" s="2" customFormat="1" ht="19.5">
      <c r="A99" s="37"/>
      <c r="B99" s="38"/>
      <c r="C99" s="39"/>
      <c r="D99" s="201" t="s">
        <v>326</v>
      </c>
      <c r="E99" s="39"/>
      <c r="F99" s="253" t="s">
        <v>2122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326</v>
      </c>
      <c r="AU99" s="20" t="s">
        <v>14</v>
      </c>
    </row>
    <row r="100" spans="1:65" s="13" customFormat="1">
      <c r="B100" s="199"/>
      <c r="C100" s="200"/>
      <c r="D100" s="201" t="s">
        <v>192</v>
      </c>
      <c r="E100" s="202" t="s">
        <v>19</v>
      </c>
      <c r="F100" s="203" t="s">
        <v>2354</v>
      </c>
      <c r="G100" s="200"/>
      <c r="H100" s="202" t="s">
        <v>19</v>
      </c>
      <c r="I100" s="204"/>
      <c r="J100" s="200"/>
      <c r="K100" s="200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192</v>
      </c>
      <c r="AU100" s="209" t="s">
        <v>14</v>
      </c>
      <c r="AV100" s="13" t="s">
        <v>81</v>
      </c>
      <c r="AW100" s="13" t="s">
        <v>35</v>
      </c>
      <c r="AX100" s="13" t="s">
        <v>74</v>
      </c>
      <c r="AY100" s="209" t="s">
        <v>179</v>
      </c>
    </row>
    <row r="101" spans="1:65" s="14" customFormat="1">
      <c r="B101" s="210"/>
      <c r="C101" s="211"/>
      <c r="D101" s="201" t="s">
        <v>192</v>
      </c>
      <c r="E101" s="212" t="s">
        <v>19</v>
      </c>
      <c r="F101" s="213" t="s">
        <v>1227</v>
      </c>
      <c r="G101" s="211"/>
      <c r="H101" s="214">
        <v>41</v>
      </c>
      <c r="I101" s="215"/>
      <c r="J101" s="211"/>
      <c r="K101" s="211"/>
      <c r="L101" s="216"/>
      <c r="M101" s="217"/>
      <c r="N101" s="218"/>
      <c r="O101" s="218"/>
      <c r="P101" s="218"/>
      <c r="Q101" s="218"/>
      <c r="R101" s="218"/>
      <c r="S101" s="218"/>
      <c r="T101" s="219"/>
      <c r="AT101" s="220" t="s">
        <v>192</v>
      </c>
      <c r="AU101" s="220" t="s">
        <v>14</v>
      </c>
      <c r="AV101" s="14" t="s">
        <v>14</v>
      </c>
      <c r="AW101" s="14" t="s">
        <v>35</v>
      </c>
      <c r="AX101" s="14" t="s">
        <v>74</v>
      </c>
      <c r="AY101" s="220" t="s">
        <v>179</v>
      </c>
    </row>
    <row r="102" spans="1:65" s="15" customFormat="1">
      <c r="B102" s="221"/>
      <c r="C102" s="222"/>
      <c r="D102" s="201" t="s">
        <v>192</v>
      </c>
      <c r="E102" s="223" t="s">
        <v>19</v>
      </c>
      <c r="F102" s="224" t="s">
        <v>201</v>
      </c>
      <c r="G102" s="222"/>
      <c r="H102" s="225">
        <v>41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192</v>
      </c>
      <c r="AU102" s="231" t="s">
        <v>14</v>
      </c>
      <c r="AV102" s="15" t="s">
        <v>188</v>
      </c>
      <c r="AW102" s="15" t="s">
        <v>35</v>
      </c>
      <c r="AX102" s="15" t="s">
        <v>74</v>
      </c>
      <c r="AY102" s="231" t="s">
        <v>179</v>
      </c>
    </row>
    <row r="103" spans="1:65" s="14" customFormat="1">
      <c r="B103" s="210"/>
      <c r="C103" s="211"/>
      <c r="D103" s="201" t="s">
        <v>192</v>
      </c>
      <c r="E103" s="212" t="s">
        <v>19</v>
      </c>
      <c r="F103" s="213" t="s">
        <v>2356</v>
      </c>
      <c r="G103" s="211"/>
      <c r="H103" s="214">
        <v>43.05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192</v>
      </c>
      <c r="AU103" s="220" t="s">
        <v>14</v>
      </c>
      <c r="AV103" s="14" t="s">
        <v>14</v>
      </c>
      <c r="AW103" s="14" t="s">
        <v>35</v>
      </c>
      <c r="AX103" s="14" t="s">
        <v>81</v>
      </c>
      <c r="AY103" s="220" t="s">
        <v>179</v>
      </c>
    </row>
    <row r="104" spans="1:65" s="2" customFormat="1" ht="16.5" customHeight="1">
      <c r="A104" s="37"/>
      <c r="B104" s="38"/>
      <c r="C104" s="243" t="s">
        <v>189</v>
      </c>
      <c r="D104" s="243" t="s">
        <v>289</v>
      </c>
      <c r="E104" s="244" t="s">
        <v>2124</v>
      </c>
      <c r="F104" s="245" t="s">
        <v>2125</v>
      </c>
      <c r="G104" s="246" t="s">
        <v>308</v>
      </c>
      <c r="H104" s="247">
        <v>2</v>
      </c>
      <c r="I104" s="248"/>
      <c r="J104" s="249">
        <f>ROUND(I104*H104,2)</f>
        <v>0</v>
      </c>
      <c r="K104" s="245" t="s">
        <v>187</v>
      </c>
      <c r="L104" s="250"/>
      <c r="M104" s="251" t="s">
        <v>19</v>
      </c>
      <c r="N104" s="252" t="s">
        <v>45</v>
      </c>
      <c r="O104" s="67"/>
      <c r="P104" s="190">
        <f>O104*H104</f>
        <v>0</v>
      </c>
      <c r="Q104" s="190">
        <v>5.5000000000000003E-4</v>
      </c>
      <c r="R104" s="190">
        <f>Q104*H104</f>
        <v>1.1000000000000001E-3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2120</v>
      </c>
      <c r="AT104" s="192" t="s">
        <v>289</v>
      </c>
      <c r="AU104" s="192" t="s">
        <v>14</v>
      </c>
      <c r="AY104" s="20" t="s">
        <v>179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81</v>
      </c>
      <c r="BK104" s="193">
        <f>ROUND(I104*H104,2)</f>
        <v>0</v>
      </c>
      <c r="BL104" s="20" t="s">
        <v>381</v>
      </c>
      <c r="BM104" s="192" t="s">
        <v>2357</v>
      </c>
    </row>
    <row r="105" spans="1:65" s="14" customFormat="1">
      <c r="B105" s="210"/>
      <c r="C105" s="211"/>
      <c r="D105" s="201" t="s">
        <v>192</v>
      </c>
      <c r="E105" s="212" t="s">
        <v>19</v>
      </c>
      <c r="F105" s="213" t="s">
        <v>1626</v>
      </c>
      <c r="G105" s="211"/>
      <c r="H105" s="214">
        <v>2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192</v>
      </c>
      <c r="AU105" s="220" t="s">
        <v>14</v>
      </c>
      <c r="AV105" s="14" t="s">
        <v>14</v>
      </c>
      <c r="AW105" s="14" t="s">
        <v>35</v>
      </c>
      <c r="AX105" s="14" t="s">
        <v>74</v>
      </c>
      <c r="AY105" s="220" t="s">
        <v>179</v>
      </c>
    </row>
    <row r="106" spans="1:65" s="15" customFormat="1">
      <c r="B106" s="221"/>
      <c r="C106" s="222"/>
      <c r="D106" s="201" t="s">
        <v>192</v>
      </c>
      <c r="E106" s="223" t="s">
        <v>19</v>
      </c>
      <c r="F106" s="224" t="s">
        <v>201</v>
      </c>
      <c r="G106" s="222"/>
      <c r="H106" s="225">
        <v>2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192</v>
      </c>
      <c r="AU106" s="231" t="s">
        <v>14</v>
      </c>
      <c r="AV106" s="15" t="s">
        <v>188</v>
      </c>
      <c r="AW106" s="15" t="s">
        <v>35</v>
      </c>
      <c r="AX106" s="15" t="s">
        <v>81</v>
      </c>
      <c r="AY106" s="231" t="s">
        <v>179</v>
      </c>
    </row>
    <row r="107" spans="1:65" s="2" customFormat="1" ht="24.2" customHeight="1">
      <c r="A107" s="37"/>
      <c r="B107" s="38"/>
      <c r="C107" s="181" t="s">
        <v>188</v>
      </c>
      <c r="D107" s="181" t="s">
        <v>183</v>
      </c>
      <c r="E107" s="182" t="s">
        <v>2127</v>
      </c>
      <c r="F107" s="183" t="s">
        <v>2128</v>
      </c>
      <c r="G107" s="184" t="s">
        <v>204</v>
      </c>
      <c r="H107" s="185">
        <v>69.58</v>
      </c>
      <c r="I107" s="186"/>
      <c r="J107" s="187">
        <f>ROUND(I107*H107,2)</f>
        <v>0</v>
      </c>
      <c r="K107" s="183" t="s">
        <v>187</v>
      </c>
      <c r="L107" s="42"/>
      <c r="M107" s="188" t="s">
        <v>19</v>
      </c>
      <c r="N107" s="189" t="s">
        <v>45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229</v>
      </c>
      <c r="AT107" s="192" t="s">
        <v>183</v>
      </c>
      <c r="AU107" s="192" t="s">
        <v>14</v>
      </c>
      <c r="AY107" s="20" t="s">
        <v>179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81</v>
      </c>
      <c r="BK107" s="193">
        <f>ROUND(I107*H107,2)</f>
        <v>0</v>
      </c>
      <c r="BL107" s="20" t="s">
        <v>229</v>
      </c>
      <c r="BM107" s="192" t="s">
        <v>14</v>
      </c>
    </row>
    <row r="108" spans="1:65" s="2" customFormat="1">
      <c r="A108" s="37"/>
      <c r="B108" s="38"/>
      <c r="C108" s="39"/>
      <c r="D108" s="194" t="s">
        <v>190</v>
      </c>
      <c r="E108" s="39"/>
      <c r="F108" s="195" t="s">
        <v>2129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190</v>
      </c>
      <c r="AU108" s="20" t="s">
        <v>14</v>
      </c>
    </row>
    <row r="109" spans="1:65" s="13" customFormat="1">
      <c r="B109" s="199"/>
      <c r="C109" s="200"/>
      <c r="D109" s="201" t="s">
        <v>192</v>
      </c>
      <c r="E109" s="202" t="s">
        <v>19</v>
      </c>
      <c r="F109" s="203" t="s">
        <v>2130</v>
      </c>
      <c r="G109" s="200"/>
      <c r="H109" s="202" t="s">
        <v>19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192</v>
      </c>
      <c r="AU109" s="209" t="s">
        <v>14</v>
      </c>
      <c r="AV109" s="13" t="s">
        <v>81</v>
      </c>
      <c r="AW109" s="13" t="s">
        <v>35</v>
      </c>
      <c r="AX109" s="13" t="s">
        <v>74</v>
      </c>
      <c r="AY109" s="209" t="s">
        <v>179</v>
      </c>
    </row>
    <row r="110" spans="1:65" s="13" customFormat="1">
      <c r="B110" s="199"/>
      <c r="C110" s="200"/>
      <c r="D110" s="201" t="s">
        <v>192</v>
      </c>
      <c r="E110" s="202" t="s">
        <v>19</v>
      </c>
      <c r="F110" s="203" t="s">
        <v>198</v>
      </c>
      <c r="G110" s="200"/>
      <c r="H110" s="202" t="s">
        <v>19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192</v>
      </c>
      <c r="AU110" s="209" t="s">
        <v>14</v>
      </c>
      <c r="AV110" s="13" t="s">
        <v>81</v>
      </c>
      <c r="AW110" s="13" t="s">
        <v>35</v>
      </c>
      <c r="AX110" s="13" t="s">
        <v>74</v>
      </c>
      <c r="AY110" s="209" t="s">
        <v>179</v>
      </c>
    </row>
    <row r="111" spans="1:65" s="13" customFormat="1">
      <c r="B111" s="199"/>
      <c r="C111" s="200"/>
      <c r="D111" s="201" t="s">
        <v>192</v>
      </c>
      <c r="E111" s="202" t="s">
        <v>19</v>
      </c>
      <c r="F111" s="203" t="s">
        <v>199</v>
      </c>
      <c r="G111" s="200"/>
      <c r="H111" s="202" t="s">
        <v>19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192</v>
      </c>
      <c r="AU111" s="209" t="s">
        <v>14</v>
      </c>
      <c r="AV111" s="13" t="s">
        <v>81</v>
      </c>
      <c r="AW111" s="13" t="s">
        <v>35</v>
      </c>
      <c r="AX111" s="13" t="s">
        <v>74</v>
      </c>
      <c r="AY111" s="209" t="s">
        <v>179</v>
      </c>
    </row>
    <row r="112" spans="1:65" s="14" customFormat="1">
      <c r="B112" s="210"/>
      <c r="C112" s="211"/>
      <c r="D112" s="201" t="s">
        <v>192</v>
      </c>
      <c r="E112" s="212" t="s">
        <v>19</v>
      </c>
      <c r="F112" s="213" t="s">
        <v>2358</v>
      </c>
      <c r="G112" s="211"/>
      <c r="H112" s="214">
        <v>69.58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192</v>
      </c>
      <c r="AU112" s="220" t="s">
        <v>14</v>
      </c>
      <c r="AV112" s="14" t="s">
        <v>14</v>
      </c>
      <c r="AW112" s="14" t="s">
        <v>35</v>
      </c>
      <c r="AX112" s="14" t="s">
        <v>74</v>
      </c>
      <c r="AY112" s="220" t="s">
        <v>179</v>
      </c>
    </row>
    <row r="113" spans="1:65" s="15" customFormat="1">
      <c r="B113" s="221"/>
      <c r="C113" s="222"/>
      <c r="D113" s="201" t="s">
        <v>192</v>
      </c>
      <c r="E113" s="223" t="s">
        <v>19</v>
      </c>
      <c r="F113" s="224" t="s">
        <v>201</v>
      </c>
      <c r="G113" s="222"/>
      <c r="H113" s="225">
        <v>69.58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192</v>
      </c>
      <c r="AU113" s="231" t="s">
        <v>14</v>
      </c>
      <c r="AV113" s="15" t="s">
        <v>188</v>
      </c>
      <c r="AW113" s="15" t="s">
        <v>35</v>
      </c>
      <c r="AX113" s="15" t="s">
        <v>81</v>
      </c>
      <c r="AY113" s="231" t="s">
        <v>179</v>
      </c>
    </row>
    <row r="114" spans="1:65" s="2" customFormat="1" ht="16.5" customHeight="1">
      <c r="A114" s="37"/>
      <c r="B114" s="38"/>
      <c r="C114" s="243" t="s">
        <v>222</v>
      </c>
      <c r="D114" s="243" t="s">
        <v>289</v>
      </c>
      <c r="E114" s="244" t="s">
        <v>2132</v>
      </c>
      <c r="F114" s="245" t="s">
        <v>2133</v>
      </c>
      <c r="G114" s="246" t="s">
        <v>204</v>
      </c>
      <c r="H114" s="247">
        <v>80.016999999999996</v>
      </c>
      <c r="I114" s="248"/>
      <c r="J114" s="249">
        <f>ROUND(I114*H114,2)</f>
        <v>0</v>
      </c>
      <c r="K114" s="245" t="s">
        <v>187</v>
      </c>
      <c r="L114" s="250"/>
      <c r="M114" s="251" t="s">
        <v>19</v>
      </c>
      <c r="N114" s="252" t="s">
        <v>45</v>
      </c>
      <c r="O114" s="67"/>
      <c r="P114" s="190">
        <f>O114*H114</f>
        <v>0</v>
      </c>
      <c r="Q114" s="190">
        <v>1.2E-4</v>
      </c>
      <c r="R114" s="190">
        <f>Q114*H114</f>
        <v>9.6020399999999992E-3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400</v>
      </c>
      <c r="AT114" s="192" t="s">
        <v>289</v>
      </c>
      <c r="AU114" s="192" t="s">
        <v>14</v>
      </c>
      <c r="AY114" s="20" t="s">
        <v>179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81</v>
      </c>
      <c r="BK114" s="193">
        <f>ROUND(I114*H114,2)</f>
        <v>0</v>
      </c>
      <c r="BL114" s="20" t="s">
        <v>229</v>
      </c>
      <c r="BM114" s="192" t="s">
        <v>188</v>
      </c>
    </row>
    <row r="115" spans="1:65" s="14" customFormat="1">
      <c r="B115" s="210"/>
      <c r="C115" s="211"/>
      <c r="D115" s="201" t="s">
        <v>192</v>
      </c>
      <c r="E115" s="212" t="s">
        <v>19</v>
      </c>
      <c r="F115" s="213" t="s">
        <v>2358</v>
      </c>
      <c r="G115" s="211"/>
      <c r="H115" s="214">
        <v>69.58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192</v>
      </c>
      <c r="AU115" s="220" t="s">
        <v>14</v>
      </c>
      <c r="AV115" s="14" t="s">
        <v>14</v>
      </c>
      <c r="AW115" s="14" t="s">
        <v>35</v>
      </c>
      <c r="AX115" s="14" t="s">
        <v>74</v>
      </c>
      <c r="AY115" s="220" t="s">
        <v>179</v>
      </c>
    </row>
    <row r="116" spans="1:65" s="13" customFormat="1">
      <c r="B116" s="199"/>
      <c r="C116" s="200"/>
      <c r="D116" s="201" t="s">
        <v>192</v>
      </c>
      <c r="E116" s="202" t="s">
        <v>19</v>
      </c>
      <c r="F116" s="203" t="s">
        <v>201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14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4" customFormat="1">
      <c r="B117" s="210"/>
      <c r="C117" s="211"/>
      <c r="D117" s="201" t="s">
        <v>192</v>
      </c>
      <c r="E117" s="212" t="s">
        <v>19</v>
      </c>
      <c r="F117" s="213" t="s">
        <v>2359</v>
      </c>
      <c r="G117" s="211"/>
      <c r="H117" s="214">
        <v>80.016999999999996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192</v>
      </c>
      <c r="AU117" s="220" t="s">
        <v>14</v>
      </c>
      <c r="AV117" s="14" t="s">
        <v>14</v>
      </c>
      <c r="AW117" s="14" t="s">
        <v>35</v>
      </c>
      <c r="AX117" s="14" t="s">
        <v>81</v>
      </c>
      <c r="AY117" s="220" t="s">
        <v>179</v>
      </c>
    </row>
    <row r="118" spans="1:65" s="2" customFormat="1" ht="24.2" customHeight="1">
      <c r="A118" s="37"/>
      <c r="B118" s="38"/>
      <c r="C118" s="181" t="s">
        <v>211</v>
      </c>
      <c r="D118" s="181" t="s">
        <v>183</v>
      </c>
      <c r="E118" s="182" t="s">
        <v>2135</v>
      </c>
      <c r="F118" s="183" t="s">
        <v>2136</v>
      </c>
      <c r="G118" s="184" t="s">
        <v>204</v>
      </c>
      <c r="H118" s="185">
        <v>304.35000000000002</v>
      </c>
      <c r="I118" s="186"/>
      <c r="J118" s="187">
        <f>ROUND(I118*H118,2)</f>
        <v>0</v>
      </c>
      <c r="K118" s="183" t="s">
        <v>187</v>
      </c>
      <c r="L118" s="42"/>
      <c r="M118" s="188" t="s">
        <v>19</v>
      </c>
      <c r="N118" s="189" t="s">
        <v>45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229</v>
      </c>
      <c r="AT118" s="192" t="s">
        <v>183</v>
      </c>
      <c r="AU118" s="192" t="s">
        <v>14</v>
      </c>
      <c r="AY118" s="20" t="s">
        <v>179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81</v>
      </c>
      <c r="BK118" s="193">
        <f>ROUND(I118*H118,2)</f>
        <v>0</v>
      </c>
      <c r="BL118" s="20" t="s">
        <v>229</v>
      </c>
      <c r="BM118" s="192" t="s">
        <v>211</v>
      </c>
    </row>
    <row r="119" spans="1:65" s="2" customFormat="1">
      <c r="A119" s="37"/>
      <c r="B119" s="38"/>
      <c r="C119" s="39"/>
      <c r="D119" s="194" t="s">
        <v>190</v>
      </c>
      <c r="E119" s="39"/>
      <c r="F119" s="195" t="s">
        <v>2137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190</v>
      </c>
      <c r="AU119" s="20" t="s">
        <v>14</v>
      </c>
    </row>
    <row r="120" spans="1:65" s="13" customFormat="1">
      <c r="B120" s="199"/>
      <c r="C120" s="200"/>
      <c r="D120" s="201" t="s">
        <v>192</v>
      </c>
      <c r="E120" s="202" t="s">
        <v>19</v>
      </c>
      <c r="F120" s="203" t="s">
        <v>2130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14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3" customFormat="1">
      <c r="B121" s="199"/>
      <c r="C121" s="200"/>
      <c r="D121" s="201" t="s">
        <v>192</v>
      </c>
      <c r="E121" s="202" t="s">
        <v>19</v>
      </c>
      <c r="F121" s="203" t="s">
        <v>198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192</v>
      </c>
      <c r="AU121" s="209" t="s">
        <v>14</v>
      </c>
      <c r="AV121" s="13" t="s">
        <v>81</v>
      </c>
      <c r="AW121" s="13" t="s">
        <v>35</v>
      </c>
      <c r="AX121" s="13" t="s">
        <v>74</v>
      </c>
      <c r="AY121" s="209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199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14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4" customFormat="1">
      <c r="B123" s="210"/>
      <c r="C123" s="211"/>
      <c r="D123" s="201" t="s">
        <v>192</v>
      </c>
      <c r="E123" s="212" t="s">
        <v>19</v>
      </c>
      <c r="F123" s="213" t="s">
        <v>2360</v>
      </c>
      <c r="G123" s="211"/>
      <c r="H123" s="214">
        <v>304.35000000000002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192</v>
      </c>
      <c r="AU123" s="220" t="s">
        <v>14</v>
      </c>
      <c r="AV123" s="14" t="s">
        <v>14</v>
      </c>
      <c r="AW123" s="14" t="s">
        <v>35</v>
      </c>
      <c r="AX123" s="14" t="s">
        <v>74</v>
      </c>
      <c r="AY123" s="220" t="s">
        <v>179</v>
      </c>
    </row>
    <row r="124" spans="1:65" s="15" customFormat="1">
      <c r="B124" s="221"/>
      <c r="C124" s="222"/>
      <c r="D124" s="201" t="s">
        <v>192</v>
      </c>
      <c r="E124" s="223" t="s">
        <v>19</v>
      </c>
      <c r="F124" s="224" t="s">
        <v>201</v>
      </c>
      <c r="G124" s="222"/>
      <c r="H124" s="225">
        <v>304.35000000000002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14</v>
      </c>
      <c r="AV124" s="15" t="s">
        <v>188</v>
      </c>
      <c r="AW124" s="15" t="s">
        <v>35</v>
      </c>
      <c r="AX124" s="15" t="s">
        <v>81</v>
      </c>
      <c r="AY124" s="231" t="s">
        <v>179</v>
      </c>
    </row>
    <row r="125" spans="1:65" s="2" customFormat="1" ht="16.5" customHeight="1">
      <c r="A125" s="37"/>
      <c r="B125" s="38"/>
      <c r="C125" s="243" t="s">
        <v>240</v>
      </c>
      <c r="D125" s="243" t="s">
        <v>289</v>
      </c>
      <c r="E125" s="244" t="s">
        <v>2139</v>
      </c>
      <c r="F125" s="245" t="s">
        <v>2140</v>
      </c>
      <c r="G125" s="246" t="s">
        <v>204</v>
      </c>
      <c r="H125" s="247">
        <v>350.00299999999999</v>
      </c>
      <c r="I125" s="248"/>
      <c r="J125" s="249">
        <f>ROUND(I125*H125,2)</f>
        <v>0</v>
      </c>
      <c r="K125" s="245" t="s">
        <v>187</v>
      </c>
      <c r="L125" s="250"/>
      <c r="M125" s="251" t="s">
        <v>19</v>
      </c>
      <c r="N125" s="252" t="s">
        <v>45</v>
      </c>
      <c r="O125" s="67"/>
      <c r="P125" s="190">
        <f>O125*H125</f>
        <v>0</v>
      </c>
      <c r="Q125" s="190">
        <v>6.4000000000000005E-4</v>
      </c>
      <c r="R125" s="190">
        <f>Q125*H125</f>
        <v>0.22400192000000002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400</v>
      </c>
      <c r="AT125" s="192" t="s">
        <v>289</v>
      </c>
      <c r="AU125" s="192" t="s">
        <v>14</v>
      </c>
      <c r="AY125" s="20" t="s">
        <v>179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81</v>
      </c>
      <c r="BK125" s="193">
        <f>ROUND(I125*H125,2)</f>
        <v>0</v>
      </c>
      <c r="BL125" s="20" t="s">
        <v>229</v>
      </c>
      <c r="BM125" s="192" t="s">
        <v>217</v>
      </c>
    </row>
    <row r="126" spans="1:65" s="14" customFormat="1">
      <c r="B126" s="210"/>
      <c r="C126" s="211"/>
      <c r="D126" s="201" t="s">
        <v>192</v>
      </c>
      <c r="E126" s="212" t="s">
        <v>19</v>
      </c>
      <c r="F126" s="213" t="s">
        <v>2360</v>
      </c>
      <c r="G126" s="211"/>
      <c r="H126" s="214">
        <v>304.35000000000002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192</v>
      </c>
      <c r="AU126" s="220" t="s">
        <v>14</v>
      </c>
      <c r="AV126" s="14" t="s">
        <v>14</v>
      </c>
      <c r="AW126" s="14" t="s">
        <v>35</v>
      </c>
      <c r="AX126" s="14" t="s">
        <v>74</v>
      </c>
      <c r="AY126" s="220" t="s">
        <v>179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201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14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4" customFormat="1">
      <c r="B128" s="210"/>
      <c r="C128" s="211"/>
      <c r="D128" s="201" t="s">
        <v>192</v>
      </c>
      <c r="E128" s="212" t="s">
        <v>19</v>
      </c>
      <c r="F128" s="213" t="s">
        <v>2361</v>
      </c>
      <c r="G128" s="211"/>
      <c r="H128" s="214">
        <v>350.00299999999999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192</v>
      </c>
      <c r="AU128" s="220" t="s">
        <v>14</v>
      </c>
      <c r="AV128" s="14" t="s">
        <v>14</v>
      </c>
      <c r="AW128" s="14" t="s">
        <v>35</v>
      </c>
      <c r="AX128" s="14" t="s">
        <v>81</v>
      </c>
      <c r="AY128" s="220" t="s">
        <v>179</v>
      </c>
    </row>
    <row r="129" spans="1:65" s="2" customFormat="1" ht="24.2" customHeight="1">
      <c r="A129" s="37"/>
      <c r="B129" s="38"/>
      <c r="C129" s="181" t="s">
        <v>217</v>
      </c>
      <c r="D129" s="181" t="s">
        <v>183</v>
      </c>
      <c r="E129" s="182" t="s">
        <v>2149</v>
      </c>
      <c r="F129" s="183" t="s">
        <v>2150</v>
      </c>
      <c r="G129" s="184" t="s">
        <v>308</v>
      </c>
      <c r="H129" s="185">
        <v>42</v>
      </c>
      <c r="I129" s="186"/>
      <c r="J129" s="187">
        <f>ROUND(I129*H129,2)</f>
        <v>0</v>
      </c>
      <c r="K129" s="183" t="s">
        <v>187</v>
      </c>
      <c r="L129" s="42"/>
      <c r="M129" s="188" t="s">
        <v>19</v>
      </c>
      <c r="N129" s="189" t="s">
        <v>45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229</v>
      </c>
      <c r="AT129" s="192" t="s">
        <v>183</v>
      </c>
      <c r="AU129" s="192" t="s">
        <v>14</v>
      </c>
      <c r="AY129" s="20" t="s">
        <v>179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81</v>
      </c>
      <c r="BK129" s="193">
        <f>ROUND(I129*H129,2)</f>
        <v>0</v>
      </c>
      <c r="BL129" s="20" t="s">
        <v>229</v>
      </c>
      <c r="BM129" s="192" t="s">
        <v>225</v>
      </c>
    </row>
    <row r="130" spans="1:65" s="2" customFormat="1">
      <c r="A130" s="37"/>
      <c r="B130" s="38"/>
      <c r="C130" s="39"/>
      <c r="D130" s="194" t="s">
        <v>190</v>
      </c>
      <c r="E130" s="39"/>
      <c r="F130" s="195" t="s">
        <v>2151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190</v>
      </c>
      <c r="AU130" s="20" t="s">
        <v>14</v>
      </c>
    </row>
    <row r="131" spans="1:65" s="2" customFormat="1" ht="24.2" customHeight="1">
      <c r="A131" s="37"/>
      <c r="B131" s="38"/>
      <c r="C131" s="181" t="s">
        <v>256</v>
      </c>
      <c r="D131" s="181" t="s">
        <v>183</v>
      </c>
      <c r="E131" s="182" t="s">
        <v>2152</v>
      </c>
      <c r="F131" s="183" t="s">
        <v>2153</v>
      </c>
      <c r="G131" s="184" t="s">
        <v>308</v>
      </c>
      <c r="H131" s="185">
        <v>96</v>
      </c>
      <c r="I131" s="186"/>
      <c r="J131" s="187">
        <f>ROUND(I131*H131,2)</f>
        <v>0</v>
      </c>
      <c r="K131" s="183" t="s">
        <v>187</v>
      </c>
      <c r="L131" s="42"/>
      <c r="M131" s="188" t="s">
        <v>19</v>
      </c>
      <c r="N131" s="189" t="s">
        <v>45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229</v>
      </c>
      <c r="AT131" s="192" t="s">
        <v>183</v>
      </c>
      <c r="AU131" s="192" t="s">
        <v>14</v>
      </c>
      <c r="AY131" s="20" t="s">
        <v>179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81</v>
      </c>
      <c r="BK131" s="193">
        <f>ROUND(I131*H131,2)</f>
        <v>0</v>
      </c>
      <c r="BL131" s="20" t="s">
        <v>229</v>
      </c>
      <c r="BM131" s="192" t="s">
        <v>207</v>
      </c>
    </row>
    <row r="132" spans="1:65" s="2" customFormat="1">
      <c r="A132" s="37"/>
      <c r="B132" s="38"/>
      <c r="C132" s="39"/>
      <c r="D132" s="194" t="s">
        <v>190</v>
      </c>
      <c r="E132" s="39"/>
      <c r="F132" s="195" t="s">
        <v>2154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190</v>
      </c>
      <c r="AU132" s="20" t="s">
        <v>14</v>
      </c>
    </row>
    <row r="133" spans="1:65" s="2" customFormat="1" ht="24.2" customHeight="1">
      <c r="A133" s="37"/>
      <c r="B133" s="38"/>
      <c r="C133" s="181" t="s">
        <v>225</v>
      </c>
      <c r="D133" s="181" t="s">
        <v>183</v>
      </c>
      <c r="E133" s="182" t="s">
        <v>2158</v>
      </c>
      <c r="F133" s="183" t="s">
        <v>2159</v>
      </c>
      <c r="G133" s="184" t="s">
        <v>204</v>
      </c>
      <c r="H133" s="185">
        <v>280</v>
      </c>
      <c r="I133" s="186"/>
      <c r="J133" s="187">
        <f>ROUND(I133*H133,2)</f>
        <v>0</v>
      </c>
      <c r="K133" s="183" t="s">
        <v>187</v>
      </c>
      <c r="L133" s="42"/>
      <c r="M133" s="188" t="s">
        <v>19</v>
      </c>
      <c r="N133" s="189" t="s">
        <v>45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229</v>
      </c>
      <c r="AT133" s="192" t="s">
        <v>183</v>
      </c>
      <c r="AU133" s="192" t="s">
        <v>14</v>
      </c>
      <c r="AY133" s="20" t="s">
        <v>179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81</v>
      </c>
      <c r="BK133" s="193">
        <f>ROUND(I133*H133,2)</f>
        <v>0</v>
      </c>
      <c r="BL133" s="20" t="s">
        <v>229</v>
      </c>
      <c r="BM133" s="192" t="s">
        <v>288</v>
      </c>
    </row>
    <row r="134" spans="1:65" s="2" customFormat="1">
      <c r="A134" s="37"/>
      <c r="B134" s="38"/>
      <c r="C134" s="39"/>
      <c r="D134" s="194" t="s">
        <v>190</v>
      </c>
      <c r="E134" s="39"/>
      <c r="F134" s="195" t="s">
        <v>2160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190</v>
      </c>
      <c r="AU134" s="20" t="s">
        <v>14</v>
      </c>
    </row>
    <row r="135" spans="1:65" s="14" customFormat="1">
      <c r="B135" s="210"/>
      <c r="C135" s="211"/>
      <c r="D135" s="201" t="s">
        <v>192</v>
      </c>
      <c r="E135" s="212" t="s">
        <v>19</v>
      </c>
      <c r="F135" s="213" t="s">
        <v>2362</v>
      </c>
      <c r="G135" s="211"/>
      <c r="H135" s="214">
        <v>280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192</v>
      </c>
      <c r="AU135" s="220" t="s">
        <v>14</v>
      </c>
      <c r="AV135" s="14" t="s">
        <v>14</v>
      </c>
      <c r="AW135" s="14" t="s">
        <v>35</v>
      </c>
      <c r="AX135" s="14" t="s">
        <v>74</v>
      </c>
      <c r="AY135" s="220" t="s">
        <v>179</v>
      </c>
    </row>
    <row r="136" spans="1:65" s="15" customFormat="1">
      <c r="B136" s="221"/>
      <c r="C136" s="222"/>
      <c r="D136" s="201" t="s">
        <v>192</v>
      </c>
      <c r="E136" s="223" t="s">
        <v>19</v>
      </c>
      <c r="F136" s="224" t="s">
        <v>201</v>
      </c>
      <c r="G136" s="222"/>
      <c r="H136" s="225">
        <v>280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192</v>
      </c>
      <c r="AU136" s="231" t="s">
        <v>14</v>
      </c>
      <c r="AV136" s="15" t="s">
        <v>188</v>
      </c>
      <c r="AW136" s="15" t="s">
        <v>35</v>
      </c>
      <c r="AX136" s="15" t="s">
        <v>81</v>
      </c>
      <c r="AY136" s="231" t="s">
        <v>179</v>
      </c>
    </row>
    <row r="137" spans="1:65" s="2" customFormat="1" ht="16.5" customHeight="1">
      <c r="A137" s="37"/>
      <c r="B137" s="38"/>
      <c r="C137" s="243" t="s">
        <v>181</v>
      </c>
      <c r="D137" s="243" t="s">
        <v>289</v>
      </c>
      <c r="E137" s="244" t="s">
        <v>2162</v>
      </c>
      <c r="F137" s="245" t="s">
        <v>2163</v>
      </c>
      <c r="G137" s="246" t="s">
        <v>292</v>
      </c>
      <c r="H137" s="247">
        <v>173.6</v>
      </c>
      <c r="I137" s="248"/>
      <c r="J137" s="249">
        <f>ROUND(I137*H137,2)</f>
        <v>0</v>
      </c>
      <c r="K137" s="245" t="s">
        <v>187</v>
      </c>
      <c r="L137" s="250"/>
      <c r="M137" s="251" t="s">
        <v>19</v>
      </c>
      <c r="N137" s="252" t="s">
        <v>45</v>
      </c>
      <c r="O137" s="67"/>
      <c r="P137" s="190">
        <f>O137*H137</f>
        <v>0</v>
      </c>
      <c r="Q137" s="190">
        <v>1E-3</v>
      </c>
      <c r="R137" s="190">
        <f>Q137*H137</f>
        <v>0.1736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400</v>
      </c>
      <c r="AT137" s="192" t="s">
        <v>289</v>
      </c>
      <c r="AU137" s="192" t="s">
        <v>14</v>
      </c>
      <c r="AY137" s="20" t="s">
        <v>179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81</v>
      </c>
      <c r="BK137" s="193">
        <f>ROUND(I137*H137,2)</f>
        <v>0</v>
      </c>
      <c r="BL137" s="20" t="s">
        <v>229</v>
      </c>
      <c r="BM137" s="192" t="s">
        <v>229</v>
      </c>
    </row>
    <row r="138" spans="1:65" s="14" customFormat="1">
      <c r="B138" s="210"/>
      <c r="C138" s="211"/>
      <c r="D138" s="201" t="s">
        <v>192</v>
      </c>
      <c r="E138" s="212" t="s">
        <v>19</v>
      </c>
      <c r="F138" s="213" t="s">
        <v>2363</v>
      </c>
      <c r="G138" s="211"/>
      <c r="H138" s="214">
        <v>173.6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192</v>
      </c>
      <c r="AU138" s="220" t="s">
        <v>14</v>
      </c>
      <c r="AV138" s="14" t="s">
        <v>14</v>
      </c>
      <c r="AW138" s="14" t="s">
        <v>35</v>
      </c>
      <c r="AX138" s="14" t="s">
        <v>74</v>
      </c>
      <c r="AY138" s="220" t="s">
        <v>179</v>
      </c>
    </row>
    <row r="139" spans="1:65" s="15" customFormat="1">
      <c r="B139" s="221"/>
      <c r="C139" s="222"/>
      <c r="D139" s="201" t="s">
        <v>192</v>
      </c>
      <c r="E139" s="223" t="s">
        <v>19</v>
      </c>
      <c r="F139" s="224" t="s">
        <v>201</v>
      </c>
      <c r="G139" s="222"/>
      <c r="H139" s="225">
        <v>173.6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192</v>
      </c>
      <c r="AU139" s="231" t="s">
        <v>14</v>
      </c>
      <c r="AV139" s="15" t="s">
        <v>188</v>
      </c>
      <c r="AW139" s="15" t="s">
        <v>35</v>
      </c>
      <c r="AX139" s="15" t="s">
        <v>81</v>
      </c>
      <c r="AY139" s="231" t="s">
        <v>179</v>
      </c>
    </row>
    <row r="140" spans="1:65" s="2" customFormat="1" ht="16.5" customHeight="1">
      <c r="A140" s="37"/>
      <c r="B140" s="38"/>
      <c r="C140" s="181" t="s">
        <v>207</v>
      </c>
      <c r="D140" s="181" t="s">
        <v>183</v>
      </c>
      <c r="E140" s="182" t="s">
        <v>2165</v>
      </c>
      <c r="F140" s="183" t="s">
        <v>2166</v>
      </c>
      <c r="G140" s="184" t="s">
        <v>308</v>
      </c>
      <c r="H140" s="185">
        <v>18</v>
      </c>
      <c r="I140" s="186"/>
      <c r="J140" s="187">
        <f>ROUND(I140*H140,2)</f>
        <v>0</v>
      </c>
      <c r="K140" s="183" t="s">
        <v>187</v>
      </c>
      <c r="L140" s="42"/>
      <c r="M140" s="188" t="s">
        <v>19</v>
      </c>
      <c r="N140" s="189" t="s">
        <v>45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229</v>
      </c>
      <c r="AT140" s="192" t="s">
        <v>183</v>
      </c>
      <c r="AU140" s="192" t="s">
        <v>14</v>
      </c>
      <c r="AY140" s="20" t="s">
        <v>179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81</v>
      </c>
      <c r="BK140" s="193">
        <f>ROUND(I140*H140,2)</f>
        <v>0</v>
      </c>
      <c r="BL140" s="20" t="s">
        <v>229</v>
      </c>
      <c r="BM140" s="192" t="s">
        <v>270</v>
      </c>
    </row>
    <row r="141" spans="1:65" s="2" customFormat="1">
      <c r="A141" s="37"/>
      <c r="B141" s="38"/>
      <c r="C141" s="39"/>
      <c r="D141" s="194" t="s">
        <v>190</v>
      </c>
      <c r="E141" s="39"/>
      <c r="F141" s="195" t="s">
        <v>2167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190</v>
      </c>
      <c r="AU141" s="20" t="s">
        <v>14</v>
      </c>
    </row>
    <row r="142" spans="1:65" s="14" customFormat="1">
      <c r="B142" s="210"/>
      <c r="C142" s="211"/>
      <c r="D142" s="201" t="s">
        <v>192</v>
      </c>
      <c r="E142" s="212" t="s">
        <v>19</v>
      </c>
      <c r="F142" s="213" t="s">
        <v>2364</v>
      </c>
      <c r="G142" s="211"/>
      <c r="H142" s="214">
        <v>12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192</v>
      </c>
      <c r="AU142" s="220" t="s">
        <v>14</v>
      </c>
      <c r="AV142" s="14" t="s">
        <v>14</v>
      </c>
      <c r="AW142" s="14" t="s">
        <v>35</v>
      </c>
      <c r="AX142" s="14" t="s">
        <v>74</v>
      </c>
      <c r="AY142" s="220" t="s">
        <v>179</v>
      </c>
    </row>
    <row r="143" spans="1:65" s="14" customFormat="1">
      <c r="B143" s="210"/>
      <c r="C143" s="211"/>
      <c r="D143" s="201" t="s">
        <v>192</v>
      </c>
      <c r="E143" s="212" t="s">
        <v>19</v>
      </c>
      <c r="F143" s="213" t="s">
        <v>2365</v>
      </c>
      <c r="G143" s="211"/>
      <c r="H143" s="214">
        <v>6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192</v>
      </c>
      <c r="AU143" s="220" t="s">
        <v>14</v>
      </c>
      <c r="AV143" s="14" t="s">
        <v>14</v>
      </c>
      <c r="AW143" s="14" t="s">
        <v>35</v>
      </c>
      <c r="AX143" s="14" t="s">
        <v>74</v>
      </c>
      <c r="AY143" s="220" t="s">
        <v>179</v>
      </c>
    </row>
    <row r="144" spans="1:65" s="15" customFormat="1">
      <c r="B144" s="221"/>
      <c r="C144" s="222"/>
      <c r="D144" s="201" t="s">
        <v>192</v>
      </c>
      <c r="E144" s="223" t="s">
        <v>19</v>
      </c>
      <c r="F144" s="224" t="s">
        <v>201</v>
      </c>
      <c r="G144" s="222"/>
      <c r="H144" s="225">
        <v>18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192</v>
      </c>
      <c r="AU144" s="231" t="s">
        <v>14</v>
      </c>
      <c r="AV144" s="15" t="s">
        <v>188</v>
      </c>
      <c r="AW144" s="15" t="s">
        <v>35</v>
      </c>
      <c r="AX144" s="15" t="s">
        <v>81</v>
      </c>
      <c r="AY144" s="231" t="s">
        <v>179</v>
      </c>
    </row>
    <row r="145" spans="1:65" s="2" customFormat="1" ht="16.5" customHeight="1">
      <c r="A145" s="37"/>
      <c r="B145" s="38"/>
      <c r="C145" s="243" t="s">
        <v>220</v>
      </c>
      <c r="D145" s="243" t="s">
        <v>289</v>
      </c>
      <c r="E145" s="244" t="s">
        <v>2169</v>
      </c>
      <c r="F145" s="245" t="s">
        <v>2170</v>
      </c>
      <c r="G145" s="246" t="s">
        <v>308</v>
      </c>
      <c r="H145" s="247">
        <v>12</v>
      </c>
      <c r="I145" s="248"/>
      <c r="J145" s="249">
        <f>ROUND(I145*H145,2)</f>
        <v>0</v>
      </c>
      <c r="K145" s="245" t="s">
        <v>187</v>
      </c>
      <c r="L145" s="250"/>
      <c r="M145" s="251" t="s">
        <v>19</v>
      </c>
      <c r="N145" s="252" t="s">
        <v>45</v>
      </c>
      <c r="O145" s="67"/>
      <c r="P145" s="190">
        <f>O145*H145</f>
        <v>0</v>
      </c>
      <c r="Q145" s="190">
        <v>1.4999999999999999E-4</v>
      </c>
      <c r="R145" s="190">
        <f>Q145*H145</f>
        <v>1.8E-3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400</v>
      </c>
      <c r="AT145" s="192" t="s">
        <v>289</v>
      </c>
      <c r="AU145" s="192" t="s">
        <v>14</v>
      </c>
      <c r="AY145" s="20" t="s">
        <v>179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81</v>
      </c>
      <c r="BK145" s="193">
        <f>ROUND(I145*H145,2)</f>
        <v>0</v>
      </c>
      <c r="BL145" s="20" t="s">
        <v>229</v>
      </c>
      <c r="BM145" s="192" t="s">
        <v>276</v>
      </c>
    </row>
    <row r="146" spans="1:65" s="2" customFormat="1" ht="16.5" customHeight="1">
      <c r="A146" s="37"/>
      <c r="B146" s="38"/>
      <c r="C146" s="243" t="s">
        <v>288</v>
      </c>
      <c r="D146" s="243" t="s">
        <v>289</v>
      </c>
      <c r="E146" s="244" t="s">
        <v>2173</v>
      </c>
      <c r="F146" s="245" t="s">
        <v>2174</v>
      </c>
      <c r="G146" s="246" t="s">
        <v>308</v>
      </c>
      <c r="H146" s="247">
        <v>6</v>
      </c>
      <c r="I146" s="248"/>
      <c r="J146" s="249">
        <f>ROUND(I146*H146,2)</f>
        <v>0</v>
      </c>
      <c r="K146" s="245" t="s">
        <v>187</v>
      </c>
      <c r="L146" s="250"/>
      <c r="M146" s="251" t="s">
        <v>19</v>
      </c>
      <c r="N146" s="252" t="s">
        <v>45</v>
      </c>
      <c r="O146" s="67"/>
      <c r="P146" s="190">
        <f>O146*H146</f>
        <v>0</v>
      </c>
      <c r="Q146" s="190">
        <v>2.3000000000000001E-4</v>
      </c>
      <c r="R146" s="190">
        <f>Q146*H146</f>
        <v>1.3800000000000002E-3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400</v>
      </c>
      <c r="AT146" s="192" t="s">
        <v>289</v>
      </c>
      <c r="AU146" s="192" t="s">
        <v>14</v>
      </c>
      <c r="AY146" s="20" t="s">
        <v>179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81</v>
      </c>
      <c r="BK146" s="193">
        <f>ROUND(I146*H146,2)</f>
        <v>0</v>
      </c>
      <c r="BL146" s="20" t="s">
        <v>229</v>
      </c>
      <c r="BM146" s="192" t="s">
        <v>286</v>
      </c>
    </row>
    <row r="147" spans="1:65" s="2" customFormat="1" ht="24.2" customHeight="1">
      <c r="A147" s="37"/>
      <c r="B147" s="38"/>
      <c r="C147" s="181" t="s">
        <v>8</v>
      </c>
      <c r="D147" s="181" t="s">
        <v>183</v>
      </c>
      <c r="E147" s="182" t="s">
        <v>2176</v>
      </c>
      <c r="F147" s="183" t="s">
        <v>2177</v>
      </c>
      <c r="G147" s="184" t="s">
        <v>269</v>
      </c>
      <c r="H147" s="185">
        <v>0.46400000000000002</v>
      </c>
      <c r="I147" s="186"/>
      <c r="J147" s="187">
        <f>ROUND(I147*H147,2)</f>
        <v>0</v>
      </c>
      <c r="K147" s="183" t="s">
        <v>187</v>
      </c>
      <c r="L147" s="42"/>
      <c r="M147" s="188" t="s">
        <v>19</v>
      </c>
      <c r="N147" s="189" t="s">
        <v>45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229</v>
      </c>
      <c r="AT147" s="192" t="s">
        <v>183</v>
      </c>
      <c r="AU147" s="192" t="s">
        <v>14</v>
      </c>
      <c r="AY147" s="20" t="s">
        <v>179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81</v>
      </c>
      <c r="BK147" s="193">
        <f>ROUND(I147*H147,2)</f>
        <v>0</v>
      </c>
      <c r="BL147" s="20" t="s">
        <v>229</v>
      </c>
      <c r="BM147" s="192" t="s">
        <v>2366</v>
      </c>
    </row>
    <row r="148" spans="1:65" s="2" customFormat="1">
      <c r="A148" s="37"/>
      <c r="B148" s="38"/>
      <c r="C148" s="39"/>
      <c r="D148" s="194" t="s">
        <v>190</v>
      </c>
      <c r="E148" s="39"/>
      <c r="F148" s="195" t="s">
        <v>2179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190</v>
      </c>
      <c r="AU148" s="20" t="s">
        <v>14</v>
      </c>
    </row>
    <row r="149" spans="1:65" s="12" customFormat="1" ht="25.9" customHeight="1">
      <c r="B149" s="165"/>
      <c r="C149" s="166"/>
      <c r="D149" s="167" t="s">
        <v>73</v>
      </c>
      <c r="E149" s="168" t="s">
        <v>289</v>
      </c>
      <c r="F149" s="168" t="s">
        <v>2180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P150+P228</f>
        <v>0</v>
      </c>
      <c r="Q149" s="173"/>
      <c r="R149" s="174">
        <f>R150+R228</f>
        <v>53.034088999999994</v>
      </c>
      <c r="S149" s="173"/>
      <c r="T149" s="175">
        <f>T150+T228</f>
        <v>0</v>
      </c>
      <c r="AR149" s="176" t="s">
        <v>189</v>
      </c>
      <c r="AT149" s="177" t="s">
        <v>73</v>
      </c>
      <c r="AU149" s="177" t="s">
        <v>74</v>
      </c>
      <c r="AY149" s="176" t="s">
        <v>179</v>
      </c>
      <c r="BK149" s="178">
        <f>BK150+BK228</f>
        <v>0</v>
      </c>
    </row>
    <row r="150" spans="1:65" s="12" customFormat="1" ht="22.9" customHeight="1">
      <c r="B150" s="165"/>
      <c r="C150" s="166"/>
      <c r="D150" s="167" t="s">
        <v>73</v>
      </c>
      <c r="E150" s="179" t="s">
        <v>2181</v>
      </c>
      <c r="F150" s="179" t="s">
        <v>2182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SUM(P151:P227)</f>
        <v>0</v>
      </c>
      <c r="Q150" s="173"/>
      <c r="R150" s="174">
        <f>SUM(R151:R227)</f>
        <v>0.68769999999999998</v>
      </c>
      <c r="S150" s="173"/>
      <c r="T150" s="175">
        <f>SUM(T151:T227)</f>
        <v>0</v>
      </c>
      <c r="AR150" s="176" t="s">
        <v>189</v>
      </c>
      <c r="AT150" s="177" t="s">
        <v>73</v>
      </c>
      <c r="AU150" s="177" t="s">
        <v>81</v>
      </c>
      <c r="AY150" s="176" t="s">
        <v>179</v>
      </c>
      <c r="BK150" s="178">
        <f>SUM(BK151:BK227)</f>
        <v>0</v>
      </c>
    </row>
    <row r="151" spans="1:65" s="2" customFormat="1" ht="16.5" customHeight="1">
      <c r="A151" s="37"/>
      <c r="B151" s="38"/>
      <c r="C151" s="181" t="s">
        <v>229</v>
      </c>
      <c r="D151" s="181" t="s">
        <v>183</v>
      </c>
      <c r="E151" s="182" t="s">
        <v>2183</v>
      </c>
      <c r="F151" s="183" t="s">
        <v>2184</v>
      </c>
      <c r="G151" s="184" t="s">
        <v>308</v>
      </c>
      <c r="H151" s="185">
        <v>8</v>
      </c>
      <c r="I151" s="186"/>
      <c r="J151" s="187">
        <f>ROUND(I151*H151,2)</f>
        <v>0</v>
      </c>
      <c r="K151" s="183" t="s">
        <v>187</v>
      </c>
      <c r="L151" s="42"/>
      <c r="M151" s="188" t="s">
        <v>19</v>
      </c>
      <c r="N151" s="189" t="s">
        <v>45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381</v>
      </c>
      <c r="AT151" s="192" t="s">
        <v>183</v>
      </c>
      <c r="AU151" s="192" t="s">
        <v>14</v>
      </c>
      <c r="AY151" s="20" t="s">
        <v>179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81</v>
      </c>
      <c r="BK151" s="193">
        <f>ROUND(I151*H151,2)</f>
        <v>0</v>
      </c>
      <c r="BL151" s="20" t="s">
        <v>381</v>
      </c>
      <c r="BM151" s="192" t="s">
        <v>293</v>
      </c>
    </row>
    <row r="152" spans="1:65" s="2" customFormat="1">
      <c r="A152" s="37"/>
      <c r="B152" s="38"/>
      <c r="C152" s="39"/>
      <c r="D152" s="194" t="s">
        <v>190</v>
      </c>
      <c r="E152" s="39"/>
      <c r="F152" s="195" t="s">
        <v>2185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190</v>
      </c>
      <c r="AU152" s="20" t="s">
        <v>14</v>
      </c>
    </row>
    <row r="153" spans="1:65" s="13" customFormat="1">
      <c r="B153" s="199"/>
      <c r="C153" s="200"/>
      <c r="D153" s="201" t="s">
        <v>192</v>
      </c>
      <c r="E153" s="202" t="s">
        <v>19</v>
      </c>
      <c r="F153" s="203" t="s">
        <v>2130</v>
      </c>
      <c r="G153" s="200"/>
      <c r="H153" s="202" t="s">
        <v>19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192</v>
      </c>
      <c r="AU153" s="209" t="s">
        <v>14</v>
      </c>
      <c r="AV153" s="13" t="s">
        <v>81</v>
      </c>
      <c r="AW153" s="13" t="s">
        <v>35</v>
      </c>
      <c r="AX153" s="13" t="s">
        <v>74</v>
      </c>
      <c r="AY153" s="209" t="s">
        <v>179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198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14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3" customFormat="1">
      <c r="B155" s="199"/>
      <c r="C155" s="200"/>
      <c r="D155" s="201" t="s">
        <v>192</v>
      </c>
      <c r="E155" s="202" t="s">
        <v>19</v>
      </c>
      <c r="F155" s="203" t="s">
        <v>2367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192</v>
      </c>
      <c r="AU155" s="209" t="s">
        <v>14</v>
      </c>
      <c r="AV155" s="13" t="s">
        <v>81</v>
      </c>
      <c r="AW155" s="13" t="s">
        <v>35</v>
      </c>
      <c r="AX155" s="13" t="s">
        <v>74</v>
      </c>
      <c r="AY155" s="209" t="s">
        <v>179</v>
      </c>
    </row>
    <row r="156" spans="1:65" s="14" customFormat="1">
      <c r="B156" s="210"/>
      <c r="C156" s="211"/>
      <c r="D156" s="201" t="s">
        <v>192</v>
      </c>
      <c r="E156" s="212" t="s">
        <v>19</v>
      </c>
      <c r="F156" s="213" t="s">
        <v>2187</v>
      </c>
      <c r="G156" s="211"/>
      <c r="H156" s="214">
        <v>7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192</v>
      </c>
      <c r="AU156" s="220" t="s">
        <v>14</v>
      </c>
      <c r="AV156" s="14" t="s">
        <v>14</v>
      </c>
      <c r="AW156" s="14" t="s">
        <v>35</v>
      </c>
      <c r="AX156" s="14" t="s">
        <v>74</v>
      </c>
      <c r="AY156" s="220" t="s">
        <v>179</v>
      </c>
    </row>
    <row r="157" spans="1:65" s="13" customFormat="1">
      <c r="B157" s="199"/>
      <c r="C157" s="200"/>
      <c r="D157" s="201" t="s">
        <v>192</v>
      </c>
      <c r="E157" s="202" t="s">
        <v>19</v>
      </c>
      <c r="F157" s="203" t="s">
        <v>2189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192</v>
      </c>
      <c r="AU157" s="209" t="s">
        <v>14</v>
      </c>
      <c r="AV157" s="13" t="s">
        <v>81</v>
      </c>
      <c r="AW157" s="13" t="s">
        <v>35</v>
      </c>
      <c r="AX157" s="13" t="s">
        <v>74</v>
      </c>
      <c r="AY157" s="209" t="s">
        <v>179</v>
      </c>
    </row>
    <row r="158" spans="1:65" s="14" customFormat="1">
      <c r="B158" s="210"/>
      <c r="C158" s="211"/>
      <c r="D158" s="201" t="s">
        <v>192</v>
      </c>
      <c r="E158" s="212" t="s">
        <v>19</v>
      </c>
      <c r="F158" s="213" t="s">
        <v>441</v>
      </c>
      <c r="G158" s="211"/>
      <c r="H158" s="214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192</v>
      </c>
      <c r="AU158" s="220" t="s">
        <v>14</v>
      </c>
      <c r="AV158" s="14" t="s">
        <v>14</v>
      </c>
      <c r="AW158" s="14" t="s">
        <v>35</v>
      </c>
      <c r="AX158" s="14" t="s">
        <v>74</v>
      </c>
      <c r="AY158" s="220" t="s">
        <v>179</v>
      </c>
    </row>
    <row r="159" spans="1:65" s="15" customFormat="1">
      <c r="B159" s="221"/>
      <c r="C159" s="222"/>
      <c r="D159" s="201" t="s">
        <v>192</v>
      </c>
      <c r="E159" s="223" t="s">
        <v>19</v>
      </c>
      <c r="F159" s="224" t="s">
        <v>201</v>
      </c>
      <c r="G159" s="222"/>
      <c r="H159" s="225">
        <v>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192</v>
      </c>
      <c r="AU159" s="231" t="s">
        <v>14</v>
      </c>
      <c r="AV159" s="15" t="s">
        <v>188</v>
      </c>
      <c r="AW159" s="15" t="s">
        <v>35</v>
      </c>
      <c r="AX159" s="15" t="s">
        <v>81</v>
      </c>
      <c r="AY159" s="231" t="s">
        <v>179</v>
      </c>
    </row>
    <row r="160" spans="1:65" s="2" customFormat="1" ht="16.5" customHeight="1">
      <c r="A160" s="37"/>
      <c r="B160" s="38"/>
      <c r="C160" s="243" t="s">
        <v>254</v>
      </c>
      <c r="D160" s="243" t="s">
        <v>289</v>
      </c>
      <c r="E160" s="244" t="s">
        <v>2368</v>
      </c>
      <c r="F160" s="245" t="s">
        <v>2369</v>
      </c>
      <c r="G160" s="246" t="s">
        <v>308</v>
      </c>
      <c r="H160" s="247">
        <v>7</v>
      </c>
      <c r="I160" s="248"/>
      <c r="J160" s="249">
        <f>ROUND(I160*H160,2)</f>
        <v>0</v>
      </c>
      <c r="K160" s="245" t="s">
        <v>187</v>
      </c>
      <c r="L160" s="250"/>
      <c r="M160" s="251" t="s">
        <v>19</v>
      </c>
      <c r="N160" s="252" t="s">
        <v>45</v>
      </c>
      <c r="O160" s="67"/>
      <c r="P160" s="190">
        <f>O160*H160</f>
        <v>0</v>
      </c>
      <c r="Q160" s="190">
        <v>2.2000000000000001E-3</v>
      </c>
      <c r="R160" s="190">
        <f>Q160*H160</f>
        <v>1.54E-2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2120</v>
      </c>
      <c r="AT160" s="192" t="s">
        <v>289</v>
      </c>
      <c r="AU160" s="192" t="s">
        <v>14</v>
      </c>
      <c r="AY160" s="20" t="s">
        <v>179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81</v>
      </c>
      <c r="BK160" s="193">
        <f>ROUND(I160*H160,2)</f>
        <v>0</v>
      </c>
      <c r="BL160" s="20" t="s">
        <v>381</v>
      </c>
      <c r="BM160" s="192" t="s">
        <v>2370</v>
      </c>
    </row>
    <row r="161" spans="1:65" s="2" customFormat="1" ht="39">
      <c r="A161" s="37"/>
      <c r="B161" s="38"/>
      <c r="C161" s="39"/>
      <c r="D161" s="201" t="s">
        <v>326</v>
      </c>
      <c r="E161" s="39"/>
      <c r="F161" s="253" t="s">
        <v>2371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326</v>
      </c>
      <c r="AU161" s="20" t="s">
        <v>14</v>
      </c>
    </row>
    <row r="162" spans="1:65" s="13" customFormat="1">
      <c r="B162" s="199"/>
      <c r="C162" s="200"/>
      <c r="D162" s="201" t="s">
        <v>192</v>
      </c>
      <c r="E162" s="202" t="s">
        <v>19</v>
      </c>
      <c r="F162" s="203" t="s">
        <v>2130</v>
      </c>
      <c r="G162" s="200"/>
      <c r="H162" s="202" t="s">
        <v>19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192</v>
      </c>
      <c r="AU162" s="209" t="s">
        <v>14</v>
      </c>
      <c r="AV162" s="13" t="s">
        <v>81</v>
      </c>
      <c r="AW162" s="13" t="s">
        <v>35</v>
      </c>
      <c r="AX162" s="13" t="s">
        <v>74</v>
      </c>
      <c r="AY162" s="209" t="s">
        <v>179</v>
      </c>
    </row>
    <row r="163" spans="1:65" s="13" customFormat="1">
      <c r="B163" s="199"/>
      <c r="C163" s="200"/>
      <c r="D163" s="201" t="s">
        <v>192</v>
      </c>
      <c r="E163" s="202" t="s">
        <v>19</v>
      </c>
      <c r="F163" s="203" t="s">
        <v>198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192</v>
      </c>
      <c r="AU163" s="209" t="s">
        <v>14</v>
      </c>
      <c r="AV163" s="13" t="s">
        <v>81</v>
      </c>
      <c r="AW163" s="13" t="s">
        <v>35</v>
      </c>
      <c r="AX163" s="13" t="s">
        <v>74</v>
      </c>
      <c r="AY163" s="209" t="s">
        <v>179</v>
      </c>
    </row>
    <row r="164" spans="1:65" s="13" customFormat="1">
      <c r="B164" s="199"/>
      <c r="C164" s="200"/>
      <c r="D164" s="201" t="s">
        <v>192</v>
      </c>
      <c r="E164" s="202" t="s">
        <v>19</v>
      </c>
      <c r="F164" s="203" t="s">
        <v>2367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192</v>
      </c>
      <c r="AU164" s="209" t="s">
        <v>14</v>
      </c>
      <c r="AV164" s="13" t="s">
        <v>81</v>
      </c>
      <c r="AW164" s="13" t="s">
        <v>35</v>
      </c>
      <c r="AX164" s="13" t="s">
        <v>74</v>
      </c>
      <c r="AY164" s="209" t="s">
        <v>179</v>
      </c>
    </row>
    <row r="165" spans="1:65" s="14" customFormat="1">
      <c r="B165" s="210"/>
      <c r="C165" s="211"/>
      <c r="D165" s="201" t="s">
        <v>192</v>
      </c>
      <c r="E165" s="212" t="s">
        <v>19</v>
      </c>
      <c r="F165" s="213" t="s">
        <v>2187</v>
      </c>
      <c r="G165" s="211"/>
      <c r="H165" s="214">
        <v>7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192</v>
      </c>
      <c r="AU165" s="220" t="s">
        <v>14</v>
      </c>
      <c r="AV165" s="14" t="s">
        <v>14</v>
      </c>
      <c r="AW165" s="14" t="s">
        <v>35</v>
      </c>
      <c r="AX165" s="14" t="s">
        <v>74</v>
      </c>
      <c r="AY165" s="220" t="s">
        <v>179</v>
      </c>
    </row>
    <row r="166" spans="1:65" s="15" customFormat="1">
      <c r="B166" s="221"/>
      <c r="C166" s="222"/>
      <c r="D166" s="201" t="s">
        <v>192</v>
      </c>
      <c r="E166" s="223" t="s">
        <v>19</v>
      </c>
      <c r="F166" s="224" t="s">
        <v>201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192</v>
      </c>
      <c r="AU166" s="231" t="s">
        <v>14</v>
      </c>
      <c r="AV166" s="15" t="s">
        <v>188</v>
      </c>
      <c r="AW166" s="15" t="s">
        <v>35</v>
      </c>
      <c r="AX166" s="15" t="s">
        <v>81</v>
      </c>
      <c r="AY166" s="231" t="s">
        <v>179</v>
      </c>
    </row>
    <row r="167" spans="1:65" s="2" customFormat="1" ht="16.5" customHeight="1">
      <c r="A167" s="37"/>
      <c r="B167" s="38"/>
      <c r="C167" s="243" t="s">
        <v>270</v>
      </c>
      <c r="D167" s="243" t="s">
        <v>289</v>
      </c>
      <c r="E167" s="244" t="s">
        <v>2190</v>
      </c>
      <c r="F167" s="245" t="s">
        <v>2191</v>
      </c>
      <c r="G167" s="246" t="s">
        <v>308</v>
      </c>
      <c r="H167" s="247">
        <v>1</v>
      </c>
      <c r="I167" s="248"/>
      <c r="J167" s="249">
        <f>ROUND(I167*H167,2)</f>
        <v>0</v>
      </c>
      <c r="K167" s="245" t="s">
        <v>187</v>
      </c>
      <c r="L167" s="250"/>
      <c r="M167" s="251" t="s">
        <v>19</v>
      </c>
      <c r="N167" s="252" t="s">
        <v>45</v>
      </c>
      <c r="O167" s="67"/>
      <c r="P167" s="190">
        <f>O167*H167</f>
        <v>0</v>
      </c>
      <c r="Q167" s="190">
        <v>3.3E-3</v>
      </c>
      <c r="R167" s="190">
        <f>Q167*H167</f>
        <v>3.3E-3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2120</v>
      </c>
      <c r="AT167" s="192" t="s">
        <v>289</v>
      </c>
      <c r="AU167" s="192" t="s">
        <v>14</v>
      </c>
      <c r="AY167" s="20" t="s">
        <v>179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81</v>
      </c>
      <c r="BK167" s="193">
        <f>ROUND(I167*H167,2)</f>
        <v>0</v>
      </c>
      <c r="BL167" s="20" t="s">
        <v>381</v>
      </c>
      <c r="BM167" s="192" t="s">
        <v>2372</v>
      </c>
    </row>
    <row r="168" spans="1:65" s="2" customFormat="1" ht="39">
      <c r="A168" s="37"/>
      <c r="B168" s="38"/>
      <c r="C168" s="39"/>
      <c r="D168" s="201" t="s">
        <v>326</v>
      </c>
      <c r="E168" s="39"/>
      <c r="F168" s="253" t="s">
        <v>2373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326</v>
      </c>
      <c r="AU168" s="20" t="s">
        <v>14</v>
      </c>
    </row>
    <row r="169" spans="1:65" s="13" customFormat="1">
      <c r="B169" s="199"/>
      <c r="C169" s="200"/>
      <c r="D169" s="201" t="s">
        <v>192</v>
      </c>
      <c r="E169" s="202" t="s">
        <v>19</v>
      </c>
      <c r="F169" s="203" t="s">
        <v>2130</v>
      </c>
      <c r="G169" s="200"/>
      <c r="H169" s="202" t="s">
        <v>19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192</v>
      </c>
      <c r="AU169" s="209" t="s">
        <v>14</v>
      </c>
      <c r="AV169" s="13" t="s">
        <v>81</v>
      </c>
      <c r="AW169" s="13" t="s">
        <v>35</v>
      </c>
      <c r="AX169" s="13" t="s">
        <v>74</v>
      </c>
      <c r="AY169" s="209" t="s">
        <v>179</v>
      </c>
    </row>
    <row r="170" spans="1:65" s="13" customFormat="1">
      <c r="B170" s="199"/>
      <c r="C170" s="200"/>
      <c r="D170" s="201" t="s">
        <v>192</v>
      </c>
      <c r="E170" s="202" t="s">
        <v>19</v>
      </c>
      <c r="F170" s="203" t="s">
        <v>198</v>
      </c>
      <c r="G170" s="200"/>
      <c r="H170" s="202" t="s">
        <v>19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192</v>
      </c>
      <c r="AU170" s="209" t="s">
        <v>14</v>
      </c>
      <c r="AV170" s="13" t="s">
        <v>81</v>
      </c>
      <c r="AW170" s="13" t="s">
        <v>35</v>
      </c>
      <c r="AX170" s="13" t="s">
        <v>74</v>
      </c>
      <c r="AY170" s="209" t="s">
        <v>179</v>
      </c>
    </row>
    <row r="171" spans="1:65" s="13" customFormat="1">
      <c r="B171" s="199"/>
      <c r="C171" s="200"/>
      <c r="D171" s="201" t="s">
        <v>192</v>
      </c>
      <c r="E171" s="202" t="s">
        <v>19</v>
      </c>
      <c r="F171" s="203" t="s">
        <v>2189</v>
      </c>
      <c r="G171" s="200"/>
      <c r="H171" s="202" t="s">
        <v>19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192</v>
      </c>
      <c r="AU171" s="209" t="s">
        <v>14</v>
      </c>
      <c r="AV171" s="13" t="s">
        <v>81</v>
      </c>
      <c r="AW171" s="13" t="s">
        <v>35</v>
      </c>
      <c r="AX171" s="13" t="s">
        <v>74</v>
      </c>
      <c r="AY171" s="209" t="s">
        <v>179</v>
      </c>
    </row>
    <row r="172" spans="1:65" s="14" customFormat="1">
      <c r="B172" s="210"/>
      <c r="C172" s="211"/>
      <c r="D172" s="201" t="s">
        <v>192</v>
      </c>
      <c r="E172" s="212" t="s">
        <v>19</v>
      </c>
      <c r="F172" s="213" t="s">
        <v>441</v>
      </c>
      <c r="G172" s="211"/>
      <c r="H172" s="214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192</v>
      </c>
      <c r="AU172" s="220" t="s">
        <v>14</v>
      </c>
      <c r="AV172" s="14" t="s">
        <v>14</v>
      </c>
      <c r="AW172" s="14" t="s">
        <v>35</v>
      </c>
      <c r="AX172" s="14" t="s">
        <v>74</v>
      </c>
      <c r="AY172" s="220" t="s">
        <v>179</v>
      </c>
    </row>
    <row r="173" spans="1:65" s="15" customFormat="1">
      <c r="B173" s="221"/>
      <c r="C173" s="222"/>
      <c r="D173" s="201" t="s">
        <v>192</v>
      </c>
      <c r="E173" s="223" t="s">
        <v>19</v>
      </c>
      <c r="F173" s="224" t="s">
        <v>201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192</v>
      </c>
      <c r="AU173" s="231" t="s">
        <v>14</v>
      </c>
      <c r="AV173" s="15" t="s">
        <v>188</v>
      </c>
      <c r="AW173" s="15" t="s">
        <v>35</v>
      </c>
      <c r="AX173" s="15" t="s">
        <v>81</v>
      </c>
      <c r="AY173" s="231" t="s">
        <v>179</v>
      </c>
    </row>
    <row r="174" spans="1:65" s="2" customFormat="1" ht="16.5" customHeight="1">
      <c r="A174" s="37"/>
      <c r="B174" s="38"/>
      <c r="C174" s="181" t="s">
        <v>322</v>
      </c>
      <c r="D174" s="181" t="s">
        <v>183</v>
      </c>
      <c r="E174" s="182" t="s">
        <v>2194</v>
      </c>
      <c r="F174" s="183" t="s">
        <v>2195</v>
      </c>
      <c r="G174" s="184" t="s">
        <v>308</v>
      </c>
      <c r="H174" s="185">
        <v>8</v>
      </c>
      <c r="I174" s="186"/>
      <c r="J174" s="187">
        <f>ROUND(I174*H174,2)</f>
        <v>0</v>
      </c>
      <c r="K174" s="183" t="s">
        <v>187</v>
      </c>
      <c r="L174" s="42"/>
      <c r="M174" s="188" t="s">
        <v>19</v>
      </c>
      <c r="N174" s="189" t="s">
        <v>45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381</v>
      </c>
      <c r="AT174" s="192" t="s">
        <v>183</v>
      </c>
      <c r="AU174" s="192" t="s">
        <v>14</v>
      </c>
      <c r="AY174" s="20" t="s">
        <v>179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81</v>
      </c>
      <c r="BK174" s="193">
        <f>ROUND(I174*H174,2)</f>
        <v>0</v>
      </c>
      <c r="BL174" s="20" t="s">
        <v>381</v>
      </c>
      <c r="BM174" s="192" t="s">
        <v>2374</v>
      </c>
    </row>
    <row r="175" spans="1:65" s="2" customFormat="1">
      <c r="A175" s="37"/>
      <c r="B175" s="38"/>
      <c r="C175" s="39"/>
      <c r="D175" s="194" t="s">
        <v>190</v>
      </c>
      <c r="E175" s="39"/>
      <c r="F175" s="195" t="s">
        <v>2197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190</v>
      </c>
      <c r="AU175" s="20" t="s">
        <v>14</v>
      </c>
    </row>
    <row r="176" spans="1:65" s="2" customFormat="1" ht="19.5">
      <c r="A176" s="37"/>
      <c r="B176" s="38"/>
      <c r="C176" s="39"/>
      <c r="D176" s="201" t="s">
        <v>326</v>
      </c>
      <c r="E176" s="39"/>
      <c r="F176" s="253" t="s">
        <v>2198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326</v>
      </c>
      <c r="AU176" s="20" t="s">
        <v>14</v>
      </c>
    </row>
    <row r="177" spans="1:65" s="13" customFormat="1">
      <c r="B177" s="199"/>
      <c r="C177" s="200"/>
      <c r="D177" s="201" t="s">
        <v>192</v>
      </c>
      <c r="E177" s="202" t="s">
        <v>19</v>
      </c>
      <c r="F177" s="203" t="s">
        <v>2130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192</v>
      </c>
      <c r="AU177" s="209" t="s">
        <v>14</v>
      </c>
      <c r="AV177" s="13" t="s">
        <v>81</v>
      </c>
      <c r="AW177" s="13" t="s">
        <v>35</v>
      </c>
      <c r="AX177" s="13" t="s">
        <v>74</v>
      </c>
      <c r="AY177" s="209" t="s">
        <v>179</v>
      </c>
    </row>
    <row r="178" spans="1:65" s="13" customFormat="1">
      <c r="B178" s="199"/>
      <c r="C178" s="200"/>
      <c r="D178" s="201" t="s">
        <v>192</v>
      </c>
      <c r="E178" s="202" t="s">
        <v>19</v>
      </c>
      <c r="F178" s="203" t="s">
        <v>198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192</v>
      </c>
      <c r="AU178" s="209" t="s">
        <v>14</v>
      </c>
      <c r="AV178" s="13" t="s">
        <v>81</v>
      </c>
      <c r="AW178" s="13" t="s">
        <v>35</v>
      </c>
      <c r="AX178" s="13" t="s">
        <v>74</v>
      </c>
      <c r="AY178" s="209" t="s">
        <v>179</v>
      </c>
    </row>
    <row r="179" spans="1:65" s="13" customFormat="1">
      <c r="B179" s="199"/>
      <c r="C179" s="200"/>
      <c r="D179" s="201" t="s">
        <v>192</v>
      </c>
      <c r="E179" s="202" t="s">
        <v>19</v>
      </c>
      <c r="F179" s="203" t="s">
        <v>2367</v>
      </c>
      <c r="G179" s="200"/>
      <c r="H179" s="202" t="s">
        <v>19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192</v>
      </c>
      <c r="AU179" s="209" t="s">
        <v>14</v>
      </c>
      <c r="AV179" s="13" t="s">
        <v>81</v>
      </c>
      <c r="AW179" s="13" t="s">
        <v>35</v>
      </c>
      <c r="AX179" s="13" t="s">
        <v>74</v>
      </c>
      <c r="AY179" s="209" t="s">
        <v>179</v>
      </c>
    </row>
    <row r="180" spans="1:65" s="14" customFormat="1">
      <c r="B180" s="210"/>
      <c r="C180" s="211"/>
      <c r="D180" s="201" t="s">
        <v>192</v>
      </c>
      <c r="E180" s="212" t="s">
        <v>19</v>
      </c>
      <c r="F180" s="213" t="s">
        <v>2187</v>
      </c>
      <c r="G180" s="211"/>
      <c r="H180" s="214">
        <v>7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192</v>
      </c>
      <c r="AU180" s="220" t="s">
        <v>14</v>
      </c>
      <c r="AV180" s="14" t="s">
        <v>14</v>
      </c>
      <c r="AW180" s="14" t="s">
        <v>35</v>
      </c>
      <c r="AX180" s="14" t="s">
        <v>74</v>
      </c>
      <c r="AY180" s="220" t="s">
        <v>179</v>
      </c>
    </row>
    <row r="181" spans="1:65" s="13" customFormat="1">
      <c r="B181" s="199"/>
      <c r="C181" s="200"/>
      <c r="D181" s="201" t="s">
        <v>192</v>
      </c>
      <c r="E181" s="202" t="s">
        <v>19</v>
      </c>
      <c r="F181" s="203" t="s">
        <v>2189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192</v>
      </c>
      <c r="AU181" s="209" t="s">
        <v>14</v>
      </c>
      <c r="AV181" s="13" t="s">
        <v>81</v>
      </c>
      <c r="AW181" s="13" t="s">
        <v>35</v>
      </c>
      <c r="AX181" s="13" t="s">
        <v>74</v>
      </c>
      <c r="AY181" s="209" t="s">
        <v>179</v>
      </c>
    </row>
    <row r="182" spans="1:65" s="14" customFormat="1">
      <c r="B182" s="210"/>
      <c r="C182" s="211"/>
      <c r="D182" s="201" t="s">
        <v>192</v>
      </c>
      <c r="E182" s="212" t="s">
        <v>19</v>
      </c>
      <c r="F182" s="213" t="s">
        <v>441</v>
      </c>
      <c r="G182" s="211"/>
      <c r="H182" s="214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192</v>
      </c>
      <c r="AU182" s="220" t="s">
        <v>14</v>
      </c>
      <c r="AV182" s="14" t="s">
        <v>14</v>
      </c>
      <c r="AW182" s="14" t="s">
        <v>35</v>
      </c>
      <c r="AX182" s="14" t="s">
        <v>74</v>
      </c>
      <c r="AY182" s="220" t="s">
        <v>179</v>
      </c>
    </row>
    <row r="183" spans="1:65" s="15" customFormat="1">
      <c r="B183" s="221"/>
      <c r="C183" s="222"/>
      <c r="D183" s="201" t="s">
        <v>192</v>
      </c>
      <c r="E183" s="223" t="s">
        <v>19</v>
      </c>
      <c r="F183" s="224" t="s">
        <v>201</v>
      </c>
      <c r="G183" s="222"/>
      <c r="H183" s="225">
        <v>8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192</v>
      </c>
      <c r="AU183" s="231" t="s">
        <v>14</v>
      </c>
      <c r="AV183" s="15" t="s">
        <v>188</v>
      </c>
      <c r="AW183" s="15" t="s">
        <v>35</v>
      </c>
      <c r="AX183" s="15" t="s">
        <v>81</v>
      </c>
      <c r="AY183" s="231" t="s">
        <v>179</v>
      </c>
    </row>
    <row r="184" spans="1:65" s="2" customFormat="1" ht="16.5" customHeight="1">
      <c r="A184" s="37"/>
      <c r="B184" s="38"/>
      <c r="C184" s="243" t="s">
        <v>276</v>
      </c>
      <c r="D184" s="243" t="s">
        <v>289</v>
      </c>
      <c r="E184" s="244" t="s">
        <v>2199</v>
      </c>
      <c r="F184" s="245" t="s">
        <v>2200</v>
      </c>
      <c r="G184" s="246" t="s">
        <v>308</v>
      </c>
      <c r="H184" s="247">
        <v>8</v>
      </c>
      <c r="I184" s="248"/>
      <c r="J184" s="249">
        <f>ROUND(I184*H184,2)</f>
        <v>0</v>
      </c>
      <c r="K184" s="245" t="s">
        <v>187</v>
      </c>
      <c r="L184" s="250"/>
      <c r="M184" s="251" t="s">
        <v>19</v>
      </c>
      <c r="N184" s="252" t="s">
        <v>45</v>
      </c>
      <c r="O184" s="67"/>
      <c r="P184" s="190">
        <f>O184*H184</f>
        <v>0</v>
      </c>
      <c r="Q184" s="190">
        <v>7.9000000000000001E-2</v>
      </c>
      <c r="R184" s="190">
        <f>Q184*H184</f>
        <v>0.63200000000000001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2120</v>
      </c>
      <c r="AT184" s="192" t="s">
        <v>289</v>
      </c>
      <c r="AU184" s="192" t="s">
        <v>14</v>
      </c>
      <c r="AY184" s="20" t="s">
        <v>179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81</v>
      </c>
      <c r="BK184" s="193">
        <f>ROUND(I184*H184,2)</f>
        <v>0</v>
      </c>
      <c r="BL184" s="20" t="s">
        <v>381</v>
      </c>
      <c r="BM184" s="192" t="s">
        <v>2375</v>
      </c>
    </row>
    <row r="185" spans="1:65" s="2" customFormat="1" ht="29.25">
      <c r="A185" s="37"/>
      <c r="B185" s="38"/>
      <c r="C185" s="39"/>
      <c r="D185" s="201" t="s">
        <v>326</v>
      </c>
      <c r="E185" s="39"/>
      <c r="F185" s="253" t="s">
        <v>2376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326</v>
      </c>
      <c r="AU185" s="20" t="s">
        <v>14</v>
      </c>
    </row>
    <row r="186" spans="1:65" s="13" customFormat="1">
      <c r="B186" s="199"/>
      <c r="C186" s="200"/>
      <c r="D186" s="201" t="s">
        <v>192</v>
      </c>
      <c r="E186" s="202" t="s">
        <v>19</v>
      </c>
      <c r="F186" s="203" t="s">
        <v>2130</v>
      </c>
      <c r="G186" s="200"/>
      <c r="H186" s="202" t="s">
        <v>19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192</v>
      </c>
      <c r="AU186" s="209" t="s">
        <v>14</v>
      </c>
      <c r="AV186" s="13" t="s">
        <v>81</v>
      </c>
      <c r="AW186" s="13" t="s">
        <v>35</v>
      </c>
      <c r="AX186" s="13" t="s">
        <v>74</v>
      </c>
      <c r="AY186" s="209" t="s">
        <v>179</v>
      </c>
    </row>
    <row r="187" spans="1:65" s="13" customFormat="1">
      <c r="B187" s="199"/>
      <c r="C187" s="200"/>
      <c r="D187" s="201" t="s">
        <v>192</v>
      </c>
      <c r="E187" s="202" t="s">
        <v>19</v>
      </c>
      <c r="F187" s="203" t="s">
        <v>198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192</v>
      </c>
      <c r="AU187" s="209" t="s">
        <v>14</v>
      </c>
      <c r="AV187" s="13" t="s">
        <v>81</v>
      </c>
      <c r="AW187" s="13" t="s">
        <v>35</v>
      </c>
      <c r="AX187" s="13" t="s">
        <v>74</v>
      </c>
      <c r="AY187" s="209" t="s">
        <v>179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2367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14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4" customFormat="1">
      <c r="B189" s="210"/>
      <c r="C189" s="211"/>
      <c r="D189" s="201" t="s">
        <v>192</v>
      </c>
      <c r="E189" s="212" t="s">
        <v>19</v>
      </c>
      <c r="F189" s="213" t="s">
        <v>2187</v>
      </c>
      <c r="G189" s="211"/>
      <c r="H189" s="214">
        <v>7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192</v>
      </c>
      <c r="AU189" s="220" t="s">
        <v>14</v>
      </c>
      <c r="AV189" s="14" t="s">
        <v>14</v>
      </c>
      <c r="AW189" s="14" t="s">
        <v>35</v>
      </c>
      <c r="AX189" s="14" t="s">
        <v>74</v>
      </c>
      <c r="AY189" s="220" t="s">
        <v>179</v>
      </c>
    </row>
    <row r="190" spans="1:65" s="13" customFormat="1">
      <c r="B190" s="199"/>
      <c r="C190" s="200"/>
      <c r="D190" s="201" t="s">
        <v>192</v>
      </c>
      <c r="E190" s="202" t="s">
        <v>19</v>
      </c>
      <c r="F190" s="203" t="s">
        <v>2189</v>
      </c>
      <c r="G190" s="200"/>
      <c r="H190" s="202" t="s">
        <v>19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192</v>
      </c>
      <c r="AU190" s="209" t="s">
        <v>14</v>
      </c>
      <c r="AV190" s="13" t="s">
        <v>81</v>
      </c>
      <c r="AW190" s="13" t="s">
        <v>35</v>
      </c>
      <c r="AX190" s="13" t="s">
        <v>74</v>
      </c>
      <c r="AY190" s="209" t="s">
        <v>179</v>
      </c>
    </row>
    <row r="191" spans="1:65" s="14" customFormat="1">
      <c r="B191" s="210"/>
      <c r="C191" s="211"/>
      <c r="D191" s="201" t="s">
        <v>192</v>
      </c>
      <c r="E191" s="212" t="s">
        <v>19</v>
      </c>
      <c r="F191" s="213" t="s">
        <v>441</v>
      </c>
      <c r="G191" s="211"/>
      <c r="H191" s="214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192</v>
      </c>
      <c r="AU191" s="220" t="s">
        <v>14</v>
      </c>
      <c r="AV191" s="14" t="s">
        <v>14</v>
      </c>
      <c r="AW191" s="14" t="s">
        <v>35</v>
      </c>
      <c r="AX191" s="14" t="s">
        <v>74</v>
      </c>
      <c r="AY191" s="220" t="s">
        <v>179</v>
      </c>
    </row>
    <row r="192" spans="1:65" s="15" customFormat="1">
      <c r="B192" s="221"/>
      <c r="C192" s="222"/>
      <c r="D192" s="201" t="s">
        <v>192</v>
      </c>
      <c r="E192" s="223" t="s">
        <v>19</v>
      </c>
      <c r="F192" s="224" t="s">
        <v>201</v>
      </c>
      <c r="G192" s="222"/>
      <c r="H192" s="225">
        <v>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192</v>
      </c>
      <c r="AU192" s="231" t="s">
        <v>14</v>
      </c>
      <c r="AV192" s="15" t="s">
        <v>188</v>
      </c>
      <c r="AW192" s="15" t="s">
        <v>35</v>
      </c>
      <c r="AX192" s="15" t="s">
        <v>81</v>
      </c>
      <c r="AY192" s="231" t="s">
        <v>179</v>
      </c>
    </row>
    <row r="193" spans="1:65" s="2" customFormat="1" ht="16.5" customHeight="1">
      <c r="A193" s="37"/>
      <c r="B193" s="38"/>
      <c r="C193" s="181" t="s">
        <v>7</v>
      </c>
      <c r="D193" s="181" t="s">
        <v>183</v>
      </c>
      <c r="E193" s="182" t="s">
        <v>2211</v>
      </c>
      <c r="F193" s="183" t="s">
        <v>2212</v>
      </c>
      <c r="G193" s="184" t="s">
        <v>308</v>
      </c>
      <c r="H193" s="185">
        <v>8</v>
      </c>
      <c r="I193" s="186"/>
      <c r="J193" s="187">
        <f>ROUND(I193*H193,2)</f>
        <v>0</v>
      </c>
      <c r="K193" s="183" t="s">
        <v>187</v>
      </c>
      <c r="L193" s="42"/>
      <c r="M193" s="188" t="s">
        <v>19</v>
      </c>
      <c r="N193" s="189" t="s">
        <v>45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381</v>
      </c>
      <c r="AT193" s="192" t="s">
        <v>183</v>
      </c>
      <c r="AU193" s="192" t="s">
        <v>14</v>
      </c>
      <c r="AY193" s="20" t="s">
        <v>179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81</v>
      </c>
      <c r="BK193" s="193">
        <f>ROUND(I193*H193,2)</f>
        <v>0</v>
      </c>
      <c r="BL193" s="20" t="s">
        <v>381</v>
      </c>
      <c r="BM193" s="192" t="s">
        <v>300</v>
      </c>
    </row>
    <row r="194" spans="1:65" s="2" customFormat="1">
      <c r="A194" s="37"/>
      <c r="B194" s="38"/>
      <c r="C194" s="39"/>
      <c r="D194" s="194" t="s">
        <v>190</v>
      </c>
      <c r="E194" s="39"/>
      <c r="F194" s="195" t="s">
        <v>2213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190</v>
      </c>
      <c r="AU194" s="20" t="s">
        <v>14</v>
      </c>
    </row>
    <row r="195" spans="1:65" s="13" customFormat="1">
      <c r="B195" s="199"/>
      <c r="C195" s="200"/>
      <c r="D195" s="201" t="s">
        <v>192</v>
      </c>
      <c r="E195" s="202" t="s">
        <v>19</v>
      </c>
      <c r="F195" s="203" t="s">
        <v>2130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14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1:65" s="13" customFormat="1">
      <c r="B196" s="199"/>
      <c r="C196" s="200"/>
      <c r="D196" s="201" t="s">
        <v>192</v>
      </c>
      <c r="E196" s="202" t="s">
        <v>19</v>
      </c>
      <c r="F196" s="203" t="s">
        <v>198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192</v>
      </c>
      <c r="AU196" s="209" t="s">
        <v>14</v>
      </c>
      <c r="AV196" s="13" t="s">
        <v>81</v>
      </c>
      <c r="AW196" s="13" t="s">
        <v>35</v>
      </c>
      <c r="AX196" s="13" t="s">
        <v>74</v>
      </c>
      <c r="AY196" s="209" t="s">
        <v>179</v>
      </c>
    </row>
    <row r="197" spans="1:65" s="13" customFormat="1">
      <c r="B197" s="199"/>
      <c r="C197" s="200"/>
      <c r="D197" s="201" t="s">
        <v>192</v>
      </c>
      <c r="E197" s="202" t="s">
        <v>19</v>
      </c>
      <c r="F197" s="203" t="s">
        <v>2367</v>
      </c>
      <c r="G197" s="200"/>
      <c r="H197" s="202" t="s">
        <v>19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192</v>
      </c>
      <c r="AU197" s="209" t="s">
        <v>14</v>
      </c>
      <c r="AV197" s="13" t="s">
        <v>81</v>
      </c>
      <c r="AW197" s="13" t="s">
        <v>35</v>
      </c>
      <c r="AX197" s="13" t="s">
        <v>74</v>
      </c>
      <c r="AY197" s="209" t="s">
        <v>179</v>
      </c>
    </row>
    <row r="198" spans="1:65" s="14" customFormat="1">
      <c r="B198" s="210"/>
      <c r="C198" s="211"/>
      <c r="D198" s="201" t="s">
        <v>192</v>
      </c>
      <c r="E198" s="212" t="s">
        <v>19</v>
      </c>
      <c r="F198" s="213" t="s">
        <v>2187</v>
      </c>
      <c r="G198" s="211"/>
      <c r="H198" s="214">
        <v>7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192</v>
      </c>
      <c r="AU198" s="220" t="s">
        <v>14</v>
      </c>
      <c r="AV198" s="14" t="s">
        <v>14</v>
      </c>
      <c r="AW198" s="14" t="s">
        <v>35</v>
      </c>
      <c r="AX198" s="14" t="s">
        <v>74</v>
      </c>
      <c r="AY198" s="220" t="s">
        <v>179</v>
      </c>
    </row>
    <row r="199" spans="1:65" s="13" customFormat="1">
      <c r="B199" s="199"/>
      <c r="C199" s="200"/>
      <c r="D199" s="201" t="s">
        <v>192</v>
      </c>
      <c r="E199" s="202" t="s">
        <v>19</v>
      </c>
      <c r="F199" s="203" t="s">
        <v>2189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192</v>
      </c>
      <c r="AU199" s="209" t="s">
        <v>14</v>
      </c>
      <c r="AV199" s="13" t="s">
        <v>81</v>
      </c>
      <c r="AW199" s="13" t="s">
        <v>35</v>
      </c>
      <c r="AX199" s="13" t="s">
        <v>74</v>
      </c>
      <c r="AY199" s="209" t="s">
        <v>179</v>
      </c>
    </row>
    <row r="200" spans="1:65" s="14" customFormat="1">
      <c r="B200" s="210"/>
      <c r="C200" s="211"/>
      <c r="D200" s="201" t="s">
        <v>192</v>
      </c>
      <c r="E200" s="212" t="s">
        <v>19</v>
      </c>
      <c r="F200" s="213" t="s">
        <v>441</v>
      </c>
      <c r="G200" s="211"/>
      <c r="H200" s="214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192</v>
      </c>
      <c r="AU200" s="220" t="s">
        <v>14</v>
      </c>
      <c r="AV200" s="14" t="s">
        <v>14</v>
      </c>
      <c r="AW200" s="14" t="s">
        <v>35</v>
      </c>
      <c r="AX200" s="14" t="s">
        <v>74</v>
      </c>
      <c r="AY200" s="220" t="s">
        <v>179</v>
      </c>
    </row>
    <row r="201" spans="1:65" s="15" customFormat="1">
      <c r="B201" s="221"/>
      <c r="C201" s="222"/>
      <c r="D201" s="201" t="s">
        <v>192</v>
      </c>
      <c r="E201" s="223" t="s">
        <v>19</v>
      </c>
      <c r="F201" s="224" t="s">
        <v>201</v>
      </c>
      <c r="G201" s="222"/>
      <c r="H201" s="225">
        <v>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192</v>
      </c>
      <c r="AU201" s="231" t="s">
        <v>14</v>
      </c>
      <c r="AV201" s="15" t="s">
        <v>188</v>
      </c>
      <c r="AW201" s="15" t="s">
        <v>35</v>
      </c>
      <c r="AX201" s="15" t="s">
        <v>81</v>
      </c>
      <c r="AY201" s="231" t="s">
        <v>179</v>
      </c>
    </row>
    <row r="202" spans="1:65" s="2" customFormat="1" ht="16.5" customHeight="1">
      <c r="A202" s="37"/>
      <c r="B202" s="38"/>
      <c r="C202" s="243" t="s">
        <v>281</v>
      </c>
      <c r="D202" s="243" t="s">
        <v>289</v>
      </c>
      <c r="E202" s="244" t="s">
        <v>2214</v>
      </c>
      <c r="F202" s="245" t="s">
        <v>2215</v>
      </c>
      <c r="G202" s="246" t="s">
        <v>308</v>
      </c>
      <c r="H202" s="247">
        <v>8</v>
      </c>
      <c r="I202" s="248"/>
      <c r="J202" s="249">
        <f>ROUND(I202*H202,2)</f>
        <v>0</v>
      </c>
      <c r="K202" s="245" t="s">
        <v>187</v>
      </c>
      <c r="L202" s="250"/>
      <c r="M202" s="251" t="s">
        <v>19</v>
      </c>
      <c r="N202" s="252" t="s">
        <v>45</v>
      </c>
      <c r="O202" s="67"/>
      <c r="P202" s="190">
        <f>O202*H202</f>
        <v>0</v>
      </c>
      <c r="Q202" s="190">
        <v>1.2999999999999999E-3</v>
      </c>
      <c r="R202" s="190">
        <f>Q202*H202</f>
        <v>1.04E-2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2120</v>
      </c>
      <c r="AT202" s="192" t="s">
        <v>289</v>
      </c>
      <c r="AU202" s="192" t="s">
        <v>14</v>
      </c>
      <c r="AY202" s="20" t="s">
        <v>179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81</v>
      </c>
      <c r="BK202" s="193">
        <f>ROUND(I202*H202,2)</f>
        <v>0</v>
      </c>
      <c r="BL202" s="20" t="s">
        <v>381</v>
      </c>
      <c r="BM202" s="192" t="s">
        <v>309</v>
      </c>
    </row>
    <row r="203" spans="1:65" s="2" customFormat="1" ht="16.5" customHeight="1">
      <c r="A203" s="37"/>
      <c r="B203" s="38"/>
      <c r="C203" s="181" t="s">
        <v>343</v>
      </c>
      <c r="D203" s="181" t="s">
        <v>183</v>
      </c>
      <c r="E203" s="182" t="s">
        <v>2221</v>
      </c>
      <c r="F203" s="183" t="s">
        <v>2222</v>
      </c>
      <c r="G203" s="184" t="s">
        <v>308</v>
      </c>
      <c r="H203" s="185">
        <v>8</v>
      </c>
      <c r="I203" s="186"/>
      <c r="J203" s="187">
        <f>ROUND(I203*H203,2)</f>
        <v>0</v>
      </c>
      <c r="K203" s="183" t="s">
        <v>187</v>
      </c>
      <c r="L203" s="42"/>
      <c r="M203" s="188" t="s">
        <v>19</v>
      </c>
      <c r="N203" s="189" t="s">
        <v>45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381</v>
      </c>
      <c r="AT203" s="192" t="s">
        <v>183</v>
      </c>
      <c r="AU203" s="192" t="s">
        <v>14</v>
      </c>
      <c r="AY203" s="20" t="s">
        <v>179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81</v>
      </c>
      <c r="BK203" s="193">
        <f>ROUND(I203*H203,2)</f>
        <v>0</v>
      </c>
      <c r="BL203" s="20" t="s">
        <v>381</v>
      </c>
      <c r="BM203" s="192" t="s">
        <v>313</v>
      </c>
    </row>
    <row r="204" spans="1:65" s="2" customFormat="1">
      <c r="A204" s="37"/>
      <c r="B204" s="38"/>
      <c r="C204" s="39"/>
      <c r="D204" s="194" t="s">
        <v>190</v>
      </c>
      <c r="E204" s="39"/>
      <c r="F204" s="195" t="s">
        <v>2223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190</v>
      </c>
      <c r="AU204" s="20" t="s">
        <v>14</v>
      </c>
    </row>
    <row r="205" spans="1:65" s="13" customFormat="1">
      <c r="B205" s="199"/>
      <c r="C205" s="200"/>
      <c r="D205" s="201" t="s">
        <v>192</v>
      </c>
      <c r="E205" s="202" t="s">
        <v>19</v>
      </c>
      <c r="F205" s="203" t="s">
        <v>2130</v>
      </c>
      <c r="G205" s="200"/>
      <c r="H205" s="202" t="s">
        <v>19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192</v>
      </c>
      <c r="AU205" s="209" t="s">
        <v>14</v>
      </c>
      <c r="AV205" s="13" t="s">
        <v>81</v>
      </c>
      <c r="AW205" s="13" t="s">
        <v>35</v>
      </c>
      <c r="AX205" s="13" t="s">
        <v>74</v>
      </c>
      <c r="AY205" s="209" t="s">
        <v>179</v>
      </c>
    </row>
    <row r="206" spans="1:65" s="13" customFormat="1">
      <c r="B206" s="199"/>
      <c r="C206" s="200"/>
      <c r="D206" s="201" t="s">
        <v>192</v>
      </c>
      <c r="E206" s="202" t="s">
        <v>19</v>
      </c>
      <c r="F206" s="203" t="s">
        <v>198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192</v>
      </c>
      <c r="AU206" s="209" t="s">
        <v>14</v>
      </c>
      <c r="AV206" s="13" t="s">
        <v>81</v>
      </c>
      <c r="AW206" s="13" t="s">
        <v>35</v>
      </c>
      <c r="AX206" s="13" t="s">
        <v>74</v>
      </c>
      <c r="AY206" s="209" t="s">
        <v>179</v>
      </c>
    </row>
    <row r="207" spans="1:65" s="13" customFormat="1">
      <c r="B207" s="199"/>
      <c r="C207" s="200"/>
      <c r="D207" s="201" t="s">
        <v>192</v>
      </c>
      <c r="E207" s="202" t="s">
        <v>19</v>
      </c>
      <c r="F207" s="203" t="s">
        <v>2367</v>
      </c>
      <c r="G207" s="200"/>
      <c r="H207" s="202" t="s">
        <v>19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192</v>
      </c>
      <c r="AU207" s="209" t="s">
        <v>14</v>
      </c>
      <c r="AV207" s="13" t="s">
        <v>81</v>
      </c>
      <c r="AW207" s="13" t="s">
        <v>35</v>
      </c>
      <c r="AX207" s="13" t="s">
        <v>74</v>
      </c>
      <c r="AY207" s="209" t="s">
        <v>179</v>
      </c>
    </row>
    <row r="208" spans="1:65" s="13" customFormat="1">
      <c r="B208" s="199"/>
      <c r="C208" s="200"/>
      <c r="D208" s="201" t="s">
        <v>192</v>
      </c>
      <c r="E208" s="202" t="s">
        <v>19</v>
      </c>
      <c r="F208" s="203" t="s">
        <v>2377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192</v>
      </c>
      <c r="AU208" s="209" t="s">
        <v>14</v>
      </c>
      <c r="AV208" s="13" t="s">
        <v>81</v>
      </c>
      <c r="AW208" s="13" t="s">
        <v>35</v>
      </c>
      <c r="AX208" s="13" t="s">
        <v>74</v>
      </c>
      <c r="AY208" s="209" t="s">
        <v>179</v>
      </c>
    </row>
    <row r="209" spans="1:65" s="14" customFormat="1">
      <c r="B209" s="210"/>
      <c r="C209" s="211"/>
      <c r="D209" s="201" t="s">
        <v>192</v>
      </c>
      <c r="E209" s="212" t="s">
        <v>19</v>
      </c>
      <c r="F209" s="213" t="s">
        <v>2187</v>
      </c>
      <c r="G209" s="211"/>
      <c r="H209" s="214">
        <v>7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192</v>
      </c>
      <c r="AU209" s="220" t="s">
        <v>14</v>
      </c>
      <c r="AV209" s="14" t="s">
        <v>14</v>
      </c>
      <c r="AW209" s="14" t="s">
        <v>35</v>
      </c>
      <c r="AX209" s="14" t="s">
        <v>74</v>
      </c>
      <c r="AY209" s="220" t="s">
        <v>179</v>
      </c>
    </row>
    <row r="210" spans="1:65" s="13" customFormat="1">
      <c r="B210" s="199"/>
      <c r="C210" s="200"/>
      <c r="D210" s="201" t="s">
        <v>192</v>
      </c>
      <c r="E210" s="202" t="s">
        <v>19</v>
      </c>
      <c r="F210" s="203" t="s">
        <v>2189</v>
      </c>
      <c r="G210" s="200"/>
      <c r="H210" s="202" t="s">
        <v>19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192</v>
      </c>
      <c r="AU210" s="209" t="s">
        <v>14</v>
      </c>
      <c r="AV210" s="13" t="s">
        <v>81</v>
      </c>
      <c r="AW210" s="13" t="s">
        <v>35</v>
      </c>
      <c r="AX210" s="13" t="s">
        <v>74</v>
      </c>
      <c r="AY210" s="209" t="s">
        <v>179</v>
      </c>
    </row>
    <row r="211" spans="1:65" s="13" customFormat="1">
      <c r="B211" s="199"/>
      <c r="C211" s="200"/>
      <c r="D211" s="201" t="s">
        <v>192</v>
      </c>
      <c r="E211" s="202" t="s">
        <v>19</v>
      </c>
      <c r="F211" s="203" t="s">
        <v>2377</v>
      </c>
      <c r="G211" s="200"/>
      <c r="H211" s="202" t="s">
        <v>19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192</v>
      </c>
      <c r="AU211" s="209" t="s">
        <v>14</v>
      </c>
      <c r="AV211" s="13" t="s">
        <v>81</v>
      </c>
      <c r="AW211" s="13" t="s">
        <v>35</v>
      </c>
      <c r="AX211" s="13" t="s">
        <v>74</v>
      </c>
      <c r="AY211" s="209" t="s">
        <v>179</v>
      </c>
    </row>
    <row r="212" spans="1:65" s="14" customFormat="1">
      <c r="B212" s="210"/>
      <c r="C212" s="211"/>
      <c r="D212" s="201" t="s">
        <v>192</v>
      </c>
      <c r="E212" s="212" t="s">
        <v>19</v>
      </c>
      <c r="F212" s="213" t="s">
        <v>441</v>
      </c>
      <c r="G212" s="211"/>
      <c r="H212" s="214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192</v>
      </c>
      <c r="AU212" s="220" t="s">
        <v>14</v>
      </c>
      <c r="AV212" s="14" t="s">
        <v>14</v>
      </c>
      <c r="AW212" s="14" t="s">
        <v>35</v>
      </c>
      <c r="AX212" s="14" t="s">
        <v>74</v>
      </c>
      <c r="AY212" s="220" t="s">
        <v>179</v>
      </c>
    </row>
    <row r="213" spans="1:65" s="15" customFormat="1">
      <c r="B213" s="221"/>
      <c r="C213" s="222"/>
      <c r="D213" s="201" t="s">
        <v>192</v>
      </c>
      <c r="E213" s="223" t="s">
        <v>19</v>
      </c>
      <c r="F213" s="224" t="s">
        <v>201</v>
      </c>
      <c r="G213" s="222"/>
      <c r="H213" s="225">
        <v>8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192</v>
      </c>
      <c r="AU213" s="231" t="s">
        <v>14</v>
      </c>
      <c r="AV213" s="15" t="s">
        <v>188</v>
      </c>
      <c r="AW213" s="15" t="s">
        <v>35</v>
      </c>
      <c r="AX213" s="15" t="s">
        <v>81</v>
      </c>
      <c r="AY213" s="231" t="s">
        <v>179</v>
      </c>
    </row>
    <row r="214" spans="1:65" s="2" customFormat="1" ht="16.5" customHeight="1">
      <c r="A214" s="37"/>
      <c r="B214" s="38"/>
      <c r="C214" s="243" t="s">
        <v>286</v>
      </c>
      <c r="D214" s="243" t="s">
        <v>289</v>
      </c>
      <c r="E214" s="244" t="s">
        <v>2225</v>
      </c>
      <c r="F214" s="245" t="s">
        <v>2226</v>
      </c>
      <c r="G214" s="246" t="s">
        <v>308</v>
      </c>
      <c r="H214" s="247">
        <v>8</v>
      </c>
      <c r="I214" s="248"/>
      <c r="J214" s="249">
        <f>ROUND(I214*H214,2)</f>
        <v>0</v>
      </c>
      <c r="K214" s="245" t="s">
        <v>187</v>
      </c>
      <c r="L214" s="250"/>
      <c r="M214" s="251" t="s">
        <v>19</v>
      </c>
      <c r="N214" s="252" t="s">
        <v>45</v>
      </c>
      <c r="O214" s="67"/>
      <c r="P214" s="190">
        <f>O214*H214</f>
        <v>0</v>
      </c>
      <c r="Q214" s="190">
        <v>3.0000000000000001E-3</v>
      </c>
      <c r="R214" s="190">
        <f>Q214*H214</f>
        <v>2.4E-2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2120</v>
      </c>
      <c r="AT214" s="192" t="s">
        <v>289</v>
      </c>
      <c r="AU214" s="192" t="s">
        <v>14</v>
      </c>
      <c r="AY214" s="20" t="s">
        <v>179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81</v>
      </c>
      <c r="BK214" s="193">
        <f>ROUND(I214*H214,2)</f>
        <v>0</v>
      </c>
      <c r="BL214" s="20" t="s">
        <v>381</v>
      </c>
      <c r="BM214" s="192" t="s">
        <v>596</v>
      </c>
    </row>
    <row r="215" spans="1:65" s="2" customFormat="1" ht="19.5">
      <c r="A215" s="37"/>
      <c r="B215" s="38"/>
      <c r="C215" s="39"/>
      <c r="D215" s="201" t="s">
        <v>326</v>
      </c>
      <c r="E215" s="39"/>
      <c r="F215" s="253" t="s">
        <v>2228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326</v>
      </c>
      <c r="AU215" s="20" t="s">
        <v>14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2130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14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198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14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3" customFormat="1">
      <c r="B218" s="199"/>
      <c r="C218" s="200"/>
      <c r="D218" s="201" t="s">
        <v>192</v>
      </c>
      <c r="E218" s="202" t="s">
        <v>19</v>
      </c>
      <c r="F218" s="203" t="s">
        <v>2367</v>
      </c>
      <c r="G218" s="200"/>
      <c r="H218" s="202" t="s">
        <v>19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192</v>
      </c>
      <c r="AU218" s="209" t="s">
        <v>14</v>
      </c>
      <c r="AV218" s="13" t="s">
        <v>81</v>
      </c>
      <c r="AW218" s="13" t="s">
        <v>35</v>
      </c>
      <c r="AX218" s="13" t="s">
        <v>74</v>
      </c>
      <c r="AY218" s="209" t="s">
        <v>179</v>
      </c>
    </row>
    <row r="219" spans="1:65" s="14" customFormat="1">
      <c r="B219" s="210"/>
      <c r="C219" s="211"/>
      <c r="D219" s="201" t="s">
        <v>192</v>
      </c>
      <c r="E219" s="212" t="s">
        <v>19</v>
      </c>
      <c r="F219" s="213" t="s">
        <v>2187</v>
      </c>
      <c r="G219" s="211"/>
      <c r="H219" s="214">
        <v>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192</v>
      </c>
      <c r="AU219" s="220" t="s">
        <v>14</v>
      </c>
      <c r="AV219" s="14" t="s">
        <v>14</v>
      </c>
      <c r="AW219" s="14" t="s">
        <v>35</v>
      </c>
      <c r="AX219" s="14" t="s">
        <v>74</v>
      </c>
      <c r="AY219" s="220" t="s">
        <v>179</v>
      </c>
    </row>
    <row r="220" spans="1:65" s="13" customFormat="1">
      <c r="B220" s="199"/>
      <c r="C220" s="200"/>
      <c r="D220" s="201" t="s">
        <v>192</v>
      </c>
      <c r="E220" s="202" t="s">
        <v>19</v>
      </c>
      <c r="F220" s="203" t="s">
        <v>2189</v>
      </c>
      <c r="G220" s="200"/>
      <c r="H220" s="202" t="s">
        <v>19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192</v>
      </c>
      <c r="AU220" s="209" t="s">
        <v>14</v>
      </c>
      <c r="AV220" s="13" t="s">
        <v>81</v>
      </c>
      <c r="AW220" s="13" t="s">
        <v>35</v>
      </c>
      <c r="AX220" s="13" t="s">
        <v>74</v>
      </c>
      <c r="AY220" s="209" t="s">
        <v>179</v>
      </c>
    </row>
    <row r="221" spans="1:65" s="14" customFormat="1">
      <c r="B221" s="210"/>
      <c r="C221" s="211"/>
      <c r="D221" s="201" t="s">
        <v>192</v>
      </c>
      <c r="E221" s="212" t="s">
        <v>19</v>
      </c>
      <c r="F221" s="213" t="s">
        <v>441</v>
      </c>
      <c r="G221" s="211"/>
      <c r="H221" s="214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192</v>
      </c>
      <c r="AU221" s="220" t="s">
        <v>14</v>
      </c>
      <c r="AV221" s="14" t="s">
        <v>14</v>
      </c>
      <c r="AW221" s="14" t="s">
        <v>35</v>
      </c>
      <c r="AX221" s="14" t="s">
        <v>74</v>
      </c>
      <c r="AY221" s="220" t="s">
        <v>179</v>
      </c>
    </row>
    <row r="222" spans="1:65" s="15" customFormat="1">
      <c r="B222" s="221"/>
      <c r="C222" s="222"/>
      <c r="D222" s="201" t="s">
        <v>192</v>
      </c>
      <c r="E222" s="223" t="s">
        <v>19</v>
      </c>
      <c r="F222" s="224" t="s">
        <v>201</v>
      </c>
      <c r="G222" s="222"/>
      <c r="H222" s="225">
        <v>8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192</v>
      </c>
      <c r="AU222" s="231" t="s">
        <v>14</v>
      </c>
      <c r="AV222" s="15" t="s">
        <v>188</v>
      </c>
      <c r="AW222" s="15" t="s">
        <v>35</v>
      </c>
      <c r="AX222" s="15" t="s">
        <v>81</v>
      </c>
      <c r="AY222" s="231" t="s">
        <v>179</v>
      </c>
    </row>
    <row r="223" spans="1:65" s="2" customFormat="1" ht="16.5" customHeight="1">
      <c r="A223" s="37"/>
      <c r="B223" s="38"/>
      <c r="C223" s="181" t="s">
        <v>352</v>
      </c>
      <c r="D223" s="181" t="s">
        <v>183</v>
      </c>
      <c r="E223" s="182" t="s">
        <v>2237</v>
      </c>
      <c r="F223" s="183" t="s">
        <v>2238</v>
      </c>
      <c r="G223" s="184" t="s">
        <v>308</v>
      </c>
      <c r="H223" s="185">
        <v>8</v>
      </c>
      <c r="I223" s="186"/>
      <c r="J223" s="187">
        <f>ROUND(I223*H223,2)</f>
        <v>0</v>
      </c>
      <c r="K223" s="183" t="s">
        <v>187</v>
      </c>
      <c r="L223" s="42"/>
      <c r="M223" s="188" t="s">
        <v>19</v>
      </c>
      <c r="N223" s="189" t="s">
        <v>45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381</v>
      </c>
      <c r="AT223" s="192" t="s">
        <v>183</v>
      </c>
      <c r="AU223" s="192" t="s">
        <v>14</v>
      </c>
      <c r="AY223" s="20" t="s">
        <v>179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81</v>
      </c>
      <c r="BK223" s="193">
        <f>ROUND(I223*H223,2)</f>
        <v>0</v>
      </c>
      <c r="BL223" s="20" t="s">
        <v>381</v>
      </c>
      <c r="BM223" s="192" t="s">
        <v>331</v>
      </c>
    </row>
    <row r="224" spans="1:65" s="2" customFormat="1">
      <c r="A224" s="37"/>
      <c r="B224" s="38"/>
      <c r="C224" s="39"/>
      <c r="D224" s="194" t="s">
        <v>190</v>
      </c>
      <c r="E224" s="39"/>
      <c r="F224" s="195" t="s">
        <v>2239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190</v>
      </c>
      <c r="AU224" s="20" t="s">
        <v>14</v>
      </c>
    </row>
    <row r="225" spans="1:65" s="2" customFormat="1" ht="29.25">
      <c r="A225" s="37"/>
      <c r="B225" s="38"/>
      <c r="C225" s="39"/>
      <c r="D225" s="201" t="s">
        <v>326</v>
      </c>
      <c r="E225" s="39"/>
      <c r="F225" s="253" t="s">
        <v>2378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326</v>
      </c>
      <c r="AU225" s="20" t="s">
        <v>14</v>
      </c>
    </row>
    <row r="226" spans="1:65" s="2" customFormat="1" ht="16.5" customHeight="1">
      <c r="A226" s="37"/>
      <c r="B226" s="38"/>
      <c r="C226" s="243" t="s">
        <v>293</v>
      </c>
      <c r="D226" s="243" t="s">
        <v>289</v>
      </c>
      <c r="E226" s="244" t="s">
        <v>2244</v>
      </c>
      <c r="F226" s="245" t="s">
        <v>2245</v>
      </c>
      <c r="G226" s="246" t="s">
        <v>308</v>
      </c>
      <c r="H226" s="247">
        <v>7</v>
      </c>
      <c r="I226" s="248"/>
      <c r="J226" s="249">
        <f>ROUND(I226*H226,2)</f>
        <v>0</v>
      </c>
      <c r="K226" s="245" t="s">
        <v>187</v>
      </c>
      <c r="L226" s="250"/>
      <c r="M226" s="251" t="s">
        <v>19</v>
      </c>
      <c r="N226" s="252" t="s">
        <v>45</v>
      </c>
      <c r="O226" s="67"/>
      <c r="P226" s="190">
        <f>O226*H226</f>
        <v>0</v>
      </c>
      <c r="Q226" s="190">
        <v>2.9999999999999997E-4</v>
      </c>
      <c r="R226" s="190">
        <f>Q226*H226</f>
        <v>2.0999999999999999E-3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2120</v>
      </c>
      <c r="AT226" s="192" t="s">
        <v>289</v>
      </c>
      <c r="AU226" s="192" t="s">
        <v>14</v>
      </c>
      <c r="AY226" s="20" t="s">
        <v>179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81</v>
      </c>
      <c r="BK226" s="193">
        <f>ROUND(I226*H226,2)</f>
        <v>0</v>
      </c>
      <c r="BL226" s="20" t="s">
        <v>381</v>
      </c>
      <c r="BM226" s="192" t="s">
        <v>337</v>
      </c>
    </row>
    <row r="227" spans="1:65" s="2" customFormat="1" ht="16.5" customHeight="1">
      <c r="A227" s="37"/>
      <c r="B227" s="38"/>
      <c r="C227" s="243" t="s">
        <v>296</v>
      </c>
      <c r="D227" s="243" t="s">
        <v>289</v>
      </c>
      <c r="E227" s="244" t="s">
        <v>2241</v>
      </c>
      <c r="F227" s="245" t="s">
        <v>2242</v>
      </c>
      <c r="G227" s="246" t="s">
        <v>308</v>
      </c>
      <c r="H227" s="247">
        <v>1</v>
      </c>
      <c r="I227" s="248"/>
      <c r="J227" s="249">
        <f>ROUND(I227*H227,2)</f>
        <v>0</v>
      </c>
      <c r="K227" s="245" t="s">
        <v>187</v>
      </c>
      <c r="L227" s="250"/>
      <c r="M227" s="251" t="s">
        <v>19</v>
      </c>
      <c r="N227" s="252" t="s">
        <v>45</v>
      </c>
      <c r="O227" s="67"/>
      <c r="P227" s="190">
        <f>O227*H227</f>
        <v>0</v>
      </c>
      <c r="Q227" s="190">
        <v>5.0000000000000001E-4</v>
      </c>
      <c r="R227" s="190">
        <f>Q227*H227</f>
        <v>5.0000000000000001E-4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2120</v>
      </c>
      <c r="AT227" s="192" t="s">
        <v>289</v>
      </c>
      <c r="AU227" s="192" t="s">
        <v>14</v>
      </c>
      <c r="AY227" s="20" t="s">
        <v>179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81</v>
      </c>
      <c r="BK227" s="193">
        <f>ROUND(I227*H227,2)</f>
        <v>0</v>
      </c>
      <c r="BL227" s="20" t="s">
        <v>381</v>
      </c>
      <c r="BM227" s="192" t="s">
        <v>341</v>
      </c>
    </row>
    <row r="228" spans="1:65" s="12" customFormat="1" ht="22.9" customHeight="1">
      <c r="B228" s="165"/>
      <c r="C228" s="166"/>
      <c r="D228" s="167" t="s">
        <v>73</v>
      </c>
      <c r="E228" s="179" t="s">
        <v>2267</v>
      </c>
      <c r="F228" s="179" t="s">
        <v>2268</v>
      </c>
      <c r="G228" s="166"/>
      <c r="H228" s="166"/>
      <c r="I228" s="169"/>
      <c r="J228" s="180">
        <f>BK228</f>
        <v>0</v>
      </c>
      <c r="K228" s="166"/>
      <c r="L228" s="171"/>
      <c r="M228" s="172"/>
      <c r="N228" s="173"/>
      <c r="O228" s="173"/>
      <c r="P228" s="174">
        <f>SUM(P229:P311)</f>
        <v>0</v>
      </c>
      <c r="Q228" s="173"/>
      <c r="R228" s="174">
        <f>SUM(R229:R311)</f>
        <v>52.346388999999995</v>
      </c>
      <c r="S228" s="173"/>
      <c r="T228" s="175">
        <f>SUM(T229:T311)</f>
        <v>0</v>
      </c>
      <c r="AR228" s="176" t="s">
        <v>189</v>
      </c>
      <c r="AT228" s="177" t="s">
        <v>73</v>
      </c>
      <c r="AU228" s="177" t="s">
        <v>81</v>
      </c>
      <c r="AY228" s="176" t="s">
        <v>179</v>
      </c>
      <c r="BK228" s="178">
        <f>SUM(BK229:BK311)</f>
        <v>0</v>
      </c>
    </row>
    <row r="229" spans="1:65" s="2" customFormat="1" ht="33" customHeight="1">
      <c r="A229" s="37"/>
      <c r="B229" s="38"/>
      <c r="C229" s="181" t="s">
        <v>372</v>
      </c>
      <c r="D229" s="181" t="s">
        <v>183</v>
      </c>
      <c r="E229" s="182" t="s">
        <v>2269</v>
      </c>
      <c r="F229" s="183" t="s">
        <v>2270</v>
      </c>
      <c r="G229" s="184" t="s">
        <v>216</v>
      </c>
      <c r="H229" s="185">
        <v>1.8959999999999999</v>
      </c>
      <c r="I229" s="186"/>
      <c r="J229" s="187">
        <f>ROUND(I229*H229,2)</f>
        <v>0</v>
      </c>
      <c r="K229" s="183" t="s">
        <v>187</v>
      </c>
      <c r="L229" s="42"/>
      <c r="M229" s="188" t="s">
        <v>19</v>
      </c>
      <c r="N229" s="189" t="s">
        <v>45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381</v>
      </c>
      <c r="AT229" s="192" t="s">
        <v>183</v>
      </c>
      <c r="AU229" s="192" t="s">
        <v>14</v>
      </c>
      <c r="AY229" s="20" t="s">
        <v>179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81</v>
      </c>
      <c r="BK229" s="193">
        <f>ROUND(I229*H229,2)</f>
        <v>0</v>
      </c>
      <c r="BL229" s="20" t="s">
        <v>381</v>
      </c>
      <c r="BM229" s="192" t="s">
        <v>375</v>
      </c>
    </row>
    <row r="230" spans="1:65" s="2" customFormat="1">
      <c r="A230" s="37"/>
      <c r="B230" s="38"/>
      <c r="C230" s="39"/>
      <c r="D230" s="194" t="s">
        <v>190</v>
      </c>
      <c r="E230" s="39"/>
      <c r="F230" s="195" t="s">
        <v>2271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190</v>
      </c>
      <c r="AU230" s="20" t="s">
        <v>14</v>
      </c>
    </row>
    <row r="231" spans="1:65" s="13" customFormat="1">
      <c r="B231" s="199"/>
      <c r="C231" s="200"/>
      <c r="D231" s="201" t="s">
        <v>192</v>
      </c>
      <c r="E231" s="202" t="s">
        <v>19</v>
      </c>
      <c r="F231" s="203" t="s">
        <v>2379</v>
      </c>
      <c r="G231" s="200"/>
      <c r="H231" s="202" t="s">
        <v>19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192</v>
      </c>
      <c r="AU231" s="209" t="s">
        <v>14</v>
      </c>
      <c r="AV231" s="13" t="s">
        <v>81</v>
      </c>
      <c r="AW231" s="13" t="s">
        <v>35</v>
      </c>
      <c r="AX231" s="13" t="s">
        <v>74</v>
      </c>
      <c r="AY231" s="209" t="s">
        <v>179</v>
      </c>
    </row>
    <row r="232" spans="1:65" s="14" customFormat="1">
      <c r="B232" s="210"/>
      <c r="C232" s="211"/>
      <c r="D232" s="201" t="s">
        <v>192</v>
      </c>
      <c r="E232" s="212" t="s">
        <v>19</v>
      </c>
      <c r="F232" s="213" t="s">
        <v>2380</v>
      </c>
      <c r="G232" s="211"/>
      <c r="H232" s="214">
        <v>1.54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192</v>
      </c>
      <c r="AU232" s="220" t="s">
        <v>14</v>
      </c>
      <c r="AV232" s="14" t="s">
        <v>14</v>
      </c>
      <c r="AW232" s="14" t="s">
        <v>35</v>
      </c>
      <c r="AX232" s="14" t="s">
        <v>74</v>
      </c>
      <c r="AY232" s="220" t="s">
        <v>179</v>
      </c>
    </row>
    <row r="233" spans="1:65" s="14" customFormat="1">
      <c r="B233" s="210"/>
      <c r="C233" s="211"/>
      <c r="D233" s="201" t="s">
        <v>192</v>
      </c>
      <c r="E233" s="212" t="s">
        <v>19</v>
      </c>
      <c r="F233" s="213" t="s">
        <v>2381</v>
      </c>
      <c r="G233" s="211"/>
      <c r="H233" s="214">
        <v>0.35599999999999998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192</v>
      </c>
      <c r="AU233" s="220" t="s">
        <v>14</v>
      </c>
      <c r="AV233" s="14" t="s">
        <v>14</v>
      </c>
      <c r="AW233" s="14" t="s">
        <v>35</v>
      </c>
      <c r="AX233" s="14" t="s">
        <v>74</v>
      </c>
      <c r="AY233" s="220" t="s">
        <v>179</v>
      </c>
    </row>
    <row r="234" spans="1:65" s="15" customFormat="1">
      <c r="B234" s="221"/>
      <c r="C234" s="222"/>
      <c r="D234" s="201" t="s">
        <v>192</v>
      </c>
      <c r="E234" s="223" t="s">
        <v>19</v>
      </c>
      <c r="F234" s="224" t="s">
        <v>201</v>
      </c>
      <c r="G234" s="222"/>
      <c r="H234" s="225">
        <v>1.8959999999999999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192</v>
      </c>
      <c r="AU234" s="231" t="s">
        <v>14</v>
      </c>
      <c r="AV234" s="15" t="s">
        <v>188</v>
      </c>
      <c r="AW234" s="15" t="s">
        <v>35</v>
      </c>
      <c r="AX234" s="15" t="s">
        <v>81</v>
      </c>
      <c r="AY234" s="231" t="s">
        <v>179</v>
      </c>
    </row>
    <row r="235" spans="1:65" s="2" customFormat="1" ht="37.9" customHeight="1">
      <c r="A235" s="37"/>
      <c r="B235" s="38"/>
      <c r="C235" s="181" t="s">
        <v>378</v>
      </c>
      <c r="D235" s="181" t="s">
        <v>183</v>
      </c>
      <c r="E235" s="182" t="s">
        <v>2273</v>
      </c>
      <c r="F235" s="183" t="s">
        <v>2274</v>
      </c>
      <c r="G235" s="184" t="s">
        <v>204</v>
      </c>
      <c r="H235" s="185">
        <v>239</v>
      </c>
      <c r="I235" s="186"/>
      <c r="J235" s="187">
        <f>ROUND(I235*H235,2)</f>
        <v>0</v>
      </c>
      <c r="K235" s="183" t="s">
        <v>187</v>
      </c>
      <c r="L235" s="42"/>
      <c r="M235" s="188" t="s">
        <v>19</v>
      </c>
      <c r="N235" s="189" t="s">
        <v>45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381</v>
      </c>
      <c r="AT235" s="192" t="s">
        <v>183</v>
      </c>
      <c r="AU235" s="192" t="s">
        <v>14</v>
      </c>
      <c r="AY235" s="20" t="s">
        <v>179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81</v>
      </c>
      <c r="BK235" s="193">
        <f>ROUND(I235*H235,2)</f>
        <v>0</v>
      </c>
      <c r="BL235" s="20" t="s">
        <v>381</v>
      </c>
      <c r="BM235" s="192" t="s">
        <v>2382</v>
      </c>
    </row>
    <row r="236" spans="1:65" s="2" customFormat="1">
      <c r="A236" s="37"/>
      <c r="B236" s="38"/>
      <c r="C236" s="39"/>
      <c r="D236" s="194" t="s">
        <v>190</v>
      </c>
      <c r="E236" s="39"/>
      <c r="F236" s="195" t="s">
        <v>2275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190</v>
      </c>
      <c r="AU236" s="20" t="s">
        <v>14</v>
      </c>
    </row>
    <row r="237" spans="1:65" s="13" customFormat="1">
      <c r="B237" s="199"/>
      <c r="C237" s="200"/>
      <c r="D237" s="201" t="s">
        <v>192</v>
      </c>
      <c r="E237" s="202" t="s">
        <v>19</v>
      </c>
      <c r="F237" s="203" t="s">
        <v>2130</v>
      </c>
      <c r="G237" s="200"/>
      <c r="H237" s="202" t="s">
        <v>19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192</v>
      </c>
      <c r="AU237" s="209" t="s">
        <v>14</v>
      </c>
      <c r="AV237" s="13" t="s">
        <v>81</v>
      </c>
      <c r="AW237" s="13" t="s">
        <v>35</v>
      </c>
      <c r="AX237" s="13" t="s">
        <v>74</v>
      </c>
      <c r="AY237" s="209" t="s">
        <v>179</v>
      </c>
    </row>
    <row r="238" spans="1:65" s="13" customFormat="1">
      <c r="B238" s="199"/>
      <c r="C238" s="200"/>
      <c r="D238" s="201" t="s">
        <v>192</v>
      </c>
      <c r="E238" s="202" t="s">
        <v>19</v>
      </c>
      <c r="F238" s="203" t="s">
        <v>198</v>
      </c>
      <c r="G238" s="200"/>
      <c r="H238" s="202" t="s">
        <v>19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192</v>
      </c>
      <c r="AU238" s="209" t="s">
        <v>14</v>
      </c>
      <c r="AV238" s="13" t="s">
        <v>81</v>
      </c>
      <c r="AW238" s="13" t="s">
        <v>35</v>
      </c>
      <c r="AX238" s="13" t="s">
        <v>74</v>
      </c>
      <c r="AY238" s="209" t="s">
        <v>179</v>
      </c>
    </row>
    <row r="239" spans="1:65" s="13" customFormat="1">
      <c r="B239" s="199"/>
      <c r="C239" s="200"/>
      <c r="D239" s="201" t="s">
        <v>192</v>
      </c>
      <c r="E239" s="202" t="s">
        <v>19</v>
      </c>
      <c r="F239" s="203" t="s">
        <v>199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192</v>
      </c>
      <c r="AU239" s="209" t="s">
        <v>14</v>
      </c>
      <c r="AV239" s="13" t="s">
        <v>81</v>
      </c>
      <c r="AW239" s="13" t="s">
        <v>35</v>
      </c>
      <c r="AX239" s="13" t="s">
        <v>74</v>
      </c>
      <c r="AY239" s="209" t="s">
        <v>179</v>
      </c>
    </row>
    <row r="240" spans="1:65" s="13" customFormat="1">
      <c r="B240" s="199"/>
      <c r="C240" s="200"/>
      <c r="D240" s="201" t="s">
        <v>192</v>
      </c>
      <c r="E240" s="202" t="s">
        <v>19</v>
      </c>
      <c r="F240" s="203" t="s">
        <v>2383</v>
      </c>
      <c r="G240" s="200"/>
      <c r="H240" s="202" t="s">
        <v>19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192</v>
      </c>
      <c r="AU240" s="209" t="s">
        <v>14</v>
      </c>
      <c r="AV240" s="13" t="s">
        <v>81</v>
      </c>
      <c r="AW240" s="13" t="s">
        <v>35</v>
      </c>
      <c r="AX240" s="13" t="s">
        <v>74</v>
      </c>
      <c r="AY240" s="209" t="s">
        <v>179</v>
      </c>
    </row>
    <row r="241" spans="1:65" s="14" customFormat="1">
      <c r="B241" s="210"/>
      <c r="C241" s="211"/>
      <c r="D241" s="201" t="s">
        <v>192</v>
      </c>
      <c r="E241" s="212" t="s">
        <v>19</v>
      </c>
      <c r="F241" s="213" t="s">
        <v>2362</v>
      </c>
      <c r="G241" s="211"/>
      <c r="H241" s="214">
        <v>280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192</v>
      </c>
      <c r="AU241" s="220" t="s">
        <v>14</v>
      </c>
      <c r="AV241" s="14" t="s">
        <v>14</v>
      </c>
      <c r="AW241" s="14" t="s">
        <v>35</v>
      </c>
      <c r="AX241" s="14" t="s">
        <v>74</v>
      </c>
      <c r="AY241" s="220" t="s">
        <v>179</v>
      </c>
    </row>
    <row r="242" spans="1:65" s="13" customFormat="1">
      <c r="B242" s="199"/>
      <c r="C242" s="200"/>
      <c r="D242" s="201" t="s">
        <v>192</v>
      </c>
      <c r="E242" s="202" t="s">
        <v>19</v>
      </c>
      <c r="F242" s="203" t="s">
        <v>2384</v>
      </c>
      <c r="G242" s="200"/>
      <c r="H242" s="202" t="s">
        <v>19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192</v>
      </c>
      <c r="AU242" s="209" t="s">
        <v>14</v>
      </c>
      <c r="AV242" s="13" t="s">
        <v>81</v>
      </c>
      <c r="AW242" s="13" t="s">
        <v>35</v>
      </c>
      <c r="AX242" s="13" t="s">
        <v>74</v>
      </c>
      <c r="AY242" s="209" t="s">
        <v>179</v>
      </c>
    </row>
    <row r="243" spans="1:65" s="14" customFormat="1">
      <c r="B243" s="210"/>
      <c r="C243" s="211"/>
      <c r="D243" s="201" t="s">
        <v>192</v>
      </c>
      <c r="E243" s="212" t="s">
        <v>19</v>
      </c>
      <c r="F243" s="213" t="s">
        <v>2385</v>
      </c>
      <c r="G243" s="211"/>
      <c r="H243" s="214">
        <v>-41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192</v>
      </c>
      <c r="AU243" s="220" t="s">
        <v>14</v>
      </c>
      <c r="AV243" s="14" t="s">
        <v>14</v>
      </c>
      <c r="AW243" s="14" t="s">
        <v>35</v>
      </c>
      <c r="AX243" s="14" t="s">
        <v>74</v>
      </c>
      <c r="AY243" s="220" t="s">
        <v>179</v>
      </c>
    </row>
    <row r="244" spans="1:65" s="15" customFormat="1">
      <c r="B244" s="221"/>
      <c r="C244" s="222"/>
      <c r="D244" s="201" t="s">
        <v>192</v>
      </c>
      <c r="E244" s="223" t="s">
        <v>19</v>
      </c>
      <c r="F244" s="224" t="s">
        <v>201</v>
      </c>
      <c r="G244" s="222"/>
      <c r="H244" s="225">
        <v>239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192</v>
      </c>
      <c r="AU244" s="231" t="s">
        <v>14</v>
      </c>
      <c r="AV244" s="15" t="s">
        <v>188</v>
      </c>
      <c r="AW244" s="15" t="s">
        <v>35</v>
      </c>
      <c r="AX244" s="15" t="s">
        <v>81</v>
      </c>
      <c r="AY244" s="231" t="s">
        <v>179</v>
      </c>
    </row>
    <row r="245" spans="1:65" s="2" customFormat="1" ht="24.2" customHeight="1">
      <c r="A245" s="37"/>
      <c r="B245" s="38"/>
      <c r="C245" s="181" t="s">
        <v>384</v>
      </c>
      <c r="D245" s="181" t="s">
        <v>183</v>
      </c>
      <c r="E245" s="182" t="s">
        <v>2289</v>
      </c>
      <c r="F245" s="183" t="s">
        <v>2290</v>
      </c>
      <c r="G245" s="184" t="s">
        <v>216</v>
      </c>
      <c r="H245" s="185">
        <v>22.6</v>
      </c>
      <c r="I245" s="186"/>
      <c r="J245" s="187">
        <f>ROUND(I245*H245,2)</f>
        <v>0</v>
      </c>
      <c r="K245" s="183" t="s">
        <v>187</v>
      </c>
      <c r="L245" s="42"/>
      <c r="M245" s="188" t="s">
        <v>19</v>
      </c>
      <c r="N245" s="189" t="s">
        <v>45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381</v>
      </c>
      <c r="AT245" s="192" t="s">
        <v>183</v>
      </c>
      <c r="AU245" s="192" t="s">
        <v>14</v>
      </c>
      <c r="AY245" s="20" t="s">
        <v>179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81</v>
      </c>
      <c r="BK245" s="193">
        <f>ROUND(I245*H245,2)</f>
        <v>0</v>
      </c>
      <c r="BL245" s="20" t="s">
        <v>381</v>
      </c>
      <c r="BM245" s="192" t="s">
        <v>2386</v>
      </c>
    </row>
    <row r="246" spans="1:65" s="2" customFormat="1">
      <c r="A246" s="37"/>
      <c r="B246" s="38"/>
      <c r="C246" s="39"/>
      <c r="D246" s="194" t="s">
        <v>190</v>
      </c>
      <c r="E246" s="39"/>
      <c r="F246" s="195" t="s">
        <v>2292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190</v>
      </c>
      <c r="AU246" s="20" t="s">
        <v>14</v>
      </c>
    </row>
    <row r="247" spans="1:65" s="13" customFormat="1">
      <c r="B247" s="199"/>
      <c r="C247" s="200"/>
      <c r="D247" s="201" t="s">
        <v>192</v>
      </c>
      <c r="E247" s="202" t="s">
        <v>19</v>
      </c>
      <c r="F247" s="203" t="s">
        <v>2293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192</v>
      </c>
      <c r="AU247" s="209" t="s">
        <v>14</v>
      </c>
      <c r="AV247" s="13" t="s">
        <v>81</v>
      </c>
      <c r="AW247" s="13" t="s">
        <v>35</v>
      </c>
      <c r="AX247" s="13" t="s">
        <v>74</v>
      </c>
      <c r="AY247" s="209" t="s">
        <v>179</v>
      </c>
    </row>
    <row r="248" spans="1:65" s="14" customFormat="1">
      <c r="B248" s="210"/>
      <c r="C248" s="211"/>
      <c r="D248" s="201" t="s">
        <v>192</v>
      </c>
      <c r="E248" s="212" t="s">
        <v>19</v>
      </c>
      <c r="F248" s="213" t="s">
        <v>2387</v>
      </c>
      <c r="G248" s="211"/>
      <c r="H248" s="214">
        <v>22.6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192</v>
      </c>
      <c r="AU248" s="220" t="s">
        <v>14</v>
      </c>
      <c r="AV248" s="14" t="s">
        <v>14</v>
      </c>
      <c r="AW248" s="14" t="s">
        <v>35</v>
      </c>
      <c r="AX248" s="14" t="s">
        <v>74</v>
      </c>
      <c r="AY248" s="220" t="s">
        <v>179</v>
      </c>
    </row>
    <row r="249" spans="1:65" s="15" customFormat="1">
      <c r="B249" s="221"/>
      <c r="C249" s="222"/>
      <c r="D249" s="201" t="s">
        <v>192</v>
      </c>
      <c r="E249" s="223" t="s">
        <v>19</v>
      </c>
      <c r="F249" s="224" t="s">
        <v>201</v>
      </c>
      <c r="G249" s="222"/>
      <c r="H249" s="225">
        <v>22.6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192</v>
      </c>
      <c r="AU249" s="231" t="s">
        <v>14</v>
      </c>
      <c r="AV249" s="15" t="s">
        <v>188</v>
      </c>
      <c r="AW249" s="15" t="s">
        <v>35</v>
      </c>
      <c r="AX249" s="15" t="s">
        <v>81</v>
      </c>
      <c r="AY249" s="231" t="s">
        <v>179</v>
      </c>
    </row>
    <row r="250" spans="1:65" s="2" customFormat="1" ht="24.2" customHeight="1">
      <c r="A250" s="37"/>
      <c r="B250" s="38"/>
      <c r="C250" s="181" t="s">
        <v>391</v>
      </c>
      <c r="D250" s="181" t="s">
        <v>183</v>
      </c>
      <c r="E250" s="182" t="s">
        <v>2295</v>
      </c>
      <c r="F250" s="183" t="s">
        <v>2296</v>
      </c>
      <c r="G250" s="184" t="s">
        <v>216</v>
      </c>
      <c r="H250" s="185">
        <v>0.29599999999999999</v>
      </c>
      <c r="I250" s="186"/>
      <c r="J250" s="187">
        <f>ROUND(I250*H250,2)</f>
        <v>0</v>
      </c>
      <c r="K250" s="183" t="s">
        <v>187</v>
      </c>
      <c r="L250" s="42"/>
      <c r="M250" s="188" t="s">
        <v>19</v>
      </c>
      <c r="N250" s="189" t="s">
        <v>45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381</v>
      </c>
      <c r="AT250" s="192" t="s">
        <v>183</v>
      </c>
      <c r="AU250" s="192" t="s">
        <v>14</v>
      </c>
      <c r="AY250" s="20" t="s">
        <v>179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81</v>
      </c>
      <c r="BK250" s="193">
        <f>ROUND(I250*H250,2)</f>
        <v>0</v>
      </c>
      <c r="BL250" s="20" t="s">
        <v>381</v>
      </c>
      <c r="BM250" s="192" t="s">
        <v>2388</v>
      </c>
    </row>
    <row r="251" spans="1:65" s="2" customFormat="1">
      <c r="A251" s="37"/>
      <c r="B251" s="38"/>
      <c r="C251" s="39"/>
      <c r="D251" s="194" t="s">
        <v>190</v>
      </c>
      <c r="E251" s="39"/>
      <c r="F251" s="195" t="s">
        <v>2297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190</v>
      </c>
      <c r="AU251" s="20" t="s">
        <v>14</v>
      </c>
    </row>
    <row r="252" spans="1:65" s="2" customFormat="1" ht="33" customHeight="1">
      <c r="A252" s="37"/>
      <c r="B252" s="38"/>
      <c r="C252" s="181" t="s">
        <v>400</v>
      </c>
      <c r="D252" s="181" t="s">
        <v>183</v>
      </c>
      <c r="E252" s="182" t="s">
        <v>2299</v>
      </c>
      <c r="F252" s="183" t="s">
        <v>2300</v>
      </c>
      <c r="G252" s="184" t="s">
        <v>204</v>
      </c>
      <c r="H252" s="185">
        <v>239</v>
      </c>
      <c r="I252" s="186"/>
      <c r="J252" s="187">
        <f>ROUND(I252*H252,2)</f>
        <v>0</v>
      </c>
      <c r="K252" s="183" t="s">
        <v>187</v>
      </c>
      <c r="L252" s="42"/>
      <c r="M252" s="188" t="s">
        <v>19</v>
      </c>
      <c r="N252" s="189" t="s">
        <v>45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381</v>
      </c>
      <c r="AT252" s="192" t="s">
        <v>183</v>
      </c>
      <c r="AU252" s="192" t="s">
        <v>14</v>
      </c>
      <c r="AY252" s="20" t="s">
        <v>179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81</v>
      </c>
      <c r="BK252" s="193">
        <f>ROUND(I252*H252,2)</f>
        <v>0</v>
      </c>
      <c r="BL252" s="20" t="s">
        <v>381</v>
      </c>
      <c r="BM252" s="192" t="s">
        <v>2389</v>
      </c>
    </row>
    <row r="253" spans="1:65" s="2" customFormat="1">
      <c r="A253" s="37"/>
      <c r="B253" s="38"/>
      <c r="C253" s="39"/>
      <c r="D253" s="194" t="s">
        <v>190</v>
      </c>
      <c r="E253" s="39"/>
      <c r="F253" s="195" t="s">
        <v>2301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190</v>
      </c>
      <c r="AU253" s="20" t="s">
        <v>14</v>
      </c>
    </row>
    <row r="254" spans="1:65" s="13" customFormat="1">
      <c r="B254" s="199"/>
      <c r="C254" s="200"/>
      <c r="D254" s="201" t="s">
        <v>192</v>
      </c>
      <c r="E254" s="202" t="s">
        <v>19</v>
      </c>
      <c r="F254" s="203" t="s">
        <v>2383</v>
      </c>
      <c r="G254" s="200"/>
      <c r="H254" s="202" t="s">
        <v>19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192</v>
      </c>
      <c r="AU254" s="209" t="s">
        <v>14</v>
      </c>
      <c r="AV254" s="13" t="s">
        <v>81</v>
      </c>
      <c r="AW254" s="13" t="s">
        <v>35</v>
      </c>
      <c r="AX254" s="13" t="s">
        <v>74</v>
      </c>
      <c r="AY254" s="209" t="s">
        <v>179</v>
      </c>
    </row>
    <row r="255" spans="1:65" s="14" customFormat="1">
      <c r="B255" s="210"/>
      <c r="C255" s="211"/>
      <c r="D255" s="201" t="s">
        <v>192</v>
      </c>
      <c r="E255" s="212" t="s">
        <v>19</v>
      </c>
      <c r="F255" s="213" t="s">
        <v>2362</v>
      </c>
      <c r="G255" s="211"/>
      <c r="H255" s="214">
        <v>280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192</v>
      </c>
      <c r="AU255" s="220" t="s">
        <v>14</v>
      </c>
      <c r="AV255" s="14" t="s">
        <v>14</v>
      </c>
      <c r="AW255" s="14" t="s">
        <v>35</v>
      </c>
      <c r="AX255" s="14" t="s">
        <v>74</v>
      </c>
      <c r="AY255" s="220" t="s">
        <v>179</v>
      </c>
    </row>
    <row r="256" spans="1:65" s="13" customFormat="1">
      <c r="B256" s="199"/>
      <c r="C256" s="200"/>
      <c r="D256" s="201" t="s">
        <v>192</v>
      </c>
      <c r="E256" s="202" t="s">
        <v>19</v>
      </c>
      <c r="F256" s="203" t="s">
        <v>2384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192</v>
      </c>
      <c r="AU256" s="209" t="s">
        <v>14</v>
      </c>
      <c r="AV256" s="13" t="s">
        <v>81</v>
      </c>
      <c r="AW256" s="13" t="s">
        <v>35</v>
      </c>
      <c r="AX256" s="13" t="s">
        <v>74</v>
      </c>
      <c r="AY256" s="209" t="s">
        <v>179</v>
      </c>
    </row>
    <row r="257" spans="1:65" s="14" customFormat="1">
      <c r="B257" s="210"/>
      <c r="C257" s="211"/>
      <c r="D257" s="201" t="s">
        <v>192</v>
      </c>
      <c r="E257" s="212" t="s">
        <v>19</v>
      </c>
      <c r="F257" s="213" t="s">
        <v>2385</v>
      </c>
      <c r="G257" s="211"/>
      <c r="H257" s="214">
        <v>-41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192</v>
      </c>
      <c r="AU257" s="220" t="s">
        <v>14</v>
      </c>
      <c r="AV257" s="14" t="s">
        <v>14</v>
      </c>
      <c r="AW257" s="14" t="s">
        <v>35</v>
      </c>
      <c r="AX257" s="14" t="s">
        <v>74</v>
      </c>
      <c r="AY257" s="220" t="s">
        <v>179</v>
      </c>
    </row>
    <row r="258" spans="1:65" s="15" customFormat="1">
      <c r="B258" s="221"/>
      <c r="C258" s="222"/>
      <c r="D258" s="201" t="s">
        <v>192</v>
      </c>
      <c r="E258" s="223" t="s">
        <v>19</v>
      </c>
      <c r="F258" s="224" t="s">
        <v>201</v>
      </c>
      <c r="G258" s="222"/>
      <c r="H258" s="225">
        <v>239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192</v>
      </c>
      <c r="AU258" s="231" t="s">
        <v>14</v>
      </c>
      <c r="AV258" s="15" t="s">
        <v>188</v>
      </c>
      <c r="AW258" s="15" t="s">
        <v>35</v>
      </c>
      <c r="AX258" s="15" t="s">
        <v>81</v>
      </c>
      <c r="AY258" s="231" t="s">
        <v>179</v>
      </c>
    </row>
    <row r="259" spans="1:65" s="2" customFormat="1" ht="16.5" customHeight="1">
      <c r="A259" s="37"/>
      <c r="B259" s="38"/>
      <c r="C259" s="181" t="s">
        <v>407</v>
      </c>
      <c r="D259" s="181" t="s">
        <v>183</v>
      </c>
      <c r="E259" s="182" t="s">
        <v>2308</v>
      </c>
      <c r="F259" s="183" t="s">
        <v>2309</v>
      </c>
      <c r="G259" s="184" t="s">
        <v>216</v>
      </c>
      <c r="H259" s="185">
        <v>21</v>
      </c>
      <c r="I259" s="186"/>
      <c r="J259" s="187">
        <f>ROUND(I259*H259,2)</f>
        <v>0</v>
      </c>
      <c r="K259" s="183" t="s">
        <v>187</v>
      </c>
      <c r="L259" s="42"/>
      <c r="M259" s="188" t="s">
        <v>19</v>
      </c>
      <c r="N259" s="189" t="s">
        <v>45</v>
      </c>
      <c r="O259" s="67"/>
      <c r="P259" s="190">
        <f>O259*H259</f>
        <v>0</v>
      </c>
      <c r="Q259" s="190">
        <v>2.3010199999999998</v>
      </c>
      <c r="R259" s="190">
        <f>Q259*H259</f>
        <v>48.321419999999996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381</v>
      </c>
      <c r="AT259" s="192" t="s">
        <v>183</v>
      </c>
      <c r="AU259" s="192" t="s">
        <v>14</v>
      </c>
      <c r="AY259" s="20" t="s">
        <v>179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81</v>
      </c>
      <c r="BK259" s="193">
        <f>ROUND(I259*H259,2)</f>
        <v>0</v>
      </c>
      <c r="BL259" s="20" t="s">
        <v>381</v>
      </c>
      <c r="BM259" s="192" t="s">
        <v>426</v>
      </c>
    </row>
    <row r="260" spans="1:65" s="2" customFormat="1">
      <c r="A260" s="37"/>
      <c r="B260" s="38"/>
      <c r="C260" s="39"/>
      <c r="D260" s="194" t="s">
        <v>190</v>
      </c>
      <c r="E260" s="39"/>
      <c r="F260" s="195" t="s">
        <v>2310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190</v>
      </c>
      <c r="AU260" s="20" t="s">
        <v>14</v>
      </c>
    </row>
    <row r="261" spans="1:65" s="14" customFormat="1">
      <c r="B261" s="210"/>
      <c r="C261" s="211"/>
      <c r="D261" s="201" t="s">
        <v>192</v>
      </c>
      <c r="E261" s="212" t="s">
        <v>19</v>
      </c>
      <c r="F261" s="213" t="s">
        <v>2390</v>
      </c>
      <c r="G261" s="211"/>
      <c r="H261" s="214">
        <v>21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192</v>
      </c>
      <c r="AU261" s="220" t="s">
        <v>14</v>
      </c>
      <c r="AV261" s="14" t="s">
        <v>14</v>
      </c>
      <c r="AW261" s="14" t="s">
        <v>35</v>
      </c>
      <c r="AX261" s="14" t="s">
        <v>74</v>
      </c>
      <c r="AY261" s="220" t="s">
        <v>179</v>
      </c>
    </row>
    <row r="262" spans="1:65" s="15" customFormat="1">
      <c r="B262" s="221"/>
      <c r="C262" s="222"/>
      <c r="D262" s="201" t="s">
        <v>192</v>
      </c>
      <c r="E262" s="223" t="s">
        <v>19</v>
      </c>
      <c r="F262" s="224" t="s">
        <v>201</v>
      </c>
      <c r="G262" s="222"/>
      <c r="H262" s="225">
        <v>21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192</v>
      </c>
      <c r="AU262" s="231" t="s">
        <v>14</v>
      </c>
      <c r="AV262" s="15" t="s">
        <v>188</v>
      </c>
      <c r="AW262" s="15" t="s">
        <v>35</v>
      </c>
      <c r="AX262" s="15" t="s">
        <v>81</v>
      </c>
      <c r="AY262" s="231" t="s">
        <v>179</v>
      </c>
    </row>
    <row r="263" spans="1:65" s="2" customFormat="1" ht="16.5" customHeight="1">
      <c r="A263" s="37"/>
      <c r="B263" s="38"/>
      <c r="C263" s="181" t="s">
        <v>412</v>
      </c>
      <c r="D263" s="181" t="s">
        <v>183</v>
      </c>
      <c r="E263" s="182" t="s">
        <v>2312</v>
      </c>
      <c r="F263" s="183" t="s">
        <v>2313</v>
      </c>
      <c r="G263" s="184" t="s">
        <v>216</v>
      </c>
      <c r="H263" s="185">
        <v>1.6</v>
      </c>
      <c r="I263" s="186"/>
      <c r="J263" s="187">
        <f>ROUND(I263*H263,2)</f>
        <v>0</v>
      </c>
      <c r="K263" s="183" t="s">
        <v>187</v>
      </c>
      <c r="L263" s="42"/>
      <c r="M263" s="188" t="s">
        <v>19</v>
      </c>
      <c r="N263" s="189" t="s">
        <v>45</v>
      </c>
      <c r="O263" s="67"/>
      <c r="P263" s="190">
        <f>O263*H263</f>
        <v>0</v>
      </c>
      <c r="Q263" s="190">
        <v>2.3010199999999998</v>
      </c>
      <c r="R263" s="190">
        <f>Q263*H263</f>
        <v>3.681632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381</v>
      </c>
      <c r="AT263" s="192" t="s">
        <v>183</v>
      </c>
      <c r="AU263" s="192" t="s">
        <v>14</v>
      </c>
      <c r="AY263" s="20" t="s">
        <v>179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81</v>
      </c>
      <c r="BK263" s="193">
        <f>ROUND(I263*H263,2)</f>
        <v>0</v>
      </c>
      <c r="BL263" s="20" t="s">
        <v>381</v>
      </c>
      <c r="BM263" s="192" t="s">
        <v>431</v>
      </c>
    </row>
    <row r="264" spans="1:65" s="2" customFormat="1">
      <c r="A264" s="37"/>
      <c r="B264" s="38"/>
      <c r="C264" s="39"/>
      <c r="D264" s="194" t="s">
        <v>190</v>
      </c>
      <c r="E264" s="39"/>
      <c r="F264" s="195" t="s">
        <v>2314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190</v>
      </c>
      <c r="AU264" s="20" t="s">
        <v>14</v>
      </c>
    </row>
    <row r="265" spans="1:65" s="13" customFormat="1">
      <c r="B265" s="199"/>
      <c r="C265" s="200"/>
      <c r="D265" s="201" t="s">
        <v>192</v>
      </c>
      <c r="E265" s="202" t="s">
        <v>19</v>
      </c>
      <c r="F265" s="203" t="s">
        <v>2391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192</v>
      </c>
      <c r="AU265" s="209" t="s">
        <v>14</v>
      </c>
      <c r="AV265" s="13" t="s">
        <v>81</v>
      </c>
      <c r="AW265" s="13" t="s">
        <v>35</v>
      </c>
      <c r="AX265" s="13" t="s">
        <v>74</v>
      </c>
      <c r="AY265" s="209" t="s">
        <v>179</v>
      </c>
    </row>
    <row r="266" spans="1:65" s="14" customFormat="1">
      <c r="B266" s="210"/>
      <c r="C266" s="211"/>
      <c r="D266" s="201" t="s">
        <v>192</v>
      </c>
      <c r="E266" s="212" t="s">
        <v>19</v>
      </c>
      <c r="F266" s="213" t="s">
        <v>2392</v>
      </c>
      <c r="G266" s="211"/>
      <c r="H266" s="214">
        <v>1.6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192</v>
      </c>
      <c r="AU266" s="220" t="s">
        <v>14</v>
      </c>
      <c r="AV266" s="14" t="s">
        <v>14</v>
      </c>
      <c r="AW266" s="14" t="s">
        <v>35</v>
      </c>
      <c r="AX266" s="14" t="s">
        <v>74</v>
      </c>
      <c r="AY266" s="220" t="s">
        <v>179</v>
      </c>
    </row>
    <row r="267" spans="1:65" s="15" customFormat="1">
      <c r="B267" s="221"/>
      <c r="C267" s="222"/>
      <c r="D267" s="201" t="s">
        <v>192</v>
      </c>
      <c r="E267" s="223" t="s">
        <v>19</v>
      </c>
      <c r="F267" s="224" t="s">
        <v>201</v>
      </c>
      <c r="G267" s="222"/>
      <c r="H267" s="225">
        <v>1.6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192</v>
      </c>
      <c r="AU267" s="231" t="s">
        <v>14</v>
      </c>
      <c r="AV267" s="15" t="s">
        <v>188</v>
      </c>
      <c r="AW267" s="15" t="s">
        <v>35</v>
      </c>
      <c r="AX267" s="15" t="s">
        <v>81</v>
      </c>
      <c r="AY267" s="231" t="s">
        <v>179</v>
      </c>
    </row>
    <row r="268" spans="1:65" s="2" customFormat="1" ht="21.75" customHeight="1">
      <c r="A268" s="37"/>
      <c r="B268" s="38"/>
      <c r="C268" s="181" t="s">
        <v>417</v>
      </c>
      <c r="D268" s="181" t="s">
        <v>183</v>
      </c>
      <c r="E268" s="182" t="s">
        <v>2316</v>
      </c>
      <c r="F268" s="183" t="s">
        <v>2317</v>
      </c>
      <c r="G268" s="184" t="s">
        <v>204</v>
      </c>
      <c r="H268" s="185">
        <v>239</v>
      </c>
      <c r="I268" s="186"/>
      <c r="J268" s="187">
        <f>ROUND(I268*H268,2)</f>
        <v>0</v>
      </c>
      <c r="K268" s="183" t="s">
        <v>187</v>
      </c>
      <c r="L268" s="42"/>
      <c r="M268" s="188" t="s">
        <v>19</v>
      </c>
      <c r="N268" s="189" t="s">
        <v>45</v>
      </c>
      <c r="O268" s="67"/>
      <c r="P268" s="190">
        <f>O268*H268</f>
        <v>0</v>
      </c>
      <c r="Q268" s="190">
        <v>9.0000000000000006E-5</v>
      </c>
      <c r="R268" s="190">
        <f>Q268*H268</f>
        <v>2.1510000000000001E-2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381</v>
      </c>
      <c r="AT268" s="192" t="s">
        <v>183</v>
      </c>
      <c r="AU268" s="192" t="s">
        <v>14</v>
      </c>
      <c r="AY268" s="20" t="s">
        <v>179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81</v>
      </c>
      <c r="BK268" s="193">
        <f>ROUND(I268*H268,2)</f>
        <v>0</v>
      </c>
      <c r="BL268" s="20" t="s">
        <v>381</v>
      </c>
      <c r="BM268" s="192" t="s">
        <v>2393</v>
      </c>
    </row>
    <row r="269" spans="1:65" s="2" customFormat="1">
      <c r="A269" s="37"/>
      <c r="B269" s="38"/>
      <c r="C269" s="39"/>
      <c r="D269" s="194" t="s">
        <v>190</v>
      </c>
      <c r="E269" s="39"/>
      <c r="F269" s="195" t="s">
        <v>2319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190</v>
      </c>
      <c r="AU269" s="20" t="s">
        <v>14</v>
      </c>
    </row>
    <row r="270" spans="1:65" s="2" customFormat="1" ht="24.2" customHeight="1">
      <c r="A270" s="37"/>
      <c r="B270" s="38"/>
      <c r="C270" s="181" t="s">
        <v>423</v>
      </c>
      <c r="D270" s="181" t="s">
        <v>183</v>
      </c>
      <c r="E270" s="182" t="s">
        <v>2320</v>
      </c>
      <c r="F270" s="183" t="s">
        <v>2321</v>
      </c>
      <c r="G270" s="184" t="s">
        <v>204</v>
      </c>
      <c r="H270" s="185">
        <v>4</v>
      </c>
      <c r="I270" s="186"/>
      <c r="J270" s="187">
        <f>ROUND(I270*H270,2)</f>
        <v>0</v>
      </c>
      <c r="K270" s="183" t="s">
        <v>187</v>
      </c>
      <c r="L270" s="42"/>
      <c r="M270" s="188" t="s">
        <v>19</v>
      </c>
      <c r="N270" s="189" t="s">
        <v>45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381</v>
      </c>
      <c r="AT270" s="192" t="s">
        <v>183</v>
      </c>
      <c r="AU270" s="192" t="s">
        <v>14</v>
      </c>
      <c r="AY270" s="20" t="s">
        <v>179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81</v>
      </c>
      <c r="BK270" s="193">
        <f>ROUND(I270*H270,2)</f>
        <v>0</v>
      </c>
      <c r="BL270" s="20" t="s">
        <v>381</v>
      </c>
      <c r="BM270" s="192" t="s">
        <v>449</v>
      </c>
    </row>
    <row r="271" spans="1:65" s="2" customFormat="1">
      <c r="A271" s="37"/>
      <c r="B271" s="38"/>
      <c r="C271" s="39"/>
      <c r="D271" s="194" t="s">
        <v>190</v>
      </c>
      <c r="E271" s="39"/>
      <c r="F271" s="195" t="s">
        <v>2322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190</v>
      </c>
      <c r="AU271" s="20" t="s">
        <v>14</v>
      </c>
    </row>
    <row r="272" spans="1:65" s="14" customFormat="1">
      <c r="B272" s="210"/>
      <c r="C272" s="211"/>
      <c r="D272" s="201" t="s">
        <v>192</v>
      </c>
      <c r="E272" s="212" t="s">
        <v>19</v>
      </c>
      <c r="F272" s="213" t="s">
        <v>439</v>
      </c>
      <c r="G272" s="211"/>
      <c r="H272" s="214">
        <v>4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192</v>
      </c>
      <c r="AU272" s="220" t="s">
        <v>14</v>
      </c>
      <c r="AV272" s="14" t="s">
        <v>14</v>
      </c>
      <c r="AW272" s="14" t="s">
        <v>35</v>
      </c>
      <c r="AX272" s="14" t="s">
        <v>74</v>
      </c>
      <c r="AY272" s="220" t="s">
        <v>179</v>
      </c>
    </row>
    <row r="273" spans="1:65" s="15" customFormat="1">
      <c r="B273" s="221"/>
      <c r="C273" s="222"/>
      <c r="D273" s="201" t="s">
        <v>192</v>
      </c>
      <c r="E273" s="223" t="s">
        <v>19</v>
      </c>
      <c r="F273" s="224" t="s">
        <v>201</v>
      </c>
      <c r="G273" s="222"/>
      <c r="H273" s="225">
        <v>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192</v>
      </c>
      <c r="AU273" s="231" t="s">
        <v>14</v>
      </c>
      <c r="AV273" s="15" t="s">
        <v>188</v>
      </c>
      <c r="AW273" s="15" t="s">
        <v>35</v>
      </c>
      <c r="AX273" s="15" t="s">
        <v>81</v>
      </c>
      <c r="AY273" s="231" t="s">
        <v>179</v>
      </c>
    </row>
    <row r="274" spans="1:65" s="2" customFormat="1" ht="16.5" customHeight="1">
      <c r="A274" s="37"/>
      <c r="B274" s="38"/>
      <c r="C274" s="243" t="s">
        <v>428</v>
      </c>
      <c r="D274" s="243" t="s">
        <v>289</v>
      </c>
      <c r="E274" s="244" t="s">
        <v>2323</v>
      </c>
      <c r="F274" s="245" t="s">
        <v>2324</v>
      </c>
      <c r="G274" s="246" t="s">
        <v>204</v>
      </c>
      <c r="H274" s="247">
        <v>4</v>
      </c>
      <c r="I274" s="248"/>
      <c r="J274" s="249">
        <f>ROUND(I274*H274,2)</f>
        <v>0</v>
      </c>
      <c r="K274" s="245" t="s">
        <v>187</v>
      </c>
      <c r="L274" s="250"/>
      <c r="M274" s="251" t="s">
        <v>19</v>
      </c>
      <c r="N274" s="252" t="s">
        <v>45</v>
      </c>
      <c r="O274" s="67"/>
      <c r="P274" s="190">
        <f>O274*H274</f>
        <v>0</v>
      </c>
      <c r="Q274" s="190">
        <v>3.2000000000000001E-2</v>
      </c>
      <c r="R274" s="190">
        <f>Q274*H274</f>
        <v>0.128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2120</v>
      </c>
      <c r="AT274" s="192" t="s">
        <v>289</v>
      </c>
      <c r="AU274" s="192" t="s">
        <v>14</v>
      </c>
      <c r="AY274" s="20" t="s">
        <v>179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81</v>
      </c>
      <c r="BK274" s="193">
        <f>ROUND(I274*H274,2)</f>
        <v>0</v>
      </c>
      <c r="BL274" s="20" t="s">
        <v>381</v>
      </c>
      <c r="BM274" s="192" t="s">
        <v>457</v>
      </c>
    </row>
    <row r="275" spans="1:65" s="14" customFormat="1">
      <c r="B275" s="210"/>
      <c r="C275" s="211"/>
      <c r="D275" s="201" t="s">
        <v>192</v>
      </c>
      <c r="E275" s="212" t="s">
        <v>19</v>
      </c>
      <c r="F275" s="213" t="s">
        <v>439</v>
      </c>
      <c r="G275" s="211"/>
      <c r="H275" s="214">
        <v>4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192</v>
      </c>
      <c r="AU275" s="220" t="s">
        <v>14</v>
      </c>
      <c r="AV275" s="14" t="s">
        <v>14</v>
      </c>
      <c r="AW275" s="14" t="s">
        <v>35</v>
      </c>
      <c r="AX275" s="14" t="s">
        <v>74</v>
      </c>
      <c r="AY275" s="220" t="s">
        <v>179</v>
      </c>
    </row>
    <row r="276" spans="1:65" s="15" customFormat="1">
      <c r="B276" s="221"/>
      <c r="C276" s="222"/>
      <c r="D276" s="201" t="s">
        <v>192</v>
      </c>
      <c r="E276" s="223" t="s">
        <v>19</v>
      </c>
      <c r="F276" s="224" t="s">
        <v>201</v>
      </c>
      <c r="G276" s="222"/>
      <c r="H276" s="225">
        <v>4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192</v>
      </c>
      <c r="AU276" s="231" t="s">
        <v>14</v>
      </c>
      <c r="AV276" s="15" t="s">
        <v>188</v>
      </c>
      <c r="AW276" s="15" t="s">
        <v>35</v>
      </c>
      <c r="AX276" s="15" t="s">
        <v>81</v>
      </c>
      <c r="AY276" s="231" t="s">
        <v>179</v>
      </c>
    </row>
    <row r="277" spans="1:65" s="2" customFormat="1" ht="16.5" customHeight="1">
      <c r="A277" s="37"/>
      <c r="B277" s="38"/>
      <c r="C277" s="243" t="s">
        <v>300</v>
      </c>
      <c r="D277" s="243" t="s">
        <v>289</v>
      </c>
      <c r="E277" s="244" t="s">
        <v>2325</v>
      </c>
      <c r="F277" s="245" t="s">
        <v>2326</v>
      </c>
      <c r="G277" s="246" t="s">
        <v>308</v>
      </c>
      <c r="H277" s="247">
        <v>3</v>
      </c>
      <c r="I277" s="248"/>
      <c r="J277" s="249">
        <f>ROUND(I277*H277,2)</f>
        <v>0</v>
      </c>
      <c r="K277" s="245" t="s">
        <v>187</v>
      </c>
      <c r="L277" s="250"/>
      <c r="M277" s="251" t="s">
        <v>19</v>
      </c>
      <c r="N277" s="252" t="s">
        <v>45</v>
      </c>
      <c r="O277" s="67"/>
      <c r="P277" s="190">
        <f>O277*H277</f>
        <v>0</v>
      </c>
      <c r="Q277" s="190">
        <v>2.9999999999999997E-4</v>
      </c>
      <c r="R277" s="190">
        <f>Q277*H277</f>
        <v>8.9999999999999998E-4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2120</v>
      </c>
      <c r="AT277" s="192" t="s">
        <v>289</v>
      </c>
      <c r="AU277" s="192" t="s">
        <v>14</v>
      </c>
      <c r="AY277" s="20" t="s">
        <v>179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81</v>
      </c>
      <c r="BK277" s="193">
        <f>ROUND(I277*H277,2)</f>
        <v>0</v>
      </c>
      <c r="BL277" s="20" t="s">
        <v>381</v>
      </c>
      <c r="BM277" s="192" t="s">
        <v>2394</v>
      </c>
    </row>
    <row r="278" spans="1:65" s="14" customFormat="1">
      <c r="B278" s="210"/>
      <c r="C278" s="211"/>
      <c r="D278" s="201" t="s">
        <v>192</v>
      </c>
      <c r="E278" s="212" t="s">
        <v>19</v>
      </c>
      <c r="F278" s="213" t="s">
        <v>433</v>
      </c>
      <c r="G278" s="211"/>
      <c r="H278" s="214">
        <v>3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192</v>
      </c>
      <c r="AU278" s="220" t="s">
        <v>14</v>
      </c>
      <c r="AV278" s="14" t="s">
        <v>14</v>
      </c>
      <c r="AW278" s="14" t="s">
        <v>35</v>
      </c>
      <c r="AX278" s="14" t="s">
        <v>74</v>
      </c>
      <c r="AY278" s="220" t="s">
        <v>179</v>
      </c>
    </row>
    <row r="279" spans="1:65" s="15" customFormat="1">
      <c r="B279" s="221"/>
      <c r="C279" s="222"/>
      <c r="D279" s="201" t="s">
        <v>192</v>
      </c>
      <c r="E279" s="223" t="s">
        <v>19</v>
      </c>
      <c r="F279" s="224" t="s">
        <v>201</v>
      </c>
      <c r="G279" s="222"/>
      <c r="H279" s="225">
        <v>3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192</v>
      </c>
      <c r="AU279" s="231" t="s">
        <v>14</v>
      </c>
      <c r="AV279" s="15" t="s">
        <v>188</v>
      </c>
      <c r="AW279" s="15" t="s">
        <v>35</v>
      </c>
      <c r="AX279" s="15" t="s">
        <v>81</v>
      </c>
      <c r="AY279" s="231" t="s">
        <v>179</v>
      </c>
    </row>
    <row r="280" spans="1:65" s="2" customFormat="1" ht="21.75" customHeight="1">
      <c r="A280" s="37"/>
      <c r="B280" s="38"/>
      <c r="C280" s="181" t="s">
        <v>442</v>
      </c>
      <c r="D280" s="181" t="s">
        <v>183</v>
      </c>
      <c r="E280" s="182" t="s">
        <v>2327</v>
      </c>
      <c r="F280" s="183" t="s">
        <v>2328</v>
      </c>
      <c r="G280" s="184" t="s">
        <v>204</v>
      </c>
      <c r="H280" s="185">
        <v>8</v>
      </c>
      <c r="I280" s="186"/>
      <c r="J280" s="187">
        <f>ROUND(I280*H280,2)</f>
        <v>0</v>
      </c>
      <c r="K280" s="183" t="s">
        <v>187</v>
      </c>
      <c r="L280" s="42"/>
      <c r="M280" s="188" t="s">
        <v>19</v>
      </c>
      <c r="N280" s="189" t="s">
        <v>45</v>
      </c>
      <c r="O280" s="67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381</v>
      </c>
      <c r="AT280" s="192" t="s">
        <v>183</v>
      </c>
      <c r="AU280" s="192" t="s">
        <v>14</v>
      </c>
      <c r="AY280" s="20" t="s">
        <v>179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81</v>
      </c>
      <c r="BK280" s="193">
        <f>ROUND(I280*H280,2)</f>
        <v>0</v>
      </c>
      <c r="BL280" s="20" t="s">
        <v>381</v>
      </c>
      <c r="BM280" s="192" t="s">
        <v>2395</v>
      </c>
    </row>
    <row r="281" spans="1:65" s="2" customFormat="1">
      <c r="A281" s="37"/>
      <c r="B281" s="38"/>
      <c r="C281" s="39"/>
      <c r="D281" s="194" t="s">
        <v>190</v>
      </c>
      <c r="E281" s="39"/>
      <c r="F281" s="195" t="s">
        <v>2330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190</v>
      </c>
      <c r="AU281" s="20" t="s">
        <v>14</v>
      </c>
    </row>
    <row r="282" spans="1:65" s="2" customFormat="1" ht="19.5">
      <c r="A282" s="37"/>
      <c r="B282" s="38"/>
      <c r="C282" s="39"/>
      <c r="D282" s="201" t="s">
        <v>326</v>
      </c>
      <c r="E282" s="39"/>
      <c r="F282" s="253" t="s">
        <v>2331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326</v>
      </c>
      <c r="AU282" s="20" t="s">
        <v>14</v>
      </c>
    </row>
    <row r="283" spans="1:65" s="13" customFormat="1">
      <c r="B283" s="199"/>
      <c r="C283" s="200"/>
      <c r="D283" s="201" t="s">
        <v>192</v>
      </c>
      <c r="E283" s="202" t="s">
        <v>19</v>
      </c>
      <c r="F283" s="203" t="s">
        <v>2130</v>
      </c>
      <c r="G283" s="200"/>
      <c r="H283" s="202" t="s">
        <v>19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192</v>
      </c>
      <c r="AU283" s="209" t="s">
        <v>14</v>
      </c>
      <c r="AV283" s="13" t="s">
        <v>81</v>
      </c>
      <c r="AW283" s="13" t="s">
        <v>35</v>
      </c>
      <c r="AX283" s="13" t="s">
        <v>74</v>
      </c>
      <c r="AY283" s="209" t="s">
        <v>179</v>
      </c>
    </row>
    <row r="284" spans="1:65" s="13" customFormat="1">
      <c r="B284" s="199"/>
      <c r="C284" s="200"/>
      <c r="D284" s="201" t="s">
        <v>192</v>
      </c>
      <c r="E284" s="202" t="s">
        <v>19</v>
      </c>
      <c r="F284" s="203" t="s">
        <v>198</v>
      </c>
      <c r="G284" s="200"/>
      <c r="H284" s="202" t="s">
        <v>19</v>
      </c>
      <c r="I284" s="204"/>
      <c r="J284" s="200"/>
      <c r="K284" s="200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192</v>
      </c>
      <c r="AU284" s="209" t="s">
        <v>14</v>
      </c>
      <c r="AV284" s="13" t="s">
        <v>81</v>
      </c>
      <c r="AW284" s="13" t="s">
        <v>35</v>
      </c>
      <c r="AX284" s="13" t="s">
        <v>74</v>
      </c>
      <c r="AY284" s="209" t="s">
        <v>179</v>
      </c>
    </row>
    <row r="285" spans="1:65" s="13" customFormat="1">
      <c r="B285" s="199"/>
      <c r="C285" s="200"/>
      <c r="D285" s="201" t="s">
        <v>192</v>
      </c>
      <c r="E285" s="202" t="s">
        <v>19</v>
      </c>
      <c r="F285" s="203" t="s">
        <v>2367</v>
      </c>
      <c r="G285" s="200"/>
      <c r="H285" s="202" t="s">
        <v>19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192</v>
      </c>
      <c r="AU285" s="209" t="s">
        <v>14</v>
      </c>
      <c r="AV285" s="13" t="s">
        <v>81</v>
      </c>
      <c r="AW285" s="13" t="s">
        <v>35</v>
      </c>
      <c r="AX285" s="13" t="s">
        <v>74</v>
      </c>
      <c r="AY285" s="209" t="s">
        <v>179</v>
      </c>
    </row>
    <row r="286" spans="1:65" s="14" customFormat="1">
      <c r="B286" s="210"/>
      <c r="C286" s="211"/>
      <c r="D286" s="201" t="s">
        <v>192</v>
      </c>
      <c r="E286" s="212" t="s">
        <v>19</v>
      </c>
      <c r="F286" s="213" t="s">
        <v>2187</v>
      </c>
      <c r="G286" s="211"/>
      <c r="H286" s="214">
        <v>7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192</v>
      </c>
      <c r="AU286" s="220" t="s">
        <v>14</v>
      </c>
      <c r="AV286" s="14" t="s">
        <v>14</v>
      </c>
      <c r="AW286" s="14" t="s">
        <v>35</v>
      </c>
      <c r="AX286" s="14" t="s">
        <v>74</v>
      </c>
      <c r="AY286" s="220" t="s">
        <v>179</v>
      </c>
    </row>
    <row r="287" spans="1:65" s="13" customFormat="1">
      <c r="B287" s="199"/>
      <c r="C287" s="200"/>
      <c r="D287" s="201" t="s">
        <v>192</v>
      </c>
      <c r="E287" s="202" t="s">
        <v>19</v>
      </c>
      <c r="F287" s="203" t="s">
        <v>2189</v>
      </c>
      <c r="G287" s="200"/>
      <c r="H287" s="202" t="s">
        <v>19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192</v>
      </c>
      <c r="AU287" s="209" t="s">
        <v>14</v>
      </c>
      <c r="AV287" s="13" t="s">
        <v>81</v>
      </c>
      <c r="AW287" s="13" t="s">
        <v>35</v>
      </c>
      <c r="AX287" s="13" t="s">
        <v>74</v>
      </c>
      <c r="AY287" s="209" t="s">
        <v>179</v>
      </c>
    </row>
    <row r="288" spans="1:65" s="14" customFormat="1">
      <c r="B288" s="210"/>
      <c r="C288" s="211"/>
      <c r="D288" s="201" t="s">
        <v>192</v>
      </c>
      <c r="E288" s="212" t="s">
        <v>19</v>
      </c>
      <c r="F288" s="213" t="s">
        <v>441</v>
      </c>
      <c r="G288" s="211"/>
      <c r="H288" s="214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192</v>
      </c>
      <c r="AU288" s="220" t="s">
        <v>14</v>
      </c>
      <c r="AV288" s="14" t="s">
        <v>14</v>
      </c>
      <c r="AW288" s="14" t="s">
        <v>35</v>
      </c>
      <c r="AX288" s="14" t="s">
        <v>74</v>
      </c>
      <c r="AY288" s="220" t="s">
        <v>179</v>
      </c>
    </row>
    <row r="289" spans="1:65" s="15" customFormat="1">
      <c r="B289" s="221"/>
      <c r="C289" s="222"/>
      <c r="D289" s="201" t="s">
        <v>192</v>
      </c>
      <c r="E289" s="223" t="s">
        <v>19</v>
      </c>
      <c r="F289" s="224" t="s">
        <v>201</v>
      </c>
      <c r="G289" s="222"/>
      <c r="H289" s="225">
        <v>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192</v>
      </c>
      <c r="AU289" s="231" t="s">
        <v>14</v>
      </c>
      <c r="AV289" s="15" t="s">
        <v>188</v>
      </c>
      <c r="AW289" s="15" t="s">
        <v>35</v>
      </c>
      <c r="AX289" s="15" t="s">
        <v>81</v>
      </c>
      <c r="AY289" s="231" t="s">
        <v>179</v>
      </c>
    </row>
    <row r="290" spans="1:65" s="2" customFormat="1" ht="16.5" customHeight="1">
      <c r="A290" s="37"/>
      <c r="B290" s="38"/>
      <c r="C290" s="243" t="s">
        <v>309</v>
      </c>
      <c r="D290" s="243" t="s">
        <v>289</v>
      </c>
      <c r="E290" s="244" t="s">
        <v>2332</v>
      </c>
      <c r="F290" s="245" t="s">
        <v>2333</v>
      </c>
      <c r="G290" s="246" t="s">
        <v>204</v>
      </c>
      <c r="H290" s="247">
        <v>8</v>
      </c>
      <c r="I290" s="248"/>
      <c r="J290" s="249">
        <f>ROUND(I290*H290,2)</f>
        <v>0</v>
      </c>
      <c r="K290" s="245" t="s">
        <v>187</v>
      </c>
      <c r="L290" s="250"/>
      <c r="M290" s="251" t="s">
        <v>19</v>
      </c>
      <c r="N290" s="252" t="s">
        <v>45</v>
      </c>
      <c r="O290" s="67"/>
      <c r="P290" s="190">
        <f>O290*H290</f>
        <v>0</v>
      </c>
      <c r="Q290" s="190">
        <v>1.5959999999999998E-2</v>
      </c>
      <c r="R290" s="190">
        <f>Q290*H290</f>
        <v>0.12767999999999999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2120</v>
      </c>
      <c r="AT290" s="192" t="s">
        <v>289</v>
      </c>
      <c r="AU290" s="192" t="s">
        <v>14</v>
      </c>
      <c r="AY290" s="20" t="s">
        <v>179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81</v>
      </c>
      <c r="BK290" s="193">
        <f>ROUND(I290*H290,2)</f>
        <v>0</v>
      </c>
      <c r="BL290" s="20" t="s">
        <v>381</v>
      </c>
      <c r="BM290" s="192" t="s">
        <v>2396</v>
      </c>
    </row>
    <row r="291" spans="1:65" s="2" customFormat="1" ht="19.5">
      <c r="A291" s="37"/>
      <c r="B291" s="38"/>
      <c r="C291" s="39"/>
      <c r="D291" s="201" t="s">
        <v>326</v>
      </c>
      <c r="E291" s="39"/>
      <c r="F291" s="253" t="s">
        <v>2334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326</v>
      </c>
      <c r="AU291" s="20" t="s">
        <v>14</v>
      </c>
    </row>
    <row r="292" spans="1:65" s="13" customFormat="1">
      <c r="B292" s="199"/>
      <c r="C292" s="200"/>
      <c r="D292" s="201" t="s">
        <v>192</v>
      </c>
      <c r="E292" s="202" t="s">
        <v>19</v>
      </c>
      <c r="F292" s="203" t="s">
        <v>2130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192</v>
      </c>
      <c r="AU292" s="209" t="s">
        <v>14</v>
      </c>
      <c r="AV292" s="13" t="s">
        <v>81</v>
      </c>
      <c r="AW292" s="13" t="s">
        <v>35</v>
      </c>
      <c r="AX292" s="13" t="s">
        <v>74</v>
      </c>
      <c r="AY292" s="209" t="s">
        <v>179</v>
      </c>
    </row>
    <row r="293" spans="1:65" s="13" customFormat="1">
      <c r="B293" s="199"/>
      <c r="C293" s="200"/>
      <c r="D293" s="201" t="s">
        <v>192</v>
      </c>
      <c r="E293" s="202" t="s">
        <v>19</v>
      </c>
      <c r="F293" s="203" t="s">
        <v>198</v>
      </c>
      <c r="G293" s="200"/>
      <c r="H293" s="202" t="s">
        <v>19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192</v>
      </c>
      <c r="AU293" s="209" t="s">
        <v>14</v>
      </c>
      <c r="AV293" s="13" t="s">
        <v>81</v>
      </c>
      <c r="AW293" s="13" t="s">
        <v>35</v>
      </c>
      <c r="AX293" s="13" t="s">
        <v>74</v>
      </c>
      <c r="AY293" s="209" t="s">
        <v>179</v>
      </c>
    </row>
    <row r="294" spans="1:65" s="13" customFormat="1">
      <c r="B294" s="199"/>
      <c r="C294" s="200"/>
      <c r="D294" s="201" t="s">
        <v>192</v>
      </c>
      <c r="E294" s="202" t="s">
        <v>19</v>
      </c>
      <c r="F294" s="203" t="s">
        <v>2367</v>
      </c>
      <c r="G294" s="200"/>
      <c r="H294" s="202" t="s">
        <v>19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192</v>
      </c>
      <c r="AU294" s="209" t="s">
        <v>14</v>
      </c>
      <c r="AV294" s="13" t="s">
        <v>81</v>
      </c>
      <c r="AW294" s="13" t="s">
        <v>35</v>
      </c>
      <c r="AX294" s="13" t="s">
        <v>74</v>
      </c>
      <c r="AY294" s="209" t="s">
        <v>179</v>
      </c>
    </row>
    <row r="295" spans="1:65" s="14" customFormat="1">
      <c r="B295" s="210"/>
      <c r="C295" s="211"/>
      <c r="D295" s="201" t="s">
        <v>192</v>
      </c>
      <c r="E295" s="212" t="s">
        <v>19</v>
      </c>
      <c r="F295" s="213" t="s">
        <v>2187</v>
      </c>
      <c r="G295" s="211"/>
      <c r="H295" s="214">
        <v>7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192</v>
      </c>
      <c r="AU295" s="220" t="s">
        <v>14</v>
      </c>
      <c r="AV295" s="14" t="s">
        <v>14</v>
      </c>
      <c r="AW295" s="14" t="s">
        <v>35</v>
      </c>
      <c r="AX295" s="14" t="s">
        <v>74</v>
      </c>
      <c r="AY295" s="220" t="s">
        <v>179</v>
      </c>
    </row>
    <row r="296" spans="1:65" s="13" customFormat="1">
      <c r="B296" s="199"/>
      <c r="C296" s="200"/>
      <c r="D296" s="201" t="s">
        <v>192</v>
      </c>
      <c r="E296" s="202" t="s">
        <v>19</v>
      </c>
      <c r="F296" s="203" t="s">
        <v>2189</v>
      </c>
      <c r="G296" s="200"/>
      <c r="H296" s="202" t="s">
        <v>19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192</v>
      </c>
      <c r="AU296" s="209" t="s">
        <v>14</v>
      </c>
      <c r="AV296" s="13" t="s">
        <v>81</v>
      </c>
      <c r="AW296" s="13" t="s">
        <v>35</v>
      </c>
      <c r="AX296" s="13" t="s">
        <v>74</v>
      </c>
      <c r="AY296" s="209" t="s">
        <v>179</v>
      </c>
    </row>
    <row r="297" spans="1:65" s="14" customFormat="1">
      <c r="B297" s="210"/>
      <c r="C297" s="211"/>
      <c r="D297" s="201" t="s">
        <v>192</v>
      </c>
      <c r="E297" s="212" t="s">
        <v>19</v>
      </c>
      <c r="F297" s="213" t="s">
        <v>441</v>
      </c>
      <c r="G297" s="211"/>
      <c r="H297" s="214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192</v>
      </c>
      <c r="AU297" s="220" t="s">
        <v>14</v>
      </c>
      <c r="AV297" s="14" t="s">
        <v>14</v>
      </c>
      <c r="AW297" s="14" t="s">
        <v>35</v>
      </c>
      <c r="AX297" s="14" t="s">
        <v>74</v>
      </c>
      <c r="AY297" s="220" t="s">
        <v>179</v>
      </c>
    </row>
    <row r="298" spans="1:65" s="15" customFormat="1">
      <c r="B298" s="221"/>
      <c r="C298" s="222"/>
      <c r="D298" s="201" t="s">
        <v>192</v>
      </c>
      <c r="E298" s="223" t="s">
        <v>19</v>
      </c>
      <c r="F298" s="224" t="s">
        <v>201</v>
      </c>
      <c r="G298" s="222"/>
      <c r="H298" s="225">
        <v>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192</v>
      </c>
      <c r="AU298" s="231" t="s">
        <v>14</v>
      </c>
      <c r="AV298" s="15" t="s">
        <v>188</v>
      </c>
      <c r="AW298" s="15" t="s">
        <v>35</v>
      </c>
      <c r="AX298" s="15" t="s">
        <v>81</v>
      </c>
      <c r="AY298" s="231" t="s">
        <v>179</v>
      </c>
    </row>
    <row r="299" spans="1:65" s="2" customFormat="1" ht="21.75" customHeight="1">
      <c r="A299" s="37"/>
      <c r="B299" s="38"/>
      <c r="C299" s="181" t="s">
        <v>454</v>
      </c>
      <c r="D299" s="181" t="s">
        <v>183</v>
      </c>
      <c r="E299" s="182" t="s">
        <v>2335</v>
      </c>
      <c r="F299" s="183" t="s">
        <v>2336</v>
      </c>
      <c r="G299" s="184" t="s">
        <v>204</v>
      </c>
      <c r="H299" s="185">
        <v>239</v>
      </c>
      <c r="I299" s="186"/>
      <c r="J299" s="187">
        <f>ROUND(I299*H299,2)</f>
        <v>0</v>
      </c>
      <c r="K299" s="183" t="s">
        <v>187</v>
      </c>
      <c r="L299" s="42"/>
      <c r="M299" s="188" t="s">
        <v>19</v>
      </c>
      <c r="N299" s="189" t="s">
        <v>45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381</v>
      </c>
      <c r="AT299" s="192" t="s">
        <v>183</v>
      </c>
      <c r="AU299" s="192" t="s">
        <v>14</v>
      </c>
      <c r="AY299" s="20" t="s">
        <v>179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81</v>
      </c>
      <c r="BK299" s="193">
        <f>ROUND(I299*H299,2)</f>
        <v>0</v>
      </c>
      <c r="BL299" s="20" t="s">
        <v>381</v>
      </c>
      <c r="BM299" s="192" t="s">
        <v>712</v>
      </c>
    </row>
    <row r="300" spans="1:65" s="2" customFormat="1">
      <c r="A300" s="37"/>
      <c r="B300" s="38"/>
      <c r="C300" s="39"/>
      <c r="D300" s="194" t="s">
        <v>190</v>
      </c>
      <c r="E300" s="39"/>
      <c r="F300" s="195" t="s">
        <v>2337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190</v>
      </c>
      <c r="AU300" s="20" t="s">
        <v>14</v>
      </c>
    </row>
    <row r="301" spans="1:65" s="13" customFormat="1">
      <c r="B301" s="199"/>
      <c r="C301" s="200"/>
      <c r="D301" s="201" t="s">
        <v>192</v>
      </c>
      <c r="E301" s="202" t="s">
        <v>19</v>
      </c>
      <c r="F301" s="203" t="s">
        <v>2130</v>
      </c>
      <c r="G301" s="200"/>
      <c r="H301" s="202" t="s">
        <v>19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192</v>
      </c>
      <c r="AU301" s="209" t="s">
        <v>14</v>
      </c>
      <c r="AV301" s="13" t="s">
        <v>81</v>
      </c>
      <c r="AW301" s="13" t="s">
        <v>35</v>
      </c>
      <c r="AX301" s="13" t="s">
        <v>74</v>
      </c>
      <c r="AY301" s="209" t="s">
        <v>179</v>
      </c>
    </row>
    <row r="302" spans="1:65" s="13" customFormat="1">
      <c r="B302" s="199"/>
      <c r="C302" s="200"/>
      <c r="D302" s="201" t="s">
        <v>192</v>
      </c>
      <c r="E302" s="202" t="s">
        <v>19</v>
      </c>
      <c r="F302" s="203" t="s">
        <v>198</v>
      </c>
      <c r="G302" s="200"/>
      <c r="H302" s="202" t="s">
        <v>19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192</v>
      </c>
      <c r="AU302" s="209" t="s">
        <v>14</v>
      </c>
      <c r="AV302" s="13" t="s">
        <v>81</v>
      </c>
      <c r="AW302" s="13" t="s">
        <v>35</v>
      </c>
      <c r="AX302" s="13" t="s">
        <v>74</v>
      </c>
      <c r="AY302" s="209" t="s">
        <v>179</v>
      </c>
    </row>
    <row r="303" spans="1:65" s="13" customFormat="1">
      <c r="B303" s="199"/>
      <c r="C303" s="200"/>
      <c r="D303" s="201" t="s">
        <v>192</v>
      </c>
      <c r="E303" s="202" t="s">
        <v>19</v>
      </c>
      <c r="F303" s="203" t="s">
        <v>199</v>
      </c>
      <c r="G303" s="200"/>
      <c r="H303" s="202" t="s">
        <v>19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192</v>
      </c>
      <c r="AU303" s="209" t="s">
        <v>14</v>
      </c>
      <c r="AV303" s="13" t="s">
        <v>81</v>
      </c>
      <c r="AW303" s="13" t="s">
        <v>35</v>
      </c>
      <c r="AX303" s="13" t="s">
        <v>74</v>
      </c>
      <c r="AY303" s="209" t="s">
        <v>179</v>
      </c>
    </row>
    <row r="304" spans="1:65" s="14" customFormat="1">
      <c r="B304" s="210"/>
      <c r="C304" s="211"/>
      <c r="D304" s="201" t="s">
        <v>192</v>
      </c>
      <c r="E304" s="212" t="s">
        <v>19</v>
      </c>
      <c r="F304" s="213" t="s">
        <v>2397</v>
      </c>
      <c r="G304" s="211"/>
      <c r="H304" s="214">
        <v>239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192</v>
      </c>
      <c r="AU304" s="220" t="s">
        <v>14</v>
      </c>
      <c r="AV304" s="14" t="s">
        <v>14</v>
      </c>
      <c r="AW304" s="14" t="s">
        <v>35</v>
      </c>
      <c r="AX304" s="14" t="s">
        <v>74</v>
      </c>
      <c r="AY304" s="220" t="s">
        <v>179</v>
      </c>
    </row>
    <row r="305" spans="1:65" s="15" customFormat="1">
      <c r="B305" s="221"/>
      <c r="C305" s="222"/>
      <c r="D305" s="201" t="s">
        <v>192</v>
      </c>
      <c r="E305" s="223" t="s">
        <v>19</v>
      </c>
      <c r="F305" s="224" t="s">
        <v>201</v>
      </c>
      <c r="G305" s="222"/>
      <c r="H305" s="225">
        <v>239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192</v>
      </c>
      <c r="AU305" s="231" t="s">
        <v>14</v>
      </c>
      <c r="AV305" s="15" t="s">
        <v>188</v>
      </c>
      <c r="AW305" s="15" t="s">
        <v>35</v>
      </c>
      <c r="AX305" s="15" t="s">
        <v>81</v>
      </c>
      <c r="AY305" s="231" t="s">
        <v>179</v>
      </c>
    </row>
    <row r="306" spans="1:65" s="2" customFormat="1" ht="16.5" customHeight="1">
      <c r="A306" s="37"/>
      <c r="B306" s="38"/>
      <c r="C306" s="243" t="s">
        <v>313</v>
      </c>
      <c r="D306" s="243" t="s">
        <v>289</v>
      </c>
      <c r="E306" s="244" t="s">
        <v>2339</v>
      </c>
      <c r="F306" s="245" t="s">
        <v>2340</v>
      </c>
      <c r="G306" s="246" t="s">
        <v>204</v>
      </c>
      <c r="H306" s="247">
        <v>250.95</v>
      </c>
      <c r="I306" s="248"/>
      <c r="J306" s="249">
        <f>ROUND(I306*H306,2)</f>
        <v>0</v>
      </c>
      <c r="K306" s="245" t="s">
        <v>187</v>
      </c>
      <c r="L306" s="250"/>
      <c r="M306" s="251" t="s">
        <v>19</v>
      </c>
      <c r="N306" s="252" t="s">
        <v>45</v>
      </c>
      <c r="O306" s="67"/>
      <c r="P306" s="190">
        <f>O306*H306</f>
        <v>0</v>
      </c>
      <c r="Q306" s="190">
        <v>2.5999999999999998E-4</v>
      </c>
      <c r="R306" s="190">
        <f>Q306*H306</f>
        <v>6.5246999999999986E-2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2120</v>
      </c>
      <c r="AT306" s="192" t="s">
        <v>289</v>
      </c>
      <c r="AU306" s="192" t="s">
        <v>14</v>
      </c>
      <c r="AY306" s="20" t="s">
        <v>179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81</v>
      </c>
      <c r="BK306" s="193">
        <f>ROUND(I306*H306,2)</f>
        <v>0</v>
      </c>
      <c r="BL306" s="20" t="s">
        <v>381</v>
      </c>
      <c r="BM306" s="192" t="s">
        <v>722</v>
      </c>
    </row>
    <row r="307" spans="1:65" s="14" customFormat="1">
      <c r="B307" s="210"/>
      <c r="C307" s="211"/>
      <c r="D307" s="201" t="s">
        <v>192</v>
      </c>
      <c r="E307" s="212" t="s">
        <v>19</v>
      </c>
      <c r="F307" s="213" t="s">
        <v>2397</v>
      </c>
      <c r="G307" s="211"/>
      <c r="H307" s="214">
        <v>239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192</v>
      </c>
      <c r="AU307" s="220" t="s">
        <v>14</v>
      </c>
      <c r="AV307" s="14" t="s">
        <v>14</v>
      </c>
      <c r="AW307" s="14" t="s">
        <v>35</v>
      </c>
      <c r="AX307" s="14" t="s">
        <v>74</v>
      </c>
      <c r="AY307" s="220" t="s">
        <v>179</v>
      </c>
    </row>
    <row r="308" spans="1:65" s="15" customFormat="1">
      <c r="B308" s="221"/>
      <c r="C308" s="222"/>
      <c r="D308" s="201" t="s">
        <v>192</v>
      </c>
      <c r="E308" s="223" t="s">
        <v>19</v>
      </c>
      <c r="F308" s="224" t="s">
        <v>201</v>
      </c>
      <c r="G308" s="222"/>
      <c r="H308" s="225">
        <v>239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192</v>
      </c>
      <c r="AU308" s="231" t="s">
        <v>14</v>
      </c>
      <c r="AV308" s="15" t="s">
        <v>188</v>
      </c>
      <c r="AW308" s="15" t="s">
        <v>35</v>
      </c>
      <c r="AX308" s="15" t="s">
        <v>74</v>
      </c>
      <c r="AY308" s="231" t="s">
        <v>179</v>
      </c>
    </row>
    <row r="309" spans="1:65" s="14" customFormat="1">
      <c r="B309" s="210"/>
      <c r="C309" s="211"/>
      <c r="D309" s="201" t="s">
        <v>192</v>
      </c>
      <c r="E309" s="212" t="s">
        <v>19</v>
      </c>
      <c r="F309" s="213" t="s">
        <v>2398</v>
      </c>
      <c r="G309" s="211"/>
      <c r="H309" s="214">
        <v>250.95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192</v>
      </c>
      <c r="AU309" s="220" t="s">
        <v>14</v>
      </c>
      <c r="AV309" s="14" t="s">
        <v>14</v>
      </c>
      <c r="AW309" s="14" t="s">
        <v>35</v>
      </c>
      <c r="AX309" s="14" t="s">
        <v>81</v>
      </c>
      <c r="AY309" s="220" t="s">
        <v>179</v>
      </c>
    </row>
    <row r="310" spans="1:65" s="2" customFormat="1" ht="16.5" customHeight="1">
      <c r="A310" s="37"/>
      <c r="B310" s="38"/>
      <c r="C310" s="181" t="s">
        <v>471</v>
      </c>
      <c r="D310" s="181" t="s">
        <v>183</v>
      </c>
      <c r="E310" s="182" t="s">
        <v>2342</v>
      </c>
      <c r="F310" s="183" t="s">
        <v>2343</v>
      </c>
      <c r="G310" s="184" t="s">
        <v>269</v>
      </c>
      <c r="H310" s="185">
        <v>52.345999999999997</v>
      </c>
      <c r="I310" s="186"/>
      <c r="J310" s="187">
        <f>ROUND(I310*H310,2)</f>
        <v>0</v>
      </c>
      <c r="K310" s="183" t="s">
        <v>187</v>
      </c>
      <c r="L310" s="42"/>
      <c r="M310" s="188" t="s">
        <v>19</v>
      </c>
      <c r="N310" s="189" t="s">
        <v>45</v>
      </c>
      <c r="O310" s="67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381</v>
      </c>
      <c r="AT310" s="192" t="s">
        <v>183</v>
      </c>
      <c r="AU310" s="192" t="s">
        <v>14</v>
      </c>
      <c r="AY310" s="20" t="s">
        <v>179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81</v>
      </c>
      <c r="BK310" s="193">
        <f>ROUND(I310*H310,2)</f>
        <v>0</v>
      </c>
      <c r="BL310" s="20" t="s">
        <v>381</v>
      </c>
      <c r="BM310" s="192" t="s">
        <v>2399</v>
      </c>
    </row>
    <row r="311" spans="1:65" s="2" customFormat="1">
      <c r="A311" s="37"/>
      <c r="B311" s="38"/>
      <c r="C311" s="39"/>
      <c r="D311" s="194" t="s">
        <v>190</v>
      </c>
      <c r="E311" s="39"/>
      <c r="F311" s="195" t="s">
        <v>2344</v>
      </c>
      <c r="G311" s="39"/>
      <c r="H311" s="39"/>
      <c r="I311" s="196"/>
      <c r="J311" s="39"/>
      <c r="K311" s="39"/>
      <c r="L311" s="42"/>
      <c r="M311" s="270"/>
      <c r="N311" s="271"/>
      <c r="O311" s="272"/>
      <c r="P311" s="272"/>
      <c r="Q311" s="272"/>
      <c r="R311" s="272"/>
      <c r="S311" s="272"/>
      <c r="T311" s="273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190</v>
      </c>
      <c r="AU311" s="20" t="s">
        <v>14</v>
      </c>
    </row>
    <row r="312" spans="1:65" s="2" customFormat="1" ht="6.95" customHeight="1">
      <c r="A312" s="37"/>
      <c r="B312" s="50"/>
      <c r="C312" s="51"/>
      <c r="D312" s="51"/>
      <c r="E312" s="51"/>
      <c r="F312" s="51"/>
      <c r="G312" s="51"/>
      <c r="H312" s="51"/>
      <c r="I312" s="51"/>
      <c r="J312" s="51"/>
      <c r="K312" s="51"/>
      <c r="L312" s="42"/>
      <c r="M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</row>
  </sheetData>
  <sheetProtection algorithmName="SHA-512" hashValue="gn/XEBMoRduN+wfIKfwST33dl0ea+ttejAkpIXBO/jlUo9Vfpb0ukixY699LRmx2JEY5mcLw06W4rRKwpvHIJg==" saltValue="4rma1FkQgIr9YWiOWWgdUzUMu1Ogb4/fx2qFM7qfKOciuWqEpHgDOK+9igFQTAK7UpdRZqZBxBj2UciUicBLvw==" spinCount="100000" sheet="1" objects="1" scenarios="1" formatColumns="0" formatRows="0" autoFilter="0"/>
  <autoFilter ref="C89:K311" xr:uid="{00000000-0009-0000-0000-00000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900-000000000000}"/>
    <hyperlink ref="F108" r:id="rId2" xr:uid="{00000000-0004-0000-0900-000001000000}"/>
    <hyperlink ref="F119" r:id="rId3" xr:uid="{00000000-0004-0000-0900-000002000000}"/>
    <hyperlink ref="F130" r:id="rId4" xr:uid="{00000000-0004-0000-0900-000003000000}"/>
    <hyperlink ref="F132" r:id="rId5" xr:uid="{00000000-0004-0000-0900-000004000000}"/>
    <hyperlink ref="F134" r:id="rId6" xr:uid="{00000000-0004-0000-0900-000005000000}"/>
    <hyperlink ref="F141" r:id="rId7" xr:uid="{00000000-0004-0000-0900-000006000000}"/>
    <hyperlink ref="F148" r:id="rId8" xr:uid="{00000000-0004-0000-0900-000007000000}"/>
    <hyperlink ref="F152" r:id="rId9" xr:uid="{00000000-0004-0000-0900-000008000000}"/>
    <hyperlink ref="F175" r:id="rId10" xr:uid="{00000000-0004-0000-0900-000009000000}"/>
    <hyperlink ref="F194" r:id="rId11" xr:uid="{00000000-0004-0000-0900-00000A000000}"/>
    <hyperlink ref="F204" r:id="rId12" xr:uid="{00000000-0004-0000-0900-00000B000000}"/>
    <hyperlink ref="F224" r:id="rId13" xr:uid="{00000000-0004-0000-0900-00000C000000}"/>
    <hyperlink ref="F230" r:id="rId14" xr:uid="{00000000-0004-0000-0900-00000D000000}"/>
    <hyperlink ref="F236" r:id="rId15" xr:uid="{00000000-0004-0000-0900-00000E000000}"/>
    <hyperlink ref="F246" r:id="rId16" xr:uid="{00000000-0004-0000-0900-00000F000000}"/>
    <hyperlink ref="F251" r:id="rId17" xr:uid="{00000000-0004-0000-0900-000010000000}"/>
    <hyperlink ref="F253" r:id="rId18" xr:uid="{00000000-0004-0000-0900-000011000000}"/>
    <hyperlink ref="F260" r:id="rId19" xr:uid="{00000000-0004-0000-0900-000012000000}"/>
    <hyperlink ref="F264" r:id="rId20" xr:uid="{00000000-0004-0000-0900-000013000000}"/>
    <hyperlink ref="F269" r:id="rId21" xr:uid="{00000000-0004-0000-0900-000014000000}"/>
    <hyperlink ref="F271" r:id="rId22" xr:uid="{00000000-0004-0000-0900-000015000000}"/>
    <hyperlink ref="F281" r:id="rId23" xr:uid="{00000000-0004-0000-0900-000016000000}"/>
    <hyperlink ref="F300" r:id="rId24" xr:uid="{00000000-0004-0000-0900-000017000000}"/>
    <hyperlink ref="F311" r:id="rId25" xr:uid="{00000000-0004-0000-09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116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2082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2400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ROUND(J99,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ROUND((SUM(BE99:BE312)),  2)</f>
        <v>0</v>
      </c>
      <c r="G35" s="37"/>
      <c r="H35" s="37"/>
      <c r="I35" s="127">
        <v>0.21</v>
      </c>
      <c r="J35" s="126">
        <f>ROUND(((SUM(BE99:BE312))*I35),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ROUND((SUM(BF99:BF312)),  2)</f>
        <v>0</v>
      </c>
      <c r="G36" s="37"/>
      <c r="H36" s="37"/>
      <c r="I36" s="127">
        <v>0.15</v>
      </c>
      <c r="J36" s="126">
        <f>ROUND(((SUM(BF99:BF312))*I36),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ROUND((SUM(BG99:BG312)),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ROUND((SUM(BH99:BH312)),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ROUND((SUM(BI99:BI312)),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2082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401.3 - Veřejné osvětlení_úsek č. 3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J100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J101</f>
        <v>0</v>
      </c>
      <c r="K65" s="100"/>
      <c r="L65" s="153"/>
    </row>
    <row r="66" spans="1:31" s="10" customFormat="1" ht="14.85" customHeight="1">
      <c r="B66" s="149"/>
      <c r="C66" s="100"/>
      <c r="D66" s="150" t="s">
        <v>143</v>
      </c>
      <c r="E66" s="151"/>
      <c r="F66" s="151"/>
      <c r="G66" s="151"/>
      <c r="H66" s="151"/>
      <c r="I66" s="151"/>
      <c r="J66" s="152">
        <f>J102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151</v>
      </c>
      <c r="E67" s="151"/>
      <c r="F67" s="151"/>
      <c r="G67" s="151"/>
      <c r="H67" s="151"/>
      <c r="I67" s="151"/>
      <c r="J67" s="152">
        <f>J110</f>
        <v>0</v>
      </c>
      <c r="K67" s="100"/>
      <c r="L67" s="153"/>
    </row>
    <row r="68" spans="1:31" s="10" customFormat="1" ht="14.85" customHeight="1">
      <c r="B68" s="149"/>
      <c r="C68" s="100"/>
      <c r="D68" s="150" t="s">
        <v>492</v>
      </c>
      <c r="E68" s="151"/>
      <c r="F68" s="151"/>
      <c r="G68" s="151"/>
      <c r="H68" s="151"/>
      <c r="I68" s="151"/>
      <c r="J68" s="152">
        <f>J111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156</v>
      </c>
      <c r="E69" s="151"/>
      <c r="F69" s="151"/>
      <c r="G69" s="151"/>
      <c r="H69" s="151"/>
      <c r="I69" s="151"/>
      <c r="J69" s="152">
        <f>J119</f>
        <v>0</v>
      </c>
      <c r="K69" s="100"/>
      <c r="L69" s="153"/>
    </row>
    <row r="70" spans="1:31" s="10" customFormat="1" ht="14.85" customHeight="1">
      <c r="B70" s="149"/>
      <c r="C70" s="100"/>
      <c r="D70" s="150" t="s">
        <v>158</v>
      </c>
      <c r="E70" s="151"/>
      <c r="F70" s="151"/>
      <c r="G70" s="151"/>
      <c r="H70" s="151"/>
      <c r="I70" s="151"/>
      <c r="J70" s="152">
        <f>J120</f>
        <v>0</v>
      </c>
      <c r="K70" s="100"/>
      <c r="L70" s="153"/>
    </row>
    <row r="71" spans="1:31" s="10" customFormat="1" ht="21.75" customHeight="1">
      <c r="B71" s="149"/>
      <c r="C71" s="100"/>
      <c r="D71" s="150" t="s">
        <v>160</v>
      </c>
      <c r="E71" s="151"/>
      <c r="F71" s="151"/>
      <c r="G71" s="151"/>
      <c r="H71" s="151"/>
      <c r="I71" s="151"/>
      <c r="J71" s="152">
        <f>J121</f>
        <v>0</v>
      </c>
      <c r="K71" s="100"/>
      <c r="L71" s="153"/>
    </row>
    <row r="72" spans="1:31" s="9" customFormat="1" ht="24.95" customHeight="1">
      <c r="B72" s="143"/>
      <c r="C72" s="144"/>
      <c r="D72" s="145" t="s">
        <v>161</v>
      </c>
      <c r="E72" s="146"/>
      <c r="F72" s="146"/>
      <c r="G72" s="146"/>
      <c r="H72" s="146"/>
      <c r="I72" s="146"/>
      <c r="J72" s="147">
        <f>J124</f>
        <v>0</v>
      </c>
      <c r="K72" s="144"/>
      <c r="L72" s="148"/>
    </row>
    <row r="73" spans="1:31" s="10" customFormat="1" ht="19.899999999999999" customHeight="1">
      <c r="B73" s="149"/>
      <c r="C73" s="100"/>
      <c r="D73" s="150" t="s">
        <v>2084</v>
      </c>
      <c r="E73" s="151"/>
      <c r="F73" s="151"/>
      <c r="G73" s="151"/>
      <c r="H73" s="151"/>
      <c r="I73" s="151"/>
      <c r="J73" s="152">
        <f>J125</f>
        <v>0</v>
      </c>
      <c r="K73" s="100"/>
      <c r="L73" s="153"/>
    </row>
    <row r="74" spans="1:31" s="9" customFormat="1" ht="24.95" customHeight="1">
      <c r="B74" s="143"/>
      <c r="C74" s="144"/>
      <c r="D74" s="145" t="s">
        <v>2085</v>
      </c>
      <c r="E74" s="146"/>
      <c r="F74" s="146"/>
      <c r="G74" s="146"/>
      <c r="H74" s="146"/>
      <c r="I74" s="146"/>
      <c r="J74" s="147">
        <f>J168</f>
        <v>0</v>
      </c>
      <c r="K74" s="144"/>
      <c r="L74" s="148"/>
    </row>
    <row r="75" spans="1:31" s="10" customFormat="1" ht="19.899999999999999" customHeight="1">
      <c r="B75" s="149"/>
      <c r="C75" s="100"/>
      <c r="D75" s="150" t="s">
        <v>2086</v>
      </c>
      <c r="E75" s="151"/>
      <c r="F75" s="151"/>
      <c r="G75" s="151"/>
      <c r="H75" s="151"/>
      <c r="I75" s="151"/>
      <c r="J75" s="152">
        <f>J169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2087</v>
      </c>
      <c r="E76" s="151"/>
      <c r="F76" s="151"/>
      <c r="G76" s="151"/>
      <c r="H76" s="151"/>
      <c r="I76" s="151"/>
      <c r="J76" s="152">
        <f>J233</f>
        <v>0</v>
      </c>
      <c r="K76" s="100"/>
      <c r="L76" s="153"/>
    </row>
    <row r="77" spans="1:31" s="9" customFormat="1" ht="24.95" customHeight="1">
      <c r="B77" s="143"/>
      <c r="C77" s="144"/>
      <c r="D77" s="145" t="s">
        <v>2088</v>
      </c>
      <c r="E77" s="146"/>
      <c r="F77" s="146"/>
      <c r="G77" s="146"/>
      <c r="H77" s="146"/>
      <c r="I77" s="146"/>
      <c r="J77" s="147">
        <f>J308</f>
        <v>0</v>
      </c>
      <c r="K77" s="144"/>
      <c r="L77" s="148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164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00" t="str">
        <f>E7</f>
        <v>Cyklostezka Ohře – Dalovice-Všeborovice</v>
      </c>
      <c r="F87" s="401"/>
      <c r="G87" s="401"/>
      <c r="H87" s="401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130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00" t="s">
        <v>2082</v>
      </c>
      <c r="F89" s="399"/>
      <c r="G89" s="399"/>
      <c r="H89" s="39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132</v>
      </c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59" t="str">
        <f>E11</f>
        <v>SO 401.3 - Veřejné osvětlení_úsek č. 3</v>
      </c>
      <c r="F91" s="399"/>
      <c r="G91" s="399"/>
      <c r="H91" s="39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21</v>
      </c>
      <c r="D93" s="39"/>
      <c r="E93" s="39"/>
      <c r="F93" s="30" t="str">
        <f>F14</f>
        <v>Dalovice - Všeborovice</v>
      </c>
      <c r="G93" s="39"/>
      <c r="H93" s="39"/>
      <c r="I93" s="32" t="s">
        <v>23</v>
      </c>
      <c r="J93" s="62" t="str">
        <f>IF(J14="","",J14)</f>
        <v>3. 8. 2023</v>
      </c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25</v>
      </c>
      <c r="D95" s="39"/>
      <c r="E95" s="39"/>
      <c r="F95" s="30" t="str">
        <f>E17</f>
        <v>Karlovarský kraj</v>
      </c>
      <c r="G95" s="39"/>
      <c r="H95" s="39"/>
      <c r="I95" s="32" t="s">
        <v>32</v>
      </c>
      <c r="J95" s="35" t="str">
        <f>E23</f>
        <v>PONTIKA s.r.o.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36</v>
      </c>
      <c r="J96" s="35" t="str">
        <f>E26</f>
        <v xml:space="preserve"> 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4"/>
      <c r="B98" s="155"/>
      <c r="C98" s="156" t="s">
        <v>165</v>
      </c>
      <c r="D98" s="157" t="s">
        <v>59</v>
      </c>
      <c r="E98" s="157" t="s">
        <v>55</v>
      </c>
      <c r="F98" s="157" t="s">
        <v>56</v>
      </c>
      <c r="G98" s="157" t="s">
        <v>166</v>
      </c>
      <c r="H98" s="157" t="s">
        <v>167</v>
      </c>
      <c r="I98" s="157" t="s">
        <v>168</v>
      </c>
      <c r="J98" s="157" t="s">
        <v>137</v>
      </c>
      <c r="K98" s="158" t="s">
        <v>169</v>
      </c>
      <c r="L98" s="159"/>
      <c r="M98" s="71" t="s">
        <v>19</v>
      </c>
      <c r="N98" s="72" t="s">
        <v>44</v>
      </c>
      <c r="O98" s="72" t="s">
        <v>170</v>
      </c>
      <c r="P98" s="72" t="s">
        <v>171</v>
      </c>
      <c r="Q98" s="72" t="s">
        <v>172</v>
      </c>
      <c r="R98" s="72" t="s">
        <v>173</v>
      </c>
      <c r="S98" s="72" t="s">
        <v>174</v>
      </c>
      <c r="T98" s="73" t="s">
        <v>175</v>
      </c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65" s="2" customFormat="1" ht="22.9" customHeight="1">
      <c r="A99" s="37"/>
      <c r="B99" s="38"/>
      <c r="C99" s="78" t="s">
        <v>176</v>
      </c>
      <c r="D99" s="39"/>
      <c r="E99" s="39"/>
      <c r="F99" s="39"/>
      <c r="G99" s="39"/>
      <c r="H99" s="39"/>
      <c r="I99" s="39"/>
      <c r="J99" s="160">
        <f>BK99</f>
        <v>0</v>
      </c>
      <c r="K99" s="39"/>
      <c r="L99" s="42"/>
      <c r="M99" s="74"/>
      <c r="N99" s="161"/>
      <c r="O99" s="75"/>
      <c r="P99" s="162">
        <f>P100+P124+P168+P308</f>
        <v>0</v>
      </c>
      <c r="Q99" s="75"/>
      <c r="R99" s="162">
        <f>R100+R124+R168+R308</f>
        <v>64.976748000000001</v>
      </c>
      <c r="S99" s="75"/>
      <c r="T99" s="163">
        <f>T100+T124+T168+T308</f>
        <v>1.82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73</v>
      </c>
      <c r="AU99" s="20" t="s">
        <v>138</v>
      </c>
      <c r="BK99" s="164">
        <f>BK100+BK124+BK168+BK308</f>
        <v>0</v>
      </c>
    </row>
    <row r="100" spans="1:65" s="12" customFormat="1" ht="25.9" customHeight="1">
      <c r="B100" s="165"/>
      <c r="C100" s="166"/>
      <c r="D100" s="167" t="s">
        <v>73</v>
      </c>
      <c r="E100" s="168" t="s">
        <v>177</v>
      </c>
      <c r="F100" s="168" t="s">
        <v>178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P101+P110+P119</f>
        <v>0</v>
      </c>
      <c r="Q100" s="173"/>
      <c r="R100" s="174">
        <f>R101+R110+R119</f>
        <v>0.62453999999999998</v>
      </c>
      <c r="S100" s="173"/>
      <c r="T100" s="175">
        <f>T101+T110+T119</f>
        <v>1.82</v>
      </c>
      <c r="AR100" s="176" t="s">
        <v>81</v>
      </c>
      <c r="AT100" s="177" t="s">
        <v>73</v>
      </c>
      <c r="AU100" s="177" t="s">
        <v>74</v>
      </c>
      <c r="AY100" s="176" t="s">
        <v>179</v>
      </c>
      <c r="BK100" s="178">
        <f>BK101+BK110+BK119</f>
        <v>0</v>
      </c>
    </row>
    <row r="101" spans="1:65" s="12" customFormat="1" ht="22.9" customHeight="1">
      <c r="B101" s="165"/>
      <c r="C101" s="166"/>
      <c r="D101" s="167" t="s">
        <v>73</v>
      </c>
      <c r="E101" s="179" t="s">
        <v>81</v>
      </c>
      <c r="F101" s="179" t="s">
        <v>180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P102</f>
        <v>0</v>
      </c>
      <c r="Q101" s="173"/>
      <c r="R101" s="174">
        <f>R102</f>
        <v>0</v>
      </c>
      <c r="S101" s="173"/>
      <c r="T101" s="175">
        <f>T102</f>
        <v>1.82</v>
      </c>
      <c r="AR101" s="176" t="s">
        <v>81</v>
      </c>
      <c r="AT101" s="177" t="s">
        <v>73</v>
      </c>
      <c r="AU101" s="177" t="s">
        <v>81</v>
      </c>
      <c r="AY101" s="176" t="s">
        <v>179</v>
      </c>
      <c r="BK101" s="178">
        <f>BK102</f>
        <v>0</v>
      </c>
    </row>
    <row r="102" spans="1:65" s="12" customFormat="1" ht="20.85" customHeight="1">
      <c r="B102" s="165"/>
      <c r="C102" s="166"/>
      <c r="D102" s="167" t="s">
        <v>73</v>
      </c>
      <c r="E102" s="179" t="s">
        <v>220</v>
      </c>
      <c r="F102" s="179" t="s">
        <v>221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SUM(P103:P109)</f>
        <v>0</v>
      </c>
      <c r="Q102" s="173"/>
      <c r="R102" s="174">
        <f>SUM(R103:R109)</f>
        <v>0</v>
      </c>
      <c r="S102" s="173"/>
      <c r="T102" s="175">
        <f>SUM(T103:T109)</f>
        <v>1.82</v>
      </c>
      <c r="AR102" s="176" t="s">
        <v>81</v>
      </c>
      <c r="AT102" s="177" t="s">
        <v>73</v>
      </c>
      <c r="AU102" s="177" t="s">
        <v>14</v>
      </c>
      <c r="AY102" s="176" t="s">
        <v>179</v>
      </c>
      <c r="BK102" s="178">
        <f>SUM(BK103:BK109)</f>
        <v>0</v>
      </c>
    </row>
    <row r="103" spans="1:65" s="2" customFormat="1" ht="37.9" customHeight="1">
      <c r="A103" s="37"/>
      <c r="B103" s="38"/>
      <c r="C103" s="181" t="s">
        <v>81</v>
      </c>
      <c r="D103" s="181" t="s">
        <v>183</v>
      </c>
      <c r="E103" s="182" t="s">
        <v>2089</v>
      </c>
      <c r="F103" s="183" t="s">
        <v>2090</v>
      </c>
      <c r="G103" s="184" t="s">
        <v>186</v>
      </c>
      <c r="H103" s="185">
        <v>7</v>
      </c>
      <c r="I103" s="186"/>
      <c r="J103" s="187">
        <f>ROUND(I103*H103,2)</f>
        <v>0</v>
      </c>
      <c r="K103" s="183" t="s">
        <v>187</v>
      </c>
      <c r="L103" s="42"/>
      <c r="M103" s="188" t="s">
        <v>19</v>
      </c>
      <c r="N103" s="189" t="s">
        <v>45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0.26</v>
      </c>
      <c r="T103" s="191">
        <f>S103*H103</f>
        <v>1.82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188</v>
      </c>
      <c r="AT103" s="192" t="s">
        <v>183</v>
      </c>
      <c r="AU103" s="192" t="s">
        <v>189</v>
      </c>
      <c r="AY103" s="20" t="s">
        <v>179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81</v>
      </c>
      <c r="BK103" s="193">
        <f>ROUND(I103*H103,2)</f>
        <v>0</v>
      </c>
      <c r="BL103" s="20" t="s">
        <v>188</v>
      </c>
      <c r="BM103" s="192" t="s">
        <v>2401</v>
      </c>
    </row>
    <row r="104" spans="1:65" s="2" customFormat="1">
      <c r="A104" s="37"/>
      <c r="B104" s="38"/>
      <c r="C104" s="39"/>
      <c r="D104" s="194" t="s">
        <v>190</v>
      </c>
      <c r="E104" s="39"/>
      <c r="F104" s="195" t="s">
        <v>2092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190</v>
      </c>
      <c r="AU104" s="20" t="s">
        <v>189</v>
      </c>
    </row>
    <row r="105" spans="1:65" s="2" customFormat="1" ht="19.5">
      <c r="A105" s="37"/>
      <c r="B105" s="38"/>
      <c r="C105" s="39"/>
      <c r="D105" s="201" t="s">
        <v>326</v>
      </c>
      <c r="E105" s="39"/>
      <c r="F105" s="253" t="s">
        <v>2093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326</v>
      </c>
      <c r="AU105" s="20" t="s">
        <v>189</v>
      </c>
    </row>
    <row r="106" spans="1:65" s="13" customFormat="1">
      <c r="B106" s="199"/>
      <c r="C106" s="200"/>
      <c r="D106" s="201" t="s">
        <v>192</v>
      </c>
      <c r="E106" s="202" t="s">
        <v>19</v>
      </c>
      <c r="F106" s="203" t="s">
        <v>2402</v>
      </c>
      <c r="G106" s="200"/>
      <c r="H106" s="202" t="s">
        <v>19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192</v>
      </c>
      <c r="AU106" s="209" t="s">
        <v>189</v>
      </c>
      <c r="AV106" s="13" t="s">
        <v>81</v>
      </c>
      <c r="AW106" s="13" t="s">
        <v>35</v>
      </c>
      <c r="AX106" s="13" t="s">
        <v>74</v>
      </c>
      <c r="AY106" s="209" t="s">
        <v>179</v>
      </c>
    </row>
    <row r="107" spans="1:65" s="13" customFormat="1">
      <c r="B107" s="199"/>
      <c r="C107" s="200"/>
      <c r="D107" s="201" t="s">
        <v>192</v>
      </c>
      <c r="E107" s="202" t="s">
        <v>19</v>
      </c>
      <c r="F107" s="203" t="s">
        <v>2403</v>
      </c>
      <c r="G107" s="200"/>
      <c r="H107" s="202" t="s">
        <v>19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192</v>
      </c>
      <c r="AU107" s="209" t="s">
        <v>189</v>
      </c>
      <c r="AV107" s="13" t="s">
        <v>81</v>
      </c>
      <c r="AW107" s="13" t="s">
        <v>35</v>
      </c>
      <c r="AX107" s="13" t="s">
        <v>74</v>
      </c>
      <c r="AY107" s="209" t="s">
        <v>179</v>
      </c>
    </row>
    <row r="108" spans="1:65" s="14" customFormat="1">
      <c r="B108" s="210"/>
      <c r="C108" s="211"/>
      <c r="D108" s="201" t="s">
        <v>192</v>
      </c>
      <c r="E108" s="212" t="s">
        <v>19</v>
      </c>
      <c r="F108" s="213" t="s">
        <v>2187</v>
      </c>
      <c r="G108" s="211"/>
      <c r="H108" s="214">
        <v>7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192</v>
      </c>
      <c r="AU108" s="220" t="s">
        <v>189</v>
      </c>
      <c r="AV108" s="14" t="s">
        <v>14</v>
      </c>
      <c r="AW108" s="14" t="s">
        <v>35</v>
      </c>
      <c r="AX108" s="14" t="s">
        <v>74</v>
      </c>
      <c r="AY108" s="220" t="s">
        <v>179</v>
      </c>
    </row>
    <row r="109" spans="1:65" s="15" customFormat="1">
      <c r="B109" s="221"/>
      <c r="C109" s="222"/>
      <c r="D109" s="201" t="s">
        <v>192</v>
      </c>
      <c r="E109" s="223" t="s">
        <v>19</v>
      </c>
      <c r="F109" s="224" t="s">
        <v>201</v>
      </c>
      <c r="G109" s="222"/>
      <c r="H109" s="225">
        <v>7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192</v>
      </c>
      <c r="AU109" s="231" t="s">
        <v>189</v>
      </c>
      <c r="AV109" s="15" t="s">
        <v>188</v>
      </c>
      <c r="AW109" s="15" t="s">
        <v>35</v>
      </c>
      <c r="AX109" s="15" t="s">
        <v>81</v>
      </c>
      <c r="AY109" s="231" t="s">
        <v>179</v>
      </c>
    </row>
    <row r="110" spans="1:65" s="12" customFormat="1" ht="22.9" customHeight="1">
      <c r="B110" s="165"/>
      <c r="C110" s="166"/>
      <c r="D110" s="167" t="s">
        <v>73</v>
      </c>
      <c r="E110" s="179" t="s">
        <v>222</v>
      </c>
      <c r="F110" s="179" t="s">
        <v>314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P111</f>
        <v>0</v>
      </c>
      <c r="Q110" s="173"/>
      <c r="R110" s="174">
        <f>R111</f>
        <v>0.62453999999999998</v>
      </c>
      <c r="S110" s="173"/>
      <c r="T110" s="175">
        <f>T111</f>
        <v>0</v>
      </c>
      <c r="AR110" s="176" t="s">
        <v>81</v>
      </c>
      <c r="AT110" s="177" t="s">
        <v>73</v>
      </c>
      <c r="AU110" s="177" t="s">
        <v>81</v>
      </c>
      <c r="AY110" s="176" t="s">
        <v>179</v>
      </c>
      <c r="BK110" s="178">
        <f>BK111</f>
        <v>0</v>
      </c>
    </row>
    <row r="111" spans="1:65" s="12" customFormat="1" ht="20.85" customHeight="1">
      <c r="B111" s="165"/>
      <c r="C111" s="166"/>
      <c r="D111" s="167" t="s">
        <v>73</v>
      </c>
      <c r="E111" s="179" t="s">
        <v>616</v>
      </c>
      <c r="F111" s="179" t="s">
        <v>617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SUM(P112:P118)</f>
        <v>0</v>
      </c>
      <c r="Q111" s="173"/>
      <c r="R111" s="174">
        <f>SUM(R112:R118)</f>
        <v>0.62453999999999998</v>
      </c>
      <c r="S111" s="173"/>
      <c r="T111" s="175">
        <f>SUM(T112:T118)</f>
        <v>0</v>
      </c>
      <c r="AR111" s="176" t="s">
        <v>81</v>
      </c>
      <c r="AT111" s="177" t="s">
        <v>73</v>
      </c>
      <c r="AU111" s="177" t="s">
        <v>14</v>
      </c>
      <c r="AY111" s="176" t="s">
        <v>179</v>
      </c>
      <c r="BK111" s="178">
        <f>SUM(BK112:BK118)</f>
        <v>0</v>
      </c>
    </row>
    <row r="112" spans="1:65" s="2" customFormat="1" ht="37.9" customHeight="1">
      <c r="A112" s="37"/>
      <c r="B112" s="38"/>
      <c r="C112" s="181" t="s">
        <v>14</v>
      </c>
      <c r="D112" s="181" t="s">
        <v>183</v>
      </c>
      <c r="E112" s="182" t="s">
        <v>2096</v>
      </c>
      <c r="F112" s="183" t="s">
        <v>2097</v>
      </c>
      <c r="G112" s="184" t="s">
        <v>186</v>
      </c>
      <c r="H112" s="185">
        <v>7</v>
      </c>
      <c r="I112" s="186"/>
      <c r="J112" s="187">
        <f>ROUND(I112*H112,2)</f>
        <v>0</v>
      </c>
      <c r="K112" s="183" t="s">
        <v>187</v>
      </c>
      <c r="L112" s="42"/>
      <c r="M112" s="188" t="s">
        <v>19</v>
      </c>
      <c r="N112" s="189" t="s">
        <v>45</v>
      </c>
      <c r="O112" s="67"/>
      <c r="P112" s="190">
        <f>O112*H112</f>
        <v>0</v>
      </c>
      <c r="Q112" s="190">
        <v>8.9219999999999994E-2</v>
      </c>
      <c r="R112" s="190">
        <f>Q112*H112</f>
        <v>0.62453999999999998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188</v>
      </c>
      <c r="AT112" s="192" t="s">
        <v>183</v>
      </c>
      <c r="AU112" s="192" t="s">
        <v>189</v>
      </c>
      <c r="AY112" s="20" t="s">
        <v>179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81</v>
      </c>
      <c r="BK112" s="193">
        <f>ROUND(I112*H112,2)</f>
        <v>0</v>
      </c>
      <c r="BL112" s="20" t="s">
        <v>188</v>
      </c>
      <c r="BM112" s="192" t="s">
        <v>2404</v>
      </c>
    </row>
    <row r="113" spans="1:65" s="2" customFormat="1">
      <c r="A113" s="37"/>
      <c r="B113" s="38"/>
      <c r="C113" s="39"/>
      <c r="D113" s="194" t="s">
        <v>190</v>
      </c>
      <c r="E113" s="39"/>
      <c r="F113" s="195" t="s">
        <v>2099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190</v>
      </c>
      <c r="AU113" s="20" t="s">
        <v>189</v>
      </c>
    </row>
    <row r="114" spans="1:65" s="13" customFormat="1">
      <c r="B114" s="199"/>
      <c r="C114" s="200"/>
      <c r="D114" s="201" t="s">
        <v>192</v>
      </c>
      <c r="E114" s="202" t="s">
        <v>19</v>
      </c>
      <c r="F114" s="203" t="s">
        <v>2402</v>
      </c>
      <c r="G114" s="200"/>
      <c r="H114" s="202" t="s">
        <v>19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192</v>
      </c>
      <c r="AU114" s="209" t="s">
        <v>189</v>
      </c>
      <c r="AV114" s="13" t="s">
        <v>81</v>
      </c>
      <c r="AW114" s="13" t="s">
        <v>35</v>
      </c>
      <c r="AX114" s="13" t="s">
        <v>74</v>
      </c>
      <c r="AY114" s="209" t="s">
        <v>179</v>
      </c>
    </row>
    <row r="115" spans="1:65" s="13" customFormat="1">
      <c r="B115" s="199"/>
      <c r="C115" s="200"/>
      <c r="D115" s="201" t="s">
        <v>192</v>
      </c>
      <c r="E115" s="202" t="s">
        <v>19</v>
      </c>
      <c r="F115" s="203" t="s">
        <v>2403</v>
      </c>
      <c r="G115" s="200"/>
      <c r="H115" s="202" t="s">
        <v>19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192</v>
      </c>
      <c r="AU115" s="209" t="s">
        <v>189</v>
      </c>
      <c r="AV115" s="13" t="s">
        <v>81</v>
      </c>
      <c r="AW115" s="13" t="s">
        <v>35</v>
      </c>
      <c r="AX115" s="13" t="s">
        <v>74</v>
      </c>
      <c r="AY115" s="209" t="s">
        <v>179</v>
      </c>
    </row>
    <row r="116" spans="1:65" s="13" customFormat="1">
      <c r="B116" s="199"/>
      <c r="C116" s="200"/>
      <c r="D116" s="201" t="s">
        <v>192</v>
      </c>
      <c r="E116" s="202" t="s">
        <v>19</v>
      </c>
      <c r="F116" s="203" t="s">
        <v>2100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189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4" customFormat="1">
      <c r="B117" s="210"/>
      <c r="C117" s="211"/>
      <c r="D117" s="201" t="s">
        <v>192</v>
      </c>
      <c r="E117" s="212" t="s">
        <v>19</v>
      </c>
      <c r="F117" s="213" t="s">
        <v>2187</v>
      </c>
      <c r="G117" s="211"/>
      <c r="H117" s="214">
        <v>7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192</v>
      </c>
      <c r="AU117" s="220" t="s">
        <v>189</v>
      </c>
      <c r="AV117" s="14" t="s">
        <v>14</v>
      </c>
      <c r="AW117" s="14" t="s">
        <v>35</v>
      </c>
      <c r="AX117" s="14" t="s">
        <v>74</v>
      </c>
      <c r="AY117" s="220" t="s">
        <v>179</v>
      </c>
    </row>
    <row r="118" spans="1:65" s="15" customFormat="1">
      <c r="B118" s="221"/>
      <c r="C118" s="222"/>
      <c r="D118" s="201" t="s">
        <v>192</v>
      </c>
      <c r="E118" s="223" t="s">
        <v>19</v>
      </c>
      <c r="F118" s="224" t="s">
        <v>201</v>
      </c>
      <c r="G118" s="222"/>
      <c r="H118" s="225">
        <v>7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192</v>
      </c>
      <c r="AU118" s="231" t="s">
        <v>189</v>
      </c>
      <c r="AV118" s="15" t="s">
        <v>188</v>
      </c>
      <c r="AW118" s="15" t="s">
        <v>35</v>
      </c>
      <c r="AX118" s="15" t="s">
        <v>81</v>
      </c>
      <c r="AY118" s="231" t="s">
        <v>179</v>
      </c>
    </row>
    <row r="119" spans="1:65" s="12" customFormat="1" ht="22.9" customHeight="1">
      <c r="B119" s="165"/>
      <c r="C119" s="166"/>
      <c r="D119" s="167" t="s">
        <v>73</v>
      </c>
      <c r="E119" s="179" t="s">
        <v>256</v>
      </c>
      <c r="F119" s="179" t="s">
        <v>397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P120</f>
        <v>0</v>
      </c>
      <c r="Q119" s="173"/>
      <c r="R119" s="174">
        <f>R120</f>
        <v>0</v>
      </c>
      <c r="S119" s="173"/>
      <c r="T119" s="175">
        <f>T120</f>
        <v>0</v>
      </c>
      <c r="AR119" s="176" t="s">
        <v>81</v>
      </c>
      <c r="AT119" s="177" t="s">
        <v>73</v>
      </c>
      <c r="AU119" s="177" t="s">
        <v>81</v>
      </c>
      <c r="AY119" s="176" t="s">
        <v>179</v>
      </c>
      <c r="BK119" s="178">
        <f>BK120</f>
        <v>0</v>
      </c>
    </row>
    <row r="120" spans="1:65" s="12" customFormat="1" ht="20.85" customHeight="1">
      <c r="B120" s="165"/>
      <c r="C120" s="166"/>
      <c r="D120" s="167" t="s">
        <v>73</v>
      </c>
      <c r="E120" s="179" t="s">
        <v>450</v>
      </c>
      <c r="F120" s="179" t="s">
        <v>451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P121</f>
        <v>0</v>
      </c>
      <c r="Q120" s="173"/>
      <c r="R120" s="174">
        <f>R121</f>
        <v>0</v>
      </c>
      <c r="S120" s="173"/>
      <c r="T120" s="175">
        <f>T121</f>
        <v>0</v>
      </c>
      <c r="AR120" s="176" t="s">
        <v>81</v>
      </c>
      <c r="AT120" s="177" t="s">
        <v>73</v>
      </c>
      <c r="AU120" s="177" t="s">
        <v>14</v>
      </c>
      <c r="AY120" s="176" t="s">
        <v>179</v>
      </c>
      <c r="BK120" s="178">
        <f>BK121</f>
        <v>0</v>
      </c>
    </row>
    <row r="121" spans="1:65" s="17" customFormat="1" ht="20.85" customHeight="1">
      <c r="B121" s="254"/>
      <c r="C121" s="255"/>
      <c r="D121" s="256" t="s">
        <v>73</v>
      </c>
      <c r="E121" s="256" t="s">
        <v>461</v>
      </c>
      <c r="F121" s="256" t="s">
        <v>462</v>
      </c>
      <c r="G121" s="255"/>
      <c r="H121" s="255"/>
      <c r="I121" s="257"/>
      <c r="J121" s="258">
        <f>BK121</f>
        <v>0</v>
      </c>
      <c r="K121" s="255"/>
      <c r="L121" s="259"/>
      <c r="M121" s="260"/>
      <c r="N121" s="261"/>
      <c r="O121" s="261"/>
      <c r="P121" s="262">
        <f>SUM(P122:P123)</f>
        <v>0</v>
      </c>
      <c r="Q121" s="261"/>
      <c r="R121" s="262">
        <f>SUM(R122:R123)</f>
        <v>0</v>
      </c>
      <c r="S121" s="261"/>
      <c r="T121" s="263">
        <f>SUM(T122:T123)</f>
        <v>0</v>
      </c>
      <c r="AR121" s="264" t="s">
        <v>81</v>
      </c>
      <c r="AT121" s="265" t="s">
        <v>73</v>
      </c>
      <c r="AU121" s="265" t="s">
        <v>189</v>
      </c>
      <c r="AY121" s="264" t="s">
        <v>179</v>
      </c>
      <c r="BK121" s="266">
        <f>SUM(BK122:BK123)</f>
        <v>0</v>
      </c>
    </row>
    <row r="122" spans="1:65" s="2" customFormat="1" ht="24.2" customHeight="1">
      <c r="A122" s="37"/>
      <c r="B122" s="38"/>
      <c r="C122" s="181" t="s">
        <v>189</v>
      </c>
      <c r="D122" s="181" t="s">
        <v>183</v>
      </c>
      <c r="E122" s="182" t="s">
        <v>2106</v>
      </c>
      <c r="F122" s="183" t="s">
        <v>2107</v>
      </c>
      <c r="G122" s="184" t="s">
        <v>269</v>
      </c>
      <c r="H122" s="185">
        <v>0.625</v>
      </c>
      <c r="I122" s="186"/>
      <c r="J122" s="187">
        <f>ROUND(I122*H122,2)</f>
        <v>0</v>
      </c>
      <c r="K122" s="183" t="s">
        <v>187</v>
      </c>
      <c r="L122" s="42"/>
      <c r="M122" s="188" t="s">
        <v>19</v>
      </c>
      <c r="N122" s="189" t="s">
        <v>45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188</v>
      </c>
      <c r="AT122" s="192" t="s">
        <v>183</v>
      </c>
      <c r="AU122" s="192" t="s">
        <v>188</v>
      </c>
      <c r="AY122" s="20" t="s">
        <v>179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81</v>
      </c>
      <c r="BK122" s="193">
        <f>ROUND(I122*H122,2)</f>
        <v>0</v>
      </c>
      <c r="BL122" s="20" t="s">
        <v>188</v>
      </c>
      <c r="BM122" s="192" t="s">
        <v>2405</v>
      </c>
    </row>
    <row r="123" spans="1:65" s="2" customFormat="1">
      <c r="A123" s="37"/>
      <c r="B123" s="38"/>
      <c r="C123" s="39"/>
      <c r="D123" s="194" t="s">
        <v>190</v>
      </c>
      <c r="E123" s="39"/>
      <c r="F123" s="195" t="s">
        <v>2109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190</v>
      </c>
      <c r="AU123" s="20" t="s">
        <v>188</v>
      </c>
    </row>
    <row r="124" spans="1:65" s="12" customFormat="1" ht="25.9" customHeight="1">
      <c r="B124" s="165"/>
      <c r="C124" s="166"/>
      <c r="D124" s="167" t="s">
        <v>73</v>
      </c>
      <c r="E124" s="168" t="s">
        <v>467</v>
      </c>
      <c r="F124" s="168" t="s">
        <v>468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P125</f>
        <v>0</v>
      </c>
      <c r="Q124" s="173"/>
      <c r="R124" s="174">
        <f>R125</f>
        <v>0.43574000000000002</v>
      </c>
      <c r="S124" s="173"/>
      <c r="T124" s="175">
        <f>T125</f>
        <v>0</v>
      </c>
      <c r="AR124" s="176" t="s">
        <v>14</v>
      </c>
      <c r="AT124" s="177" t="s">
        <v>73</v>
      </c>
      <c r="AU124" s="177" t="s">
        <v>74</v>
      </c>
      <c r="AY124" s="176" t="s">
        <v>179</v>
      </c>
      <c r="BK124" s="178">
        <f>BK125</f>
        <v>0</v>
      </c>
    </row>
    <row r="125" spans="1:65" s="12" customFormat="1" ht="22.9" customHeight="1">
      <c r="B125" s="165"/>
      <c r="C125" s="166"/>
      <c r="D125" s="167" t="s">
        <v>73</v>
      </c>
      <c r="E125" s="179" t="s">
        <v>2110</v>
      </c>
      <c r="F125" s="179" t="s">
        <v>2111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SUM(P126:P167)</f>
        <v>0</v>
      </c>
      <c r="Q125" s="173"/>
      <c r="R125" s="174">
        <f>SUM(R126:R167)</f>
        <v>0.43574000000000002</v>
      </c>
      <c r="S125" s="173"/>
      <c r="T125" s="175">
        <f>SUM(T126:T167)</f>
        <v>0</v>
      </c>
      <c r="AR125" s="176" t="s">
        <v>14</v>
      </c>
      <c r="AT125" s="177" t="s">
        <v>73</v>
      </c>
      <c r="AU125" s="177" t="s">
        <v>81</v>
      </c>
      <c r="AY125" s="176" t="s">
        <v>179</v>
      </c>
      <c r="BK125" s="178">
        <f>SUM(BK126:BK167)</f>
        <v>0</v>
      </c>
    </row>
    <row r="126" spans="1:65" s="2" customFormat="1" ht="24.2" customHeight="1">
      <c r="A126" s="37"/>
      <c r="B126" s="38"/>
      <c r="C126" s="181" t="s">
        <v>188</v>
      </c>
      <c r="D126" s="181" t="s">
        <v>183</v>
      </c>
      <c r="E126" s="182" t="s">
        <v>2127</v>
      </c>
      <c r="F126" s="183" t="s">
        <v>2128</v>
      </c>
      <c r="G126" s="184" t="s">
        <v>204</v>
      </c>
      <c r="H126" s="185">
        <v>45</v>
      </c>
      <c r="I126" s="186"/>
      <c r="J126" s="187">
        <f>ROUND(I126*H126,2)</f>
        <v>0</v>
      </c>
      <c r="K126" s="183" t="s">
        <v>187</v>
      </c>
      <c r="L126" s="42"/>
      <c r="M126" s="188" t="s">
        <v>19</v>
      </c>
      <c r="N126" s="189" t="s">
        <v>45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229</v>
      </c>
      <c r="AT126" s="192" t="s">
        <v>183</v>
      </c>
      <c r="AU126" s="192" t="s">
        <v>14</v>
      </c>
      <c r="AY126" s="20" t="s">
        <v>179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81</v>
      </c>
      <c r="BK126" s="193">
        <f>ROUND(I126*H126,2)</f>
        <v>0</v>
      </c>
      <c r="BL126" s="20" t="s">
        <v>229</v>
      </c>
      <c r="BM126" s="192" t="s">
        <v>14</v>
      </c>
    </row>
    <row r="127" spans="1:65" s="2" customFormat="1">
      <c r="A127" s="37"/>
      <c r="B127" s="38"/>
      <c r="C127" s="39"/>
      <c r="D127" s="194" t="s">
        <v>190</v>
      </c>
      <c r="E127" s="39"/>
      <c r="F127" s="195" t="s">
        <v>2129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190</v>
      </c>
      <c r="AU127" s="20" t="s">
        <v>14</v>
      </c>
    </row>
    <row r="128" spans="1:65" s="13" customFormat="1">
      <c r="B128" s="199"/>
      <c r="C128" s="200"/>
      <c r="D128" s="201" t="s">
        <v>192</v>
      </c>
      <c r="E128" s="202" t="s">
        <v>19</v>
      </c>
      <c r="F128" s="203" t="s">
        <v>2130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192</v>
      </c>
      <c r="AU128" s="209" t="s">
        <v>14</v>
      </c>
      <c r="AV128" s="13" t="s">
        <v>81</v>
      </c>
      <c r="AW128" s="13" t="s">
        <v>35</v>
      </c>
      <c r="AX128" s="13" t="s">
        <v>74</v>
      </c>
      <c r="AY128" s="209" t="s">
        <v>179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198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14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199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14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4" customFormat="1">
      <c r="B131" s="210"/>
      <c r="C131" s="211"/>
      <c r="D131" s="201" t="s">
        <v>192</v>
      </c>
      <c r="E131" s="212" t="s">
        <v>19</v>
      </c>
      <c r="F131" s="213" t="s">
        <v>2406</v>
      </c>
      <c r="G131" s="211"/>
      <c r="H131" s="214">
        <v>45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192</v>
      </c>
      <c r="AU131" s="220" t="s">
        <v>14</v>
      </c>
      <c r="AV131" s="14" t="s">
        <v>14</v>
      </c>
      <c r="AW131" s="14" t="s">
        <v>35</v>
      </c>
      <c r="AX131" s="14" t="s">
        <v>74</v>
      </c>
      <c r="AY131" s="220" t="s">
        <v>179</v>
      </c>
    </row>
    <row r="132" spans="1:65" s="15" customFormat="1">
      <c r="B132" s="221"/>
      <c r="C132" s="222"/>
      <c r="D132" s="201" t="s">
        <v>192</v>
      </c>
      <c r="E132" s="223" t="s">
        <v>19</v>
      </c>
      <c r="F132" s="224" t="s">
        <v>201</v>
      </c>
      <c r="G132" s="222"/>
      <c r="H132" s="225">
        <v>45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192</v>
      </c>
      <c r="AU132" s="231" t="s">
        <v>14</v>
      </c>
      <c r="AV132" s="15" t="s">
        <v>188</v>
      </c>
      <c r="AW132" s="15" t="s">
        <v>35</v>
      </c>
      <c r="AX132" s="15" t="s">
        <v>81</v>
      </c>
      <c r="AY132" s="231" t="s">
        <v>179</v>
      </c>
    </row>
    <row r="133" spans="1:65" s="2" customFormat="1" ht="16.5" customHeight="1">
      <c r="A133" s="37"/>
      <c r="B133" s="38"/>
      <c r="C133" s="243" t="s">
        <v>222</v>
      </c>
      <c r="D133" s="243" t="s">
        <v>289</v>
      </c>
      <c r="E133" s="244" t="s">
        <v>2132</v>
      </c>
      <c r="F133" s="245" t="s">
        <v>2133</v>
      </c>
      <c r="G133" s="246" t="s">
        <v>204</v>
      </c>
      <c r="H133" s="247">
        <v>51.75</v>
      </c>
      <c r="I133" s="248"/>
      <c r="J133" s="249">
        <f>ROUND(I133*H133,2)</f>
        <v>0</v>
      </c>
      <c r="K133" s="245" t="s">
        <v>187</v>
      </c>
      <c r="L133" s="250"/>
      <c r="M133" s="251" t="s">
        <v>19</v>
      </c>
      <c r="N133" s="252" t="s">
        <v>45</v>
      </c>
      <c r="O133" s="67"/>
      <c r="P133" s="190">
        <f>O133*H133</f>
        <v>0</v>
      </c>
      <c r="Q133" s="190">
        <v>1.2E-4</v>
      </c>
      <c r="R133" s="190">
        <f>Q133*H133</f>
        <v>6.2100000000000002E-3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400</v>
      </c>
      <c r="AT133" s="192" t="s">
        <v>289</v>
      </c>
      <c r="AU133" s="192" t="s">
        <v>14</v>
      </c>
      <c r="AY133" s="20" t="s">
        <v>179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81</v>
      </c>
      <c r="BK133" s="193">
        <f>ROUND(I133*H133,2)</f>
        <v>0</v>
      </c>
      <c r="BL133" s="20" t="s">
        <v>229</v>
      </c>
      <c r="BM133" s="192" t="s">
        <v>188</v>
      </c>
    </row>
    <row r="134" spans="1:65" s="14" customFormat="1">
      <c r="B134" s="210"/>
      <c r="C134" s="211"/>
      <c r="D134" s="201" t="s">
        <v>192</v>
      </c>
      <c r="E134" s="212" t="s">
        <v>19</v>
      </c>
      <c r="F134" s="213" t="s">
        <v>2406</v>
      </c>
      <c r="G134" s="211"/>
      <c r="H134" s="214">
        <v>45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192</v>
      </c>
      <c r="AU134" s="220" t="s">
        <v>14</v>
      </c>
      <c r="AV134" s="14" t="s">
        <v>14</v>
      </c>
      <c r="AW134" s="14" t="s">
        <v>35</v>
      </c>
      <c r="AX134" s="14" t="s">
        <v>74</v>
      </c>
      <c r="AY134" s="220" t="s">
        <v>179</v>
      </c>
    </row>
    <row r="135" spans="1:65" s="15" customFormat="1">
      <c r="B135" s="221"/>
      <c r="C135" s="222"/>
      <c r="D135" s="201" t="s">
        <v>192</v>
      </c>
      <c r="E135" s="223" t="s">
        <v>19</v>
      </c>
      <c r="F135" s="224" t="s">
        <v>201</v>
      </c>
      <c r="G135" s="222"/>
      <c r="H135" s="225">
        <v>45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192</v>
      </c>
      <c r="AU135" s="231" t="s">
        <v>14</v>
      </c>
      <c r="AV135" s="15" t="s">
        <v>188</v>
      </c>
      <c r="AW135" s="15" t="s">
        <v>35</v>
      </c>
      <c r="AX135" s="15" t="s">
        <v>74</v>
      </c>
      <c r="AY135" s="231" t="s">
        <v>179</v>
      </c>
    </row>
    <row r="136" spans="1:65" s="14" customFormat="1">
      <c r="B136" s="210"/>
      <c r="C136" s="211"/>
      <c r="D136" s="201" t="s">
        <v>192</v>
      </c>
      <c r="E136" s="212" t="s">
        <v>19</v>
      </c>
      <c r="F136" s="213" t="s">
        <v>2407</v>
      </c>
      <c r="G136" s="211"/>
      <c r="H136" s="214">
        <v>51.75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192</v>
      </c>
      <c r="AU136" s="220" t="s">
        <v>14</v>
      </c>
      <c r="AV136" s="14" t="s">
        <v>14</v>
      </c>
      <c r="AW136" s="14" t="s">
        <v>35</v>
      </c>
      <c r="AX136" s="14" t="s">
        <v>81</v>
      </c>
      <c r="AY136" s="220" t="s">
        <v>179</v>
      </c>
    </row>
    <row r="137" spans="1:65" s="2" customFormat="1" ht="24.2" customHeight="1">
      <c r="A137" s="37"/>
      <c r="B137" s="38"/>
      <c r="C137" s="181" t="s">
        <v>211</v>
      </c>
      <c r="D137" s="181" t="s">
        <v>183</v>
      </c>
      <c r="E137" s="182" t="s">
        <v>2135</v>
      </c>
      <c r="F137" s="183" t="s">
        <v>2136</v>
      </c>
      <c r="G137" s="184" t="s">
        <v>204</v>
      </c>
      <c r="H137" s="185">
        <v>315</v>
      </c>
      <c r="I137" s="186"/>
      <c r="J137" s="187">
        <f>ROUND(I137*H137,2)</f>
        <v>0</v>
      </c>
      <c r="K137" s="183" t="s">
        <v>187</v>
      </c>
      <c r="L137" s="42"/>
      <c r="M137" s="188" t="s">
        <v>19</v>
      </c>
      <c r="N137" s="189" t="s">
        <v>45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229</v>
      </c>
      <c r="AT137" s="192" t="s">
        <v>183</v>
      </c>
      <c r="AU137" s="192" t="s">
        <v>14</v>
      </c>
      <c r="AY137" s="20" t="s">
        <v>179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81</v>
      </c>
      <c r="BK137" s="193">
        <f>ROUND(I137*H137,2)</f>
        <v>0</v>
      </c>
      <c r="BL137" s="20" t="s">
        <v>229</v>
      </c>
      <c r="BM137" s="192" t="s">
        <v>211</v>
      </c>
    </row>
    <row r="138" spans="1:65" s="2" customFormat="1">
      <c r="A138" s="37"/>
      <c r="B138" s="38"/>
      <c r="C138" s="39"/>
      <c r="D138" s="194" t="s">
        <v>190</v>
      </c>
      <c r="E138" s="39"/>
      <c r="F138" s="195" t="s">
        <v>2137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190</v>
      </c>
      <c r="AU138" s="20" t="s">
        <v>14</v>
      </c>
    </row>
    <row r="139" spans="1:65" s="13" customFormat="1">
      <c r="B139" s="199"/>
      <c r="C139" s="200"/>
      <c r="D139" s="201" t="s">
        <v>192</v>
      </c>
      <c r="E139" s="202" t="s">
        <v>19</v>
      </c>
      <c r="F139" s="203" t="s">
        <v>2130</v>
      </c>
      <c r="G139" s="200"/>
      <c r="H139" s="202" t="s">
        <v>19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192</v>
      </c>
      <c r="AU139" s="209" t="s">
        <v>14</v>
      </c>
      <c r="AV139" s="13" t="s">
        <v>81</v>
      </c>
      <c r="AW139" s="13" t="s">
        <v>35</v>
      </c>
      <c r="AX139" s="13" t="s">
        <v>74</v>
      </c>
      <c r="AY139" s="209" t="s">
        <v>179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198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14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3" customFormat="1">
      <c r="B141" s="199"/>
      <c r="C141" s="200"/>
      <c r="D141" s="201" t="s">
        <v>192</v>
      </c>
      <c r="E141" s="202" t="s">
        <v>19</v>
      </c>
      <c r="F141" s="203" t="s">
        <v>199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192</v>
      </c>
      <c r="AU141" s="209" t="s">
        <v>14</v>
      </c>
      <c r="AV141" s="13" t="s">
        <v>81</v>
      </c>
      <c r="AW141" s="13" t="s">
        <v>35</v>
      </c>
      <c r="AX141" s="13" t="s">
        <v>74</v>
      </c>
      <c r="AY141" s="209" t="s">
        <v>179</v>
      </c>
    </row>
    <row r="142" spans="1:65" s="14" customFormat="1">
      <c r="B142" s="210"/>
      <c r="C142" s="211"/>
      <c r="D142" s="201" t="s">
        <v>192</v>
      </c>
      <c r="E142" s="212" t="s">
        <v>19</v>
      </c>
      <c r="F142" s="213" t="s">
        <v>2408</v>
      </c>
      <c r="G142" s="211"/>
      <c r="H142" s="214">
        <v>315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192</v>
      </c>
      <c r="AU142" s="220" t="s">
        <v>14</v>
      </c>
      <c r="AV142" s="14" t="s">
        <v>14</v>
      </c>
      <c r="AW142" s="14" t="s">
        <v>35</v>
      </c>
      <c r="AX142" s="14" t="s">
        <v>74</v>
      </c>
      <c r="AY142" s="220" t="s">
        <v>179</v>
      </c>
    </row>
    <row r="143" spans="1:65" s="15" customFormat="1">
      <c r="B143" s="221"/>
      <c r="C143" s="222"/>
      <c r="D143" s="201" t="s">
        <v>192</v>
      </c>
      <c r="E143" s="223" t="s">
        <v>19</v>
      </c>
      <c r="F143" s="224" t="s">
        <v>201</v>
      </c>
      <c r="G143" s="222"/>
      <c r="H143" s="225">
        <v>315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192</v>
      </c>
      <c r="AU143" s="231" t="s">
        <v>14</v>
      </c>
      <c r="AV143" s="15" t="s">
        <v>188</v>
      </c>
      <c r="AW143" s="15" t="s">
        <v>35</v>
      </c>
      <c r="AX143" s="15" t="s">
        <v>81</v>
      </c>
      <c r="AY143" s="231" t="s">
        <v>179</v>
      </c>
    </row>
    <row r="144" spans="1:65" s="2" customFormat="1" ht="16.5" customHeight="1">
      <c r="A144" s="37"/>
      <c r="B144" s="38"/>
      <c r="C144" s="243" t="s">
        <v>240</v>
      </c>
      <c r="D144" s="243" t="s">
        <v>289</v>
      </c>
      <c r="E144" s="244" t="s">
        <v>2139</v>
      </c>
      <c r="F144" s="245" t="s">
        <v>2140</v>
      </c>
      <c r="G144" s="246" t="s">
        <v>204</v>
      </c>
      <c r="H144" s="247">
        <v>362.25</v>
      </c>
      <c r="I144" s="248"/>
      <c r="J144" s="249">
        <f>ROUND(I144*H144,2)</f>
        <v>0</v>
      </c>
      <c r="K144" s="245" t="s">
        <v>187</v>
      </c>
      <c r="L144" s="250"/>
      <c r="M144" s="251" t="s">
        <v>19</v>
      </c>
      <c r="N144" s="252" t="s">
        <v>45</v>
      </c>
      <c r="O144" s="67"/>
      <c r="P144" s="190">
        <f>O144*H144</f>
        <v>0</v>
      </c>
      <c r="Q144" s="190">
        <v>6.4000000000000005E-4</v>
      </c>
      <c r="R144" s="190">
        <f>Q144*H144</f>
        <v>0.23184000000000002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400</v>
      </c>
      <c r="AT144" s="192" t="s">
        <v>289</v>
      </c>
      <c r="AU144" s="192" t="s">
        <v>14</v>
      </c>
      <c r="AY144" s="20" t="s">
        <v>179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81</v>
      </c>
      <c r="BK144" s="193">
        <f>ROUND(I144*H144,2)</f>
        <v>0</v>
      </c>
      <c r="BL144" s="20" t="s">
        <v>229</v>
      </c>
      <c r="BM144" s="192" t="s">
        <v>217</v>
      </c>
    </row>
    <row r="145" spans="1:65" s="14" customFormat="1">
      <c r="B145" s="210"/>
      <c r="C145" s="211"/>
      <c r="D145" s="201" t="s">
        <v>192</v>
      </c>
      <c r="E145" s="212" t="s">
        <v>19</v>
      </c>
      <c r="F145" s="213" t="s">
        <v>2408</v>
      </c>
      <c r="G145" s="211"/>
      <c r="H145" s="214">
        <v>315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192</v>
      </c>
      <c r="AU145" s="220" t="s">
        <v>14</v>
      </c>
      <c r="AV145" s="14" t="s">
        <v>14</v>
      </c>
      <c r="AW145" s="14" t="s">
        <v>35</v>
      </c>
      <c r="AX145" s="14" t="s">
        <v>74</v>
      </c>
      <c r="AY145" s="220" t="s">
        <v>179</v>
      </c>
    </row>
    <row r="146" spans="1:65" s="15" customFormat="1">
      <c r="B146" s="221"/>
      <c r="C146" s="222"/>
      <c r="D146" s="201" t="s">
        <v>192</v>
      </c>
      <c r="E146" s="223" t="s">
        <v>19</v>
      </c>
      <c r="F146" s="224" t="s">
        <v>201</v>
      </c>
      <c r="G146" s="222"/>
      <c r="H146" s="225">
        <v>315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192</v>
      </c>
      <c r="AU146" s="231" t="s">
        <v>14</v>
      </c>
      <c r="AV146" s="15" t="s">
        <v>188</v>
      </c>
      <c r="AW146" s="15" t="s">
        <v>35</v>
      </c>
      <c r="AX146" s="15" t="s">
        <v>74</v>
      </c>
      <c r="AY146" s="231" t="s">
        <v>179</v>
      </c>
    </row>
    <row r="147" spans="1:65" s="14" customFormat="1">
      <c r="B147" s="210"/>
      <c r="C147" s="211"/>
      <c r="D147" s="201" t="s">
        <v>192</v>
      </c>
      <c r="E147" s="212" t="s">
        <v>19</v>
      </c>
      <c r="F147" s="213" t="s">
        <v>2409</v>
      </c>
      <c r="G147" s="211"/>
      <c r="H147" s="214">
        <v>362.25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192</v>
      </c>
      <c r="AU147" s="220" t="s">
        <v>14</v>
      </c>
      <c r="AV147" s="14" t="s">
        <v>14</v>
      </c>
      <c r="AW147" s="14" t="s">
        <v>35</v>
      </c>
      <c r="AX147" s="14" t="s">
        <v>81</v>
      </c>
      <c r="AY147" s="220" t="s">
        <v>179</v>
      </c>
    </row>
    <row r="148" spans="1:65" s="2" customFormat="1" ht="24.2" customHeight="1">
      <c r="A148" s="37"/>
      <c r="B148" s="38"/>
      <c r="C148" s="181" t="s">
        <v>217</v>
      </c>
      <c r="D148" s="181" t="s">
        <v>183</v>
      </c>
      <c r="E148" s="182" t="s">
        <v>2149</v>
      </c>
      <c r="F148" s="183" t="s">
        <v>2150</v>
      </c>
      <c r="G148" s="184" t="s">
        <v>308</v>
      </c>
      <c r="H148" s="185">
        <v>48</v>
      </c>
      <c r="I148" s="186"/>
      <c r="J148" s="187">
        <f>ROUND(I148*H148,2)</f>
        <v>0</v>
      </c>
      <c r="K148" s="183" t="s">
        <v>187</v>
      </c>
      <c r="L148" s="42"/>
      <c r="M148" s="188" t="s">
        <v>19</v>
      </c>
      <c r="N148" s="189" t="s">
        <v>45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229</v>
      </c>
      <c r="AT148" s="192" t="s">
        <v>183</v>
      </c>
      <c r="AU148" s="192" t="s">
        <v>14</v>
      </c>
      <c r="AY148" s="20" t="s">
        <v>179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81</v>
      </c>
      <c r="BK148" s="193">
        <f>ROUND(I148*H148,2)</f>
        <v>0</v>
      </c>
      <c r="BL148" s="20" t="s">
        <v>229</v>
      </c>
      <c r="BM148" s="192" t="s">
        <v>225</v>
      </c>
    </row>
    <row r="149" spans="1:65" s="2" customFormat="1">
      <c r="A149" s="37"/>
      <c r="B149" s="38"/>
      <c r="C149" s="39"/>
      <c r="D149" s="194" t="s">
        <v>190</v>
      </c>
      <c r="E149" s="39"/>
      <c r="F149" s="195" t="s">
        <v>2151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190</v>
      </c>
      <c r="AU149" s="20" t="s">
        <v>14</v>
      </c>
    </row>
    <row r="150" spans="1:65" s="2" customFormat="1" ht="24.2" customHeight="1">
      <c r="A150" s="37"/>
      <c r="B150" s="38"/>
      <c r="C150" s="181" t="s">
        <v>256</v>
      </c>
      <c r="D150" s="181" t="s">
        <v>183</v>
      </c>
      <c r="E150" s="182" t="s">
        <v>2152</v>
      </c>
      <c r="F150" s="183" t="s">
        <v>2153</v>
      </c>
      <c r="G150" s="184" t="s">
        <v>308</v>
      </c>
      <c r="H150" s="185">
        <v>84</v>
      </c>
      <c r="I150" s="186"/>
      <c r="J150" s="187">
        <f>ROUND(I150*H150,2)</f>
        <v>0</v>
      </c>
      <c r="K150" s="183" t="s">
        <v>187</v>
      </c>
      <c r="L150" s="42"/>
      <c r="M150" s="188" t="s">
        <v>19</v>
      </c>
      <c r="N150" s="189" t="s">
        <v>45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229</v>
      </c>
      <c r="AT150" s="192" t="s">
        <v>183</v>
      </c>
      <c r="AU150" s="192" t="s">
        <v>14</v>
      </c>
      <c r="AY150" s="20" t="s">
        <v>179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81</v>
      </c>
      <c r="BK150" s="193">
        <f>ROUND(I150*H150,2)</f>
        <v>0</v>
      </c>
      <c r="BL150" s="20" t="s">
        <v>229</v>
      </c>
      <c r="BM150" s="192" t="s">
        <v>207</v>
      </c>
    </row>
    <row r="151" spans="1:65" s="2" customFormat="1">
      <c r="A151" s="37"/>
      <c r="B151" s="38"/>
      <c r="C151" s="39"/>
      <c r="D151" s="194" t="s">
        <v>190</v>
      </c>
      <c r="E151" s="39"/>
      <c r="F151" s="195" t="s">
        <v>2154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190</v>
      </c>
      <c r="AU151" s="20" t="s">
        <v>14</v>
      </c>
    </row>
    <row r="152" spans="1:65" s="2" customFormat="1" ht="24.2" customHeight="1">
      <c r="A152" s="37"/>
      <c r="B152" s="38"/>
      <c r="C152" s="181" t="s">
        <v>225</v>
      </c>
      <c r="D152" s="181" t="s">
        <v>183</v>
      </c>
      <c r="E152" s="182" t="s">
        <v>2158</v>
      </c>
      <c r="F152" s="183" t="s">
        <v>2159</v>
      </c>
      <c r="G152" s="184" t="s">
        <v>204</v>
      </c>
      <c r="H152" s="185">
        <v>310</v>
      </c>
      <c r="I152" s="186"/>
      <c r="J152" s="187">
        <f>ROUND(I152*H152,2)</f>
        <v>0</v>
      </c>
      <c r="K152" s="183" t="s">
        <v>187</v>
      </c>
      <c r="L152" s="42"/>
      <c r="M152" s="188" t="s">
        <v>19</v>
      </c>
      <c r="N152" s="189" t="s">
        <v>45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229</v>
      </c>
      <c r="AT152" s="192" t="s">
        <v>183</v>
      </c>
      <c r="AU152" s="192" t="s">
        <v>14</v>
      </c>
      <c r="AY152" s="20" t="s">
        <v>179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81</v>
      </c>
      <c r="BK152" s="193">
        <f>ROUND(I152*H152,2)</f>
        <v>0</v>
      </c>
      <c r="BL152" s="20" t="s">
        <v>229</v>
      </c>
      <c r="BM152" s="192" t="s">
        <v>288</v>
      </c>
    </row>
    <row r="153" spans="1:65" s="2" customFormat="1">
      <c r="A153" s="37"/>
      <c r="B153" s="38"/>
      <c r="C153" s="39"/>
      <c r="D153" s="194" t="s">
        <v>190</v>
      </c>
      <c r="E153" s="39"/>
      <c r="F153" s="195" t="s">
        <v>2160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190</v>
      </c>
      <c r="AU153" s="20" t="s">
        <v>14</v>
      </c>
    </row>
    <row r="154" spans="1:65" s="14" customFormat="1">
      <c r="B154" s="210"/>
      <c r="C154" s="211"/>
      <c r="D154" s="201" t="s">
        <v>192</v>
      </c>
      <c r="E154" s="212" t="s">
        <v>19</v>
      </c>
      <c r="F154" s="213" t="s">
        <v>2410</v>
      </c>
      <c r="G154" s="211"/>
      <c r="H154" s="214">
        <v>310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192</v>
      </c>
      <c r="AU154" s="220" t="s">
        <v>14</v>
      </c>
      <c r="AV154" s="14" t="s">
        <v>14</v>
      </c>
      <c r="AW154" s="14" t="s">
        <v>35</v>
      </c>
      <c r="AX154" s="14" t="s">
        <v>74</v>
      </c>
      <c r="AY154" s="220" t="s">
        <v>179</v>
      </c>
    </row>
    <row r="155" spans="1:65" s="15" customFormat="1">
      <c r="B155" s="221"/>
      <c r="C155" s="222"/>
      <c r="D155" s="201" t="s">
        <v>192</v>
      </c>
      <c r="E155" s="223" t="s">
        <v>19</v>
      </c>
      <c r="F155" s="224" t="s">
        <v>201</v>
      </c>
      <c r="G155" s="222"/>
      <c r="H155" s="225">
        <v>310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192</v>
      </c>
      <c r="AU155" s="231" t="s">
        <v>14</v>
      </c>
      <c r="AV155" s="15" t="s">
        <v>188</v>
      </c>
      <c r="AW155" s="15" t="s">
        <v>35</v>
      </c>
      <c r="AX155" s="15" t="s">
        <v>81</v>
      </c>
      <c r="AY155" s="231" t="s">
        <v>179</v>
      </c>
    </row>
    <row r="156" spans="1:65" s="2" customFormat="1" ht="16.5" customHeight="1">
      <c r="A156" s="37"/>
      <c r="B156" s="38"/>
      <c r="C156" s="243" t="s">
        <v>181</v>
      </c>
      <c r="D156" s="243" t="s">
        <v>289</v>
      </c>
      <c r="E156" s="244" t="s">
        <v>2162</v>
      </c>
      <c r="F156" s="245" t="s">
        <v>2163</v>
      </c>
      <c r="G156" s="246" t="s">
        <v>292</v>
      </c>
      <c r="H156" s="247">
        <v>192.2</v>
      </c>
      <c r="I156" s="248"/>
      <c r="J156" s="249">
        <f>ROUND(I156*H156,2)</f>
        <v>0</v>
      </c>
      <c r="K156" s="245" t="s">
        <v>187</v>
      </c>
      <c r="L156" s="250"/>
      <c r="M156" s="251" t="s">
        <v>19</v>
      </c>
      <c r="N156" s="252" t="s">
        <v>45</v>
      </c>
      <c r="O156" s="67"/>
      <c r="P156" s="190">
        <f>O156*H156</f>
        <v>0</v>
      </c>
      <c r="Q156" s="190">
        <v>1E-3</v>
      </c>
      <c r="R156" s="190">
        <f>Q156*H156</f>
        <v>0.19219999999999998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400</v>
      </c>
      <c r="AT156" s="192" t="s">
        <v>289</v>
      </c>
      <c r="AU156" s="192" t="s">
        <v>14</v>
      </c>
      <c r="AY156" s="20" t="s">
        <v>179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81</v>
      </c>
      <c r="BK156" s="193">
        <f>ROUND(I156*H156,2)</f>
        <v>0</v>
      </c>
      <c r="BL156" s="20" t="s">
        <v>229</v>
      </c>
      <c r="BM156" s="192" t="s">
        <v>229</v>
      </c>
    </row>
    <row r="157" spans="1:65" s="14" customFormat="1">
      <c r="B157" s="210"/>
      <c r="C157" s="211"/>
      <c r="D157" s="201" t="s">
        <v>192</v>
      </c>
      <c r="E157" s="212" t="s">
        <v>19</v>
      </c>
      <c r="F157" s="213" t="s">
        <v>2411</v>
      </c>
      <c r="G157" s="211"/>
      <c r="H157" s="214">
        <v>192.2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192</v>
      </c>
      <c r="AU157" s="220" t="s">
        <v>14</v>
      </c>
      <c r="AV157" s="14" t="s">
        <v>14</v>
      </c>
      <c r="AW157" s="14" t="s">
        <v>35</v>
      </c>
      <c r="AX157" s="14" t="s">
        <v>74</v>
      </c>
      <c r="AY157" s="220" t="s">
        <v>179</v>
      </c>
    </row>
    <row r="158" spans="1:65" s="15" customFormat="1">
      <c r="B158" s="221"/>
      <c r="C158" s="222"/>
      <c r="D158" s="201" t="s">
        <v>192</v>
      </c>
      <c r="E158" s="223" t="s">
        <v>19</v>
      </c>
      <c r="F158" s="224" t="s">
        <v>201</v>
      </c>
      <c r="G158" s="222"/>
      <c r="H158" s="225">
        <v>192.2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192</v>
      </c>
      <c r="AU158" s="231" t="s">
        <v>14</v>
      </c>
      <c r="AV158" s="15" t="s">
        <v>188</v>
      </c>
      <c r="AW158" s="15" t="s">
        <v>35</v>
      </c>
      <c r="AX158" s="15" t="s">
        <v>81</v>
      </c>
      <c r="AY158" s="231" t="s">
        <v>179</v>
      </c>
    </row>
    <row r="159" spans="1:65" s="2" customFormat="1" ht="16.5" customHeight="1">
      <c r="A159" s="37"/>
      <c r="B159" s="38"/>
      <c r="C159" s="181" t="s">
        <v>207</v>
      </c>
      <c r="D159" s="181" t="s">
        <v>183</v>
      </c>
      <c r="E159" s="182" t="s">
        <v>2165</v>
      </c>
      <c r="F159" s="183" t="s">
        <v>2166</v>
      </c>
      <c r="G159" s="184" t="s">
        <v>308</v>
      </c>
      <c r="H159" s="185">
        <v>27</v>
      </c>
      <c r="I159" s="186"/>
      <c r="J159" s="187">
        <f>ROUND(I159*H159,2)</f>
        <v>0</v>
      </c>
      <c r="K159" s="183" t="s">
        <v>187</v>
      </c>
      <c r="L159" s="42"/>
      <c r="M159" s="188" t="s">
        <v>19</v>
      </c>
      <c r="N159" s="189" t="s">
        <v>45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229</v>
      </c>
      <c r="AT159" s="192" t="s">
        <v>183</v>
      </c>
      <c r="AU159" s="192" t="s">
        <v>14</v>
      </c>
      <c r="AY159" s="20" t="s">
        <v>179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81</v>
      </c>
      <c r="BK159" s="193">
        <f>ROUND(I159*H159,2)</f>
        <v>0</v>
      </c>
      <c r="BL159" s="20" t="s">
        <v>229</v>
      </c>
      <c r="BM159" s="192" t="s">
        <v>270</v>
      </c>
    </row>
    <row r="160" spans="1:65" s="2" customFormat="1">
      <c r="A160" s="37"/>
      <c r="B160" s="38"/>
      <c r="C160" s="39"/>
      <c r="D160" s="194" t="s">
        <v>190</v>
      </c>
      <c r="E160" s="39"/>
      <c r="F160" s="195" t="s">
        <v>2167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190</v>
      </c>
      <c r="AU160" s="20" t="s">
        <v>14</v>
      </c>
    </row>
    <row r="161" spans="1:65" s="14" customFormat="1">
      <c r="B161" s="210"/>
      <c r="C161" s="211"/>
      <c r="D161" s="201" t="s">
        <v>192</v>
      </c>
      <c r="E161" s="212" t="s">
        <v>19</v>
      </c>
      <c r="F161" s="213" t="s">
        <v>2412</v>
      </c>
      <c r="G161" s="211"/>
      <c r="H161" s="214">
        <v>9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192</v>
      </c>
      <c r="AU161" s="220" t="s">
        <v>14</v>
      </c>
      <c r="AV161" s="14" t="s">
        <v>14</v>
      </c>
      <c r="AW161" s="14" t="s">
        <v>35</v>
      </c>
      <c r="AX161" s="14" t="s">
        <v>74</v>
      </c>
      <c r="AY161" s="220" t="s">
        <v>179</v>
      </c>
    </row>
    <row r="162" spans="1:65" s="14" customFormat="1">
      <c r="B162" s="210"/>
      <c r="C162" s="211"/>
      <c r="D162" s="201" t="s">
        <v>192</v>
      </c>
      <c r="E162" s="212" t="s">
        <v>19</v>
      </c>
      <c r="F162" s="213" t="s">
        <v>2413</v>
      </c>
      <c r="G162" s="211"/>
      <c r="H162" s="214">
        <v>18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192</v>
      </c>
      <c r="AU162" s="220" t="s">
        <v>14</v>
      </c>
      <c r="AV162" s="14" t="s">
        <v>14</v>
      </c>
      <c r="AW162" s="14" t="s">
        <v>35</v>
      </c>
      <c r="AX162" s="14" t="s">
        <v>74</v>
      </c>
      <c r="AY162" s="220" t="s">
        <v>179</v>
      </c>
    </row>
    <row r="163" spans="1:65" s="15" customFormat="1">
      <c r="B163" s="221"/>
      <c r="C163" s="222"/>
      <c r="D163" s="201" t="s">
        <v>192</v>
      </c>
      <c r="E163" s="223" t="s">
        <v>19</v>
      </c>
      <c r="F163" s="224" t="s">
        <v>201</v>
      </c>
      <c r="G163" s="222"/>
      <c r="H163" s="225">
        <v>27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192</v>
      </c>
      <c r="AU163" s="231" t="s">
        <v>14</v>
      </c>
      <c r="AV163" s="15" t="s">
        <v>188</v>
      </c>
      <c r="AW163" s="15" t="s">
        <v>35</v>
      </c>
      <c r="AX163" s="15" t="s">
        <v>81</v>
      </c>
      <c r="AY163" s="231" t="s">
        <v>179</v>
      </c>
    </row>
    <row r="164" spans="1:65" s="2" customFormat="1" ht="16.5" customHeight="1">
      <c r="A164" s="37"/>
      <c r="B164" s="38"/>
      <c r="C164" s="243" t="s">
        <v>220</v>
      </c>
      <c r="D164" s="243" t="s">
        <v>289</v>
      </c>
      <c r="E164" s="244" t="s">
        <v>2169</v>
      </c>
      <c r="F164" s="245" t="s">
        <v>2170</v>
      </c>
      <c r="G164" s="246" t="s">
        <v>308</v>
      </c>
      <c r="H164" s="247">
        <v>9</v>
      </c>
      <c r="I164" s="248"/>
      <c r="J164" s="249">
        <f>ROUND(I164*H164,2)</f>
        <v>0</v>
      </c>
      <c r="K164" s="245" t="s">
        <v>187</v>
      </c>
      <c r="L164" s="250"/>
      <c r="M164" s="251" t="s">
        <v>19</v>
      </c>
      <c r="N164" s="252" t="s">
        <v>45</v>
      </c>
      <c r="O164" s="67"/>
      <c r="P164" s="190">
        <f>O164*H164</f>
        <v>0</v>
      </c>
      <c r="Q164" s="190">
        <v>1.4999999999999999E-4</v>
      </c>
      <c r="R164" s="190">
        <f>Q164*H164</f>
        <v>1.3499999999999999E-3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400</v>
      </c>
      <c r="AT164" s="192" t="s">
        <v>289</v>
      </c>
      <c r="AU164" s="192" t="s">
        <v>14</v>
      </c>
      <c r="AY164" s="20" t="s">
        <v>179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81</v>
      </c>
      <c r="BK164" s="193">
        <f>ROUND(I164*H164,2)</f>
        <v>0</v>
      </c>
      <c r="BL164" s="20" t="s">
        <v>229</v>
      </c>
      <c r="BM164" s="192" t="s">
        <v>276</v>
      </c>
    </row>
    <row r="165" spans="1:65" s="2" customFormat="1" ht="16.5" customHeight="1">
      <c r="A165" s="37"/>
      <c r="B165" s="38"/>
      <c r="C165" s="243" t="s">
        <v>288</v>
      </c>
      <c r="D165" s="243" t="s">
        <v>289</v>
      </c>
      <c r="E165" s="244" t="s">
        <v>2173</v>
      </c>
      <c r="F165" s="245" t="s">
        <v>2174</v>
      </c>
      <c r="G165" s="246" t="s">
        <v>308</v>
      </c>
      <c r="H165" s="247">
        <v>18</v>
      </c>
      <c r="I165" s="248"/>
      <c r="J165" s="249">
        <f>ROUND(I165*H165,2)</f>
        <v>0</v>
      </c>
      <c r="K165" s="245" t="s">
        <v>187</v>
      </c>
      <c r="L165" s="250"/>
      <c r="M165" s="251" t="s">
        <v>19</v>
      </c>
      <c r="N165" s="252" t="s">
        <v>45</v>
      </c>
      <c r="O165" s="67"/>
      <c r="P165" s="190">
        <f>O165*H165</f>
        <v>0</v>
      </c>
      <c r="Q165" s="190">
        <v>2.3000000000000001E-4</v>
      </c>
      <c r="R165" s="190">
        <f>Q165*H165</f>
        <v>4.1400000000000005E-3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400</v>
      </c>
      <c r="AT165" s="192" t="s">
        <v>289</v>
      </c>
      <c r="AU165" s="192" t="s">
        <v>14</v>
      </c>
      <c r="AY165" s="20" t="s">
        <v>179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81</v>
      </c>
      <c r="BK165" s="193">
        <f>ROUND(I165*H165,2)</f>
        <v>0</v>
      </c>
      <c r="BL165" s="20" t="s">
        <v>229</v>
      </c>
      <c r="BM165" s="192" t="s">
        <v>286</v>
      </c>
    </row>
    <row r="166" spans="1:65" s="2" customFormat="1" ht="24.2" customHeight="1">
      <c r="A166" s="37"/>
      <c r="B166" s="38"/>
      <c r="C166" s="181" t="s">
        <v>8</v>
      </c>
      <c r="D166" s="181" t="s">
        <v>183</v>
      </c>
      <c r="E166" s="182" t="s">
        <v>2176</v>
      </c>
      <c r="F166" s="183" t="s">
        <v>2177</v>
      </c>
      <c r="G166" s="184" t="s">
        <v>269</v>
      </c>
      <c r="H166" s="185">
        <v>0.436</v>
      </c>
      <c r="I166" s="186"/>
      <c r="J166" s="187">
        <f>ROUND(I166*H166,2)</f>
        <v>0</v>
      </c>
      <c r="K166" s="183" t="s">
        <v>187</v>
      </c>
      <c r="L166" s="42"/>
      <c r="M166" s="188" t="s">
        <v>19</v>
      </c>
      <c r="N166" s="189" t="s">
        <v>45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229</v>
      </c>
      <c r="AT166" s="192" t="s">
        <v>183</v>
      </c>
      <c r="AU166" s="192" t="s">
        <v>14</v>
      </c>
      <c r="AY166" s="20" t="s">
        <v>179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81</v>
      </c>
      <c r="BK166" s="193">
        <f>ROUND(I166*H166,2)</f>
        <v>0</v>
      </c>
      <c r="BL166" s="20" t="s">
        <v>229</v>
      </c>
      <c r="BM166" s="192" t="s">
        <v>2414</v>
      </c>
    </row>
    <row r="167" spans="1:65" s="2" customFormat="1">
      <c r="A167" s="37"/>
      <c r="B167" s="38"/>
      <c r="C167" s="39"/>
      <c r="D167" s="194" t="s">
        <v>190</v>
      </c>
      <c r="E167" s="39"/>
      <c r="F167" s="195" t="s">
        <v>2179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190</v>
      </c>
      <c r="AU167" s="20" t="s">
        <v>14</v>
      </c>
    </row>
    <row r="168" spans="1:65" s="12" customFormat="1" ht="25.9" customHeight="1">
      <c r="B168" s="165"/>
      <c r="C168" s="166"/>
      <c r="D168" s="167" t="s">
        <v>73</v>
      </c>
      <c r="E168" s="168" t="s">
        <v>289</v>
      </c>
      <c r="F168" s="168" t="s">
        <v>2180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P169+P233</f>
        <v>0</v>
      </c>
      <c r="Q168" s="173"/>
      <c r="R168" s="174">
        <f>R169+R233</f>
        <v>63.916467999999995</v>
      </c>
      <c r="S168" s="173"/>
      <c r="T168" s="175">
        <f>T169+T233</f>
        <v>0</v>
      </c>
      <c r="AR168" s="176" t="s">
        <v>189</v>
      </c>
      <c r="AT168" s="177" t="s">
        <v>73</v>
      </c>
      <c r="AU168" s="177" t="s">
        <v>74</v>
      </c>
      <c r="AY168" s="176" t="s">
        <v>179</v>
      </c>
      <c r="BK168" s="178">
        <f>BK169+BK233</f>
        <v>0</v>
      </c>
    </row>
    <row r="169" spans="1:65" s="12" customFormat="1" ht="22.9" customHeight="1">
      <c r="B169" s="165"/>
      <c r="C169" s="166"/>
      <c r="D169" s="167" t="s">
        <v>73</v>
      </c>
      <c r="E169" s="179" t="s">
        <v>2181</v>
      </c>
      <c r="F169" s="179" t="s">
        <v>2182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SUM(P170:P232)</f>
        <v>0</v>
      </c>
      <c r="Q169" s="173"/>
      <c r="R169" s="174">
        <f>SUM(R170:R232)</f>
        <v>0.60060000000000002</v>
      </c>
      <c r="S169" s="173"/>
      <c r="T169" s="175">
        <f>SUM(T170:T232)</f>
        <v>0</v>
      </c>
      <c r="AR169" s="176" t="s">
        <v>189</v>
      </c>
      <c r="AT169" s="177" t="s">
        <v>73</v>
      </c>
      <c r="AU169" s="177" t="s">
        <v>81</v>
      </c>
      <c r="AY169" s="176" t="s">
        <v>179</v>
      </c>
      <c r="BK169" s="178">
        <f>SUM(BK170:BK232)</f>
        <v>0</v>
      </c>
    </row>
    <row r="170" spans="1:65" s="2" customFormat="1" ht="16.5" customHeight="1">
      <c r="A170" s="37"/>
      <c r="B170" s="38"/>
      <c r="C170" s="181" t="s">
        <v>229</v>
      </c>
      <c r="D170" s="181" t="s">
        <v>183</v>
      </c>
      <c r="E170" s="182" t="s">
        <v>2183</v>
      </c>
      <c r="F170" s="183" t="s">
        <v>2184</v>
      </c>
      <c r="G170" s="184" t="s">
        <v>308</v>
      </c>
      <c r="H170" s="185">
        <v>7</v>
      </c>
      <c r="I170" s="186"/>
      <c r="J170" s="187">
        <f>ROUND(I170*H170,2)</f>
        <v>0</v>
      </c>
      <c r="K170" s="183" t="s">
        <v>187</v>
      </c>
      <c r="L170" s="42"/>
      <c r="M170" s="188" t="s">
        <v>19</v>
      </c>
      <c r="N170" s="189" t="s">
        <v>45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381</v>
      </c>
      <c r="AT170" s="192" t="s">
        <v>183</v>
      </c>
      <c r="AU170" s="192" t="s">
        <v>14</v>
      </c>
      <c r="AY170" s="20" t="s">
        <v>179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81</v>
      </c>
      <c r="BK170" s="193">
        <f>ROUND(I170*H170,2)</f>
        <v>0</v>
      </c>
      <c r="BL170" s="20" t="s">
        <v>381</v>
      </c>
      <c r="BM170" s="192" t="s">
        <v>293</v>
      </c>
    </row>
    <row r="171" spans="1:65" s="2" customFormat="1">
      <c r="A171" s="37"/>
      <c r="B171" s="38"/>
      <c r="C171" s="39"/>
      <c r="D171" s="194" t="s">
        <v>190</v>
      </c>
      <c r="E171" s="39"/>
      <c r="F171" s="195" t="s">
        <v>2185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190</v>
      </c>
      <c r="AU171" s="20" t="s">
        <v>14</v>
      </c>
    </row>
    <row r="172" spans="1:65" s="13" customFormat="1">
      <c r="B172" s="199"/>
      <c r="C172" s="200"/>
      <c r="D172" s="201" t="s">
        <v>192</v>
      </c>
      <c r="E172" s="202" t="s">
        <v>19</v>
      </c>
      <c r="F172" s="203" t="s">
        <v>2130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192</v>
      </c>
      <c r="AU172" s="209" t="s">
        <v>14</v>
      </c>
      <c r="AV172" s="13" t="s">
        <v>81</v>
      </c>
      <c r="AW172" s="13" t="s">
        <v>35</v>
      </c>
      <c r="AX172" s="13" t="s">
        <v>74</v>
      </c>
      <c r="AY172" s="209" t="s">
        <v>179</v>
      </c>
    </row>
    <row r="173" spans="1:65" s="13" customFormat="1">
      <c r="B173" s="199"/>
      <c r="C173" s="200"/>
      <c r="D173" s="201" t="s">
        <v>192</v>
      </c>
      <c r="E173" s="202" t="s">
        <v>19</v>
      </c>
      <c r="F173" s="203" t="s">
        <v>198</v>
      </c>
      <c r="G173" s="200"/>
      <c r="H173" s="202" t="s">
        <v>19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192</v>
      </c>
      <c r="AU173" s="209" t="s">
        <v>14</v>
      </c>
      <c r="AV173" s="13" t="s">
        <v>81</v>
      </c>
      <c r="AW173" s="13" t="s">
        <v>35</v>
      </c>
      <c r="AX173" s="13" t="s">
        <v>74</v>
      </c>
      <c r="AY173" s="209" t="s">
        <v>179</v>
      </c>
    </row>
    <row r="174" spans="1:65" s="13" customFormat="1">
      <c r="B174" s="199"/>
      <c r="C174" s="200"/>
      <c r="D174" s="201" t="s">
        <v>192</v>
      </c>
      <c r="E174" s="202" t="s">
        <v>19</v>
      </c>
      <c r="F174" s="203" t="s">
        <v>2367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192</v>
      </c>
      <c r="AU174" s="209" t="s">
        <v>14</v>
      </c>
      <c r="AV174" s="13" t="s">
        <v>81</v>
      </c>
      <c r="AW174" s="13" t="s">
        <v>35</v>
      </c>
      <c r="AX174" s="13" t="s">
        <v>74</v>
      </c>
      <c r="AY174" s="209" t="s">
        <v>179</v>
      </c>
    </row>
    <row r="175" spans="1:65" s="14" customFormat="1">
      <c r="B175" s="210"/>
      <c r="C175" s="211"/>
      <c r="D175" s="201" t="s">
        <v>192</v>
      </c>
      <c r="E175" s="212" t="s">
        <v>19</v>
      </c>
      <c r="F175" s="213" t="s">
        <v>2187</v>
      </c>
      <c r="G175" s="211"/>
      <c r="H175" s="214">
        <v>7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192</v>
      </c>
      <c r="AU175" s="220" t="s">
        <v>14</v>
      </c>
      <c r="AV175" s="14" t="s">
        <v>14</v>
      </c>
      <c r="AW175" s="14" t="s">
        <v>35</v>
      </c>
      <c r="AX175" s="14" t="s">
        <v>74</v>
      </c>
      <c r="AY175" s="220" t="s">
        <v>179</v>
      </c>
    </row>
    <row r="176" spans="1:65" s="15" customFormat="1">
      <c r="B176" s="221"/>
      <c r="C176" s="222"/>
      <c r="D176" s="201" t="s">
        <v>192</v>
      </c>
      <c r="E176" s="223" t="s">
        <v>19</v>
      </c>
      <c r="F176" s="224" t="s">
        <v>201</v>
      </c>
      <c r="G176" s="222"/>
      <c r="H176" s="225">
        <v>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192</v>
      </c>
      <c r="AU176" s="231" t="s">
        <v>14</v>
      </c>
      <c r="AV176" s="15" t="s">
        <v>188</v>
      </c>
      <c r="AW176" s="15" t="s">
        <v>35</v>
      </c>
      <c r="AX176" s="15" t="s">
        <v>81</v>
      </c>
      <c r="AY176" s="231" t="s">
        <v>179</v>
      </c>
    </row>
    <row r="177" spans="1:65" s="2" customFormat="1" ht="16.5" customHeight="1">
      <c r="A177" s="37"/>
      <c r="B177" s="38"/>
      <c r="C177" s="243" t="s">
        <v>254</v>
      </c>
      <c r="D177" s="243" t="s">
        <v>289</v>
      </c>
      <c r="E177" s="244" t="s">
        <v>2368</v>
      </c>
      <c r="F177" s="245" t="s">
        <v>2369</v>
      </c>
      <c r="G177" s="246" t="s">
        <v>308</v>
      </c>
      <c r="H177" s="247">
        <v>7</v>
      </c>
      <c r="I177" s="248"/>
      <c r="J177" s="249">
        <f>ROUND(I177*H177,2)</f>
        <v>0</v>
      </c>
      <c r="K177" s="245" t="s">
        <v>187</v>
      </c>
      <c r="L177" s="250"/>
      <c r="M177" s="251" t="s">
        <v>19</v>
      </c>
      <c r="N177" s="252" t="s">
        <v>45</v>
      </c>
      <c r="O177" s="67"/>
      <c r="P177" s="190">
        <f>O177*H177</f>
        <v>0</v>
      </c>
      <c r="Q177" s="190">
        <v>2.2000000000000001E-3</v>
      </c>
      <c r="R177" s="190">
        <f>Q177*H177</f>
        <v>1.54E-2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2120</v>
      </c>
      <c r="AT177" s="192" t="s">
        <v>289</v>
      </c>
      <c r="AU177" s="192" t="s">
        <v>14</v>
      </c>
      <c r="AY177" s="20" t="s">
        <v>179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81</v>
      </c>
      <c r="BK177" s="193">
        <f>ROUND(I177*H177,2)</f>
        <v>0</v>
      </c>
      <c r="BL177" s="20" t="s">
        <v>381</v>
      </c>
      <c r="BM177" s="192" t="s">
        <v>2415</v>
      </c>
    </row>
    <row r="178" spans="1:65" s="2" customFormat="1" ht="39">
      <c r="A178" s="37"/>
      <c r="B178" s="38"/>
      <c r="C178" s="39"/>
      <c r="D178" s="201" t="s">
        <v>326</v>
      </c>
      <c r="E178" s="39"/>
      <c r="F178" s="253" t="s">
        <v>2371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326</v>
      </c>
      <c r="AU178" s="20" t="s">
        <v>14</v>
      </c>
    </row>
    <row r="179" spans="1:65" s="13" customFormat="1">
      <c r="B179" s="199"/>
      <c r="C179" s="200"/>
      <c r="D179" s="201" t="s">
        <v>192</v>
      </c>
      <c r="E179" s="202" t="s">
        <v>19</v>
      </c>
      <c r="F179" s="203" t="s">
        <v>2130</v>
      </c>
      <c r="G179" s="200"/>
      <c r="H179" s="202" t="s">
        <v>19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192</v>
      </c>
      <c r="AU179" s="209" t="s">
        <v>14</v>
      </c>
      <c r="AV179" s="13" t="s">
        <v>81</v>
      </c>
      <c r="AW179" s="13" t="s">
        <v>35</v>
      </c>
      <c r="AX179" s="13" t="s">
        <v>74</v>
      </c>
      <c r="AY179" s="209" t="s">
        <v>179</v>
      </c>
    </row>
    <row r="180" spans="1:65" s="13" customFormat="1">
      <c r="B180" s="199"/>
      <c r="C180" s="200"/>
      <c r="D180" s="201" t="s">
        <v>192</v>
      </c>
      <c r="E180" s="202" t="s">
        <v>19</v>
      </c>
      <c r="F180" s="203" t="s">
        <v>198</v>
      </c>
      <c r="G180" s="200"/>
      <c r="H180" s="202" t="s">
        <v>19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192</v>
      </c>
      <c r="AU180" s="209" t="s">
        <v>14</v>
      </c>
      <c r="AV180" s="13" t="s">
        <v>81</v>
      </c>
      <c r="AW180" s="13" t="s">
        <v>35</v>
      </c>
      <c r="AX180" s="13" t="s">
        <v>74</v>
      </c>
      <c r="AY180" s="209" t="s">
        <v>179</v>
      </c>
    </row>
    <row r="181" spans="1:65" s="13" customFormat="1">
      <c r="B181" s="199"/>
      <c r="C181" s="200"/>
      <c r="D181" s="201" t="s">
        <v>192</v>
      </c>
      <c r="E181" s="202" t="s">
        <v>19</v>
      </c>
      <c r="F181" s="203" t="s">
        <v>2367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192</v>
      </c>
      <c r="AU181" s="209" t="s">
        <v>14</v>
      </c>
      <c r="AV181" s="13" t="s">
        <v>81</v>
      </c>
      <c r="AW181" s="13" t="s">
        <v>35</v>
      </c>
      <c r="AX181" s="13" t="s">
        <v>74</v>
      </c>
      <c r="AY181" s="209" t="s">
        <v>179</v>
      </c>
    </row>
    <row r="182" spans="1:65" s="14" customFormat="1">
      <c r="B182" s="210"/>
      <c r="C182" s="211"/>
      <c r="D182" s="201" t="s">
        <v>192</v>
      </c>
      <c r="E182" s="212" t="s">
        <v>19</v>
      </c>
      <c r="F182" s="213" t="s">
        <v>2187</v>
      </c>
      <c r="G182" s="211"/>
      <c r="H182" s="214">
        <v>7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192</v>
      </c>
      <c r="AU182" s="220" t="s">
        <v>14</v>
      </c>
      <c r="AV182" s="14" t="s">
        <v>14</v>
      </c>
      <c r="AW182" s="14" t="s">
        <v>35</v>
      </c>
      <c r="AX182" s="14" t="s">
        <v>74</v>
      </c>
      <c r="AY182" s="220" t="s">
        <v>179</v>
      </c>
    </row>
    <row r="183" spans="1:65" s="15" customFormat="1">
      <c r="B183" s="221"/>
      <c r="C183" s="222"/>
      <c r="D183" s="201" t="s">
        <v>192</v>
      </c>
      <c r="E183" s="223" t="s">
        <v>19</v>
      </c>
      <c r="F183" s="224" t="s">
        <v>201</v>
      </c>
      <c r="G183" s="222"/>
      <c r="H183" s="225">
        <v>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192</v>
      </c>
      <c r="AU183" s="231" t="s">
        <v>14</v>
      </c>
      <c r="AV183" s="15" t="s">
        <v>188</v>
      </c>
      <c r="AW183" s="15" t="s">
        <v>35</v>
      </c>
      <c r="AX183" s="15" t="s">
        <v>81</v>
      </c>
      <c r="AY183" s="231" t="s">
        <v>179</v>
      </c>
    </row>
    <row r="184" spans="1:65" s="2" customFormat="1" ht="16.5" customHeight="1">
      <c r="A184" s="37"/>
      <c r="B184" s="38"/>
      <c r="C184" s="181" t="s">
        <v>270</v>
      </c>
      <c r="D184" s="181" t="s">
        <v>183</v>
      </c>
      <c r="E184" s="182" t="s">
        <v>2194</v>
      </c>
      <c r="F184" s="183" t="s">
        <v>2195</v>
      </c>
      <c r="G184" s="184" t="s">
        <v>308</v>
      </c>
      <c r="H184" s="185">
        <v>7</v>
      </c>
      <c r="I184" s="186"/>
      <c r="J184" s="187">
        <f>ROUND(I184*H184,2)</f>
        <v>0</v>
      </c>
      <c r="K184" s="183" t="s">
        <v>187</v>
      </c>
      <c r="L184" s="42"/>
      <c r="M184" s="188" t="s">
        <v>19</v>
      </c>
      <c r="N184" s="189" t="s">
        <v>45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381</v>
      </c>
      <c r="AT184" s="192" t="s">
        <v>183</v>
      </c>
      <c r="AU184" s="192" t="s">
        <v>14</v>
      </c>
      <c r="AY184" s="20" t="s">
        <v>179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81</v>
      </c>
      <c r="BK184" s="193">
        <f>ROUND(I184*H184,2)</f>
        <v>0</v>
      </c>
      <c r="BL184" s="20" t="s">
        <v>381</v>
      </c>
      <c r="BM184" s="192" t="s">
        <v>2416</v>
      </c>
    </row>
    <row r="185" spans="1:65" s="2" customFormat="1">
      <c r="A185" s="37"/>
      <c r="B185" s="38"/>
      <c r="C185" s="39"/>
      <c r="D185" s="194" t="s">
        <v>190</v>
      </c>
      <c r="E185" s="39"/>
      <c r="F185" s="195" t="s">
        <v>2197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190</v>
      </c>
      <c r="AU185" s="20" t="s">
        <v>14</v>
      </c>
    </row>
    <row r="186" spans="1:65" s="2" customFormat="1" ht="19.5">
      <c r="A186" s="37"/>
      <c r="B186" s="38"/>
      <c r="C186" s="39"/>
      <c r="D186" s="201" t="s">
        <v>326</v>
      </c>
      <c r="E186" s="39"/>
      <c r="F186" s="253" t="s">
        <v>2198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326</v>
      </c>
      <c r="AU186" s="20" t="s">
        <v>14</v>
      </c>
    </row>
    <row r="187" spans="1:65" s="13" customFormat="1">
      <c r="B187" s="199"/>
      <c r="C187" s="200"/>
      <c r="D187" s="201" t="s">
        <v>192</v>
      </c>
      <c r="E187" s="202" t="s">
        <v>19</v>
      </c>
      <c r="F187" s="203" t="s">
        <v>2130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192</v>
      </c>
      <c r="AU187" s="209" t="s">
        <v>14</v>
      </c>
      <c r="AV187" s="13" t="s">
        <v>81</v>
      </c>
      <c r="AW187" s="13" t="s">
        <v>35</v>
      </c>
      <c r="AX187" s="13" t="s">
        <v>74</v>
      </c>
      <c r="AY187" s="209" t="s">
        <v>179</v>
      </c>
    </row>
    <row r="188" spans="1:65" s="13" customFormat="1">
      <c r="B188" s="199"/>
      <c r="C188" s="200"/>
      <c r="D188" s="201" t="s">
        <v>192</v>
      </c>
      <c r="E188" s="202" t="s">
        <v>19</v>
      </c>
      <c r="F188" s="203" t="s">
        <v>198</v>
      </c>
      <c r="G188" s="200"/>
      <c r="H188" s="202" t="s">
        <v>19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192</v>
      </c>
      <c r="AU188" s="209" t="s">
        <v>14</v>
      </c>
      <c r="AV188" s="13" t="s">
        <v>81</v>
      </c>
      <c r="AW188" s="13" t="s">
        <v>35</v>
      </c>
      <c r="AX188" s="13" t="s">
        <v>74</v>
      </c>
      <c r="AY188" s="209" t="s">
        <v>179</v>
      </c>
    </row>
    <row r="189" spans="1:65" s="13" customFormat="1">
      <c r="B189" s="199"/>
      <c r="C189" s="200"/>
      <c r="D189" s="201" t="s">
        <v>192</v>
      </c>
      <c r="E189" s="202" t="s">
        <v>19</v>
      </c>
      <c r="F189" s="203" t="s">
        <v>2367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14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4" customFormat="1">
      <c r="B190" s="210"/>
      <c r="C190" s="211"/>
      <c r="D190" s="201" t="s">
        <v>192</v>
      </c>
      <c r="E190" s="212" t="s">
        <v>19</v>
      </c>
      <c r="F190" s="213" t="s">
        <v>2187</v>
      </c>
      <c r="G190" s="211"/>
      <c r="H190" s="214">
        <v>7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192</v>
      </c>
      <c r="AU190" s="220" t="s">
        <v>14</v>
      </c>
      <c r="AV190" s="14" t="s">
        <v>14</v>
      </c>
      <c r="AW190" s="14" t="s">
        <v>35</v>
      </c>
      <c r="AX190" s="14" t="s">
        <v>74</v>
      </c>
      <c r="AY190" s="220" t="s">
        <v>179</v>
      </c>
    </row>
    <row r="191" spans="1:65" s="15" customFormat="1">
      <c r="B191" s="221"/>
      <c r="C191" s="222"/>
      <c r="D191" s="201" t="s">
        <v>192</v>
      </c>
      <c r="E191" s="223" t="s">
        <v>19</v>
      </c>
      <c r="F191" s="224" t="s">
        <v>201</v>
      </c>
      <c r="G191" s="222"/>
      <c r="H191" s="225">
        <v>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192</v>
      </c>
      <c r="AU191" s="231" t="s">
        <v>14</v>
      </c>
      <c r="AV191" s="15" t="s">
        <v>188</v>
      </c>
      <c r="AW191" s="15" t="s">
        <v>35</v>
      </c>
      <c r="AX191" s="15" t="s">
        <v>81</v>
      </c>
      <c r="AY191" s="231" t="s">
        <v>179</v>
      </c>
    </row>
    <row r="192" spans="1:65" s="2" customFormat="1" ht="16.5" customHeight="1">
      <c r="A192" s="37"/>
      <c r="B192" s="38"/>
      <c r="C192" s="243" t="s">
        <v>322</v>
      </c>
      <c r="D192" s="243" t="s">
        <v>289</v>
      </c>
      <c r="E192" s="244" t="s">
        <v>2199</v>
      </c>
      <c r="F192" s="245" t="s">
        <v>2200</v>
      </c>
      <c r="G192" s="246" t="s">
        <v>308</v>
      </c>
      <c r="H192" s="247">
        <v>7</v>
      </c>
      <c r="I192" s="248"/>
      <c r="J192" s="249">
        <f>ROUND(I192*H192,2)</f>
        <v>0</v>
      </c>
      <c r="K192" s="245" t="s">
        <v>187</v>
      </c>
      <c r="L192" s="250"/>
      <c r="M192" s="251" t="s">
        <v>19</v>
      </c>
      <c r="N192" s="252" t="s">
        <v>45</v>
      </c>
      <c r="O192" s="67"/>
      <c r="P192" s="190">
        <f>O192*H192</f>
        <v>0</v>
      </c>
      <c r="Q192" s="190">
        <v>7.9000000000000001E-2</v>
      </c>
      <c r="R192" s="190">
        <f>Q192*H192</f>
        <v>0.55300000000000005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2120</v>
      </c>
      <c r="AT192" s="192" t="s">
        <v>289</v>
      </c>
      <c r="AU192" s="192" t="s">
        <v>14</v>
      </c>
      <c r="AY192" s="20" t="s">
        <v>179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81</v>
      </c>
      <c r="BK192" s="193">
        <f>ROUND(I192*H192,2)</f>
        <v>0</v>
      </c>
      <c r="BL192" s="20" t="s">
        <v>381</v>
      </c>
      <c r="BM192" s="192" t="s">
        <v>2417</v>
      </c>
    </row>
    <row r="193" spans="1:65" s="2" customFormat="1" ht="29.25">
      <c r="A193" s="37"/>
      <c r="B193" s="38"/>
      <c r="C193" s="39"/>
      <c r="D193" s="201" t="s">
        <v>326</v>
      </c>
      <c r="E193" s="39"/>
      <c r="F193" s="253" t="s">
        <v>2418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326</v>
      </c>
      <c r="AU193" s="20" t="s">
        <v>14</v>
      </c>
    </row>
    <row r="194" spans="1:65" s="13" customFormat="1">
      <c r="B194" s="199"/>
      <c r="C194" s="200"/>
      <c r="D194" s="201" t="s">
        <v>192</v>
      </c>
      <c r="E194" s="202" t="s">
        <v>19</v>
      </c>
      <c r="F194" s="203" t="s">
        <v>2130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192</v>
      </c>
      <c r="AU194" s="209" t="s">
        <v>14</v>
      </c>
      <c r="AV194" s="13" t="s">
        <v>81</v>
      </c>
      <c r="AW194" s="13" t="s">
        <v>35</v>
      </c>
      <c r="AX194" s="13" t="s">
        <v>74</v>
      </c>
      <c r="AY194" s="209" t="s">
        <v>179</v>
      </c>
    </row>
    <row r="195" spans="1:65" s="13" customFormat="1">
      <c r="B195" s="199"/>
      <c r="C195" s="200"/>
      <c r="D195" s="201" t="s">
        <v>192</v>
      </c>
      <c r="E195" s="202" t="s">
        <v>19</v>
      </c>
      <c r="F195" s="203" t="s">
        <v>198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14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1:65" s="13" customFormat="1">
      <c r="B196" s="199"/>
      <c r="C196" s="200"/>
      <c r="D196" s="201" t="s">
        <v>192</v>
      </c>
      <c r="E196" s="202" t="s">
        <v>19</v>
      </c>
      <c r="F196" s="203" t="s">
        <v>2367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192</v>
      </c>
      <c r="AU196" s="209" t="s">
        <v>14</v>
      </c>
      <c r="AV196" s="13" t="s">
        <v>81</v>
      </c>
      <c r="AW196" s="13" t="s">
        <v>35</v>
      </c>
      <c r="AX196" s="13" t="s">
        <v>74</v>
      </c>
      <c r="AY196" s="209" t="s">
        <v>179</v>
      </c>
    </row>
    <row r="197" spans="1:65" s="14" customFormat="1">
      <c r="B197" s="210"/>
      <c r="C197" s="211"/>
      <c r="D197" s="201" t="s">
        <v>192</v>
      </c>
      <c r="E197" s="212" t="s">
        <v>19</v>
      </c>
      <c r="F197" s="213" t="s">
        <v>2187</v>
      </c>
      <c r="G197" s="211"/>
      <c r="H197" s="214">
        <v>7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192</v>
      </c>
      <c r="AU197" s="220" t="s">
        <v>14</v>
      </c>
      <c r="AV197" s="14" t="s">
        <v>14</v>
      </c>
      <c r="AW197" s="14" t="s">
        <v>35</v>
      </c>
      <c r="AX197" s="14" t="s">
        <v>74</v>
      </c>
      <c r="AY197" s="220" t="s">
        <v>179</v>
      </c>
    </row>
    <row r="198" spans="1:65" s="15" customFormat="1">
      <c r="B198" s="221"/>
      <c r="C198" s="222"/>
      <c r="D198" s="201" t="s">
        <v>192</v>
      </c>
      <c r="E198" s="223" t="s">
        <v>19</v>
      </c>
      <c r="F198" s="224" t="s">
        <v>201</v>
      </c>
      <c r="G198" s="222"/>
      <c r="H198" s="225">
        <v>7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192</v>
      </c>
      <c r="AU198" s="231" t="s">
        <v>14</v>
      </c>
      <c r="AV198" s="15" t="s">
        <v>188</v>
      </c>
      <c r="AW198" s="15" t="s">
        <v>35</v>
      </c>
      <c r="AX198" s="15" t="s">
        <v>81</v>
      </c>
      <c r="AY198" s="231" t="s">
        <v>179</v>
      </c>
    </row>
    <row r="199" spans="1:65" s="2" customFormat="1" ht="16.5" customHeight="1">
      <c r="A199" s="37"/>
      <c r="B199" s="38"/>
      <c r="C199" s="181" t="s">
        <v>276</v>
      </c>
      <c r="D199" s="181" t="s">
        <v>183</v>
      </c>
      <c r="E199" s="182" t="s">
        <v>2211</v>
      </c>
      <c r="F199" s="183" t="s">
        <v>2212</v>
      </c>
      <c r="G199" s="184" t="s">
        <v>308</v>
      </c>
      <c r="H199" s="185">
        <v>7</v>
      </c>
      <c r="I199" s="186"/>
      <c r="J199" s="187">
        <f>ROUND(I199*H199,2)</f>
        <v>0</v>
      </c>
      <c r="K199" s="183" t="s">
        <v>187</v>
      </c>
      <c r="L199" s="42"/>
      <c r="M199" s="188" t="s">
        <v>19</v>
      </c>
      <c r="N199" s="189" t="s">
        <v>45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381</v>
      </c>
      <c r="AT199" s="192" t="s">
        <v>183</v>
      </c>
      <c r="AU199" s="192" t="s">
        <v>14</v>
      </c>
      <c r="AY199" s="20" t="s">
        <v>179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81</v>
      </c>
      <c r="BK199" s="193">
        <f>ROUND(I199*H199,2)</f>
        <v>0</v>
      </c>
      <c r="BL199" s="20" t="s">
        <v>381</v>
      </c>
      <c r="BM199" s="192" t="s">
        <v>423</v>
      </c>
    </row>
    <row r="200" spans="1:65" s="2" customFormat="1">
      <c r="A200" s="37"/>
      <c r="B200" s="38"/>
      <c r="C200" s="39"/>
      <c r="D200" s="194" t="s">
        <v>190</v>
      </c>
      <c r="E200" s="39"/>
      <c r="F200" s="195" t="s">
        <v>2213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190</v>
      </c>
      <c r="AU200" s="20" t="s">
        <v>14</v>
      </c>
    </row>
    <row r="201" spans="1:65" s="13" customFormat="1">
      <c r="B201" s="199"/>
      <c r="C201" s="200"/>
      <c r="D201" s="201" t="s">
        <v>192</v>
      </c>
      <c r="E201" s="202" t="s">
        <v>19</v>
      </c>
      <c r="F201" s="203" t="s">
        <v>2130</v>
      </c>
      <c r="G201" s="200"/>
      <c r="H201" s="202" t="s">
        <v>19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192</v>
      </c>
      <c r="AU201" s="209" t="s">
        <v>14</v>
      </c>
      <c r="AV201" s="13" t="s">
        <v>81</v>
      </c>
      <c r="AW201" s="13" t="s">
        <v>35</v>
      </c>
      <c r="AX201" s="13" t="s">
        <v>74</v>
      </c>
      <c r="AY201" s="209" t="s">
        <v>179</v>
      </c>
    </row>
    <row r="202" spans="1:65" s="13" customFormat="1">
      <c r="B202" s="199"/>
      <c r="C202" s="200"/>
      <c r="D202" s="201" t="s">
        <v>192</v>
      </c>
      <c r="E202" s="202" t="s">
        <v>19</v>
      </c>
      <c r="F202" s="203" t="s">
        <v>198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192</v>
      </c>
      <c r="AU202" s="209" t="s">
        <v>14</v>
      </c>
      <c r="AV202" s="13" t="s">
        <v>81</v>
      </c>
      <c r="AW202" s="13" t="s">
        <v>35</v>
      </c>
      <c r="AX202" s="13" t="s">
        <v>74</v>
      </c>
      <c r="AY202" s="209" t="s">
        <v>179</v>
      </c>
    </row>
    <row r="203" spans="1:65" s="13" customFormat="1">
      <c r="B203" s="199"/>
      <c r="C203" s="200"/>
      <c r="D203" s="201" t="s">
        <v>192</v>
      </c>
      <c r="E203" s="202" t="s">
        <v>19</v>
      </c>
      <c r="F203" s="203" t="s">
        <v>2367</v>
      </c>
      <c r="G203" s="200"/>
      <c r="H203" s="202" t="s">
        <v>19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192</v>
      </c>
      <c r="AU203" s="209" t="s">
        <v>14</v>
      </c>
      <c r="AV203" s="13" t="s">
        <v>81</v>
      </c>
      <c r="AW203" s="13" t="s">
        <v>35</v>
      </c>
      <c r="AX203" s="13" t="s">
        <v>74</v>
      </c>
      <c r="AY203" s="209" t="s">
        <v>179</v>
      </c>
    </row>
    <row r="204" spans="1:65" s="14" customFormat="1">
      <c r="B204" s="210"/>
      <c r="C204" s="211"/>
      <c r="D204" s="201" t="s">
        <v>192</v>
      </c>
      <c r="E204" s="212" t="s">
        <v>19</v>
      </c>
      <c r="F204" s="213" t="s">
        <v>2187</v>
      </c>
      <c r="G204" s="211"/>
      <c r="H204" s="214">
        <v>7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192</v>
      </c>
      <c r="AU204" s="220" t="s">
        <v>14</v>
      </c>
      <c r="AV204" s="14" t="s">
        <v>14</v>
      </c>
      <c r="AW204" s="14" t="s">
        <v>35</v>
      </c>
      <c r="AX204" s="14" t="s">
        <v>74</v>
      </c>
      <c r="AY204" s="220" t="s">
        <v>179</v>
      </c>
    </row>
    <row r="205" spans="1:65" s="15" customFormat="1">
      <c r="B205" s="221"/>
      <c r="C205" s="222"/>
      <c r="D205" s="201" t="s">
        <v>192</v>
      </c>
      <c r="E205" s="223" t="s">
        <v>19</v>
      </c>
      <c r="F205" s="224" t="s">
        <v>201</v>
      </c>
      <c r="G205" s="222"/>
      <c r="H205" s="225">
        <v>7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192</v>
      </c>
      <c r="AU205" s="231" t="s">
        <v>14</v>
      </c>
      <c r="AV205" s="15" t="s">
        <v>188</v>
      </c>
      <c r="AW205" s="15" t="s">
        <v>35</v>
      </c>
      <c r="AX205" s="15" t="s">
        <v>81</v>
      </c>
      <c r="AY205" s="231" t="s">
        <v>179</v>
      </c>
    </row>
    <row r="206" spans="1:65" s="2" customFormat="1" ht="16.5" customHeight="1">
      <c r="A206" s="37"/>
      <c r="B206" s="38"/>
      <c r="C206" s="243" t="s">
        <v>7</v>
      </c>
      <c r="D206" s="243" t="s">
        <v>289</v>
      </c>
      <c r="E206" s="244" t="s">
        <v>2214</v>
      </c>
      <c r="F206" s="245" t="s">
        <v>2215</v>
      </c>
      <c r="G206" s="246" t="s">
        <v>308</v>
      </c>
      <c r="H206" s="247">
        <v>7</v>
      </c>
      <c r="I206" s="248"/>
      <c r="J206" s="249">
        <f>ROUND(I206*H206,2)</f>
        <v>0</v>
      </c>
      <c r="K206" s="245" t="s">
        <v>187</v>
      </c>
      <c r="L206" s="250"/>
      <c r="M206" s="251" t="s">
        <v>19</v>
      </c>
      <c r="N206" s="252" t="s">
        <v>45</v>
      </c>
      <c r="O206" s="67"/>
      <c r="P206" s="190">
        <f>O206*H206</f>
        <v>0</v>
      </c>
      <c r="Q206" s="190">
        <v>1.2999999999999999E-3</v>
      </c>
      <c r="R206" s="190">
        <f>Q206*H206</f>
        <v>9.1000000000000004E-3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2120</v>
      </c>
      <c r="AT206" s="192" t="s">
        <v>289</v>
      </c>
      <c r="AU206" s="192" t="s">
        <v>14</v>
      </c>
      <c r="AY206" s="20" t="s">
        <v>179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81</v>
      </c>
      <c r="BK206" s="193">
        <f>ROUND(I206*H206,2)</f>
        <v>0</v>
      </c>
      <c r="BL206" s="20" t="s">
        <v>381</v>
      </c>
      <c r="BM206" s="192" t="s">
        <v>300</v>
      </c>
    </row>
    <row r="207" spans="1:65" s="13" customFormat="1">
      <c r="B207" s="199"/>
      <c r="C207" s="200"/>
      <c r="D207" s="201" t="s">
        <v>192</v>
      </c>
      <c r="E207" s="202" t="s">
        <v>19</v>
      </c>
      <c r="F207" s="203" t="s">
        <v>2130</v>
      </c>
      <c r="G207" s="200"/>
      <c r="H207" s="202" t="s">
        <v>19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192</v>
      </c>
      <c r="AU207" s="209" t="s">
        <v>14</v>
      </c>
      <c r="AV207" s="13" t="s">
        <v>81</v>
      </c>
      <c r="AW207" s="13" t="s">
        <v>35</v>
      </c>
      <c r="AX207" s="13" t="s">
        <v>74</v>
      </c>
      <c r="AY207" s="209" t="s">
        <v>179</v>
      </c>
    </row>
    <row r="208" spans="1:65" s="13" customFormat="1">
      <c r="B208" s="199"/>
      <c r="C208" s="200"/>
      <c r="D208" s="201" t="s">
        <v>192</v>
      </c>
      <c r="E208" s="202" t="s">
        <v>19</v>
      </c>
      <c r="F208" s="203" t="s">
        <v>198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192</v>
      </c>
      <c r="AU208" s="209" t="s">
        <v>14</v>
      </c>
      <c r="AV208" s="13" t="s">
        <v>81</v>
      </c>
      <c r="AW208" s="13" t="s">
        <v>35</v>
      </c>
      <c r="AX208" s="13" t="s">
        <v>74</v>
      </c>
      <c r="AY208" s="209" t="s">
        <v>179</v>
      </c>
    </row>
    <row r="209" spans="1:65" s="13" customFormat="1">
      <c r="B209" s="199"/>
      <c r="C209" s="200"/>
      <c r="D209" s="201" t="s">
        <v>192</v>
      </c>
      <c r="E209" s="202" t="s">
        <v>19</v>
      </c>
      <c r="F209" s="203" t="s">
        <v>2367</v>
      </c>
      <c r="G209" s="200"/>
      <c r="H209" s="202" t="s">
        <v>19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192</v>
      </c>
      <c r="AU209" s="209" t="s">
        <v>14</v>
      </c>
      <c r="AV209" s="13" t="s">
        <v>81</v>
      </c>
      <c r="AW209" s="13" t="s">
        <v>35</v>
      </c>
      <c r="AX209" s="13" t="s">
        <v>74</v>
      </c>
      <c r="AY209" s="209" t="s">
        <v>179</v>
      </c>
    </row>
    <row r="210" spans="1:65" s="14" customFormat="1">
      <c r="B210" s="210"/>
      <c r="C210" s="211"/>
      <c r="D210" s="201" t="s">
        <v>192</v>
      </c>
      <c r="E210" s="212" t="s">
        <v>19</v>
      </c>
      <c r="F210" s="213" t="s">
        <v>2187</v>
      </c>
      <c r="G210" s="211"/>
      <c r="H210" s="214">
        <v>7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192</v>
      </c>
      <c r="AU210" s="220" t="s">
        <v>14</v>
      </c>
      <c r="AV210" s="14" t="s">
        <v>14</v>
      </c>
      <c r="AW210" s="14" t="s">
        <v>35</v>
      </c>
      <c r="AX210" s="14" t="s">
        <v>74</v>
      </c>
      <c r="AY210" s="220" t="s">
        <v>179</v>
      </c>
    </row>
    <row r="211" spans="1:65" s="15" customFormat="1">
      <c r="B211" s="221"/>
      <c r="C211" s="222"/>
      <c r="D211" s="201" t="s">
        <v>192</v>
      </c>
      <c r="E211" s="223" t="s">
        <v>19</v>
      </c>
      <c r="F211" s="224" t="s">
        <v>201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192</v>
      </c>
      <c r="AU211" s="231" t="s">
        <v>14</v>
      </c>
      <c r="AV211" s="15" t="s">
        <v>188</v>
      </c>
      <c r="AW211" s="15" t="s">
        <v>35</v>
      </c>
      <c r="AX211" s="15" t="s">
        <v>81</v>
      </c>
      <c r="AY211" s="231" t="s">
        <v>179</v>
      </c>
    </row>
    <row r="212" spans="1:65" s="2" customFormat="1" ht="16.5" customHeight="1">
      <c r="A212" s="37"/>
      <c r="B212" s="38"/>
      <c r="C212" s="181" t="s">
        <v>281</v>
      </c>
      <c r="D212" s="181" t="s">
        <v>183</v>
      </c>
      <c r="E212" s="182" t="s">
        <v>2221</v>
      </c>
      <c r="F212" s="183" t="s">
        <v>2222</v>
      </c>
      <c r="G212" s="184" t="s">
        <v>308</v>
      </c>
      <c r="H212" s="185">
        <v>7</v>
      </c>
      <c r="I212" s="186"/>
      <c r="J212" s="187">
        <f>ROUND(I212*H212,2)</f>
        <v>0</v>
      </c>
      <c r="K212" s="183" t="s">
        <v>187</v>
      </c>
      <c r="L212" s="42"/>
      <c r="M212" s="188" t="s">
        <v>19</v>
      </c>
      <c r="N212" s="189" t="s">
        <v>45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381</v>
      </c>
      <c r="AT212" s="192" t="s">
        <v>183</v>
      </c>
      <c r="AU212" s="192" t="s">
        <v>14</v>
      </c>
      <c r="AY212" s="20" t="s">
        <v>179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81</v>
      </c>
      <c r="BK212" s="193">
        <f>ROUND(I212*H212,2)</f>
        <v>0</v>
      </c>
      <c r="BL212" s="20" t="s">
        <v>381</v>
      </c>
      <c r="BM212" s="192" t="s">
        <v>309</v>
      </c>
    </row>
    <row r="213" spans="1:65" s="2" customFormat="1">
      <c r="A213" s="37"/>
      <c r="B213" s="38"/>
      <c r="C213" s="39"/>
      <c r="D213" s="194" t="s">
        <v>190</v>
      </c>
      <c r="E213" s="39"/>
      <c r="F213" s="195" t="s">
        <v>2223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190</v>
      </c>
      <c r="AU213" s="20" t="s">
        <v>14</v>
      </c>
    </row>
    <row r="214" spans="1:65" s="13" customFormat="1">
      <c r="B214" s="199"/>
      <c r="C214" s="200"/>
      <c r="D214" s="201" t="s">
        <v>192</v>
      </c>
      <c r="E214" s="202" t="s">
        <v>19</v>
      </c>
      <c r="F214" s="203" t="s">
        <v>2130</v>
      </c>
      <c r="G214" s="200"/>
      <c r="H214" s="202" t="s">
        <v>19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192</v>
      </c>
      <c r="AU214" s="209" t="s">
        <v>14</v>
      </c>
      <c r="AV214" s="13" t="s">
        <v>81</v>
      </c>
      <c r="AW214" s="13" t="s">
        <v>35</v>
      </c>
      <c r="AX214" s="13" t="s">
        <v>74</v>
      </c>
      <c r="AY214" s="209" t="s">
        <v>179</v>
      </c>
    </row>
    <row r="215" spans="1:65" s="13" customFormat="1">
      <c r="B215" s="199"/>
      <c r="C215" s="200"/>
      <c r="D215" s="201" t="s">
        <v>192</v>
      </c>
      <c r="E215" s="202" t="s">
        <v>19</v>
      </c>
      <c r="F215" s="203" t="s">
        <v>198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192</v>
      </c>
      <c r="AU215" s="209" t="s">
        <v>14</v>
      </c>
      <c r="AV215" s="13" t="s">
        <v>81</v>
      </c>
      <c r="AW215" s="13" t="s">
        <v>35</v>
      </c>
      <c r="AX215" s="13" t="s">
        <v>74</v>
      </c>
      <c r="AY215" s="209" t="s">
        <v>179</v>
      </c>
    </row>
    <row r="216" spans="1:65" s="13" customFormat="1">
      <c r="B216" s="199"/>
      <c r="C216" s="200"/>
      <c r="D216" s="201" t="s">
        <v>192</v>
      </c>
      <c r="E216" s="202" t="s">
        <v>19</v>
      </c>
      <c r="F216" s="203" t="s">
        <v>2367</v>
      </c>
      <c r="G216" s="200"/>
      <c r="H216" s="202" t="s">
        <v>19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192</v>
      </c>
      <c r="AU216" s="209" t="s">
        <v>14</v>
      </c>
      <c r="AV216" s="13" t="s">
        <v>81</v>
      </c>
      <c r="AW216" s="13" t="s">
        <v>35</v>
      </c>
      <c r="AX216" s="13" t="s">
        <v>74</v>
      </c>
      <c r="AY216" s="209" t="s">
        <v>179</v>
      </c>
    </row>
    <row r="217" spans="1:65" s="13" customFormat="1">
      <c r="B217" s="199"/>
      <c r="C217" s="200"/>
      <c r="D217" s="201" t="s">
        <v>192</v>
      </c>
      <c r="E217" s="202" t="s">
        <v>19</v>
      </c>
      <c r="F217" s="203" t="s">
        <v>2377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192</v>
      </c>
      <c r="AU217" s="209" t="s">
        <v>14</v>
      </c>
      <c r="AV217" s="13" t="s">
        <v>81</v>
      </c>
      <c r="AW217" s="13" t="s">
        <v>35</v>
      </c>
      <c r="AX217" s="13" t="s">
        <v>74</v>
      </c>
      <c r="AY217" s="209" t="s">
        <v>179</v>
      </c>
    </row>
    <row r="218" spans="1:65" s="14" customFormat="1">
      <c r="B218" s="210"/>
      <c r="C218" s="211"/>
      <c r="D218" s="201" t="s">
        <v>192</v>
      </c>
      <c r="E218" s="212" t="s">
        <v>19</v>
      </c>
      <c r="F218" s="213" t="s">
        <v>2187</v>
      </c>
      <c r="G218" s="211"/>
      <c r="H218" s="214">
        <v>7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192</v>
      </c>
      <c r="AU218" s="220" t="s">
        <v>14</v>
      </c>
      <c r="AV218" s="14" t="s">
        <v>14</v>
      </c>
      <c r="AW218" s="14" t="s">
        <v>35</v>
      </c>
      <c r="AX218" s="14" t="s">
        <v>74</v>
      </c>
      <c r="AY218" s="220" t="s">
        <v>179</v>
      </c>
    </row>
    <row r="219" spans="1:65" s="15" customFormat="1">
      <c r="B219" s="221"/>
      <c r="C219" s="222"/>
      <c r="D219" s="201" t="s">
        <v>192</v>
      </c>
      <c r="E219" s="223" t="s">
        <v>19</v>
      </c>
      <c r="F219" s="224" t="s">
        <v>201</v>
      </c>
      <c r="G219" s="222"/>
      <c r="H219" s="225">
        <v>7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192</v>
      </c>
      <c r="AU219" s="231" t="s">
        <v>14</v>
      </c>
      <c r="AV219" s="15" t="s">
        <v>188</v>
      </c>
      <c r="AW219" s="15" t="s">
        <v>35</v>
      </c>
      <c r="AX219" s="15" t="s">
        <v>81</v>
      </c>
      <c r="AY219" s="231" t="s">
        <v>179</v>
      </c>
    </row>
    <row r="220" spans="1:65" s="2" customFormat="1" ht="16.5" customHeight="1">
      <c r="A220" s="37"/>
      <c r="B220" s="38"/>
      <c r="C220" s="243" t="s">
        <v>343</v>
      </c>
      <c r="D220" s="243" t="s">
        <v>289</v>
      </c>
      <c r="E220" s="244" t="s">
        <v>2225</v>
      </c>
      <c r="F220" s="245" t="s">
        <v>2226</v>
      </c>
      <c r="G220" s="246" t="s">
        <v>308</v>
      </c>
      <c r="H220" s="247">
        <v>7</v>
      </c>
      <c r="I220" s="248"/>
      <c r="J220" s="249">
        <f>ROUND(I220*H220,2)</f>
        <v>0</v>
      </c>
      <c r="K220" s="245" t="s">
        <v>187</v>
      </c>
      <c r="L220" s="250"/>
      <c r="M220" s="251" t="s">
        <v>19</v>
      </c>
      <c r="N220" s="252" t="s">
        <v>45</v>
      </c>
      <c r="O220" s="67"/>
      <c r="P220" s="190">
        <f>O220*H220</f>
        <v>0</v>
      </c>
      <c r="Q220" s="190">
        <v>3.0000000000000001E-3</v>
      </c>
      <c r="R220" s="190">
        <f>Q220*H220</f>
        <v>2.1000000000000001E-2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2120</v>
      </c>
      <c r="AT220" s="192" t="s">
        <v>289</v>
      </c>
      <c r="AU220" s="192" t="s">
        <v>14</v>
      </c>
      <c r="AY220" s="20" t="s">
        <v>179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81</v>
      </c>
      <c r="BK220" s="193">
        <f>ROUND(I220*H220,2)</f>
        <v>0</v>
      </c>
      <c r="BL220" s="20" t="s">
        <v>381</v>
      </c>
      <c r="BM220" s="192" t="s">
        <v>313</v>
      </c>
    </row>
    <row r="221" spans="1:65" s="13" customFormat="1">
      <c r="B221" s="199"/>
      <c r="C221" s="200"/>
      <c r="D221" s="201" t="s">
        <v>192</v>
      </c>
      <c r="E221" s="202" t="s">
        <v>19</v>
      </c>
      <c r="F221" s="203" t="s">
        <v>2130</v>
      </c>
      <c r="G221" s="200"/>
      <c r="H221" s="202" t="s">
        <v>19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192</v>
      </c>
      <c r="AU221" s="209" t="s">
        <v>14</v>
      </c>
      <c r="AV221" s="13" t="s">
        <v>81</v>
      </c>
      <c r="AW221" s="13" t="s">
        <v>35</v>
      </c>
      <c r="AX221" s="13" t="s">
        <v>74</v>
      </c>
      <c r="AY221" s="209" t="s">
        <v>179</v>
      </c>
    </row>
    <row r="222" spans="1:65" s="13" customFormat="1">
      <c r="B222" s="199"/>
      <c r="C222" s="200"/>
      <c r="D222" s="201" t="s">
        <v>192</v>
      </c>
      <c r="E222" s="202" t="s">
        <v>19</v>
      </c>
      <c r="F222" s="203" t="s">
        <v>198</v>
      </c>
      <c r="G222" s="200"/>
      <c r="H222" s="202" t="s">
        <v>19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192</v>
      </c>
      <c r="AU222" s="209" t="s">
        <v>14</v>
      </c>
      <c r="AV222" s="13" t="s">
        <v>81</v>
      </c>
      <c r="AW222" s="13" t="s">
        <v>35</v>
      </c>
      <c r="AX222" s="13" t="s">
        <v>74</v>
      </c>
      <c r="AY222" s="209" t="s">
        <v>179</v>
      </c>
    </row>
    <row r="223" spans="1:65" s="13" customFormat="1">
      <c r="B223" s="199"/>
      <c r="C223" s="200"/>
      <c r="D223" s="201" t="s">
        <v>192</v>
      </c>
      <c r="E223" s="202" t="s">
        <v>19</v>
      </c>
      <c r="F223" s="203" t="s">
        <v>2367</v>
      </c>
      <c r="G223" s="200"/>
      <c r="H223" s="202" t="s">
        <v>19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192</v>
      </c>
      <c r="AU223" s="209" t="s">
        <v>14</v>
      </c>
      <c r="AV223" s="13" t="s">
        <v>81</v>
      </c>
      <c r="AW223" s="13" t="s">
        <v>35</v>
      </c>
      <c r="AX223" s="13" t="s">
        <v>74</v>
      </c>
      <c r="AY223" s="209" t="s">
        <v>179</v>
      </c>
    </row>
    <row r="224" spans="1:65" s="13" customFormat="1">
      <c r="B224" s="199"/>
      <c r="C224" s="200"/>
      <c r="D224" s="201" t="s">
        <v>192</v>
      </c>
      <c r="E224" s="202" t="s">
        <v>19</v>
      </c>
      <c r="F224" s="203" t="s">
        <v>2377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192</v>
      </c>
      <c r="AU224" s="209" t="s">
        <v>14</v>
      </c>
      <c r="AV224" s="13" t="s">
        <v>81</v>
      </c>
      <c r="AW224" s="13" t="s">
        <v>35</v>
      </c>
      <c r="AX224" s="13" t="s">
        <v>74</v>
      </c>
      <c r="AY224" s="209" t="s">
        <v>179</v>
      </c>
    </row>
    <row r="225" spans="1:65" s="14" customFormat="1">
      <c r="B225" s="210"/>
      <c r="C225" s="211"/>
      <c r="D225" s="201" t="s">
        <v>192</v>
      </c>
      <c r="E225" s="212" t="s">
        <v>19</v>
      </c>
      <c r="F225" s="213" t="s">
        <v>2187</v>
      </c>
      <c r="G225" s="211"/>
      <c r="H225" s="214">
        <v>7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192</v>
      </c>
      <c r="AU225" s="220" t="s">
        <v>14</v>
      </c>
      <c r="AV225" s="14" t="s">
        <v>14</v>
      </c>
      <c r="AW225" s="14" t="s">
        <v>35</v>
      </c>
      <c r="AX225" s="14" t="s">
        <v>74</v>
      </c>
      <c r="AY225" s="220" t="s">
        <v>179</v>
      </c>
    </row>
    <row r="226" spans="1:65" s="15" customFormat="1">
      <c r="B226" s="221"/>
      <c r="C226" s="222"/>
      <c r="D226" s="201" t="s">
        <v>192</v>
      </c>
      <c r="E226" s="223" t="s">
        <v>19</v>
      </c>
      <c r="F226" s="224" t="s">
        <v>201</v>
      </c>
      <c r="G226" s="222"/>
      <c r="H226" s="225">
        <v>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192</v>
      </c>
      <c r="AU226" s="231" t="s">
        <v>14</v>
      </c>
      <c r="AV226" s="15" t="s">
        <v>188</v>
      </c>
      <c r="AW226" s="15" t="s">
        <v>35</v>
      </c>
      <c r="AX226" s="15" t="s">
        <v>81</v>
      </c>
      <c r="AY226" s="231" t="s">
        <v>179</v>
      </c>
    </row>
    <row r="227" spans="1:65" s="2" customFormat="1" ht="16.5" customHeight="1">
      <c r="A227" s="37"/>
      <c r="B227" s="38"/>
      <c r="C227" s="181" t="s">
        <v>286</v>
      </c>
      <c r="D227" s="181" t="s">
        <v>183</v>
      </c>
      <c r="E227" s="182" t="s">
        <v>2237</v>
      </c>
      <c r="F227" s="183" t="s">
        <v>2238</v>
      </c>
      <c r="G227" s="184" t="s">
        <v>308</v>
      </c>
      <c r="H227" s="185">
        <v>7</v>
      </c>
      <c r="I227" s="186"/>
      <c r="J227" s="187">
        <f>ROUND(I227*H227,2)</f>
        <v>0</v>
      </c>
      <c r="K227" s="183" t="s">
        <v>187</v>
      </c>
      <c r="L227" s="42"/>
      <c r="M227" s="188" t="s">
        <v>19</v>
      </c>
      <c r="N227" s="189" t="s">
        <v>45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381</v>
      </c>
      <c r="AT227" s="192" t="s">
        <v>183</v>
      </c>
      <c r="AU227" s="192" t="s">
        <v>14</v>
      </c>
      <c r="AY227" s="20" t="s">
        <v>179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81</v>
      </c>
      <c r="BK227" s="193">
        <f>ROUND(I227*H227,2)</f>
        <v>0</v>
      </c>
      <c r="BL227" s="20" t="s">
        <v>381</v>
      </c>
      <c r="BM227" s="192" t="s">
        <v>319</v>
      </c>
    </row>
    <row r="228" spans="1:65" s="2" customFormat="1">
      <c r="A228" s="37"/>
      <c r="B228" s="38"/>
      <c r="C228" s="39"/>
      <c r="D228" s="194" t="s">
        <v>190</v>
      </c>
      <c r="E228" s="39"/>
      <c r="F228" s="195" t="s">
        <v>2239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190</v>
      </c>
      <c r="AU228" s="20" t="s">
        <v>14</v>
      </c>
    </row>
    <row r="229" spans="1:65" s="2" customFormat="1" ht="39">
      <c r="A229" s="37"/>
      <c r="B229" s="38"/>
      <c r="C229" s="39"/>
      <c r="D229" s="201" t="s">
        <v>326</v>
      </c>
      <c r="E229" s="39"/>
      <c r="F229" s="253" t="s">
        <v>2419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326</v>
      </c>
      <c r="AU229" s="20" t="s">
        <v>14</v>
      </c>
    </row>
    <row r="230" spans="1:65" s="2" customFormat="1" ht="16.5" customHeight="1">
      <c r="A230" s="37"/>
      <c r="B230" s="38"/>
      <c r="C230" s="243" t="s">
        <v>352</v>
      </c>
      <c r="D230" s="243" t="s">
        <v>289</v>
      </c>
      <c r="E230" s="244" t="s">
        <v>2244</v>
      </c>
      <c r="F230" s="245" t="s">
        <v>2245</v>
      </c>
      <c r="G230" s="246" t="s">
        <v>308</v>
      </c>
      <c r="H230" s="247">
        <v>7</v>
      </c>
      <c r="I230" s="248"/>
      <c r="J230" s="249">
        <f>ROUND(I230*H230,2)</f>
        <v>0</v>
      </c>
      <c r="K230" s="245" t="s">
        <v>187</v>
      </c>
      <c r="L230" s="250"/>
      <c r="M230" s="251" t="s">
        <v>19</v>
      </c>
      <c r="N230" s="252" t="s">
        <v>45</v>
      </c>
      <c r="O230" s="67"/>
      <c r="P230" s="190">
        <f>O230*H230</f>
        <v>0</v>
      </c>
      <c r="Q230" s="190">
        <v>2.9999999999999997E-4</v>
      </c>
      <c r="R230" s="190">
        <f>Q230*H230</f>
        <v>2.0999999999999999E-3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2120</v>
      </c>
      <c r="AT230" s="192" t="s">
        <v>289</v>
      </c>
      <c r="AU230" s="192" t="s">
        <v>14</v>
      </c>
      <c r="AY230" s="20" t="s">
        <v>179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81</v>
      </c>
      <c r="BK230" s="193">
        <f>ROUND(I230*H230,2)</f>
        <v>0</v>
      </c>
      <c r="BL230" s="20" t="s">
        <v>381</v>
      </c>
      <c r="BM230" s="192" t="s">
        <v>331</v>
      </c>
    </row>
    <row r="231" spans="1:65" s="14" customFormat="1">
      <c r="B231" s="210"/>
      <c r="C231" s="211"/>
      <c r="D231" s="201" t="s">
        <v>192</v>
      </c>
      <c r="E231" s="212" t="s">
        <v>19</v>
      </c>
      <c r="F231" s="213" t="s">
        <v>2187</v>
      </c>
      <c r="G231" s="211"/>
      <c r="H231" s="214">
        <v>7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192</v>
      </c>
      <c r="AU231" s="220" t="s">
        <v>14</v>
      </c>
      <c r="AV231" s="14" t="s">
        <v>14</v>
      </c>
      <c r="AW231" s="14" t="s">
        <v>35</v>
      </c>
      <c r="AX231" s="14" t="s">
        <v>74</v>
      </c>
      <c r="AY231" s="220" t="s">
        <v>179</v>
      </c>
    </row>
    <row r="232" spans="1:65" s="15" customFormat="1">
      <c r="B232" s="221"/>
      <c r="C232" s="222"/>
      <c r="D232" s="201" t="s">
        <v>192</v>
      </c>
      <c r="E232" s="223" t="s">
        <v>19</v>
      </c>
      <c r="F232" s="224" t="s">
        <v>201</v>
      </c>
      <c r="G232" s="222"/>
      <c r="H232" s="225">
        <v>7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192</v>
      </c>
      <c r="AU232" s="231" t="s">
        <v>14</v>
      </c>
      <c r="AV232" s="15" t="s">
        <v>188</v>
      </c>
      <c r="AW232" s="15" t="s">
        <v>35</v>
      </c>
      <c r="AX232" s="15" t="s">
        <v>81</v>
      </c>
      <c r="AY232" s="231" t="s">
        <v>179</v>
      </c>
    </row>
    <row r="233" spans="1:65" s="12" customFormat="1" ht="22.9" customHeight="1">
      <c r="B233" s="165"/>
      <c r="C233" s="166"/>
      <c r="D233" s="167" t="s">
        <v>73</v>
      </c>
      <c r="E233" s="179" t="s">
        <v>2267</v>
      </c>
      <c r="F233" s="179" t="s">
        <v>2268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SUM(P234:P307)</f>
        <v>0</v>
      </c>
      <c r="Q233" s="173"/>
      <c r="R233" s="174">
        <f>SUM(R234:R307)</f>
        <v>63.315867999999995</v>
      </c>
      <c r="S233" s="173"/>
      <c r="T233" s="175">
        <f>SUM(T234:T307)</f>
        <v>0</v>
      </c>
      <c r="AR233" s="176" t="s">
        <v>189</v>
      </c>
      <c r="AT233" s="177" t="s">
        <v>73</v>
      </c>
      <c r="AU233" s="177" t="s">
        <v>81</v>
      </c>
      <c r="AY233" s="176" t="s">
        <v>179</v>
      </c>
      <c r="BK233" s="178">
        <f>SUM(BK234:BK307)</f>
        <v>0</v>
      </c>
    </row>
    <row r="234" spans="1:65" s="2" customFormat="1" ht="33" customHeight="1">
      <c r="A234" s="37"/>
      <c r="B234" s="38"/>
      <c r="C234" s="181" t="s">
        <v>293</v>
      </c>
      <c r="D234" s="181" t="s">
        <v>183</v>
      </c>
      <c r="E234" s="182" t="s">
        <v>2269</v>
      </c>
      <c r="F234" s="183" t="s">
        <v>2270</v>
      </c>
      <c r="G234" s="184" t="s">
        <v>216</v>
      </c>
      <c r="H234" s="185">
        <v>1.54</v>
      </c>
      <c r="I234" s="186"/>
      <c r="J234" s="187">
        <f>ROUND(I234*H234,2)</f>
        <v>0</v>
      </c>
      <c r="K234" s="183" t="s">
        <v>187</v>
      </c>
      <c r="L234" s="42"/>
      <c r="M234" s="188" t="s">
        <v>19</v>
      </c>
      <c r="N234" s="189" t="s">
        <v>45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381</v>
      </c>
      <c r="AT234" s="192" t="s">
        <v>183</v>
      </c>
      <c r="AU234" s="192" t="s">
        <v>14</v>
      </c>
      <c r="AY234" s="20" t="s">
        <v>179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81</v>
      </c>
      <c r="BK234" s="193">
        <f>ROUND(I234*H234,2)</f>
        <v>0</v>
      </c>
      <c r="BL234" s="20" t="s">
        <v>381</v>
      </c>
      <c r="BM234" s="192" t="s">
        <v>355</v>
      </c>
    </row>
    <row r="235" spans="1:65" s="2" customFormat="1">
      <c r="A235" s="37"/>
      <c r="B235" s="38"/>
      <c r="C235" s="39"/>
      <c r="D235" s="194" t="s">
        <v>190</v>
      </c>
      <c r="E235" s="39"/>
      <c r="F235" s="195" t="s">
        <v>2271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190</v>
      </c>
      <c r="AU235" s="20" t="s">
        <v>14</v>
      </c>
    </row>
    <row r="236" spans="1:65" s="13" customFormat="1">
      <c r="B236" s="199"/>
      <c r="C236" s="200"/>
      <c r="D236" s="201" t="s">
        <v>192</v>
      </c>
      <c r="E236" s="202" t="s">
        <v>19</v>
      </c>
      <c r="F236" s="203" t="s">
        <v>2420</v>
      </c>
      <c r="G236" s="200"/>
      <c r="H236" s="202" t="s">
        <v>19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192</v>
      </c>
      <c r="AU236" s="209" t="s">
        <v>14</v>
      </c>
      <c r="AV236" s="13" t="s">
        <v>81</v>
      </c>
      <c r="AW236" s="13" t="s">
        <v>35</v>
      </c>
      <c r="AX236" s="13" t="s">
        <v>74</v>
      </c>
      <c r="AY236" s="209" t="s">
        <v>179</v>
      </c>
    </row>
    <row r="237" spans="1:65" s="14" customFormat="1">
      <c r="B237" s="210"/>
      <c r="C237" s="211"/>
      <c r="D237" s="201" t="s">
        <v>192</v>
      </c>
      <c r="E237" s="212" t="s">
        <v>19</v>
      </c>
      <c r="F237" s="213" t="s">
        <v>2380</v>
      </c>
      <c r="G237" s="211"/>
      <c r="H237" s="214">
        <v>1.54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192</v>
      </c>
      <c r="AU237" s="220" t="s">
        <v>14</v>
      </c>
      <c r="AV237" s="14" t="s">
        <v>14</v>
      </c>
      <c r="AW237" s="14" t="s">
        <v>35</v>
      </c>
      <c r="AX237" s="14" t="s">
        <v>74</v>
      </c>
      <c r="AY237" s="220" t="s">
        <v>179</v>
      </c>
    </row>
    <row r="238" spans="1:65" s="15" customFormat="1">
      <c r="B238" s="221"/>
      <c r="C238" s="222"/>
      <c r="D238" s="201" t="s">
        <v>192</v>
      </c>
      <c r="E238" s="223" t="s">
        <v>19</v>
      </c>
      <c r="F238" s="224" t="s">
        <v>201</v>
      </c>
      <c r="G238" s="222"/>
      <c r="H238" s="225">
        <v>1.54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192</v>
      </c>
      <c r="AU238" s="231" t="s">
        <v>14</v>
      </c>
      <c r="AV238" s="15" t="s">
        <v>188</v>
      </c>
      <c r="AW238" s="15" t="s">
        <v>35</v>
      </c>
      <c r="AX238" s="15" t="s">
        <v>81</v>
      </c>
      <c r="AY238" s="231" t="s">
        <v>179</v>
      </c>
    </row>
    <row r="239" spans="1:65" s="2" customFormat="1" ht="37.9" customHeight="1">
      <c r="A239" s="37"/>
      <c r="B239" s="38"/>
      <c r="C239" s="181" t="s">
        <v>296</v>
      </c>
      <c r="D239" s="181" t="s">
        <v>183</v>
      </c>
      <c r="E239" s="182" t="s">
        <v>2273</v>
      </c>
      <c r="F239" s="183" t="s">
        <v>2274</v>
      </c>
      <c r="G239" s="184" t="s">
        <v>204</v>
      </c>
      <c r="H239" s="185">
        <v>250</v>
      </c>
      <c r="I239" s="186"/>
      <c r="J239" s="187">
        <f>ROUND(I239*H239,2)</f>
        <v>0</v>
      </c>
      <c r="K239" s="183" t="s">
        <v>187</v>
      </c>
      <c r="L239" s="42"/>
      <c r="M239" s="188" t="s">
        <v>19</v>
      </c>
      <c r="N239" s="189" t="s">
        <v>45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381</v>
      </c>
      <c r="AT239" s="192" t="s">
        <v>183</v>
      </c>
      <c r="AU239" s="192" t="s">
        <v>14</v>
      </c>
      <c r="AY239" s="20" t="s">
        <v>179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81</v>
      </c>
      <c r="BK239" s="193">
        <f>ROUND(I239*H239,2)</f>
        <v>0</v>
      </c>
      <c r="BL239" s="20" t="s">
        <v>381</v>
      </c>
      <c r="BM239" s="192" t="s">
        <v>2421</v>
      </c>
    </row>
    <row r="240" spans="1:65" s="2" customFormat="1">
      <c r="A240" s="37"/>
      <c r="B240" s="38"/>
      <c r="C240" s="39"/>
      <c r="D240" s="194" t="s">
        <v>190</v>
      </c>
      <c r="E240" s="39"/>
      <c r="F240" s="195" t="s">
        <v>2275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190</v>
      </c>
      <c r="AU240" s="20" t="s">
        <v>14</v>
      </c>
    </row>
    <row r="241" spans="1:65" s="13" customFormat="1">
      <c r="B241" s="199"/>
      <c r="C241" s="200"/>
      <c r="D241" s="201" t="s">
        <v>192</v>
      </c>
      <c r="E241" s="202" t="s">
        <v>19</v>
      </c>
      <c r="F241" s="203" t="s">
        <v>2130</v>
      </c>
      <c r="G241" s="200"/>
      <c r="H241" s="202" t="s">
        <v>19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192</v>
      </c>
      <c r="AU241" s="209" t="s">
        <v>14</v>
      </c>
      <c r="AV241" s="13" t="s">
        <v>81</v>
      </c>
      <c r="AW241" s="13" t="s">
        <v>35</v>
      </c>
      <c r="AX241" s="13" t="s">
        <v>74</v>
      </c>
      <c r="AY241" s="209" t="s">
        <v>179</v>
      </c>
    </row>
    <row r="242" spans="1:65" s="13" customFormat="1">
      <c r="B242" s="199"/>
      <c r="C242" s="200"/>
      <c r="D242" s="201" t="s">
        <v>192</v>
      </c>
      <c r="E242" s="202" t="s">
        <v>19</v>
      </c>
      <c r="F242" s="203" t="s">
        <v>198</v>
      </c>
      <c r="G242" s="200"/>
      <c r="H242" s="202" t="s">
        <v>19</v>
      </c>
      <c r="I242" s="204"/>
      <c r="J242" s="200"/>
      <c r="K242" s="200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192</v>
      </c>
      <c r="AU242" s="209" t="s">
        <v>14</v>
      </c>
      <c r="AV242" s="13" t="s">
        <v>81</v>
      </c>
      <c r="AW242" s="13" t="s">
        <v>35</v>
      </c>
      <c r="AX242" s="13" t="s">
        <v>74</v>
      </c>
      <c r="AY242" s="209" t="s">
        <v>179</v>
      </c>
    </row>
    <row r="243" spans="1:65" s="13" customFormat="1">
      <c r="B243" s="199"/>
      <c r="C243" s="200"/>
      <c r="D243" s="201" t="s">
        <v>192</v>
      </c>
      <c r="E243" s="202" t="s">
        <v>19</v>
      </c>
      <c r="F243" s="203" t="s">
        <v>199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192</v>
      </c>
      <c r="AU243" s="209" t="s">
        <v>14</v>
      </c>
      <c r="AV243" s="13" t="s">
        <v>81</v>
      </c>
      <c r="AW243" s="13" t="s">
        <v>35</v>
      </c>
      <c r="AX243" s="13" t="s">
        <v>74</v>
      </c>
      <c r="AY243" s="209" t="s">
        <v>179</v>
      </c>
    </row>
    <row r="244" spans="1:65" s="13" customFormat="1">
      <c r="B244" s="199"/>
      <c r="C244" s="200"/>
      <c r="D244" s="201" t="s">
        <v>192</v>
      </c>
      <c r="E244" s="202" t="s">
        <v>19</v>
      </c>
      <c r="F244" s="203" t="s">
        <v>2422</v>
      </c>
      <c r="G244" s="200"/>
      <c r="H244" s="202" t="s">
        <v>19</v>
      </c>
      <c r="I244" s="204"/>
      <c r="J244" s="200"/>
      <c r="K244" s="200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192</v>
      </c>
      <c r="AU244" s="209" t="s">
        <v>14</v>
      </c>
      <c r="AV244" s="13" t="s">
        <v>81</v>
      </c>
      <c r="AW244" s="13" t="s">
        <v>35</v>
      </c>
      <c r="AX244" s="13" t="s">
        <v>74</v>
      </c>
      <c r="AY244" s="209" t="s">
        <v>179</v>
      </c>
    </row>
    <row r="245" spans="1:65" s="14" customFormat="1">
      <c r="B245" s="210"/>
      <c r="C245" s="211"/>
      <c r="D245" s="201" t="s">
        <v>192</v>
      </c>
      <c r="E245" s="212" t="s">
        <v>19</v>
      </c>
      <c r="F245" s="213" t="s">
        <v>2423</v>
      </c>
      <c r="G245" s="211"/>
      <c r="H245" s="214">
        <v>250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192</v>
      </c>
      <c r="AU245" s="220" t="s">
        <v>14</v>
      </c>
      <c r="AV245" s="14" t="s">
        <v>14</v>
      </c>
      <c r="AW245" s="14" t="s">
        <v>35</v>
      </c>
      <c r="AX245" s="14" t="s">
        <v>74</v>
      </c>
      <c r="AY245" s="220" t="s">
        <v>179</v>
      </c>
    </row>
    <row r="246" spans="1:65" s="15" customFormat="1">
      <c r="B246" s="221"/>
      <c r="C246" s="222"/>
      <c r="D246" s="201" t="s">
        <v>192</v>
      </c>
      <c r="E246" s="223" t="s">
        <v>19</v>
      </c>
      <c r="F246" s="224" t="s">
        <v>201</v>
      </c>
      <c r="G246" s="222"/>
      <c r="H246" s="225">
        <v>250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192</v>
      </c>
      <c r="AU246" s="231" t="s">
        <v>14</v>
      </c>
      <c r="AV246" s="15" t="s">
        <v>188</v>
      </c>
      <c r="AW246" s="15" t="s">
        <v>35</v>
      </c>
      <c r="AX246" s="15" t="s">
        <v>81</v>
      </c>
      <c r="AY246" s="231" t="s">
        <v>179</v>
      </c>
    </row>
    <row r="247" spans="1:65" s="2" customFormat="1" ht="37.9" customHeight="1">
      <c r="A247" s="37"/>
      <c r="B247" s="38"/>
      <c r="C247" s="181" t="s">
        <v>372</v>
      </c>
      <c r="D247" s="181" t="s">
        <v>183</v>
      </c>
      <c r="E247" s="182" t="s">
        <v>2284</v>
      </c>
      <c r="F247" s="183" t="s">
        <v>2285</v>
      </c>
      <c r="G247" s="184" t="s">
        <v>204</v>
      </c>
      <c r="H247" s="185">
        <v>60</v>
      </c>
      <c r="I247" s="186"/>
      <c r="J247" s="187">
        <f>ROUND(I247*H247,2)</f>
        <v>0</v>
      </c>
      <c r="K247" s="183" t="s">
        <v>187</v>
      </c>
      <c r="L247" s="42"/>
      <c r="M247" s="188" t="s">
        <v>19</v>
      </c>
      <c r="N247" s="189" t="s">
        <v>45</v>
      </c>
      <c r="O247" s="67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381</v>
      </c>
      <c r="AT247" s="192" t="s">
        <v>183</v>
      </c>
      <c r="AU247" s="192" t="s">
        <v>14</v>
      </c>
      <c r="AY247" s="20" t="s">
        <v>179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81</v>
      </c>
      <c r="BK247" s="193">
        <f>ROUND(I247*H247,2)</f>
        <v>0</v>
      </c>
      <c r="BL247" s="20" t="s">
        <v>381</v>
      </c>
      <c r="BM247" s="192" t="s">
        <v>364</v>
      </c>
    </row>
    <row r="248" spans="1:65" s="2" customFormat="1">
      <c r="A248" s="37"/>
      <c r="B248" s="38"/>
      <c r="C248" s="39"/>
      <c r="D248" s="194" t="s">
        <v>190</v>
      </c>
      <c r="E248" s="39"/>
      <c r="F248" s="195" t="s">
        <v>2286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190</v>
      </c>
      <c r="AU248" s="20" t="s">
        <v>14</v>
      </c>
    </row>
    <row r="249" spans="1:65" s="13" customFormat="1">
      <c r="B249" s="199"/>
      <c r="C249" s="200"/>
      <c r="D249" s="201" t="s">
        <v>192</v>
      </c>
      <c r="E249" s="202" t="s">
        <v>19</v>
      </c>
      <c r="F249" s="203" t="s">
        <v>2130</v>
      </c>
      <c r="G249" s="200"/>
      <c r="H249" s="202" t="s">
        <v>19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192</v>
      </c>
      <c r="AU249" s="209" t="s">
        <v>14</v>
      </c>
      <c r="AV249" s="13" t="s">
        <v>81</v>
      </c>
      <c r="AW249" s="13" t="s">
        <v>35</v>
      </c>
      <c r="AX249" s="13" t="s">
        <v>74</v>
      </c>
      <c r="AY249" s="209" t="s">
        <v>179</v>
      </c>
    </row>
    <row r="250" spans="1:65" s="13" customFormat="1">
      <c r="B250" s="199"/>
      <c r="C250" s="200"/>
      <c r="D250" s="201" t="s">
        <v>192</v>
      </c>
      <c r="E250" s="202" t="s">
        <v>19</v>
      </c>
      <c r="F250" s="203" t="s">
        <v>198</v>
      </c>
      <c r="G250" s="200"/>
      <c r="H250" s="202" t="s">
        <v>19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192</v>
      </c>
      <c r="AU250" s="209" t="s">
        <v>14</v>
      </c>
      <c r="AV250" s="13" t="s">
        <v>81</v>
      </c>
      <c r="AW250" s="13" t="s">
        <v>35</v>
      </c>
      <c r="AX250" s="13" t="s">
        <v>74</v>
      </c>
      <c r="AY250" s="209" t="s">
        <v>179</v>
      </c>
    </row>
    <row r="251" spans="1:65" s="13" customFormat="1">
      <c r="B251" s="199"/>
      <c r="C251" s="200"/>
      <c r="D251" s="201" t="s">
        <v>192</v>
      </c>
      <c r="E251" s="202" t="s">
        <v>19</v>
      </c>
      <c r="F251" s="203" t="s">
        <v>199</v>
      </c>
      <c r="G251" s="200"/>
      <c r="H251" s="202" t="s">
        <v>19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192</v>
      </c>
      <c r="AU251" s="209" t="s">
        <v>14</v>
      </c>
      <c r="AV251" s="13" t="s">
        <v>81</v>
      </c>
      <c r="AW251" s="13" t="s">
        <v>35</v>
      </c>
      <c r="AX251" s="13" t="s">
        <v>74</v>
      </c>
      <c r="AY251" s="209" t="s">
        <v>179</v>
      </c>
    </row>
    <row r="252" spans="1:65" s="13" customFormat="1">
      <c r="B252" s="199"/>
      <c r="C252" s="200"/>
      <c r="D252" s="201" t="s">
        <v>192</v>
      </c>
      <c r="E252" s="202" t="s">
        <v>19</v>
      </c>
      <c r="F252" s="203" t="s">
        <v>2424</v>
      </c>
      <c r="G252" s="200"/>
      <c r="H252" s="202" t="s">
        <v>19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192</v>
      </c>
      <c r="AU252" s="209" t="s">
        <v>14</v>
      </c>
      <c r="AV252" s="13" t="s">
        <v>81</v>
      </c>
      <c r="AW252" s="13" t="s">
        <v>35</v>
      </c>
      <c r="AX252" s="13" t="s">
        <v>74</v>
      </c>
      <c r="AY252" s="209" t="s">
        <v>179</v>
      </c>
    </row>
    <row r="253" spans="1:65" s="14" customFormat="1">
      <c r="B253" s="210"/>
      <c r="C253" s="211"/>
      <c r="D253" s="201" t="s">
        <v>192</v>
      </c>
      <c r="E253" s="212" t="s">
        <v>19</v>
      </c>
      <c r="F253" s="213" t="s">
        <v>2425</v>
      </c>
      <c r="G253" s="211"/>
      <c r="H253" s="214">
        <v>60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192</v>
      </c>
      <c r="AU253" s="220" t="s">
        <v>14</v>
      </c>
      <c r="AV253" s="14" t="s">
        <v>14</v>
      </c>
      <c r="AW253" s="14" t="s">
        <v>35</v>
      </c>
      <c r="AX253" s="14" t="s">
        <v>74</v>
      </c>
      <c r="AY253" s="220" t="s">
        <v>179</v>
      </c>
    </row>
    <row r="254" spans="1:65" s="15" customFormat="1">
      <c r="B254" s="221"/>
      <c r="C254" s="222"/>
      <c r="D254" s="201" t="s">
        <v>192</v>
      </c>
      <c r="E254" s="223" t="s">
        <v>19</v>
      </c>
      <c r="F254" s="224" t="s">
        <v>201</v>
      </c>
      <c r="G254" s="222"/>
      <c r="H254" s="225">
        <v>60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192</v>
      </c>
      <c r="AU254" s="231" t="s">
        <v>14</v>
      </c>
      <c r="AV254" s="15" t="s">
        <v>188</v>
      </c>
      <c r="AW254" s="15" t="s">
        <v>35</v>
      </c>
      <c r="AX254" s="15" t="s">
        <v>81</v>
      </c>
      <c r="AY254" s="231" t="s">
        <v>179</v>
      </c>
    </row>
    <row r="255" spans="1:65" s="2" customFormat="1" ht="24.2" customHeight="1">
      <c r="A255" s="37"/>
      <c r="B255" s="38"/>
      <c r="C255" s="181" t="s">
        <v>378</v>
      </c>
      <c r="D255" s="181" t="s">
        <v>183</v>
      </c>
      <c r="E255" s="182" t="s">
        <v>2426</v>
      </c>
      <c r="F255" s="183" t="s">
        <v>2427</v>
      </c>
      <c r="G255" s="184" t="s">
        <v>216</v>
      </c>
      <c r="H255" s="185">
        <v>27.4</v>
      </c>
      <c r="I255" s="186"/>
      <c r="J255" s="187">
        <f>ROUND(I255*H255,2)</f>
        <v>0</v>
      </c>
      <c r="K255" s="183" t="s">
        <v>187</v>
      </c>
      <c r="L255" s="42"/>
      <c r="M255" s="188" t="s">
        <v>19</v>
      </c>
      <c r="N255" s="189" t="s">
        <v>45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381</v>
      </c>
      <c r="AT255" s="192" t="s">
        <v>183</v>
      </c>
      <c r="AU255" s="192" t="s">
        <v>14</v>
      </c>
      <c r="AY255" s="20" t="s">
        <v>179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81</v>
      </c>
      <c r="BK255" s="193">
        <f>ROUND(I255*H255,2)</f>
        <v>0</v>
      </c>
      <c r="BL255" s="20" t="s">
        <v>381</v>
      </c>
      <c r="BM255" s="192" t="s">
        <v>403</v>
      </c>
    </row>
    <row r="256" spans="1:65" s="2" customFormat="1">
      <c r="A256" s="37"/>
      <c r="B256" s="38"/>
      <c r="C256" s="39"/>
      <c r="D256" s="194" t="s">
        <v>190</v>
      </c>
      <c r="E256" s="39"/>
      <c r="F256" s="195" t="s">
        <v>2428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190</v>
      </c>
      <c r="AU256" s="20" t="s">
        <v>14</v>
      </c>
    </row>
    <row r="257" spans="1:65" s="13" customFormat="1">
      <c r="B257" s="199"/>
      <c r="C257" s="200"/>
      <c r="D257" s="201" t="s">
        <v>192</v>
      </c>
      <c r="E257" s="202" t="s">
        <v>19</v>
      </c>
      <c r="F257" s="203" t="s">
        <v>2429</v>
      </c>
      <c r="G257" s="200"/>
      <c r="H257" s="202" t="s">
        <v>19</v>
      </c>
      <c r="I257" s="204"/>
      <c r="J257" s="200"/>
      <c r="K257" s="200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192</v>
      </c>
      <c r="AU257" s="209" t="s">
        <v>14</v>
      </c>
      <c r="AV257" s="13" t="s">
        <v>81</v>
      </c>
      <c r="AW257" s="13" t="s">
        <v>35</v>
      </c>
      <c r="AX257" s="13" t="s">
        <v>74</v>
      </c>
      <c r="AY257" s="209" t="s">
        <v>179</v>
      </c>
    </row>
    <row r="258" spans="1:65" s="14" customFormat="1">
      <c r="B258" s="210"/>
      <c r="C258" s="211"/>
      <c r="D258" s="201" t="s">
        <v>192</v>
      </c>
      <c r="E258" s="212" t="s">
        <v>19</v>
      </c>
      <c r="F258" s="213" t="s">
        <v>2430</v>
      </c>
      <c r="G258" s="211"/>
      <c r="H258" s="214">
        <v>27.4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192</v>
      </c>
      <c r="AU258" s="220" t="s">
        <v>14</v>
      </c>
      <c r="AV258" s="14" t="s">
        <v>14</v>
      </c>
      <c r="AW258" s="14" t="s">
        <v>35</v>
      </c>
      <c r="AX258" s="14" t="s">
        <v>74</v>
      </c>
      <c r="AY258" s="220" t="s">
        <v>179</v>
      </c>
    </row>
    <row r="259" spans="1:65" s="15" customFormat="1">
      <c r="B259" s="221"/>
      <c r="C259" s="222"/>
      <c r="D259" s="201" t="s">
        <v>192</v>
      </c>
      <c r="E259" s="223" t="s">
        <v>19</v>
      </c>
      <c r="F259" s="224" t="s">
        <v>201</v>
      </c>
      <c r="G259" s="222"/>
      <c r="H259" s="225">
        <v>27.4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192</v>
      </c>
      <c r="AU259" s="231" t="s">
        <v>14</v>
      </c>
      <c r="AV259" s="15" t="s">
        <v>188</v>
      </c>
      <c r="AW259" s="15" t="s">
        <v>35</v>
      </c>
      <c r="AX259" s="15" t="s">
        <v>81</v>
      </c>
      <c r="AY259" s="231" t="s">
        <v>179</v>
      </c>
    </row>
    <row r="260" spans="1:65" s="2" customFormat="1" ht="24.2" customHeight="1">
      <c r="A260" s="37"/>
      <c r="B260" s="38"/>
      <c r="C260" s="181" t="s">
        <v>384</v>
      </c>
      <c r="D260" s="181" t="s">
        <v>183</v>
      </c>
      <c r="E260" s="182" t="s">
        <v>2431</v>
      </c>
      <c r="F260" s="183" t="s">
        <v>2432</v>
      </c>
      <c r="G260" s="184" t="s">
        <v>216</v>
      </c>
      <c r="H260" s="185">
        <v>0.14000000000000001</v>
      </c>
      <c r="I260" s="186"/>
      <c r="J260" s="187">
        <f>ROUND(I260*H260,2)</f>
        <v>0</v>
      </c>
      <c r="K260" s="183" t="s">
        <v>187</v>
      </c>
      <c r="L260" s="42"/>
      <c r="M260" s="188" t="s">
        <v>19</v>
      </c>
      <c r="N260" s="189" t="s">
        <v>45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381</v>
      </c>
      <c r="AT260" s="192" t="s">
        <v>183</v>
      </c>
      <c r="AU260" s="192" t="s">
        <v>14</v>
      </c>
      <c r="AY260" s="20" t="s">
        <v>179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81</v>
      </c>
      <c r="BK260" s="193">
        <f>ROUND(I260*H260,2)</f>
        <v>0</v>
      </c>
      <c r="BL260" s="20" t="s">
        <v>381</v>
      </c>
      <c r="BM260" s="192" t="s">
        <v>369</v>
      </c>
    </row>
    <row r="261" spans="1:65" s="2" customFormat="1">
      <c r="A261" s="37"/>
      <c r="B261" s="38"/>
      <c r="C261" s="39"/>
      <c r="D261" s="194" t="s">
        <v>190</v>
      </c>
      <c r="E261" s="39"/>
      <c r="F261" s="195" t="s">
        <v>2433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190</v>
      </c>
      <c r="AU261" s="20" t="s">
        <v>14</v>
      </c>
    </row>
    <row r="262" spans="1:65" s="14" customFormat="1">
      <c r="B262" s="210"/>
      <c r="C262" s="211"/>
      <c r="D262" s="201" t="s">
        <v>192</v>
      </c>
      <c r="E262" s="212" t="s">
        <v>19</v>
      </c>
      <c r="F262" s="213" t="s">
        <v>2434</v>
      </c>
      <c r="G262" s="211"/>
      <c r="H262" s="214">
        <v>0.14000000000000001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192</v>
      </c>
      <c r="AU262" s="220" t="s">
        <v>14</v>
      </c>
      <c r="AV262" s="14" t="s">
        <v>14</v>
      </c>
      <c r="AW262" s="14" t="s">
        <v>35</v>
      </c>
      <c r="AX262" s="14" t="s">
        <v>74</v>
      </c>
      <c r="AY262" s="220" t="s">
        <v>179</v>
      </c>
    </row>
    <row r="263" spans="1:65" s="15" customFormat="1">
      <c r="B263" s="221"/>
      <c r="C263" s="222"/>
      <c r="D263" s="201" t="s">
        <v>192</v>
      </c>
      <c r="E263" s="223" t="s">
        <v>19</v>
      </c>
      <c r="F263" s="224" t="s">
        <v>201</v>
      </c>
      <c r="G263" s="222"/>
      <c r="H263" s="225">
        <v>0.14000000000000001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192</v>
      </c>
      <c r="AU263" s="231" t="s">
        <v>14</v>
      </c>
      <c r="AV263" s="15" t="s">
        <v>188</v>
      </c>
      <c r="AW263" s="15" t="s">
        <v>35</v>
      </c>
      <c r="AX263" s="15" t="s">
        <v>81</v>
      </c>
      <c r="AY263" s="231" t="s">
        <v>179</v>
      </c>
    </row>
    <row r="264" spans="1:65" s="2" customFormat="1" ht="33" customHeight="1">
      <c r="A264" s="37"/>
      <c r="B264" s="38"/>
      <c r="C264" s="181" t="s">
        <v>391</v>
      </c>
      <c r="D264" s="181" t="s">
        <v>183</v>
      </c>
      <c r="E264" s="182" t="s">
        <v>2299</v>
      </c>
      <c r="F264" s="183" t="s">
        <v>2300</v>
      </c>
      <c r="G264" s="184" t="s">
        <v>204</v>
      </c>
      <c r="H264" s="185">
        <v>250</v>
      </c>
      <c r="I264" s="186"/>
      <c r="J264" s="187">
        <f>ROUND(I264*H264,2)</f>
        <v>0</v>
      </c>
      <c r="K264" s="183" t="s">
        <v>187</v>
      </c>
      <c r="L264" s="42"/>
      <c r="M264" s="188" t="s">
        <v>19</v>
      </c>
      <c r="N264" s="189" t="s">
        <v>45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381</v>
      </c>
      <c r="AT264" s="192" t="s">
        <v>183</v>
      </c>
      <c r="AU264" s="192" t="s">
        <v>14</v>
      </c>
      <c r="AY264" s="20" t="s">
        <v>179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81</v>
      </c>
      <c r="BK264" s="193">
        <f>ROUND(I264*H264,2)</f>
        <v>0</v>
      </c>
      <c r="BL264" s="20" t="s">
        <v>381</v>
      </c>
      <c r="BM264" s="192" t="s">
        <v>2435</v>
      </c>
    </row>
    <row r="265" spans="1:65" s="2" customFormat="1">
      <c r="A265" s="37"/>
      <c r="B265" s="38"/>
      <c r="C265" s="39"/>
      <c r="D265" s="194" t="s">
        <v>190</v>
      </c>
      <c r="E265" s="39"/>
      <c r="F265" s="195" t="s">
        <v>2301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190</v>
      </c>
      <c r="AU265" s="20" t="s">
        <v>14</v>
      </c>
    </row>
    <row r="266" spans="1:65" s="13" customFormat="1">
      <c r="B266" s="199"/>
      <c r="C266" s="200"/>
      <c r="D266" s="201" t="s">
        <v>192</v>
      </c>
      <c r="E266" s="202" t="s">
        <v>19</v>
      </c>
      <c r="F266" s="203" t="s">
        <v>2130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192</v>
      </c>
      <c r="AU266" s="209" t="s">
        <v>14</v>
      </c>
      <c r="AV266" s="13" t="s">
        <v>81</v>
      </c>
      <c r="AW266" s="13" t="s">
        <v>35</v>
      </c>
      <c r="AX266" s="13" t="s">
        <v>74</v>
      </c>
      <c r="AY266" s="209" t="s">
        <v>179</v>
      </c>
    </row>
    <row r="267" spans="1:65" s="13" customFormat="1">
      <c r="B267" s="199"/>
      <c r="C267" s="200"/>
      <c r="D267" s="201" t="s">
        <v>192</v>
      </c>
      <c r="E267" s="202" t="s">
        <v>19</v>
      </c>
      <c r="F267" s="203" t="s">
        <v>198</v>
      </c>
      <c r="G267" s="200"/>
      <c r="H267" s="202" t="s">
        <v>19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192</v>
      </c>
      <c r="AU267" s="209" t="s">
        <v>14</v>
      </c>
      <c r="AV267" s="13" t="s">
        <v>81</v>
      </c>
      <c r="AW267" s="13" t="s">
        <v>35</v>
      </c>
      <c r="AX267" s="13" t="s">
        <v>74</v>
      </c>
      <c r="AY267" s="209" t="s">
        <v>179</v>
      </c>
    </row>
    <row r="268" spans="1:65" s="13" customFormat="1">
      <c r="B268" s="199"/>
      <c r="C268" s="200"/>
      <c r="D268" s="201" t="s">
        <v>192</v>
      </c>
      <c r="E268" s="202" t="s">
        <v>19</v>
      </c>
      <c r="F268" s="203" t="s">
        <v>199</v>
      </c>
      <c r="G268" s="200"/>
      <c r="H268" s="202" t="s">
        <v>19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192</v>
      </c>
      <c r="AU268" s="209" t="s">
        <v>14</v>
      </c>
      <c r="AV268" s="13" t="s">
        <v>81</v>
      </c>
      <c r="AW268" s="13" t="s">
        <v>35</v>
      </c>
      <c r="AX268" s="13" t="s">
        <v>74</v>
      </c>
      <c r="AY268" s="209" t="s">
        <v>179</v>
      </c>
    </row>
    <row r="269" spans="1:65" s="13" customFormat="1">
      <c r="B269" s="199"/>
      <c r="C269" s="200"/>
      <c r="D269" s="201" t="s">
        <v>192</v>
      </c>
      <c r="E269" s="202" t="s">
        <v>19</v>
      </c>
      <c r="F269" s="203" t="s">
        <v>2436</v>
      </c>
      <c r="G269" s="200"/>
      <c r="H269" s="202" t="s">
        <v>19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192</v>
      </c>
      <c r="AU269" s="209" t="s">
        <v>14</v>
      </c>
      <c r="AV269" s="13" t="s">
        <v>81</v>
      </c>
      <c r="AW269" s="13" t="s">
        <v>35</v>
      </c>
      <c r="AX269" s="13" t="s">
        <v>74</v>
      </c>
      <c r="AY269" s="209" t="s">
        <v>179</v>
      </c>
    </row>
    <row r="270" spans="1:65" s="14" customFormat="1">
      <c r="B270" s="210"/>
      <c r="C270" s="211"/>
      <c r="D270" s="201" t="s">
        <v>192</v>
      </c>
      <c r="E270" s="212" t="s">
        <v>19</v>
      </c>
      <c r="F270" s="213" t="s">
        <v>2423</v>
      </c>
      <c r="G270" s="211"/>
      <c r="H270" s="214">
        <v>250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192</v>
      </c>
      <c r="AU270" s="220" t="s">
        <v>14</v>
      </c>
      <c r="AV270" s="14" t="s">
        <v>14</v>
      </c>
      <c r="AW270" s="14" t="s">
        <v>35</v>
      </c>
      <c r="AX270" s="14" t="s">
        <v>74</v>
      </c>
      <c r="AY270" s="220" t="s">
        <v>179</v>
      </c>
    </row>
    <row r="271" spans="1:65" s="15" customFormat="1">
      <c r="B271" s="221"/>
      <c r="C271" s="222"/>
      <c r="D271" s="201" t="s">
        <v>192</v>
      </c>
      <c r="E271" s="223" t="s">
        <v>19</v>
      </c>
      <c r="F271" s="224" t="s">
        <v>201</v>
      </c>
      <c r="G271" s="222"/>
      <c r="H271" s="225">
        <v>250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192</v>
      </c>
      <c r="AU271" s="231" t="s">
        <v>14</v>
      </c>
      <c r="AV271" s="15" t="s">
        <v>188</v>
      </c>
      <c r="AW271" s="15" t="s">
        <v>35</v>
      </c>
      <c r="AX271" s="15" t="s">
        <v>81</v>
      </c>
      <c r="AY271" s="231" t="s">
        <v>179</v>
      </c>
    </row>
    <row r="272" spans="1:65" s="2" customFormat="1" ht="33" customHeight="1">
      <c r="A272" s="37"/>
      <c r="B272" s="38"/>
      <c r="C272" s="181" t="s">
        <v>400</v>
      </c>
      <c r="D272" s="181" t="s">
        <v>183</v>
      </c>
      <c r="E272" s="182" t="s">
        <v>2305</v>
      </c>
      <c r="F272" s="183" t="s">
        <v>2306</v>
      </c>
      <c r="G272" s="184" t="s">
        <v>204</v>
      </c>
      <c r="H272" s="185">
        <v>60</v>
      </c>
      <c r="I272" s="186"/>
      <c r="J272" s="187">
        <f>ROUND(I272*H272,2)</f>
        <v>0</v>
      </c>
      <c r="K272" s="183" t="s">
        <v>187</v>
      </c>
      <c r="L272" s="42"/>
      <c r="M272" s="188" t="s">
        <v>19</v>
      </c>
      <c r="N272" s="189" t="s">
        <v>45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381</v>
      </c>
      <c r="AT272" s="192" t="s">
        <v>183</v>
      </c>
      <c r="AU272" s="192" t="s">
        <v>14</v>
      </c>
      <c r="AY272" s="20" t="s">
        <v>179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81</v>
      </c>
      <c r="BK272" s="193">
        <f>ROUND(I272*H272,2)</f>
        <v>0</v>
      </c>
      <c r="BL272" s="20" t="s">
        <v>381</v>
      </c>
      <c r="BM272" s="192" t="s">
        <v>387</v>
      </c>
    </row>
    <row r="273" spans="1:65" s="2" customFormat="1">
      <c r="A273" s="37"/>
      <c r="B273" s="38"/>
      <c r="C273" s="39"/>
      <c r="D273" s="194" t="s">
        <v>190</v>
      </c>
      <c r="E273" s="39"/>
      <c r="F273" s="195" t="s">
        <v>2307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190</v>
      </c>
      <c r="AU273" s="20" t="s">
        <v>14</v>
      </c>
    </row>
    <row r="274" spans="1:65" s="13" customFormat="1">
      <c r="B274" s="199"/>
      <c r="C274" s="200"/>
      <c r="D274" s="201" t="s">
        <v>192</v>
      </c>
      <c r="E274" s="202" t="s">
        <v>19</v>
      </c>
      <c r="F274" s="203" t="s">
        <v>2424</v>
      </c>
      <c r="G274" s="200"/>
      <c r="H274" s="202" t="s">
        <v>19</v>
      </c>
      <c r="I274" s="204"/>
      <c r="J274" s="200"/>
      <c r="K274" s="200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192</v>
      </c>
      <c r="AU274" s="209" t="s">
        <v>14</v>
      </c>
      <c r="AV274" s="13" t="s">
        <v>81</v>
      </c>
      <c r="AW274" s="13" t="s">
        <v>35</v>
      </c>
      <c r="AX274" s="13" t="s">
        <v>74</v>
      </c>
      <c r="AY274" s="209" t="s">
        <v>179</v>
      </c>
    </row>
    <row r="275" spans="1:65" s="14" customFormat="1">
      <c r="B275" s="210"/>
      <c r="C275" s="211"/>
      <c r="D275" s="201" t="s">
        <v>192</v>
      </c>
      <c r="E275" s="212" t="s">
        <v>19</v>
      </c>
      <c r="F275" s="213" t="s">
        <v>2425</v>
      </c>
      <c r="G275" s="211"/>
      <c r="H275" s="214">
        <v>60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192</v>
      </c>
      <c r="AU275" s="220" t="s">
        <v>14</v>
      </c>
      <c r="AV275" s="14" t="s">
        <v>14</v>
      </c>
      <c r="AW275" s="14" t="s">
        <v>35</v>
      </c>
      <c r="AX275" s="14" t="s">
        <v>74</v>
      </c>
      <c r="AY275" s="220" t="s">
        <v>179</v>
      </c>
    </row>
    <row r="276" spans="1:65" s="15" customFormat="1">
      <c r="B276" s="221"/>
      <c r="C276" s="222"/>
      <c r="D276" s="201" t="s">
        <v>192</v>
      </c>
      <c r="E276" s="223" t="s">
        <v>19</v>
      </c>
      <c r="F276" s="224" t="s">
        <v>201</v>
      </c>
      <c r="G276" s="222"/>
      <c r="H276" s="225">
        <v>60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192</v>
      </c>
      <c r="AU276" s="231" t="s">
        <v>14</v>
      </c>
      <c r="AV276" s="15" t="s">
        <v>188</v>
      </c>
      <c r="AW276" s="15" t="s">
        <v>35</v>
      </c>
      <c r="AX276" s="15" t="s">
        <v>81</v>
      </c>
      <c r="AY276" s="231" t="s">
        <v>179</v>
      </c>
    </row>
    <row r="277" spans="1:65" s="2" customFormat="1" ht="16.5" customHeight="1">
      <c r="A277" s="37"/>
      <c r="B277" s="38"/>
      <c r="C277" s="181" t="s">
        <v>407</v>
      </c>
      <c r="D277" s="181" t="s">
        <v>183</v>
      </c>
      <c r="E277" s="182" t="s">
        <v>2308</v>
      </c>
      <c r="F277" s="183" t="s">
        <v>2309</v>
      </c>
      <c r="G277" s="184" t="s">
        <v>216</v>
      </c>
      <c r="H277" s="185">
        <v>26</v>
      </c>
      <c r="I277" s="186"/>
      <c r="J277" s="187">
        <f>ROUND(I277*H277,2)</f>
        <v>0</v>
      </c>
      <c r="K277" s="183" t="s">
        <v>187</v>
      </c>
      <c r="L277" s="42"/>
      <c r="M277" s="188" t="s">
        <v>19</v>
      </c>
      <c r="N277" s="189" t="s">
        <v>45</v>
      </c>
      <c r="O277" s="67"/>
      <c r="P277" s="190">
        <f>O277*H277</f>
        <v>0</v>
      </c>
      <c r="Q277" s="190">
        <v>2.3010199999999998</v>
      </c>
      <c r="R277" s="190">
        <f>Q277*H277</f>
        <v>59.826519999999995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381</v>
      </c>
      <c r="AT277" s="192" t="s">
        <v>183</v>
      </c>
      <c r="AU277" s="192" t="s">
        <v>14</v>
      </c>
      <c r="AY277" s="20" t="s">
        <v>179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81</v>
      </c>
      <c r="BK277" s="193">
        <f>ROUND(I277*H277,2)</f>
        <v>0</v>
      </c>
      <c r="BL277" s="20" t="s">
        <v>381</v>
      </c>
      <c r="BM277" s="192" t="s">
        <v>426</v>
      </c>
    </row>
    <row r="278" spans="1:65" s="2" customFormat="1">
      <c r="A278" s="37"/>
      <c r="B278" s="38"/>
      <c r="C278" s="39"/>
      <c r="D278" s="194" t="s">
        <v>190</v>
      </c>
      <c r="E278" s="39"/>
      <c r="F278" s="195" t="s">
        <v>2310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190</v>
      </c>
      <c r="AU278" s="20" t="s">
        <v>14</v>
      </c>
    </row>
    <row r="279" spans="1:65" s="14" customFormat="1">
      <c r="B279" s="210"/>
      <c r="C279" s="211"/>
      <c r="D279" s="201" t="s">
        <v>192</v>
      </c>
      <c r="E279" s="212" t="s">
        <v>19</v>
      </c>
      <c r="F279" s="213" t="s">
        <v>2437</v>
      </c>
      <c r="G279" s="211"/>
      <c r="H279" s="214">
        <v>26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192</v>
      </c>
      <c r="AU279" s="220" t="s">
        <v>14</v>
      </c>
      <c r="AV279" s="14" t="s">
        <v>14</v>
      </c>
      <c r="AW279" s="14" t="s">
        <v>35</v>
      </c>
      <c r="AX279" s="14" t="s">
        <v>74</v>
      </c>
      <c r="AY279" s="220" t="s">
        <v>179</v>
      </c>
    </row>
    <row r="280" spans="1:65" s="15" customFormat="1">
      <c r="B280" s="221"/>
      <c r="C280" s="222"/>
      <c r="D280" s="201" t="s">
        <v>192</v>
      </c>
      <c r="E280" s="223" t="s">
        <v>19</v>
      </c>
      <c r="F280" s="224" t="s">
        <v>201</v>
      </c>
      <c r="G280" s="222"/>
      <c r="H280" s="225">
        <v>26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192</v>
      </c>
      <c r="AU280" s="231" t="s">
        <v>14</v>
      </c>
      <c r="AV280" s="15" t="s">
        <v>188</v>
      </c>
      <c r="AW280" s="15" t="s">
        <v>35</v>
      </c>
      <c r="AX280" s="15" t="s">
        <v>81</v>
      </c>
      <c r="AY280" s="231" t="s">
        <v>179</v>
      </c>
    </row>
    <row r="281" spans="1:65" s="2" customFormat="1" ht="16.5" customHeight="1">
      <c r="A281" s="37"/>
      <c r="B281" s="38"/>
      <c r="C281" s="181" t="s">
        <v>412</v>
      </c>
      <c r="D281" s="181" t="s">
        <v>183</v>
      </c>
      <c r="E281" s="182" t="s">
        <v>2312</v>
      </c>
      <c r="F281" s="183" t="s">
        <v>2313</v>
      </c>
      <c r="G281" s="184" t="s">
        <v>216</v>
      </c>
      <c r="H281" s="185">
        <v>1.4</v>
      </c>
      <c r="I281" s="186"/>
      <c r="J281" s="187">
        <f>ROUND(I281*H281,2)</f>
        <v>0</v>
      </c>
      <c r="K281" s="183" t="s">
        <v>187</v>
      </c>
      <c r="L281" s="42"/>
      <c r="M281" s="188" t="s">
        <v>19</v>
      </c>
      <c r="N281" s="189" t="s">
        <v>45</v>
      </c>
      <c r="O281" s="67"/>
      <c r="P281" s="190">
        <f>O281*H281</f>
        <v>0</v>
      </c>
      <c r="Q281" s="190">
        <v>2.3010199999999998</v>
      </c>
      <c r="R281" s="190">
        <f>Q281*H281</f>
        <v>3.2214279999999995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381</v>
      </c>
      <c r="AT281" s="192" t="s">
        <v>183</v>
      </c>
      <c r="AU281" s="192" t="s">
        <v>14</v>
      </c>
      <c r="AY281" s="20" t="s">
        <v>179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81</v>
      </c>
      <c r="BK281" s="193">
        <f>ROUND(I281*H281,2)</f>
        <v>0</v>
      </c>
      <c r="BL281" s="20" t="s">
        <v>381</v>
      </c>
      <c r="BM281" s="192" t="s">
        <v>431</v>
      </c>
    </row>
    <row r="282" spans="1:65" s="2" customFormat="1">
      <c r="A282" s="37"/>
      <c r="B282" s="38"/>
      <c r="C282" s="39"/>
      <c r="D282" s="194" t="s">
        <v>190</v>
      </c>
      <c r="E282" s="39"/>
      <c r="F282" s="195" t="s">
        <v>2314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190</v>
      </c>
      <c r="AU282" s="20" t="s">
        <v>14</v>
      </c>
    </row>
    <row r="283" spans="1:65" s="14" customFormat="1">
      <c r="B283" s="210"/>
      <c r="C283" s="211"/>
      <c r="D283" s="201" t="s">
        <v>192</v>
      </c>
      <c r="E283" s="212" t="s">
        <v>19</v>
      </c>
      <c r="F283" s="213" t="s">
        <v>2438</v>
      </c>
      <c r="G283" s="211"/>
      <c r="H283" s="214">
        <v>1.4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192</v>
      </c>
      <c r="AU283" s="220" t="s">
        <v>14</v>
      </c>
      <c r="AV283" s="14" t="s">
        <v>14</v>
      </c>
      <c r="AW283" s="14" t="s">
        <v>35</v>
      </c>
      <c r="AX283" s="14" t="s">
        <v>74</v>
      </c>
      <c r="AY283" s="220" t="s">
        <v>179</v>
      </c>
    </row>
    <row r="284" spans="1:65" s="15" customFormat="1">
      <c r="B284" s="221"/>
      <c r="C284" s="222"/>
      <c r="D284" s="201" t="s">
        <v>192</v>
      </c>
      <c r="E284" s="223" t="s">
        <v>19</v>
      </c>
      <c r="F284" s="224" t="s">
        <v>201</v>
      </c>
      <c r="G284" s="222"/>
      <c r="H284" s="225">
        <v>1.4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192</v>
      </c>
      <c r="AU284" s="231" t="s">
        <v>14</v>
      </c>
      <c r="AV284" s="15" t="s">
        <v>188</v>
      </c>
      <c r="AW284" s="15" t="s">
        <v>35</v>
      </c>
      <c r="AX284" s="15" t="s">
        <v>81</v>
      </c>
      <c r="AY284" s="231" t="s">
        <v>179</v>
      </c>
    </row>
    <row r="285" spans="1:65" s="2" customFormat="1" ht="21.75" customHeight="1">
      <c r="A285" s="37"/>
      <c r="B285" s="38"/>
      <c r="C285" s="181" t="s">
        <v>417</v>
      </c>
      <c r="D285" s="181" t="s">
        <v>183</v>
      </c>
      <c r="E285" s="182" t="s">
        <v>2316</v>
      </c>
      <c r="F285" s="183" t="s">
        <v>2317</v>
      </c>
      <c r="G285" s="184" t="s">
        <v>204</v>
      </c>
      <c r="H285" s="185">
        <v>310</v>
      </c>
      <c r="I285" s="186"/>
      <c r="J285" s="187">
        <f>ROUND(I285*H285,2)</f>
        <v>0</v>
      </c>
      <c r="K285" s="183" t="s">
        <v>187</v>
      </c>
      <c r="L285" s="42"/>
      <c r="M285" s="188" t="s">
        <v>19</v>
      </c>
      <c r="N285" s="189" t="s">
        <v>45</v>
      </c>
      <c r="O285" s="67"/>
      <c r="P285" s="190">
        <f>O285*H285</f>
        <v>0</v>
      </c>
      <c r="Q285" s="190">
        <v>9.0000000000000006E-5</v>
      </c>
      <c r="R285" s="190">
        <f>Q285*H285</f>
        <v>2.7900000000000001E-2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381</v>
      </c>
      <c r="AT285" s="192" t="s">
        <v>183</v>
      </c>
      <c r="AU285" s="192" t="s">
        <v>14</v>
      </c>
      <c r="AY285" s="20" t="s">
        <v>179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81</v>
      </c>
      <c r="BK285" s="193">
        <f>ROUND(I285*H285,2)</f>
        <v>0</v>
      </c>
      <c r="BL285" s="20" t="s">
        <v>381</v>
      </c>
      <c r="BM285" s="192" t="s">
        <v>2439</v>
      </c>
    </row>
    <row r="286" spans="1:65" s="2" customFormat="1">
      <c r="A286" s="37"/>
      <c r="B286" s="38"/>
      <c r="C286" s="39"/>
      <c r="D286" s="194" t="s">
        <v>190</v>
      </c>
      <c r="E286" s="39"/>
      <c r="F286" s="195" t="s">
        <v>2319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190</v>
      </c>
      <c r="AU286" s="20" t="s">
        <v>14</v>
      </c>
    </row>
    <row r="287" spans="1:65" s="2" customFormat="1" ht="24.2" customHeight="1">
      <c r="A287" s="37"/>
      <c r="B287" s="38"/>
      <c r="C287" s="181" t="s">
        <v>423</v>
      </c>
      <c r="D287" s="181" t="s">
        <v>183</v>
      </c>
      <c r="E287" s="182" t="s">
        <v>2320</v>
      </c>
      <c r="F287" s="183" t="s">
        <v>2321</v>
      </c>
      <c r="G287" s="184" t="s">
        <v>204</v>
      </c>
      <c r="H287" s="185">
        <v>4</v>
      </c>
      <c r="I287" s="186"/>
      <c r="J287" s="187">
        <f>ROUND(I287*H287,2)</f>
        <v>0</v>
      </c>
      <c r="K287" s="183" t="s">
        <v>187</v>
      </c>
      <c r="L287" s="42"/>
      <c r="M287" s="188" t="s">
        <v>19</v>
      </c>
      <c r="N287" s="189" t="s">
        <v>45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381</v>
      </c>
      <c r="AT287" s="192" t="s">
        <v>183</v>
      </c>
      <c r="AU287" s="192" t="s">
        <v>14</v>
      </c>
      <c r="AY287" s="20" t="s">
        <v>179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81</v>
      </c>
      <c r="BK287" s="193">
        <f>ROUND(I287*H287,2)</f>
        <v>0</v>
      </c>
      <c r="BL287" s="20" t="s">
        <v>381</v>
      </c>
      <c r="BM287" s="192" t="s">
        <v>449</v>
      </c>
    </row>
    <row r="288" spans="1:65" s="2" customFormat="1">
      <c r="A288" s="37"/>
      <c r="B288" s="38"/>
      <c r="C288" s="39"/>
      <c r="D288" s="194" t="s">
        <v>190</v>
      </c>
      <c r="E288" s="39"/>
      <c r="F288" s="195" t="s">
        <v>2322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190</v>
      </c>
      <c r="AU288" s="20" t="s">
        <v>14</v>
      </c>
    </row>
    <row r="289" spans="1:65" s="2" customFormat="1" ht="16.5" customHeight="1">
      <c r="A289" s="37"/>
      <c r="B289" s="38"/>
      <c r="C289" s="243" t="s">
        <v>428</v>
      </c>
      <c r="D289" s="243" t="s">
        <v>289</v>
      </c>
      <c r="E289" s="244" t="s">
        <v>2323</v>
      </c>
      <c r="F289" s="245" t="s">
        <v>2324</v>
      </c>
      <c r="G289" s="246" t="s">
        <v>204</v>
      </c>
      <c r="H289" s="247">
        <v>4</v>
      </c>
      <c r="I289" s="248"/>
      <c r="J289" s="249">
        <f>ROUND(I289*H289,2)</f>
        <v>0</v>
      </c>
      <c r="K289" s="245" t="s">
        <v>187</v>
      </c>
      <c r="L289" s="250"/>
      <c r="M289" s="251" t="s">
        <v>19</v>
      </c>
      <c r="N289" s="252" t="s">
        <v>45</v>
      </c>
      <c r="O289" s="67"/>
      <c r="P289" s="190">
        <f>O289*H289</f>
        <v>0</v>
      </c>
      <c r="Q289" s="190">
        <v>3.2000000000000001E-2</v>
      </c>
      <c r="R289" s="190">
        <f>Q289*H289</f>
        <v>0.128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2120</v>
      </c>
      <c r="AT289" s="192" t="s">
        <v>289</v>
      </c>
      <c r="AU289" s="192" t="s">
        <v>14</v>
      </c>
      <c r="AY289" s="20" t="s">
        <v>179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81</v>
      </c>
      <c r="BK289" s="193">
        <f>ROUND(I289*H289,2)</f>
        <v>0</v>
      </c>
      <c r="BL289" s="20" t="s">
        <v>381</v>
      </c>
      <c r="BM289" s="192" t="s">
        <v>457</v>
      </c>
    </row>
    <row r="290" spans="1:65" s="2" customFormat="1" ht="16.5" customHeight="1">
      <c r="A290" s="37"/>
      <c r="B290" s="38"/>
      <c r="C290" s="243" t="s">
        <v>300</v>
      </c>
      <c r="D290" s="243" t="s">
        <v>289</v>
      </c>
      <c r="E290" s="244" t="s">
        <v>2325</v>
      </c>
      <c r="F290" s="245" t="s">
        <v>2326</v>
      </c>
      <c r="G290" s="246" t="s">
        <v>308</v>
      </c>
      <c r="H290" s="247">
        <v>1</v>
      </c>
      <c r="I290" s="248"/>
      <c r="J290" s="249">
        <f>ROUND(I290*H290,2)</f>
        <v>0</v>
      </c>
      <c r="K290" s="245" t="s">
        <v>187</v>
      </c>
      <c r="L290" s="250"/>
      <c r="M290" s="251" t="s">
        <v>19</v>
      </c>
      <c r="N290" s="252" t="s">
        <v>45</v>
      </c>
      <c r="O290" s="67"/>
      <c r="P290" s="190">
        <f>O290*H290</f>
        <v>0</v>
      </c>
      <c r="Q290" s="190">
        <v>2.9999999999999997E-4</v>
      </c>
      <c r="R290" s="190">
        <f>Q290*H290</f>
        <v>2.9999999999999997E-4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2120</v>
      </c>
      <c r="AT290" s="192" t="s">
        <v>289</v>
      </c>
      <c r="AU290" s="192" t="s">
        <v>14</v>
      </c>
      <c r="AY290" s="20" t="s">
        <v>179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81</v>
      </c>
      <c r="BK290" s="193">
        <f>ROUND(I290*H290,2)</f>
        <v>0</v>
      </c>
      <c r="BL290" s="20" t="s">
        <v>381</v>
      </c>
      <c r="BM290" s="192" t="s">
        <v>465</v>
      </c>
    </row>
    <row r="291" spans="1:65" s="2" customFormat="1" ht="21.75" customHeight="1">
      <c r="A291" s="37"/>
      <c r="B291" s="38"/>
      <c r="C291" s="181" t="s">
        <v>442</v>
      </c>
      <c r="D291" s="181" t="s">
        <v>183</v>
      </c>
      <c r="E291" s="182" t="s">
        <v>2327</v>
      </c>
      <c r="F291" s="183" t="s">
        <v>2328</v>
      </c>
      <c r="G291" s="184" t="s">
        <v>204</v>
      </c>
      <c r="H291" s="185">
        <v>7</v>
      </c>
      <c r="I291" s="186"/>
      <c r="J291" s="187">
        <f>ROUND(I291*H291,2)</f>
        <v>0</v>
      </c>
      <c r="K291" s="183" t="s">
        <v>187</v>
      </c>
      <c r="L291" s="42"/>
      <c r="M291" s="188" t="s">
        <v>19</v>
      </c>
      <c r="N291" s="189" t="s">
        <v>45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381</v>
      </c>
      <c r="AT291" s="192" t="s">
        <v>183</v>
      </c>
      <c r="AU291" s="192" t="s">
        <v>14</v>
      </c>
      <c r="AY291" s="20" t="s">
        <v>179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81</v>
      </c>
      <c r="BK291" s="193">
        <f>ROUND(I291*H291,2)</f>
        <v>0</v>
      </c>
      <c r="BL291" s="20" t="s">
        <v>381</v>
      </c>
      <c r="BM291" s="192" t="s">
        <v>2440</v>
      </c>
    </row>
    <row r="292" spans="1:65" s="2" customFormat="1">
      <c r="A292" s="37"/>
      <c r="B292" s="38"/>
      <c r="C292" s="39"/>
      <c r="D292" s="194" t="s">
        <v>190</v>
      </c>
      <c r="E292" s="39"/>
      <c r="F292" s="195" t="s">
        <v>2330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190</v>
      </c>
      <c r="AU292" s="20" t="s">
        <v>14</v>
      </c>
    </row>
    <row r="293" spans="1:65" s="2" customFormat="1" ht="19.5">
      <c r="A293" s="37"/>
      <c r="B293" s="38"/>
      <c r="C293" s="39"/>
      <c r="D293" s="201" t="s">
        <v>326</v>
      </c>
      <c r="E293" s="39"/>
      <c r="F293" s="253" t="s">
        <v>2331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326</v>
      </c>
      <c r="AU293" s="20" t="s">
        <v>14</v>
      </c>
    </row>
    <row r="294" spans="1:65" s="13" customFormat="1">
      <c r="B294" s="199"/>
      <c r="C294" s="200"/>
      <c r="D294" s="201" t="s">
        <v>192</v>
      </c>
      <c r="E294" s="202" t="s">
        <v>19</v>
      </c>
      <c r="F294" s="203" t="s">
        <v>2130</v>
      </c>
      <c r="G294" s="200"/>
      <c r="H294" s="202" t="s">
        <v>19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192</v>
      </c>
      <c r="AU294" s="209" t="s">
        <v>14</v>
      </c>
      <c r="AV294" s="13" t="s">
        <v>81</v>
      </c>
      <c r="AW294" s="13" t="s">
        <v>35</v>
      </c>
      <c r="AX294" s="13" t="s">
        <v>74</v>
      </c>
      <c r="AY294" s="209" t="s">
        <v>179</v>
      </c>
    </row>
    <row r="295" spans="1:65" s="13" customFormat="1">
      <c r="B295" s="199"/>
      <c r="C295" s="200"/>
      <c r="D295" s="201" t="s">
        <v>192</v>
      </c>
      <c r="E295" s="202" t="s">
        <v>19</v>
      </c>
      <c r="F295" s="203" t="s">
        <v>198</v>
      </c>
      <c r="G295" s="200"/>
      <c r="H295" s="202" t="s">
        <v>19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192</v>
      </c>
      <c r="AU295" s="209" t="s">
        <v>14</v>
      </c>
      <c r="AV295" s="13" t="s">
        <v>81</v>
      </c>
      <c r="AW295" s="13" t="s">
        <v>35</v>
      </c>
      <c r="AX295" s="13" t="s">
        <v>74</v>
      </c>
      <c r="AY295" s="209" t="s">
        <v>179</v>
      </c>
    </row>
    <row r="296" spans="1:65" s="13" customFormat="1">
      <c r="B296" s="199"/>
      <c r="C296" s="200"/>
      <c r="D296" s="201" t="s">
        <v>192</v>
      </c>
      <c r="E296" s="202" t="s">
        <v>19</v>
      </c>
      <c r="F296" s="203" t="s">
        <v>2367</v>
      </c>
      <c r="G296" s="200"/>
      <c r="H296" s="202" t="s">
        <v>19</v>
      </c>
      <c r="I296" s="204"/>
      <c r="J296" s="200"/>
      <c r="K296" s="200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192</v>
      </c>
      <c r="AU296" s="209" t="s">
        <v>14</v>
      </c>
      <c r="AV296" s="13" t="s">
        <v>81</v>
      </c>
      <c r="AW296" s="13" t="s">
        <v>35</v>
      </c>
      <c r="AX296" s="13" t="s">
        <v>74</v>
      </c>
      <c r="AY296" s="209" t="s">
        <v>179</v>
      </c>
    </row>
    <row r="297" spans="1:65" s="14" customFormat="1">
      <c r="B297" s="210"/>
      <c r="C297" s="211"/>
      <c r="D297" s="201" t="s">
        <v>192</v>
      </c>
      <c r="E297" s="212" t="s">
        <v>19</v>
      </c>
      <c r="F297" s="213" t="s">
        <v>2187</v>
      </c>
      <c r="G297" s="211"/>
      <c r="H297" s="214">
        <v>7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192</v>
      </c>
      <c r="AU297" s="220" t="s">
        <v>14</v>
      </c>
      <c r="AV297" s="14" t="s">
        <v>14</v>
      </c>
      <c r="AW297" s="14" t="s">
        <v>35</v>
      </c>
      <c r="AX297" s="14" t="s">
        <v>74</v>
      </c>
      <c r="AY297" s="220" t="s">
        <v>179</v>
      </c>
    </row>
    <row r="298" spans="1:65" s="15" customFormat="1">
      <c r="B298" s="221"/>
      <c r="C298" s="222"/>
      <c r="D298" s="201" t="s">
        <v>192</v>
      </c>
      <c r="E298" s="223" t="s">
        <v>19</v>
      </c>
      <c r="F298" s="224" t="s">
        <v>201</v>
      </c>
      <c r="G298" s="222"/>
      <c r="H298" s="225">
        <v>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192</v>
      </c>
      <c r="AU298" s="231" t="s">
        <v>14</v>
      </c>
      <c r="AV298" s="15" t="s">
        <v>188</v>
      </c>
      <c r="AW298" s="15" t="s">
        <v>35</v>
      </c>
      <c r="AX298" s="15" t="s">
        <v>81</v>
      </c>
      <c r="AY298" s="231" t="s">
        <v>179</v>
      </c>
    </row>
    <row r="299" spans="1:65" s="2" customFormat="1" ht="16.5" customHeight="1">
      <c r="A299" s="37"/>
      <c r="B299" s="38"/>
      <c r="C299" s="243" t="s">
        <v>309</v>
      </c>
      <c r="D299" s="243" t="s">
        <v>289</v>
      </c>
      <c r="E299" s="244" t="s">
        <v>2332</v>
      </c>
      <c r="F299" s="245" t="s">
        <v>2333</v>
      </c>
      <c r="G299" s="246" t="s">
        <v>204</v>
      </c>
      <c r="H299" s="247">
        <v>7</v>
      </c>
      <c r="I299" s="248"/>
      <c r="J299" s="249">
        <f>ROUND(I299*H299,2)</f>
        <v>0</v>
      </c>
      <c r="K299" s="245" t="s">
        <v>187</v>
      </c>
      <c r="L299" s="250"/>
      <c r="M299" s="251" t="s">
        <v>19</v>
      </c>
      <c r="N299" s="252" t="s">
        <v>45</v>
      </c>
      <c r="O299" s="67"/>
      <c r="P299" s="190">
        <f>O299*H299</f>
        <v>0</v>
      </c>
      <c r="Q299" s="190">
        <v>1.5959999999999998E-2</v>
      </c>
      <c r="R299" s="190">
        <f>Q299*H299</f>
        <v>0.11171999999999999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2120</v>
      </c>
      <c r="AT299" s="192" t="s">
        <v>289</v>
      </c>
      <c r="AU299" s="192" t="s">
        <v>14</v>
      </c>
      <c r="AY299" s="20" t="s">
        <v>179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81</v>
      </c>
      <c r="BK299" s="193">
        <f>ROUND(I299*H299,2)</f>
        <v>0</v>
      </c>
      <c r="BL299" s="20" t="s">
        <v>381</v>
      </c>
      <c r="BM299" s="192" t="s">
        <v>2441</v>
      </c>
    </row>
    <row r="300" spans="1:65" s="2" customFormat="1" ht="19.5">
      <c r="A300" s="37"/>
      <c r="B300" s="38"/>
      <c r="C300" s="39"/>
      <c r="D300" s="201" t="s">
        <v>326</v>
      </c>
      <c r="E300" s="39"/>
      <c r="F300" s="253" t="s">
        <v>2334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326</v>
      </c>
      <c r="AU300" s="20" t="s">
        <v>14</v>
      </c>
    </row>
    <row r="301" spans="1:65" s="13" customFormat="1">
      <c r="B301" s="199"/>
      <c r="C301" s="200"/>
      <c r="D301" s="201" t="s">
        <v>192</v>
      </c>
      <c r="E301" s="202" t="s">
        <v>19</v>
      </c>
      <c r="F301" s="203" t="s">
        <v>2130</v>
      </c>
      <c r="G301" s="200"/>
      <c r="H301" s="202" t="s">
        <v>19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192</v>
      </c>
      <c r="AU301" s="209" t="s">
        <v>14</v>
      </c>
      <c r="AV301" s="13" t="s">
        <v>81</v>
      </c>
      <c r="AW301" s="13" t="s">
        <v>35</v>
      </c>
      <c r="AX301" s="13" t="s">
        <v>74</v>
      </c>
      <c r="AY301" s="209" t="s">
        <v>179</v>
      </c>
    </row>
    <row r="302" spans="1:65" s="13" customFormat="1">
      <c r="B302" s="199"/>
      <c r="C302" s="200"/>
      <c r="D302" s="201" t="s">
        <v>192</v>
      </c>
      <c r="E302" s="202" t="s">
        <v>19</v>
      </c>
      <c r="F302" s="203" t="s">
        <v>198</v>
      </c>
      <c r="G302" s="200"/>
      <c r="H302" s="202" t="s">
        <v>19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192</v>
      </c>
      <c r="AU302" s="209" t="s">
        <v>14</v>
      </c>
      <c r="AV302" s="13" t="s">
        <v>81</v>
      </c>
      <c r="AW302" s="13" t="s">
        <v>35</v>
      </c>
      <c r="AX302" s="13" t="s">
        <v>74</v>
      </c>
      <c r="AY302" s="209" t="s">
        <v>179</v>
      </c>
    </row>
    <row r="303" spans="1:65" s="13" customFormat="1">
      <c r="B303" s="199"/>
      <c r="C303" s="200"/>
      <c r="D303" s="201" t="s">
        <v>192</v>
      </c>
      <c r="E303" s="202" t="s">
        <v>19</v>
      </c>
      <c r="F303" s="203" t="s">
        <v>2367</v>
      </c>
      <c r="G303" s="200"/>
      <c r="H303" s="202" t="s">
        <v>19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192</v>
      </c>
      <c r="AU303" s="209" t="s">
        <v>14</v>
      </c>
      <c r="AV303" s="13" t="s">
        <v>81</v>
      </c>
      <c r="AW303" s="13" t="s">
        <v>35</v>
      </c>
      <c r="AX303" s="13" t="s">
        <v>74</v>
      </c>
      <c r="AY303" s="209" t="s">
        <v>179</v>
      </c>
    </row>
    <row r="304" spans="1:65" s="14" customFormat="1">
      <c r="B304" s="210"/>
      <c r="C304" s="211"/>
      <c r="D304" s="201" t="s">
        <v>192</v>
      </c>
      <c r="E304" s="212" t="s">
        <v>19</v>
      </c>
      <c r="F304" s="213" t="s">
        <v>2187</v>
      </c>
      <c r="G304" s="211"/>
      <c r="H304" s="214">
        <v>7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192</v>
      </c>
      <c r="AU304" s="220" t="s">
        <v>14</v>
      </c>
      <c r="AV304" s="14" t="s">
        <v>14</v>
      </c>
      <c r="AW304" s="14" t="s">
        <v>35</v>
      </c>
      <c r="AX304" s="14" t="s">
        <v>74</v>
      </c>
      <c r="AY304" s="220" t="s">
        <v>179</v>
      </c>
    </row>
    <row r="305" spans="1:65" s="15" customFormat="1">
      <c r="B305" s="221"/>
      <c r="C305" s="222"/>
      <c r="D305" s="201" t="s">
        <v>192</v>
      </c>
      <c r="E305" s="223" t="s">
        <v>19</v>
      </c>
      <c r="F305" s="224" t="s">
        <v>201</v>
      </c>
      <c r="G305" s="222"/>
      <c r="H305" s="225">
        <v>7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192</v>
      </c>
      <c r="AU305" s="231" t="s">
        <v>14</v>
      </c>
      <c r="AV305" s="15" t="s">
        <v>188</v>
      </c>
      <c r="AW305" s="15" t="s">
        <v>35</v>
      </c>
      <c r="AX305" s="15" t="s">
        <v>81</v>
      </c>
      <c r="AY305" s="231" t="s">
        <v>179</v>
      </c>
    </row>
    <row r="306" spans="1:65" s="2" customFormat="1" ht="16.5" customHeight="1">
      <c r="A306" s="37"/>
      <c r="B306" s="38"/>
      <c r="C306" s="181" t="s">
        <v>454</v>
      </c>
      <c r="D306" s="181" t="s">
        <v>183</v>
      </c>
      <c r="E306" s="182" t="s">
        <v>2342</v>
      </c>
      <c r="F306" s="183" t="s">
        <v>2343</v>
      </c>
      <c r="G306" s="184" t="s">
        <v>269</v>
      </c>
      <c r="H306" s="185">
        <v>63.316000000000003</v>
      </c>
      <c r="I306" s="186"/>
      <c r="J306" s="187">
        <f>ROUND(I306*H306,2)</f>
        <v>0</v>
      </c>
      <c r="K306" s="183" t="s">
        <v>187</v>
      </c>
      <c r="L306" s="42"/>
      <c r="M306" s="188" t="s">
        <v>19</v>
      </c>
      <c r="N306" s="189" t="s">
        <v>45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381</v>
      </c>
      <c r="AT306" s="192" t="s">
        <v>183</v>
      </c>
      <c r="AU306" s="192" t="s">
        <v>14</v>
      </c>
      <c r="AY306" s="20" t="s">
        <v>179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81</v>
      </c>
      <c r="BK306" s="193">
        <f>ROUND(I306*H306,2)</f>
        <v>0</v>
      </c>
      <c r="BL306" s="20" t="s">
        <v>381</v>
      </c>
      <c r="BM306" s="192" t="s">
        <v>2442</v>
      </c>
    </row>
    <row r="307" spans="1:65" s="2" customFormat="1">
      <c r="A307" s="37"/>
      <c r="B307" s="38"/>
      <c r="C307" s="39"/>
      <c r="D307" s="194" t="s">
        <v>190</v>
      </c>
      <c r="E307" s="39"/>
      <c r="F307" s="195" t="s">
        <v>2344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190</v>
      </c>
      <c r="AU307" s="20" t="s">
        <v>14</v>
      </c>
    </row>
    <row r="308" spans="1:65" s="12" customFormat="1" ht="25.9" customHeight="1">
      <c r="B308" s="165"/>
      <c r="C308" s="166"/>
      <c r="D308" s="167" t="s">
        <v>73</v>
      </c>
      <c r="E308" s="168" t="s">
        <v>2345</v>
      </c>
      <c r="F308" s="168" t="s">
        <v>2346</v>
      </c>
      <c r="G308" s="166"/>
      <c r="H308" s="166"/>
      <c r="I308" s="169"/>
      <c r="J308" s="170">
        <f>BK308</f>
        <v>0</v>
      </c>
      <c r="K308" s="166"/>
      <c r="L308" s="171"/>
      <c r="M308" s="172"/>
      <c r="N308" s="173"/>
      <c r="O308" s="173"/>
      <c r="P308" s="174">
        <f>SUM(P309:P312)</f>
        <v>0</v>
      </c>
      <c r="Q308" s="173"/>
      <c r="R308" s="174">
        <f>SUM(R309:R312)</f>
        <v>0</v>
      </c>
      <c r="S308" s="173"/>
      <c r="T308" s="175">
        <f>SUM(T309:T312)</f>
        <v>0</v>
      </c>
      <c r="AR308" s="176" t="s">
        <v>188</v>
      </c>
      <c r="AT308" s="177" t="s">
        <v>73</v>
      </c>
      <c r="AU308" s="177" t="s">
        <v>74</v>
      </c>
      <c r="AY308" s="176" t="s">
        <v>179</v>
      </c>
      <c r="BK308" s="178">
        <f>SUM(BK309:BK312)</f>
        <v>0</v>
      </c>
    </row>
    <row r="309" spans="1:65" s="2" customFormat="1" ht="16.5" customHeight="1">
      <c r="A309" s="37"/>
      <c r="B309" s="38"/>
      <c r="C309" s="181" t="s">
        <v>313</v>
      </c>
      <c r="D309" s="181" t="s">
        <v>183</v>
      </c>
      <c r="E309" s="182" t="s">
        <v>2347</v>
      </c>
      <c r="F309" s="183" t="s">
        <v>2348</v>
      </c>
      <c r="G309" s="184" t="s">
        <v>1016</v>
      </c>
      <c r="H309" s="185">
        <v>15</v>
      </c>
      <c r="I309" s="186"/>
      <c r="J309" s="187">
        <f>ROUND(I309*H309,2)</f>
        <v>0</v>
      </c>
      <c r="K309" s="183" t="s">
        <v>187</v>
      </c>
      <c r="L309" s="42"/>
      <c r="M309" s="188" t="s">
        <v>19</v>
      </c>
      <c r="N309" s="189" t="s">
        <v>45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2349</v>
      </c>
      <c r="AT309" s="192" t="s">
        <v>183</v>
      </c>
      <c r="AU309" s="192" t="s">
        <v>81</v>
      </c>
      <c r="AY309" s="20" t="s">
        <v>179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81</v>
      </c>
      <c r="BK309" s="193">
        <f>ROUND(I309*H309,2)</f>
        <v>0</v>
      </c>
      <c r="BL309" s="20" t="s">
        <v>2349</v>
      </c>
      <c r="BM309" s="192" t="s">
        <v>2443</v>
      </c>
    </row>
    <row r="310" spans="1:65" s="2" customFormat="1">
      <c r="A310" s="37"/>
      <c r="B310" s="38"/>
      <c r="C310" s="39"/>
      <c r="D310" s="194" t="s">
        <v>190</v>
      </c>
      <c r="E310" s="39"/>
      <c r="F310" s="195" t="s">
        <v>2350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190</v>
      </c>
      <c r="AU310" s="20" t="s">
        <v>81</v>
      </c>
    </row>
    <row r="311" spans="1:65" s="14" customFormat="1">
      <c r="B311" s="210"/>
      <c r="C311" s="211"/>
      <c r="D311" s="201" t="s">
        <v>192</v>
      </c>
      <c r="E311" s="212" t="s">
        <v>19</v>
      </c>
      <c r="F311" s="213" t="s">
        <v>2444</v>
      </c>
      <c r="G311" s="211"/>
      <c r="H311" s="214">
        <v>15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192</v>
      </c>
      <c r="AU311" s="220" t="s">
        <v>81</v>
      </c>
      <c r="AV311" s="14" t="s">
        <v>14</v>
      </c>
      <c r="AW311" s="14" t="s">
        <v>35</v>
      </c>
      <c r="AX311" s="14" t="s">
        <v>74</v>
      </c>
      <c r="AY311" s="220" t="s">
        <v>179</v>
      </c>
    </row>
    <row r="312" spans="1:65" s="15" customFormat="1">
      <c r="B312" s="221"/>
      <c r="C312" s="222"/>
      <c r="D312" s="201" t="s">
        <v>192</v>
      </c>
      <c r="E312" s="223" t="s">
        <v>19</v>
      </c>
      <c r="F312" s="224" t="s">
        <v>201</v>
      </c>
      <c r="G312" s="222"/>
      <c r="H312" s="225">
        <v>15</v>
      </c>
      <c r="I312" s="226"/>
      <c r="J312" s="222"/>
      <c r="K312" s="222"/>
      <c r="L312" s="227"/>
      <c r="M312" s="267"/>
      <c r="N312" s="268"/>
      <c r="O312" s="268"/>
      <c r="P312" s="268"/>
      <c r="Q312" s="268"/>
      <c r="R312" s="268"/>
      <c r="S312" s="268"/>
      <c r="T312" s="269"/>
      <c r="AT312" s="231" t="s">
        <v>192</v>
      </c>
      <c r="AU312" s="231" t="s">
        <v>81</v>
      </c>
      <c r="AV312" s="15" t="s">
        <v>188</v>
      </c>
      <c r="AW312" s="15" t="s">
        <v>35</v>
      </c>
      <c r="AX312" s="15" t="s">
        <v>81</v>
      </c>
      <c r="AY312" s="231" t="s">
        <v>179</v>
      </c>
    </row>
    <row r="313" spans="1:65" s="2" customFormat="1" ht="6.95" customHeight="1">
      <c r="A313" s="37"/>
      <c r="B313" s="50"/>
      <c r="C313" s="51"/>
      <c r="D313" s="51"/>
      <c r="E313" s="51"/>
      <c r="F313" s="51"/>
      <c r="G313" s="51"/>
      <c r="H313" s="51"/>
      <c r="I313" s="51"/>
      <c r="J313" s="51"/>
      <c r="K313" s="51"/>
      <c r="L313" s="42"/>
      <c r="M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</sheetData>
  <sheetProtection algorithmName="SHA-512" hashValue="amWSDCbCLMT8+j81+q2c+/MBaJ/jTtdyKjrBHdv8Dqvj9hSCC6q8qTd3XUDFy5JZXn3Bgo28rYBzWhyxQuaMxg==" saltValue="f9X6NMBPDnwnyA3uTGgrpv6JZ2lRElykUi/ccdI8JqAr+eXY+Wb22aekWjALIvHuxedkKGcFDd0u7bcch8UYkg==" spinCount="100000" sheet="1" objects="1" scenarios="1" formatColumns="0" formatRows="0" autoFilter="0"/>
  <autoFilter ref="C98:K312" xr:uid="{00000000-0009-0000-0000-00000A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A00-000000000000}"/>
    <hyperlink ref="F113" r:id="rId2" xr:uid="{00000000-0004-0000-0A00-000001000000}"/>
    <hyperlink ref="F123" r:id="rId3" xr:uid="{00000000-0004-0000-0A00-000002000000}"/>
    <hyperlink ref="F127" r:id="rId4" xr:uid="{00000000-0004-0000-0A00-000003000000}"/>
    <hyperlink ref="F138" r:id="rId5" xr:uid="{00000000-0004-0000-0A00-000004000000}"/>
    <hyperlink ref="F149" r:id="rId6" xr:uid="{00000000-0004-0000-0A00-000005000000}"/>
    <hyperlink ref="F151" r:id="rId7" xr:uid="{00000000-0004-0000-0A00-000006000000}"/>
    <hyperlink ref="F153" r:id="rId8" xr:uid="{00000000-0004-0000-0A00-000007000000}"/>
    <hyperlink ref="F160" r:id="rId9" xr:uid="{00000000-0004-0000-0A00-000008000000}"/>
    <hyperlink ref="F167" r:id="rId10" xr:uid="{00000000-0004-0000-0A00-000009000000}"/>
    <hyperlink ref="F171" r:id="rId11" xr:uid="{00000000-0004-0000-0A00-00000A000000}"/>
    <hyperlink ref="F185" r:id="rId12" xr:uid="{00000000-0004-0000-0A00-00000B000000}"/>
    <hyperlink ref="F200" r:id="rId13" xr:uid="{00000000-0004-0000-0A00-00000C000000}"/>
    <hyperlink ref="F213" r:id="rId14" xr:uid="{00000000-0004-0000-0A00-00000D000000}"/>
    <hyperlink ref="F228" r:id="rId15" xr:uid="{00000000-0004-0000-0A00-00000E000000}"/>
    <hyperlink ref="F235" r:id="rId16" xr:uid="{00000000-0004-0000-0A00-00000F000000}"/>
    <hyperlink ref="F240" r:id="rId17" xr:uid="{00000000-0004-0000-0A00-000010000000}"/>
    <hyperlink ref="F248" r:id="rId18" xr:uid="{00000000-0004-0000-0A00-000011000000}"/>
    <hyperlink ref="F256" r:id="rId19" xr:uid="{00000000-0004-0000-0A00-000012000000}"/>
    <hyperlink ref="F261" r:id="rId20" xr:uid="{00000000-0004-0000-0A00-000013000000}"/>
    <hyperlink ref="F265" r:id="rId21" xr:uid="{00000000-0004-0000-0A00-000014000000}"/>
    <hyperlink ref="F273" r:id="rId22" xr:uid="{00000000-0004-0000-0A00-000015000000}"/>
    <hyperlink ref="F278" r:id="rId23" xr:uid="{00000000-0004-0000-0A00-000016000000}"/>
    <hyperlink ref="F282" r:id="rId24" xr:uid="{00000000-0004-0000-0A00-000017000000}"/>
    <hyperlink ref="F286" r:id="rId25" xr:uid="{00000000-0004-0000-0A00-000018000000}"/>
    <hyperlink ref="F288" r:id="rId26" xr:uid="{00000000-0004-0000-0A00-000019000000}"/>
    <hyperlink ref="F292" r:id="rId27" xr:uid="{00000000-0004-0000-0A00-00001A000000}"/>
    <hyperlink ref="F307" r:id="rId28" xr:uid="{00000000-0004-0000-0A00-00001B000000}"/>
    <hyperlink ref="F310" r:id="rId29" xr:uid="{00000000-0004-0000-0A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38"/>
  <sheetViews>
    <sheetView showGridLines="0" workbookViewId="0">
      <selection activeCell="V4" sqref="V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122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2445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2446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ROUND((SUM(BE89:BE237)),  2)</f>
        <v>0</v>
      </c>
      <c r="G35" s="37"/>
      <c r="H35" s="37"/>
      <c r="I35" s="127">
        <v>0.21</v>
      </c>
      <c r="J35" s="126">
        <f>ROUND(((SUM(BE89:BE237))*I35),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ROUND((SUM(BF89:BF237)),  2)</f>
        <v>0</v>
      </c>
      <c r="G36" s="37"/>
      <c r="H36" s="37"/>
      <c r="I36" s="127">
        <v>0.15</v>
      </c>
      <c r="J36" s="126">
        <f>ROUND(((SUM(BF89:BF237))*I36),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ROUND((SUM(BG89:BG237)),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ROUND((SUM(BH89:BH237)),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ROUND((SUM(BI89:BI237)),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2445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801.1 - Odstranění zeleně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J91</f>
        <v>0</v>
      </c>
      <c r="K65" s="100"/>
      <c r="L65" s="153"/>
    </row>
    <row r="66" spans="1:31" s="10" customFormat="1" ht="14.85" customHeight="1">
      <c r="B66" s="149"/>
      <c r="C66" s="100"/>
      <c r="D66" s="150" t="s">
        <v>141</v>
      </c>
      <c r="E66" s="151"/>
      <c r="F66" s="151"/>
      <c r="G66" s="151"/>
      <c r="H66" s="151"/>
      <c r="I66" s="151"/>
      <c r="J66" s="152">
        <f>J92</f>
        <v>0</v>
      </c>
      <c r="K66" s="100"/>
      <c r="L66" s="153"/>
    </row>
    <row r="67" spans="1:31" s="10" customFormat="1" ht="14.85" customHeight="1">
      <c r="B67" s="149"/>
      <c r="C67" s="100"/>
      <c r="D67" s="150" t="s">
        <v>144</v>
      </c>
      <c r="E67" s="151"/>
      <c r="F67" s="151"/>
      <c r="G67" s="151"/>
      <c r="H67" s="151"/>
      <c r="I67" s="151"/>
      <c r="J67" s="152">
        <f>J209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164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00" t="str">
        <f>E7</f>
        <v>Cyklostezka Ohře – Dalovice-Všeborovice</v>
      </c>
      <c r="F77" s="401"/>
      <c r="G77" s="401"/>
      <c r="H77" s="401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130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00" t="s">
        <v>2445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132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9" t="str">
        <f>E11</f>
        <v>SO 801.1 - Odstranění zeleně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F14</f>
        <v>Dalovice - Všeborovice</v>
      </c>
      <c r="G83" s="39"/>
      <c r="H83" s="39"/>
      <c r="I83" s="32" t="s">
        <v>23</v>
      </c>
      <c r="J83" s="62" t="str">
        <f>IF(J14="","",J14)</f>
        <v>3. 8. 2023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25</v>
      </c>
      <c r="D85" s="39"/>
      <c r="E85" s="39"/>
      <c r="F85" s="30" t="str">
        <f>E17</f>
        <v>Karlovarský kraj</v>
      </c>
      <c r="G85" s="39"/>
      <c r="H85" s="39"/>
      <c r="I85" s="32" t="s">
        <v>32</v>
      </c>
      <c r="J85" s="35" t="str">
        <f>E23</f>
        <v>PONTIKA s.r.o.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36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165</v>
      </c>
      <c r="D88" s="157" t="s">
        <v>59</v>
      </c>
      <c r="E88" s="157" t="s">
        <v>55</v>
      </c>
      <c r="F88" s="157" t="s">
        <v>56</v>
      </c>
      <c r="G88" s="157" t="s">
        <v>166</v>
      </c>
      <c r="H88" s="157" t="s">
        <v>167</v>
      </c>
      <c r="I88" s="157" t="s">
        <v>168</v>
      </c>
      <c r="J88" s="157" t="s">
        <v>137</v>
      </c>
      <c r="K88" s="158" t="s">
        <v>169</v>
      </c>
      <c r="L88" s="159"/>
      <c r="M88" s="71" t="s">
        <v>19</v>
      </c>
      <c r="N88" s="72" t="s">
        <v>44</v>
      </c>
      <c r="O88" s="72" t="s">
        <v>170</v>
      </c>
      <c r="P88" s="72" t="s">
        <v>171</v>
      </c>
      <c r="Q88" s="72" t="s">
        <v>172</v>
      </c>
      <c r="R88" s="72" t="s">
        <v>173</v>
      </c>
      <c r="S88" s="72" t="s">
        <v>174</v>
      </c>
      <c r="T88" s="73" t="s">
        <v>175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176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</f>
        <v>0</v>
      </c>
      <c r="Q89" s="75"/>
      <c r="R89" s="162">
        <f>R90</f>
        <v>0</v>
      </c>
      <c r="S89" s="75"/>
      <c r="T89" s="163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73</v>
      </c>
      <c r="AU89" s="20" t="s">
        <v>138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73</v>
      </c>
      <c r="E90" s="168" t="s">
        <v>177</v>
      </c>
      <c r="F90" s="168" t="s">
        <v>178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</f>
        <v>0</v>
      </c>
      <c r="Q90" s="173"/>
      <c r="R90" s="174">
        <f>R91</f>
        <v>0</v>
      </c>
      <c r="S90" s="173"/>
      <c r="T90" s="175">
        <f>T91</f>
        <v>0</v>
      </c>
      <c r="AR90" s="176" t="s">
        <v>81</v>
      </c>
      <c r="AT90" s="177" t="s">
        <v>73</v>
      </c>
      <c r="AU90" s="177" t="s">
        <v>74</v>
      </c>
      <c r="AY90" s="176" t="s">
        <v>179</v>
      </c>
      <c r="BK90" s="178">
        <f>BK91</f>
        <v>0</v>
      </c>
    </row>
    <row r="91" spans="1:65" s="12" customFormat="1" ht="22.9" customHeight="1">
      <c r="B91" s="165"/>
      <c r="C91" s="166"/>
      <c r="D91" s="167" t="s">
        <v>73</v>
      </c>
      <c r="E91" s="179" t="s">
        <v>81</v>
      </c>
      <c r="F91" s="179" t="s">
        <v>180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P92+P209</f>
        <v>0</v>
      </c>
      <c r="Q91" s="173"/>
      <c r="R91" s="174">
        <f>R92+R209</f>
        <v>0</v>
      </c>
      <c r="S91" s="173"/>
      <c r="T91" s="175">
        <f>T92+T209</f>
        <v>0</v>
      </c>
      <c r="AR91" s="176" t="s">
        <v>81</v>
      </c>
      <c r="AT91" s="177" t="s">
        <v>73</v>
      </c>
      <c r="AU91" s="177" t="s">
        <v>81</v>
      </c>
      <c r="AY91" s="176" t="s">
        <v>179</v>
      </c>
      <c r="BK91" s="178">
        <f>BK92+BK209</f>
        <v>0</v>
      </c>
    </row>
    <row r="92" spans="1:65" s="12" customFormat="1" ht="20.85" customHeight="1">
      <c r="B92" s="165"/>
      <c r="C92" s="166"/>
      <c r="D92" s="167" t="s">
        <v>73</v>
      </c>
      <c r="E92" s="179" t="s">
        <v>181</v>
      </c>
      <c r="F92" s="179" t="s">
        <v>182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SUM(P93:P208)</f>
        <v>0</v>
      </c>
      <c r="Q92" s="173"/>
      <c r="R92" s="174">
        <f>SUM(R93:R208)</f>
        <v>0</v>
      </c>
      <c r="S92" s="173"/>
      <c r="T92" s="175">
        <f>SUM(T93:T208)</f>
        <v>0</v>
      </c>
      <c r="AR92" s="176" t="s">
        <v>81</v>
      </c>
      <c r="AT92" s="177" t="s">
        <v>73</v>
      </c>
      <c r="AU92" s="177" t="s">
        <v>14</v>
      </c>
      <c r="AY92" s="176" t="s">
        <v>179</v>
      </c>
      <c r="BK92" s="178">
        <f>SUM(BK93:BK208)</f>
        <v>0</v>
      </c>
    </row>
    <row r="93" spans="1:65" s="2" customFormat="1" ht="24.2" customHeight="1">
      <c r="A93" s="37"/>
      <c r="B93" s="38"/>
      <c r="C93" s="181" t="s">
        <v>81</v>
      </c>
      <c r="D93" s="181" t="s">
        <v>183</v>
      </c>
      <c r="E93" s="182" t="s">
        <v>2447</v>
      </c>
      <c r="F93" s="183" t="s">
        <v>2448</v>
      </c>
      <c r="G93" s="184" t="s">
        <v>186</v>
      </c>
      <c r="H93" s="185">
        <v>46</v>
      </c>
      <c r="I93" s="186"/>
      <c r="J93" s="187">
        <f>ROUND(I93*H93,2)</f>
        <v>0</v>
      </c>
      <c r="K93" s="183" t="s">
        <v>187</v>
      </c>
      <c r="L93" s="42"/>
      <c r="M93" s="188" t="s">
        <v>19</v>
      </c>
      <c r="N93" s="189" t="s">
        <v>45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188</v>
      </c>
      <c r="AT93" s="192" t="s">
        <v>183</v>
      </c>
      <c r="AU93" s="192" t="s">
        <v>189</v>
      </c>
      <c r="AY93" s="20" t="s">
        <v>179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81</v>
      </c>
      <c r="BK93" s="193">
        <f>ROUND(I93*H93,2)</f>
        <v>0</v>
      </c>
      <c r="BL93" s="20" t="s">
        <v>188</v>
      </c>
      <c r="BM93" s="192" t="s">
        <v>14</v>
      </c>
    </row>
    <row r="94" spans="1:65" s="2" customFormat="1">
      <c r="A94" s="37"/>
      <c r="B94" s="38"/>
      <c r="C94" s="39"/>
      <c r="D94" s="194" t="s">
        <v>190</v>
      </c>
      <c r="E94" s="39"/>
      <c r="F94" s="195" t="s">
        <v>2449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190</v>
      </c>
      <c r="AU94" s="20" t="s">
        <v>189</v>
      </c>
    </row>
    <row r="95" spans="1:65" s="13" customFormat="1">
      <c r="B95" s="199"/>
      <c r="C95" s="200"/>
      <c r="D95" s="201" t="s">
        <v>192</v>
      </c>
      <c r="E95" s="202" t="s">
        <v>19</v>
      </c>
      <c r="F95" s="203" t="s">
        <v>2450</v>
      </c>
      <c r="G95" s="200"/>
      <c r="H95" s="202" t="s">
        <v>19</v>
      </c>
      <c r="I95" s="204"/>
      <c r="J95" s="200"/>
      <c r="K95" s="200"/>
      <c r="L95" s="205"/>
      <c r="M95" s="206"/>
      <c r="N95" s="207"/>
      <c r="O95" s="207"/>
      <c r="P95" s="207"/>
      <c r="Q95" s="207"/>
      <c r="R95" s="207"/>
      <c r="S95" s="207"/>
      <c r="T95" s="208"/>
      <c r="AT95" s="209" t="s">
        <v>192</v>
      </c>
      <c r="AU95" s="209" t="s">
        <v>189</v>
      </c>
      <c r="AV95" s="13" t="s">
        <v>81</v>
      </c>
      <c r="AW95" s="13" t="s">
        <v>35</v>
      </c>
      <c r="AX95" s="13" t="s">
        <v>74</v>
      </c>
      <c r="AY95" s="209" t="s">
        <v>179</v>
      </c>
    </row>
    <row r="96" spans="1:65" s="13" customFormat="1">
      <c r="B96" s="199"/>
      <c r="C96" s="200"/>
      <c r="D96" s="201" t="s">
        <v>192</v>
      </c>
      <c r="E96" s="202" t="s">
        <v>19</v>
      </c>
      <c r="F96" s="203" t="s">
        <v>2451</v>
      </c>
      <c r="G96" s="200"/>
      <c r="H96" s="202" t="s">
        <v>19</v>
      </c>
      <c r="I96" s="204"/>
      <c r="J96" s="200"/>
      <c r="K96" s="200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192</v>
      </c>
      <c r="AU96" s="209" t="s">
        <v>189</v>
      </c>
      <c r="AV96" s="13" t="s">
        <v>81</v>
      </c>
      <c r="AW96" s="13" t="s">
        <v>35</v>
      </c>
      <c r="AX96" s="13" t="s">
        <v>74</v>
      </c>
      <c r="AY96" s="209" t="s">
        <v>179</v>
      </c>
    </row>
    <row r="97" spans="1:65" s="13" customFormat="1">
      <c r="B97" s="199"/>
      <c r="C97" s="200"/>
      <c r="D97" s="201" t="s">
        <v>192</v>
      </c>
      <c r="E97" s="202" t="s">
        <v>19</v>
      </c>
      <c r="F97" s="203" t="s">
        <v>2452</v>
      </c>
      <c r="G97" s="200"/>
      <c r="H97" s="202" t="s">
        <v>19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192</v>
      </c>
      <c r="AU97" s="209" t="s">
        <v>189</v>
      </c>
      <c r="AV97" s="13" t="s">
        <v>81</v>
      </c>
      <c r="AW97" s="13" t="s">
        <v>35</v>
      </c>
      <c r="AX97" s="13" t="s">
        <v>74</v>
      </c>
      <c r="AY97" s="209" t="s">
        <v>179</v>
      </c>
    </row>
    <row r="98" spans="1:65" s="13" customFormat="1">
      <c r="B98" s="199"/>
      <c r="C98" s="200"/>
      <c r="D98" s="201" t="s">
        <v>192</v>
      </c>
      <c r="E98" s="202" t="s">
        <v>19</v>
      </c>
      <c r="F98" s="203" t="s">
        <v>198</v>
      </c>
      <c r="G98" s="200"/>
      <c r="H98" s="202" t="s">
        <v>19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192</v>
      </c>
      <c r="AU98" s="209" t="s">
        <v>189</v>
      </c>
      <c r="AV98" s="13" t="s">
        <v>81</v>
      </c>
      <c r="AW98" s="13" t="s">
        <v>35</v>
      </c>
      <c r="AX98" s="13" t="s">
        <v>74</v>
      </c>
      <c r="AY98" s="209" t="s">
        <v>179</v>
      </c>
    </row>
    <row r="99" spans="1:65" s="14" customFormat="1">
      <c r="B99" s="210"/>
      <c r="C99" s="211"/>
      <c r="D99" s="201" t="s">
        <v>192</v>
      </c>
      <c r="E99" s="212" t="s">
        <v>19</v>
      </c>
      <c r="F99" s="213" t="s">
        <v>2453</v>
      </c>
      <c r="G99" s="211"/>
      <c r="H99" s="214">
        <v>46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192</v>
      </c>
      <c r="AU99" s="220" t="s">
        <v>189</v>
      </c>
      <c r="AV99" s="14" t="s">
        <v>14</v>
      </c>
      <c r="AW99" s="14" t="s">
        <v>35</v>
      </c>
      <c r="AX99" s="14" t="s">
        <v>74</v>
      </c>
      <c r="AY99" s="220" t="s">
        <v>179</v>
      </c>
    </row>
    <row r="100" spans="1:65" s="15" customFormat="1">
      <c r="B100" s="221"/>
      <c r="C100" s="222"/>
      <c r="D100" s="201" t="s">
        <v>192</v>
      </c>
      <c r="E100" s="223" t="s">
        <v>19</v>
      </c>
      <c r="F100" s="224" t="s">
        <v>201</v>
      </c>
      <c r="G100" s="222"/>
      <c r="H100" s="225">
        <v>46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192</v>
      </c>
      <c r="AU100" s="231" t="s">
        <v>189</v>
      </c>
      <c r="AV100" s="15" t="s">
        <v>188</v>
      </c>
      <c r="AW100" s="15" t="s">
        <v>35</v>
      </c>
      <c r="AX100" s="15" t="s">
        <v>81</v>
      </c>
      <c r="AY100" s="231" t="s">
        <v>179</v>
      </c>
    </row>
    <row r="101" spans="1:65" s="2" customFormat="1" ht="21.75" customHeight="1">
      <c r="A101" s="37"/>
      <c r="B101" s="38"/>
      <c r="C101" s="181" t="s">
        <v>14</v>
      </c>
      <c r="D101" s="181" t="s">
        <v>183</v>
      </c>
      <c r="E101" s="182" t="s">
        <v>2454</v>
      </c>
      <c r="F101" s="183" t="s">
        <v>2455</v>
      </c>
      <c r="G101" s="184" t="s">
        <v>308</v>
      </c>
      <c r="H101" s="185">
        <v>84</v>
      </c>
      <c r="I101" s="186"/>
      <c r="J101" s="187">
        <f>ROUND(I101*H101,2)</f>
        <v>0</v>
      </c>
      <c r="K101" s="183" t="s">
        <v>187</v>
      </c>
      <c r="L101" s="42"/>
      <c r="M101" s="188" t="s">
        <v>19</v>
      </c>
      <c r="N101" s="189" t="s">
        <v>45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188</v>
      </c>
      <c r="AT101" s="192" t="s">
        <v>183</v>
      </c>
      <c r="AU101" s="192" t="s">
        <v>189</v>
      </c>
      <c r="AY101" s="20" t="s">
        <v>179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81</v>
      </c>
      <c r="BK101" s="193">
        <f>ROUND(I101*H101,2)</f>
        <v>0</v>
      </c>
      <c r="BL101" s="20" t="s">
        <v>188</v>
      </c>
      <c r="BM101" s="192" t="s">
        <v>211</v>
      </c>
    </row>
    <row r="102" spans="1:65" s="2" customFormat="1">
      <c r="A102" s="37"/>
      <c r="B102" s="38"/>
      <c r="C102" s="39"/>
      <c r="D102" s="194" t="s">
        <v>190</v>
      </c>
      <c r="E102" s="39"/>
      <c r="F102" s="195" t="s">
        <v>2456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190</v>
      </c>
      <c r="AU102" s="20" t="s">
        <v>189</v>
      </c>
    </row>
    <row r="103" spans="1:65" s="13" customFormat="1">
      <c r="B103" s="199"/>
      <c r="C103" s="200"/>
      <c r="D103" s="201" t="s">
        <v>192</v>
      </c>
      <c r="E103" s="202" t="s">
        <v>19</v>
      </c>
      <c r="F103" s="203" t="s">
        <v>2450</v>
      </c>
      <c r="G103" s="200"/>
      <c r="H103" s="202" t="s">
        <v>19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192</v>
      </c>
      <c r="AU103" s="209" t="s">
        <v>189</v>
      </c>
      <c r="AV103" s="13" t="s">
        <v>81</v>
      </c>
      <c r="AW103" s="13" t="s">
        <v>35</v>
      </c>
      <c r="AX103" s="13" t="s">
        <v>74</v>
      </c>
      <c r="AY103" s="209" t="s">
        <v>179</v>
      </c>
    </row>
    <row r="104" spans="1:65" s="13" customFormat="1">
      <c r="B104" s="199"/>
      <c r="C104" s="200"/>
      <c r="D104" s="201" t="s">
        <v>192</v>
      </c>
      <c r="E104" s="202" t="s">
        <v>19</v>
      </c>
      <c r="F104" s="203" t="s">
        <v>2451</v>
      </c>
      <c r="G104" s="200"/>
      <c r="H104" s="202" t="s">
        <v>19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192</v>
      </c>
      <c r="AU104" s="209" t="s">
        <v>189</v>
      </c>
      <c r="AV104" s="13" t="s">
        <v>81</v>
      </c>
      <c r="AW104" s="13" t="s">
        <v>35</v>
      </c>
      <c r="AX104" s="13" t="s">
        <v>74</v>
      </c>
      <c r="AY104" s="209" t="s">
        <v>179</v>
      </c>
    </row>
    <row r="105" spans="1:65" s="13" customFormat="1">
      <c r="B105" s="199"/>
      <c r="C105" s="200"/>
      <c r="D105" s="201" t="s">
        <v>192</v>
      </c>
      <c r="E105" s="202" t="s">
        <v>19</v>
      </c>
      <c r="F105" s="203" t="s">
        <v>2452</v>
      </c>
      <c r="G105" s="200"/>
      <c r="H105" s="202" t="s">
        <v>19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192</v>
      </c>
      <c r="AU105" s="209" t="s">
        <v>189</v>
      </c>
      <c r="AV105" s="13" t="s">
        <v>81</v>
      </c>
      <c r="AW105" s="13" t="s">
        <v>35</v>
      </c>
      <c r="AX105" s="13" t="s">
        <v>74</v>
      </c>
      <c r="AY105" s="209" t="s">
        <v>179</v>
      </c>
    </row>
    <row r="106" spans="1:65" s="13" customFormat="1">
      <c r="B106" s="199"/>
      <c r="C106" s="200"/>
      <c r="D106" s="201" t="s">
        <v>192</v>
      </c>
      <c r="E106" s="202" t="s">
        <v>19</v>
      </c>
      <c r="F106" s="203" t="s">
        <v>198</v>
      </c>
      <c r="G106" s="200"/>
      <c r="H106" s="202" t="s">
        <v>19</v>
      </c>
      <c r="I106" s="204"/>
      <c r="J106" s="200"/>
      <c r="K106" s="200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192</v>
      </c>
      <c r="AU106" s="209" t="s">
        <v>189</v>
      </c>
      <c r="AV106" s="13" t="s">
        <v>81</v>
      </c>
      <c r="AW106" s="13" t="s">
        <v>35</v>
      </c>
      <c r="AX106" s="13" t="s">
        <v>74</v>
      </c>
      <c r="AY106" s="209" t="s">
        <v>179</v>
      </c>
    </row>
    <row r="107" spans="1:65" s="13" customFormat="1" ht="22.5">
      <c r="B107" s="199"/>
      <c r="C107" s="200"/>
      <c r="D107" s="201" t="s">
        <v>192</v>
      </c>
      <c r="E107" s="202" t="s">
        <v>19</v>
      </c>
      <c r="F107" s="203" t="s">
        <v>2457</v>
      </c>
      <c r="G107" s="200"/>
      <c r="H107" s="202" t="s">
        <v>19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192</v>
      </c>
      <c r="AU107" s="209" t="s">
        <v>189</v>
      </c>
      <c r="AV107" s="13" t="s">
        <v>81</v>
      </c>
      <c r="AW107" s="13" t="s">
        <v>35</v>
      </c>
      <c r="AX107" s="13" t="s">
        <v>74</v>
      </c>
      <c r="AY107" s="209" t="s">
        <v>179</v>
      </c>
    </row>
    <row r="108" spans="1:65" s="14" customFormat="1">
      <c r="B108" s="210"/>
      <c r="C108" s="211"/>
      <c r="D108" s="201" t="s">
        <v>192</v>
      </c>
      <c r="E108" s="212" t="s">
        <v>19</v>
      </c>
      <c r="F108" s="213" t="s">
        <v>2056</v>
      </c>
      <c r="G108" s="211"/>
      <c r="H108" s="214">
        <v>38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192</v>
      </c>
      <c r="AU108" s="220" t="s">
        <v>189</v>
      </c>
      <c r="AV108" s="14" t="s">
        <v>14</v>
      </c>
      <c r="AW108" s="14" t="s">
        <v>35</v>
      </c>
      <c r="AX108" s="14" t="s">
        <v>74</v>
      </c>
      <c r="AY108" s="220" t="s">
        <v>179</v>
      </c>
    </row>
    <row r="109" spans="1:65" s="13" customFormat="1" ht="22.5">
      <c r="B109" s="199"/>
      <c r="C109" s="200"/>
      <c r="D109" s="201" t="s">
        <v>192</v>
      </c>
      <c r="E109" s="202" t="s">
        <v>19</v>
      </c>
      <c r="F109" s="203" t="s">
        <v>2458</v>
      </c>
      <c r="G109" s="200"/>
      <c r="H109" s="202" t="s">
        <v>19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192</v>
      </c>
      <c r="AU109" s="209" t="s">
        <v>189</v>
      </c>
      <c r="AV109" s="13" t="s">
        <v>81</v>
      </c>
      <c r="AW109" s="13" t="s">
        <v>35</v>
      </c>
      <c r="AX109" s="13" t="s">
        <v>74</v>
      </c>
      <c r="AY109" s="209" t="s">
        <v>179</v>
      </c>
    </row>
    <row r="110" spans="1:65" s="14" customFormat="1">
      <c r="B110" s="210"/>
      <c r="C110" s="211"/>
      <c r="D110" s="201" t="s">
        <v>192</v>
      </c>
      <c r="E110" s="212" t="s">
        <v>19</v>
      </c>
      <c r="F110" s="213" t="s">
        <v>2459</v>
      </c>
      <c r="G110" s="211"/>
      <c r="H110" s="214">
        <v>27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192</v>
      </c>
      <c r="AU110" s="220" t="s">
        <v>189</v>
      </c>
      <c r="AV110" s="14" t="s">
        <v>14</v>
      </c>
      <c r="AW110" s="14" t="s">
        <v>35</v>
      </c>
      <c r="AX110" s="14" t="s">
        <v>74</v>
      </c>
      <c r="AY110" s="220" t="s">
        <v>179</v>
      </c>
    </row>
    <row r="111" spans="1:65" s="13" customFormat="1">
      <c r="B111" s="199"/>
      <c r="C111" s="200"/>
      <c r="D111" s="201" t="s">
        <v>192</v>
      </c>
      <c r="E111" s="202" t="s">
        <v>19</v>
      </c>
      <c r="F111" s="203" t="s">
        <v>2460</v>
      </c>
      <c r="G111" s="200"/>
      <c r="H111" s="202" t="s">
        <v>19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192</v>
      </c>
      <c r="AU111" s="209" t="s">
        <v>189</v>
      </c>
      <c r="AV111" s="13" t="s">
        <v>81</v>
      </c>
      <c r="AW111" s="13" t="s">
        <v>35</v>
      </c>
      <c r="AX111" s="13" t="s">
        <v>74</v>
      </c>
      <c r="AY111" s="209" t="s">
        <v>179</v>
      </c>
    </row>
    <row r="112" spans="1:65" s="14" customFormat="1">
      <c r="B112" s="210"/>
      <c r="C112" s="211"/>
      <c r="D112" s="201" t="s">
        <v>192</v>
      </c>
      <c r="E112" s="212" t="s">
        <v>19</v>
      </c>
      <c r="F112" s="213" t="s">
        <v>1804</v>
      </c>
      <c r="G112" s="211"/>
      <c r="H112" s="214">
        <v>19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192</v>
      </c>
      <c r="AU112" s="220" t="s">
        <v>189</v>
      </c>
      <c r="AV112" s="14" t="s">
        <v>14</v>
      </c>
      <c r="AW112" s="14" t="s">
        <v>35</v>
      </c>
      <c r="AX112" s="14" t="s">
        <v>74</v>
      </c>
      <c r="AY112" s="220" t="s">
        <v>179</v>
      </c>
    </row>
    <row r="113" spans="1:65" s="15" customFormat="1">
      <c r="B113" s="221"/>
      <c r="C113" s="222"/>
      <c r="D113" s="201" t="s">
        <v>192</v>
      </c>
      <c r="E113" s="223" t="s">
        <v>19</v>
      </c>
      <c r="F113" s="224" t="s">
        <v>201</v>
      </c>
      <c r="G113" s="222"/>
      <c r="H113" s="225">
        <v>84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192</v>
      </c>
      <c r="AU113" s="231" t="s">
        <v>189</v>
      </c>
      <c r="AV113" s="15" t="s">
        <v>188</v>
      </c>
      <c r="AW113" s="15" t="s">
        <v>35</v>
      </c>
      <c r="AX113" s="15" t="s">
        <v>81</v>
      </c>
      <c r="AY113" s="231" t="s">
        <v>179</v>
      </c>
    </row>
    <row r="114" spans="1:65" s="2" customFormat="1" ht="21.75" customHeight="1">
      <c r="A114" s="37"/>
      <c r="B114" s="38"/>
      <c r="C114" s="181" t="s">
        <v>189</v>
      </c>
      <c r="D114" s="181" t="s">
        <v>183</v>
      </c>
      <c r="E114" s="182" t="s">
        <v>2461</v>
      </c>
      <c r="F114" s="183" t="s">
        <v>2462</v>
      </c>
      <c r="G114" s="184" t="s">
        <v>308</v>
      </c>
      <c r="H114" s="185">
        <v>53</v>
      </c>
      <c r="I114" s="186"/>
      <c r="J114" s="187">
        <f>ROUND(I114*H114,2)</f>
        <v>0</v>
      </c>
      <c r="K114" s="183" t="s">
        <v>187</v>
      </c>
      <c r="L114" s="42"/>
      <c r="M114" s="188" t="s">
        <v>19</v>
      </c>
      <c r="N114" s="189" t="s">
        <v>45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188</v>
      </c>
      <c r="AT114" s="192" t="s">
        <v>183</v>
      </c>
      <c r="AU114" s="192" t="s">
        <v>189</v>
      </c>
      <c r="AY114" s="20" t="s">
        <v>179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81</v>
      </c>
      <c r="BK114" s="193">
        <f>ROUND(I114*H114,2)</f>
        <v>0</v>
      </c>
      <c r="BL114" s="20" t="s">
        <v>188</v>
      </c>
      <c r="BM114" s="192" t="s">
        <v>217</v>
      </c>
    </row>
    <row r="115" spans="1:65" s="2" customFormat="1">
      <c r="A115" s="37"/>
      <c r="B115" s="38"/>
      <c r="C115" s="39"/>
      <c r="D115" s="194" t="s">
        <v>190</v>
      </c>
      <c r="E115" s="39"/>
      <c r="F115" s="195" t="s">
        <v>2463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190</v>
      </c>
      <c r="AU115" s="20" t="s">
        <v>189</v>
      </c>
    </row>
    <row r="116" spans="1:65" s="13" customFormat="1">
      <c r="B116" s="199"/>
      <c r="C116" s="200"/>
      <c r="D116" s="201" t="s">
        <v>192</v>
      </c>
      <c r="E116" s="202" t="s">
        <v>19</v>
      </c>
      <c r="F116" s="203" t="s">
        <v>2450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189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3" customFormat="1">
      <c r="B117" s="199"/>
      <c r="C117" s="200"/>
      <c r="D117" s="201" t="s">
        <v>192</v>
      </c>
      <c r="E117" s="202" t="s">
        <v>19</v>
      </c>
      <c r="F117" s="203" t="s">
        <v>2451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192</v>
      </c>
      <c r="AU117" s="209" t="s">
        <v>189</v>
      </c>
      <c r="AV117" s="13" t="s">
        <v>81</v>
      </c>
      <c r="AW117" s="13" t="s">
        <v>35</v>
      </c>
      <c r="AX117" s="13" t="s">
        <v>74</v>
      </c>
      <c r="AY117" s="209" t="s">
        <v>179</v>
      </c>
    </row>
    <row r="118" spans="1:65" s="13" customFormat="1">
      <c r="B118" s="199"/>
      <c r="C118" s="200"/>
      <c r="D118" s="201" t="s">
        <v>192</v>
      </c>
      <c r="E118" s="202" t="s">
        <v>19</v>
      </c>
      <c r="F118" s="203" t="s">
        <v>2452</v>
      </c>
      <c r="G118" s="200"/>
      <c r="H118" s="202" t="s">
        <v>19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192</v>
      </c>
      <c r="AU118" s="209" t="s">
        <v>189</v>
      </c>
      <c r="AV118" s="13" t="s">
        <v>81</v>
      </c>
      <c r="AW118" s="13" t="s">
        <v>35</v>
      </c>
      <c r="AX118" s="13" t="s">
        <v>74</v>
      </c>
      <c r="AY118" s="209" t="s">
        <v>179</v>
      </c>
    </row>
    <row r="119" spans="1:65" s="13" customFormat="1">
      <c r="B119" s="199"/>
      <c r="C119" s="200"/>
      <c r="D119" s="201" t="s">
        <v>192</v>
      </c>
      <c r="E119" s="202" t="s">
        <v>19</v>
      </c>
      <c r="F119" s="203" t="s">
        <v>198</v>
      </c>
      <c r="G119" s="200"/>
      <c r="H119" s="202" t="s">
        <v>19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192</v>
      </c>
      <c r="AU119" s="209" t="s">
        <v>189</v>
      </c>
      <c r="AV119" s="13" t="s">
        <v>81</v>
      </c>
      <c r="AW119" s="13" t="s">
        <v>35</v>
      </c>
      <c r="AX119" s="13" t="s">
        <v>74</v>
      </c>
      <c r="AY119" s="209" t="s">
        <v>179</v>
      </c>
    </row>
    <row r="120" spans="1:65" s="13" customFormat="1" ht="22.5">
      <c r="B120" s="199"/>
      <c r="C120" s="200"/>
      <c r="D120" s="201" t="s">
        <v>192</v>
      </c>
      <c r="E120" s="202" t="s">
        <v>19</v>
      </c>
      <c r="F120" s="203" t="s">
        <v>2464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192</v>
      </c>
      <c r="AU120" s="209" t="s">
        <v>189</v>
      </c>
      <c r="AV120" s="13" t="s">
        <v>81</v>
      </c>
      <c r="AW120" s="13" t="s">
        <v>35</v>
      </c>
      <c r="AX120" s="13" t="s">
        <v>74</v>
      </c>
      <c r="AY120" s="209" t="s">
        <v>179</v>
      </c>
    </row>
    <row r="121" spans="1:65" s="14" customFormat="1">
      <c r="B121" s="210"/>
      <c r="C121" s="211"/>
      <c r="D121" s="201" t="s">
        <v>192</v>
      </c>
      <c r="E121" s="212" t="s">
        <v>19</v>
      </c>
      <c r="F121" s="213" t="s">
        <v>2465</v>
      </c>
      <c r="G121" s="211"/>
      <c r="H121" s="214">
        <v>34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192</v>
      </c>
      <c r="AU121" s="220" t="s">
        <v>189</v>
      </c>
      <c r="AV121" s="14" t="s">
        <v>14</v>
      </c>
      <c r="AW121" s="14" t="s">
        <v>35</v>
      </c>
      <c r="AX121" s="14" t="s">
        <v>74</v>
      </c>
      <c r="AY121" s="220" t="s">
        <v>179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2466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4" customFormat="1">
      <c r="B123" s="210"/>
      <c r="C123" s="211"/>
      <c r="D123" s="201" t="s">
        <v>192</v>
      </c>
      <c r="E123" s="212" t="s">
        <v>19</v>
      </c>
      <c r="F123" s="213" t="s">
        <v>1804</v>
      </c>
      <c r="G123" s="211"/>
      <c r="H123" s="214">
        <v>19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192</v>
      </c>
      <c r="AU123" s="220" t="s">
        <v>189</v>
      </c>
      <c r="AV123" s="14" t="s">
        <v>14</v>
      </c>
      <c r="AW123" s="14" t="s">
        <v>35</v>
      </c>
      <c r="AX123" s="14" t="s">
        <v>74</v>
      </c>
      <c r="AY123" s="220" t="s">
        <v>179</v>
      </c>
    </row>
    <row r="124" spans="1:65" s="15" customFormat="1">
      <c r="B124" s="221"/>
      <c r="C124" s="222"/>
      <c r="D124" s="201" t="s">
        <v>192</v>
      </c>
      <c r="E124" s="223" t="s">
        <v>19</v>
      </c>
      <c r="F124" s="224" t="s">
        <v>201</v>
      </c>
      <c r="G124" s="222"/>
      <c r="H124" s="225">
        <v>53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189</v>
      </c>
      <c r="AV124" s="15" t="s">
        <v>188</v>
      </c>
      <c r="AW124" s="15" t="s">
        <v>35</v>
      </c>
      <c r="AX124" s="15" t="s">
        <v>81</v>
      </c>
      <c r="AY124" s="231" t="s">
        <v>179</v>
      </c>
    </row>
    <row r="125" spans="1:65" s="2" customFormat="1" ht="21.75" customHeight="1">
      <c r="A125" s="37"/>
      <c r="B125" s="38"/>
      <c r="C125" s="181" t="s">
        <v>188</v>
      </c>
      <c r="D125" s="181" t="s">
        <v>183</v>
      </c>
      <c r="E125" s="182" t="s">
        <v>2467</v>
      </c>
      <c r="F125" s="183" t="s">
        <v>2468</v>
      </c>
      <c r="G125" s="184" t="s">
        <v>308</v>
      </c>
      <c r="H125" s="185">
        <v>20</v>
      </c>
      <c r="I125" s="186"/>
      <c r="J125" s="187">
        <f>ROUND(I125*H125,2)</f>
        <v>0</v>
      </c>
      <c r="K125" s="183" t="s">
        <v>187</v>
      </c>
      <c r="L125" s="42"/>
      <c r="M125" s="188" t="s">
        <v>19</v>
      </c>
      <c r="N125" s="189" t="s">
        <v>45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188</v>
      </c>
      <c r="AT125" s="192" t="s">
        <v>183</v>
      </c>
      <c r="AU125" s="192" t="s">
        <v>189</v>
      </c>
      <c r="AY125" s="20" t="s">
        <v>179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81</v>
      </c>
      <c r="BK125" s="193">
        <f>ROUND(I125*H125,2)</f>
        <v>0</v>
      </c>
      <c r="BL125" s="20" t="s">
        <v>188</v>
      </c>
      <c r="BM125" s="192" t="s">
        <v>225</v>
      </c>
    </row>
    <row r="126" spans="1:65" s="2" customFormat="1">
      <c r="A126" s="37"/>
      <c r="B126" s="38"/>
      <c r="C126" s="39"/>
      <c r="D126" s="194" t="s">
        <v>190</v>
      </c>
      <c r="E126" s="39"/>
      <c r="F126" s="195" t="s">
        <v>2469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190</v>
      </c>
      <c r="AU126" s="20" t="s">
        <v>189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2450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189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3" customFormat="1">
      <c r="B128" s="199"/>
      <c r="C128" s="200"/>
      <c r="D128" s="201" t="s">
        <v>192</v>
      </c>
      <c r="E128" s="202" t="s">
        <v>19</v>
      </c>
      <c r="F128" s="203" t="s">
        <v>2451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192</v>
      </c>
      <c r="AU128" s="209" t="s">
        <v>189</v>
      </c>
      <c r="AV128" s="13" t="s">
        <v>81</v>
      </c>
      <c r="AW128" s="13" t="s">
        <v>35</v>
      </c>
      <c r="AX128" s="13" t="s">
        <v>74</v>
      </c>
      <c r="AY128" s="209" t="s">
        <v>179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2452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189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3" customFormat="1">
      <c r="B130" s="199"/>
      <c r="C130" s="200"/>
      <c r="D130" s="201" t="s">
        <v>192</v>
      </c>
      <c r="E130" s="202" t="s">
        <v>19</v>
      </c>
      <c r="F130" s="203" t="s">
        <v>198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192</v>
      </c>
      <c r="AU130" s="209" t="s">
        <v>189</v>
      </c>
      <c r="AV130" s="13" t="s">
        <v>81</v>
      </c>
      <c r="AW130" s="13" t="s">
        <v>35</v>
      </c>
      <c r="AX130" s="13" t="s">
        <v>74</v>
      </c>
      <c r="AY130" s="209" t="s">
        <v>179</v>
      </c>
    </row>
    <row r="131" spans="1:65" s="13" customFormat="1">
      <c r="B131" s="199"/>
      <c r="C131" s="200"/>
      <c r="D131" s="201" t="s">
        <v>192</v>
      </c>
      <c r="E131" s="202" t="s">
        <v>19</v>
      </c>
      <c r="F131" s="203" t="s">
        <v>2470</v>
      </c>
      <c r="G131" s="200"/>
      <c r="H131" s="202" t="s">
        <v>19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192</v>
      </c>
      <c r="AU131" s="209" t="s">
        <v>189</v>
      </c>
      <c r="AV131" s="13" t="s">
        <v>81</v>
      </c>
      <c r="AW131" s="13" t="s">
        <v>35</v>
      </c>
      <c r="AX131" s="13" t="s">
        <v>74</v>
      </c>
      <c r="AY131" s="209" t="s">
        <v>179</v>
      </c>
    </row>
    <row r="132" spans="1:65" s="14" customFormat="1">
      <c r="B132" s="210"/>
      <c r="C132" s="211"/>
      <c r="D132" s="201" t="s">
        <v>192</v>
      </c>
      <c r="E132" s="212" t="s">
        <v>19</v>
      </c>
      <c r="F132" s="213" t="s">
        <v>351</v>
      </c>
      <c r="G132" s="211"/>
      <c r="H132" s="214">
        <v>20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192</v>
      </c>
      <c r="AU132" s="220" t="s">
        <v>189</v>
      </c>
      <c r="AV132" s="14" t="s">
        <v>14</v>
      </c>
      <c r="AW132" s="14" t="s">
        <v>35</v>
      </c>
      <c r="AX132" s="14" t="s">
        <v>74</v>
      </c>
      <c r="AY132" s="220" t="s">
        <v>179</v>
      </c>
    </row>
    <row r="133" spans="1:65" s="15" customFormat="1">
      <c r="B133" s="221"/>
      <c r="C133" s="222"/>
      <c r="D133" s="201" t="s">
        <v>192</v>
      </c>
      <c r="E133" s="223" t="s">
        <v>19</v>
      </c>
      <c r="F133" s="224" t="s">
        <v>201</v>
      </c>
      <c r="G133" s="222"/>
      <c r="H133" s="225">
        <v>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192</v>
      </c>
      <c r="AU133" s="231" t="s">
        <v>189</v>
      </c>
      <c r="AV133" s="15" t="s">
        <v>188</v>
      </c>
      <c r="AW133" s="15" t="s">
        <v>35</v>
      </c>
      <c r="AX133" s="15" t="s">
        <v>81</v>
      </c>
      <c r="AY133" s="231" t="s">
        <v>179</v>
      </c>
    </row>
    <row r="134" spans="1:65" s="2" customFormat="1" ht="21.75" customHeight="1">
      <c r="A134" s="37"/>
      <c r="B134" s="38"/>
      <c r="C134" s="181" t="s">
        <v>222</v>
      </c>
      <c r="D134" s="181" t="s">
        <v>183</v>
      </c>
      <c r="E134" s="182" t="s">
        <v>2471</v>
      </c>
      <c r="F134" s="183" t="s">
        <v>2472</v>
      </c>
      <c r="G134" s="184" t="s">
        <v>308</v>
      </c>
      <c r="H134" s="185">
        <v>3</v>
      </c>
      <c r="I134" s="186"/>
      <c r="J134" s="187">
        <f>ROUND(I134*H134,2)</f>
        <v>0</v>
      </c>
      <c r="K134" s="183" t="s">
        <v>187</v>
      </c>
      <c r="L134" s="42"/>
      <c r="M134" s="188" t="s">
        <v>19</v>
      </c>
      <c r="N134" s="189" t="s">
        <v>45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188</v>
      </c>
      <c r="AT134" s="192" t="s">
        <v>183</v>
      </c>
      <c r="AU134" s="192" t="s">
        <v>189</v>
      </c>
      <c r="AY134" s="20" t="s">
        <v>179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81</v>
      </c>
      <c r="BK134" s="193">
        <f>ROUND(I134*H134,2)</f>
        <v>0</v>
      </c>
      <c r="BL134" s="20" t="s">
        <v>188</v>
      </c>
      <c r="BM134" s="192" t="s">
        <v>207</v>
      </c>
    </row>
    <row r="135" spans="1:65" s="2" customFormat="1">
      <c r="A135" s="37"/>
      <c r="B135" s="38"/>
      <c r="C135" s="39"/>
      <c r="D135" s="194" t="s">
        <v>190</v>
      </c>
      <c r="E135" s="39"/>
      <c r="F135" s="195" t="s">
        <v>2473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190</v>
      </c>
      <c r="AU135" s="20" t="s">
        <v>189</v>
      </c>
    </row>
    <row r="136" spans="1:65" s="13" customFormat="1">
      <c r="B136" s="199"/>
      <c r="C136" s="200"/>
      <c r="D136" s="201" t="s">
        <v>192</v>
      </c>
      <c r="E136" s="202" t="s">
        <v>19</v>
      </c>
      <c r="F136" s="203" t="s">
        <v>2450</v>
      </c>
      <c r="G136" s="200"/>
      <c r="H136" s="202" t="s">
        <v>19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192</v>
      </c>
      <c r="AU136" s="209" t="s">
        <v>189</v>
      </c>
      <c r="AV136" s="13" t="s">
        <v>81</v>
      </c>
      <c r="AW136" s="13" t="s">
        <v>35</v>
      </c>
      <c r="AX136" s="13" t="s">
        <v>74</v>
      </c>
      <c r="AY136" s="209" t="s">
        <v>179</v>
      </c>
    </row>
    <row r="137" spans="1:65" s="13" customFormat="1">
      <c r="B137" s="199"/>
      <c r="C137" s="200"/>
      <c r="D137" s="201" t="s">
        <v>192</v>
      </c>
      <c r="E137" s="202" t="s">
        <v>19</v>
      </c>
      <c r="F137" s="203" t="s">
        <v>2451</v>
      </c>
      <c r="G137" s="200"/>
      <c r="H137" s="202" t="s">
        <v>19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192</v>
      </c>
      <c r="AU137" s="209" t="s">
        <v>189</v>
      </c>
      <c r="AV137" s="13" t="s">
        <v>81</v>
      </c>
      <c r="AW137" s="13" t="s">
        <v>35</v>
      </c>
      <c r="AX137" s="13" t="s">
        <v>74</v>
      </c>
      <c r="AY137" s="209" t="s">
        <v>179</v>
      </c>
    </row>
    <row r="138" spans="1:65" s="13" customFormat="1">
      <c r="B138" s="199"/>
      <c r="C138" s="200"/>
      <c r="D138" s="201" t="s">
        <v>192</v>
      </c>
      <c r="E138" s="202" t="s">
        <v>19</v>
      </c>
      <c r="F138" s="203" t="s">
        <v>2452</v>
      </c>
      <c r="G138" s="200"/>
      <c r="H138" s="202" t="s">
        <v>19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192</v>
      </c>
      <c r="AU138" s="209" t="s">
        <v>189</v>
      </c>
      <c r="AV138" s="13" t="s">
        <v>81</v>
      </c>
      <c r="AW138" s="13" t="s">
        <v>35</v>
      </c>
      <c r="AX138" s="13" t="s">
        <v>74</v>
      </c>
      <c r="AY138" s="209" t="s">
        <v>179</v>
      </c>
    </row>
    <row r="139" spans="1:65" s="13" customFormat="1">
      <c r="B139" s="199"/>
      <c r="C139" s="200"/>
      <c r="D139" s="201" t="s">
        <v>192</v>
      </c>
      <c r="E139" s="202" t="s">
        <v>19</v>
      </c>
      <c r="F139" s="203" t="s">
        <v>198</v>
      </c>
      <c r="G139" s="200"/>
      <c r="H139" s="202" t="s">
        <v>19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192</v>
      </c>
      <c r="AU139" s="209" t="s">
        <v>189</v>
      </c>
      <c r="AV139" s="13" t="s">
        <v>81</v>
      </c>
      <c r="AW139" s="13" t="s">
        <v>35</v>
      </c>
      <c r="AX139" s="13" t="s">
        <v>74</v>
      </c>
      <c r="AY139" s="209" t="s">
        <v>179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2474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189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4" customFormat="1">
      <c r="B141" s="210"/>
      <c r="C141" s="211"/>
      <c r="D141" s="201" t="s">
        <v>192</v>
      </c>
      <c r="E141" s="212" t="s">
        <v>19</v>
      </c>
      <c r="F141" s="213" t="s">
        <v>433</v>
      </c>
      <c r="G141" s="211"/>
      <c r="H141" s="214">
        <v>3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192</v>
      </c>
      <c r="AU141" s="220" t="s">
        <v>189</v>
      </c>
      <c r="AV141" s="14" t="s">
        <v>14</v>
      </c>
      <c r="AW141" s="14" t="s">
        <v>35</v>
      </c>
      <c r="AX141" s="14" t="s">
        <v>74</v>
      </c>
      <c r="AY141" s="220" t="s">
        <v>179</v>
      </c>
    </row>
    <row r="142" spans="1:65" s="15" customFormat="1">
      <c r="B142" s="221"/>
      <c r="C142" s="222"/>
      <c r="D142" s="201" t="s">
        <v>192</v>
      </c>
      <c r="E142" s="223" t="s">
        <v>19</v>
      </c>
      <c r="F142" s="224" t="s">
        <v>201</v>
      </c>
      <c r="G142" s="222"/>
      <c r="H142" s="225">
        <v>3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189</v>
      </c>
      <c r="AV142" s="15" t="s">
        <v>188</v>
      </c>
      <c r="AW142" s="15" t="s">
        <v>35</v>
      </c>
      <c r="AX142" s="15" t="s">
        <v>81</v>
      </c>
      <c r="AY142" s="231" t="s">
        <v>179</v>
      </c>
    </row>
    <row r="143" spans="1:65" s="2" customFormat="1" ht="24.2" customHeight="1">
      <c r="A143" s="37"/>
      <c r="B143" s="38"/>
      <c r="C143" s="181" t="s">
        <v>211</v>
      </c>
      <c r="D143" s="181" t="s">
        <v>183</v>
      </c>
      <c r="E143" s="182" t="s">
        <v>2475</v>
      </c>
      <c r="F143" s="183" t="s">
        <v>2476</v>
      </c>
      <c r="G143" s="184" t="s">
        <v>308</v>
      </c>
      <c r="H143" s="185">
        <v>22</v>
      </c>
      <c r="I143" s="186"/>
      <c r="J143" s="187">
        <f>ROUND(I143*H143,2)</f>
        <v>0</v>
      </c>
      <c r="K143" s="183" t="s">
        <v>187</v>
      </c>
      <c r="L143" s="42"/>
      <c r="M143" s="188" t="s">
        <v>19</v>
      </c>
      <c r="N143" s="189" t="s">
        <v>45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188</v>
      </c>
      <c r="AT143" s="192" t="s">
        <v>183</v>
      </c>
      <c r="AU143" s="192" t="s">
        <v>189</v>
      </c>
      <c r="AY143" s="20" t="s">
        <v>179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81</v>
      </c>
      <c r="BK143" s="193">
        <f>ROUND(I143*H143,2)</f>
        <v>0</v>
      </c>
      <c r="BL143" s="20" t="s">
        <v>188</v>
      </c>
      <c r="BM143" s="192" t="s">
        <v>288</v>
      </c>
    </row>
    <row r="144" spans="1:65" s="2" customFormat="1">
      <c r="A144" s="37"/>
      <c r="B144" s="38"/>
      <c r="C144" s="39"/>
      <c r="D144" s="194" t="s">
        <v>190</v>
      </c>
      <c r="E144" s="39"/>
      <c r="F144" s="195" t="s">
        <v>2477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190</v>
      </c>
      <c r="AU144" s="20" t="s">
        <v>189</v>
      </c>
    </row>
    <row r="145" spans="1:65" s="13" customFormat="1">
      <c r="B145" s="199"/>
      <c r="C145" s="200"/>
      <c r="D145" s="201" t="s">
        <v>192</v>
      </c>
      <c r="E145" s="202" t="s">
        <v>19</v>
      </c>
      <c r="F145" s="203" t="s">
        <v>2450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192</v>
      </c>
      <c r="AU145" s="209" t="s">
        <v>189</v>
      </c>
      <c r="AV145" s="13" t="s">
        <v>81</v>
      </c>
      <c r="AW145" s="13" t="s">
        <v>35</v>
      </c>
      <c r="AX145" s="13" t="s">
        <v>74</v>
      </c>
      <c r="AY145" s="209" t="s">
        <v>179</v>
      </c>
    </row>
    <row r="146" spans="1:65" s="13" customFormat="1">
      <c r="B146" s="199"/>
      <c r="C146" s="200"/>
      <c r="D146" s="201" t="s">
        <v>192</v>
      </c>
      <c r="E146" s="202" t="s">
        <v>19</v>
      </c>
      <c r="F146" s="203" t="s">
        <v>2451</v>
      </c>
      <c r="G146" s="200"/>
      <c r="H146" s="202" t="s">
        <v>19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192</v>
      </c>
      <c r="AU146" s="209" t="s">
        <v>189</v>
      </c>
      <c r="AV146" s="13" t="s">
        <v>81</v>
      </c>
      <c r="AW146" s="13" t="s">
        <v>35</v>
      </c>
      <c r="AX146" s="13" t="s">
        <v>74</v>
      </c>
      <c r="AY146" s="209" t="s">
        <v>179</v>
      </c>
    </row>
    <row r="147" spans="1:65" s="13" customFormat="1">
      <c r="B147" s="199"/>
      <c r="C147" s="200"/>
      <c r="D147" s="201" t="s">
        <v>192</v>
      </c>
      <c r="E147" s="202" t="s">
        <v>19</v>
      </c>
      <c r="F147" s="203" t="s">
        <v>2452</v>
      </c>
      <c r="G147" s="200"/>
      <c r="H147" s="202" t="s">
        <v>19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192</v>
      </c>
      <c r="AU147" s="209" t="s">
        <v>189</v>
      </c>
      <c r="AV147" s="13" t="s">
        <v>81</v>
      </c>
      <c r="AW147" s="13" t="s">
        <v>35</v>
      </c>
      <c r="AX147" s="13" t="s">
        <v>74</v>
      </c>
      <c r="AY147" s="209" t="s">
        <v>179</v>
      </c>
    </row>
    <row r="148" spans="1:65" s="13" customFormat="1">
      <c r="B148" s="199"/>
      <c r="C148" s="200"/>
      <c r="D148" s="201" t="s">
        <v>192</v>
      </c>
      <c r="E148" s="202" t="s">
        <v>19</v>
      </c>
      <c r="F148" s="203" t="s">
        <v>198</v>
      </c>
      <c r="G148" s="200"/>
      <c r="H148" s="202" t="s">
        <v>19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192</v>
      </c>
      <c r="AU148" s="209" t="s">
        <v>189</v>
      </c>
      <c r="AV148" s="13" t="s">
        <v>81</v>
      </c>
      <c r="AW148" s="13" t="s">
        <v>35</v>
      </c>
      <c r="AX148" s="13" t="s">
        <v>74</v>
      </c>
      <c r="AY148" s="209" t="s">
        <v>179</v>
      </c>
    </row>
    <row r="149" spans="1:65" s="13" customFormat="1">
      <c r="B149" s="199"/>
      <c r="C149" s="200"/>
      <c r="D149" s="201" t="s">
        <v>192</v>
      </c>
      <c r="E149" s="202" t="s">
        <v>19</v>
      </c>
      <c r="F149" s="203" t="s">
        <v>2478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192</v>
      </c>
      <c r="AU149" s="209" t="s">
        <v>189</v>
      </c>
      <c r="AV149" s="13" t="s">
        <v>81</v>
      </c>
      <c r="AW149" s="13" t="s">
        <v>35</v>
      </c>
      <c r="AX149" s="13" t="s">
        <v>74</v>
      </c>
      <c r="AY149" s="209" t="s">
        <v>179</v>
      </c>
    </row>
    <row r="150" spans="1:65" s="14" customFormat="1">
      <c r="B150" s="210"/>
      <c r="C150" s="211"/>
      <c r="D150" s="201" t="s">
        <v>192</v>
      </c>
      <c r="E150" s="212" t="s">
        <v>19</v>
      </c>
      <c r="F150" s="213" t="s">
        <v>2479</v>
      </c>
      <c r="G150" s="211"/>
      <c r="H150" s="214">
        <v>22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192</v>
      </c>
      <c r="AU150" s="220" t="s">
        <v>189</v>
      </c>
      <c r="AV150" s="14" t="s">
        <v>14</v>
      </c>
      <c r="AW150" s="14" t="s">
        <v>35</v>
      </c>
      <c r="AX150" s="14" t="s">
        <v>74</v>
      </c>
      <c r="AY150" s="220" t="s">
        <v>179</v>
      </c>
    </row>
    <row r="151" spans="1:65" s="15" customFormat="1">
      <c r="B151" s="221"/>
      <c r="C151" s="222"/>
      <c r="D151" s="201" t="s">
        <v>192</v>
      </c>
      <c r="E151" s="223" t="s">
        <v>19</v>
      </c>
      <c r="F151" s="224" t="s">
        <v>201</v>
      </c>
      <c r="G151" s="222"/>
      <c r="H151" s="225">
        <v>22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192</v>
      </c>
      <c r="AU151" s="231" t="s">
        <v>189</v>
      </c>
      <c r="AV151" s="15" t="s">
        <v>188</v>
      </c>
      <c r="AW151" s="15" t="s">
        <v>35</v>
      </c>
      <c r="AX151" s="15" t="s">
        <v>81</v>
      </c>
      <c r="AY151" s="231" t="s">
        <v>179</v>
      </c>
    </row>
    <row r="152" spans="1:65" s="2" customFormat="1" ht="24.2" customHeight="1">
      <c r="A152" s="37"/>
      <c r="B152" s="38"/>
      <c r="C152" s="181" t="s">
        <v>240</v>
      </c>
      <c r="D152" s="181" t="s">
        <v>183</v>
      </c>
      <c r="E152" s="182" t="s">
        <v>2480</v>
      </c>
      <c r="F152" s="183" t="s">
        <v>2481</v>
      </c>
      <c r="G152" s="184" t="s">
        <v>308</v>
      </c>
      <c r="H152" s="185">
        <v>8</v>
      </c>
      <c r="I152" s="186"/>
      <c r="J152" s="187">
        <f>ROUND(I152*H152,2)</f>
        <v>0</v>
      </c>
      <c r="K152" s="183" t="s">
        <v>187</v>
      </c>
      <c r="L152" s="42"/>
      <c r="M152" s="188" t="s">
        <v>19</v>
      </c>
      <c r="N152" s="189" t="s">
        <v>45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188</v>
      </c>
      <c r="AT152" s="192" t="s">
        <v>183</v>
      </c>
      <c r="AU152" s="192" t="s">
        <v>189</v>
      </c>
      <c r="AY152" s="20" t="s">
        <v>179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81</v>
      </c>
      <c r="BK152" s="193">
        <f>ROUND(I152*H152,2)</f>
        <v>0</v>
      </c>
      <c r="BL152" s="20" t="s">
        <v>188</v>
      </c>
      <c r="BM152" s="192" t="s">
        <v>229</v>
      </c>
    </row>
    <row r="153" spans="1:65" s="2" customFormat="1">
      <c r="A153" s="37"/>
      <c r="B153" s="38"/>
      <c r="C153" s="39"/>
      <c r="D153" s="194" t="s">
        <v>190</v>
      </c>
      <c r="E153" s="39"/>
      <c r="F153" s="195" t="s">
        <v>2482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190</v>
      </c>
      <c r="AU153" s="20" t="s">
        <v>189</v>
      </c>
    </row>
    <row r="154" spans="1:65" s="13" customFormat="1">
      <c r="B154" s="199"/>
      <c r="C154" s="200"/>
      <c r="D154" s="201" t="s">
        <v>192</v>
      </c>
      <c r="E154" s="202" t="s">
        <v>19</v>
      </c>
      <c r="F154" s="203" t="s">
        <v>2450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192</v>
      </c>
      <c r="AU154" s="209" t="s">
        <v>189</v>
      </c>
      <c r="AV154" s="13" t="s">
        <v>81</v>
      </c>
      <c r="AW154" s="13" t="s">
        <v>35</v>
      </c>
      <c r="AX154" s="13" t="s">
        <v>74</v>
      </c>
      <c r="AY154" s="209" t="s">
        <v>179</v>
      </c>
    </row>
    <row r="155" spans="1:65" s="13" customFormat="1">
      <c r="B155" s="199"/>
      <c r="C155" s="200"/>
      <c r="D155" s="201" t="s">
        <v>192</v>
      </c>
      <c r="E155" s="202" t="s">
        <v>19</v>
      </c>
      <c r="F155" s="203" t="s">
        <v>2451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192</v>
      </c>
      <c r="AU155" s="209" t="s">
        <v>189</v>
      </c>
      <c r="AV155" s="13" t="s">
        <v>81</v>
      </c>
      <c r="AW155" s="13" t="s">
        <v>35</v>
      </c>
      <c r="AX155" s="13" t="s">
        <v>74</v>
      </c>
      <c r="AY155" s="209" t="s">
        <v>179</v>
      </c>
    </row>
    <row r="156" spans="1:65" s="13" customFormat="1">
      <c r="B156" s="199"/>
      <c r="C156" s="200"/>
      <c r="D156" s="201" t="s">
        <v>192</v>
      </c>
      <c r="E156" s="202" t="s">
        <v>19</v>
      </c>
      <c r="F156" s="203" t="s">
        <v>2452</v>
      </c>
      <c r="G156" s="200"/>
      <c r="H156" s="202" t="s">
        <v>19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192</v>
      </c>
      <c r="AU156" s="209" t="s">
        <v>189</v>
      </c>
      <c r="AV156" s="13" t="s">
        <v>81</v>
      </c>
      <c r="AW156" s="13" t="s">
        <v>35</v>
      </c>
      <c r="AX156" s="13" t="s">
        <v>74</v>
      </c>
      <c r="AY156" s="209" t="s">
        <v>179</v>
      </c>
    </row>
    <row r="157" spans="1:65" s="13" customFormat="1">
      <c r="B157" s="199"/>
      <c r="C157" s="200"/>
      <c r="D157" s="201" t="s">
        <v>192</v>
      </c>
      <c r="E157" s="202" t="s">
        <v>19</v>
      </c>
      <c r="F157" s="203" t="s">
        <v>198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192</v>
      </c>
      <c r="AU157" s="209" t="s">
        <v>189</v>
      </c>
      <c r="AV157" s="13" t="s">
        <v>81</v>
      </c>
      <c r="AW157" s="13" t="s">
        <v>35</v>
      </c>
      <c r="AX157" s="13" t="s">
        <v>74</v>
      </c>
      <c r="AY157" s="209" t="s">
        <v>179</v>
      </c>
    </row>
    <row r="158" spans="1:65" s="13" customFormat="1">
      <c r="B158" s="199"/>
      <c r="C158" s="200"/>
      <c r="D158" s="201" t="s">
        <v>192</v>
      </c>
      <c r="E158" s="202" t="s">
        <v>19</v>
      </c>
      <c r="F158" s="203" t="s">
        <v>2483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192</v>
      </c>
      <c r="AU158" s="209" t="s">
        <v>189</v>
      </c>
      <c r="AV158" s="13" t="s">
        <v>81</v>
      </c>
      <c r="AW158" s="13" t="s">
        <v>35</v>
      </c>
      <c r="AX158" s="13" t="s">
        <v>74</v>
      </c>
      <c r="AY158" s="209" t="s">
        <v>179</v>
      </c>
    </row>
    <row r="159" spans="1:65" s="14" customFormat="1">
      <c r="B159" s="210"/>
      <c r="C159" s="211"/>
      <c r="D159" s="201" t="s">
        <v>192</v>
      </c>
      <c r="E159" s="212" t="s">
        <v>19</v>
      </c>
      <c r="F159" s="213" t="s">
        <v>1600</v>
      </c>
      <c r="G159" s="211"/>
      <c r="H159" s="214">
        <v>8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192</v>
      </c>
      <c r="AU159" s="220" t="s">
        <v>189</v>
      </c>
      <c r="AV159" s="14" t="s">
        <v>14</v>
      </c>
      <c r="AW159" s="14" t="s">
        <v>35</v>
      </c>
      <c r="AX159" s="14" t="s">
        <v>74</v>
      </c>
      <c r="AY159" s="220" t="s">
        <v>179</v>
      </c>
    </row>
    <row r="160" spans="1:65" s="15" customFormat="1">
      <c r="B160" s="221"/>
      <c r="C160" s="222"/>
      <c r="D160" s="201" t="s">
        <v>192</v>
      </c>
      <c r="E160" s="223" t="s">
        <v>19</v>
      </c>
      <c r="F160" s="224" t="s">
        <v>201</v>
      </c>
      <c r="G160" s="222"/>
      <c r="H160" s="225">
        <v>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192</v>
      </c>
      <c r="AU160" s="231" t="s">
        <v>189</v>
      </c>
      <c r="AV160" s="15" t="s">
        <v>188</v>
      </c>
      <c r="AW160" s="15" t="s">
        <v>35</v>
      </c>
      <c r="AX160" s="15" t="s">
        <v>81</v>
      </c>
      <c r="AY160" s="231" t="s">
        <v>179</v>
      </c>
    </row>
    <row r="161" spans="1:65" s="2" customFormat="1" ht="24.2" customHeight="1">
      <c r="A161" s="37"/>
      <c r="B161" s="38"/>
      <c r="C161" s="181" t="s">
        <v>217</v>
      </c>
      <c r="D161" s="181" t="s">
        <v>183</v>
      </c>
      <c r="E161" s="182" t="s">
        <v>2484</v>
      </c>
      <c r="F161" s="183" t="s">
        <v>2485</v>
      </c>
      <c r="G161" s="184" t="s">
        <v>308</v>
      </c>
      <c r="H161" s="185">
        <v>9</v>
      </c>
      <c r="I161" s="186"/>
      <c r="J161" s="187">
        <f>ROUND(I161*H161,2)</f>
        <v>0</v>
      </c>
      <c r="K161" s="183" t="s">
        <v>187</v>
      </c>
      <c r="L161" s="42"/>
      <c r="M161" s="188" t="s">
        <v>19</v>
      </c>
      <c r="N161" s="189" t="s">
        <v>45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188</v>
      </c>
      <c r="AT161" s="192" t="s">
        <v>183</v>
      </c>
      <c r="AU161" s="192" t="s">
        <v>189</v>
      </c>
      <c r="AY161" s="20" t="s">
        <v>179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81</v>
      </c>
      <c r="BK161" s="193">
        <f>ROUND(I161*H161,2)</f>
        <v>0</v>
      </c>
      <c r="BL161" s="20" t="s">
        <v>188</v>
      </c>
      <c r="BM161" s="192" t="s">
        <v>270</v>
      </c>
    </row>
    <row r="162" spans="1:65" s="2" customFormat="1">
      <c r="A162" s="37"/>
      <c r="B162" s="38"/>
      <c r="C162" s="39"/>
      <c r="D162" s="194" t="s">
        <v>190</v>
      </c>
      <c r="E162" s="39"/>
      <c r="F162" s="195" t="s">
        <v>2486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190</v>
      </c>
      <c r="AU162" s="20" t="s">
        <v>189</v>
      </c>
    </row>
    <row r="163" spans="1:65" s="13" customFormat="1">
      <c r="B163" s="199"/>
      <c r="C163" s="200"/>
      <c r="D163" s="201" t="s">
        <v>192</v>
      </c>
      <c r="E163" s="202" t="s">
        <v>19</v>
      </c>
      <c r="F163" s="203" t="s">
        <v>2450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192</v>
      </c>
      <c r="AU163" s="209" t="s">
        <v>189</v>
      </c>
      <c r="AV163" s="13" t="s">
        <v>81</v>
      </c>
      <c r="AW163" s="13" t="s">
        <v>35</v>
      </c>
      <c r="AX163" s="13" t="s">
        <v>74</v>
      </c>
      <c r="AY163" s="209" t="s">
        <v>179</v>
      </c>
    </row>
    <row r="164" spans="1:65" s="13" customFormat="1">
      <c r="B164" s="199"/>
      <c r="C164" s="200"/>
      <c r="D164" s="201" t="s">
        <v>192</v>
      </c>
      <c r="E164" s="202" t="s">
        <v>19</v>
      </c>
      <c r="F164" s="203" t="s">
        <v>2451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192</v>
      </c>
      <c r="AU164" s="209" t="s">
        <v>189</v>
      </c>
      <c r="AV164" s="13" t="s">
        <v>81</v>
      </c>
      <c r="AW164" s="13" t="s">
        <v>35</v>
      </c>
      <c r="AX164" s="13" t="s">
        <v>74</v>
      </c>
      <c r="AY164" s="209" t="s">
        <v>179</v>
      </c>
    </row>
    <row r="165" spans="1:65" s="13" customFormat="1">
      <c r="B165" s="199"/>
      <c r="C165" s="200"/>
      <c r="D165" s="201" t="s">
        <v>192</v>
      </c>
      <c r="E165" s="202" t="s">
        <v>19</v>
      </c>
      <c r="F165" s="203" t="s">
        <v>2452</v>
      </c>
      <c r="G165" s="200"/>
      <c r="H165" s="202" t="s">
        <v>19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192</v>
      </c>
      <c r="AU165" s="209" t="s">
        <v>189</v>
      </c>
      <c r="AV165" s="13" t="s">
        <v>81</v>
      </c>
      <c r="AW165" s="13" t="s">
        <v>35</v>
      </c>
      <c r="AX165" s="13" t="s">
        <v>74</v>
      </c>
      <c r="AY165" s="209" t="s">
        <v>179</v>
      </c>
    </row>
    <row r="166" spans="1:65" s="13" customFormat="1">
      <c r="B166" s="199"/>
      <c r="C166" s="200"/>
      <c r="D166" s="201" t="s">
        <v>192</v>
      </c>
      <c r="E166" s="202" t="s">
        <v>19</v>
      </c>
      <c r="F166" s="203" t="s">
        <v>198</v>
      </c>
      <c r="G166" s="200"/>
      <c r="H166" s="202" t="s">
        <v>19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192</v>
      </c>
      <c r="AU166" s="209" t="s">
        <v>189</v>
      </c>
      <c r="AV166" s="13" t="s">
        <v>81</v>
      </c>
      <c r="AW166" s="13" t="s">
        <v>35</v>
      </c>
      <c r="AX166" s="13" t="s">
        <v>74</v>
      </c>
      <c r="AY166" s="209" t="s">
        <v>179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2487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2488</v>
      </c>
      <c r="G168" s="211"/>
      <c r="H168" s="214">
        <v>9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189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5" customFormat="1">
      <c r="B169" s="221"/>
      <c r="C169" s="222"/>
      <c r="D169" s="201" t="s">
        <v>192</v>
      </c>
      <c r="E169" s="223" t="s">
        <v>19</v>
      </c>
      <c r="F169" s="224" t="s">
        <v>201</v>
      </c>
      <c r="G169" s="222"/>
      <c r="H169" s="225">
        <v>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192</v>
      </c>
      <c r="AU169" s="231" t="s">
        <v>189</v>
      </c>
      <c r="AV169" s="15" t="s">
        <v>188</v>
      </c>
      <c r="AW169" s="15" t="s">
        <v>35</v>
      </c>
      <c r="AX169" s="15" t="s">
        <v>81</v>
      </c>
      <c r="AY169" s="231" t="s">
        <v>179</v>
      </c>
    </row>
    <row r="170" spans="1:65" s="2" customFormat="1" ht="24.2" customHeight="1">
      <c r="A170" s="37"/>
      <c r="B170" s="38"/>
      <c r="C170" s="181" t="s">
        <v>256</v>
      </c>
      <c r="D170" s="181" t="s">
        <v>183</v>
      </c>
      <c r="E170" s="182" t="s">
        <v>2489</v>
      </c>
      <c r="F170" s="183" t="s">
        <v>2490</v>
      </c>
      <c r="G170" s="184" t="s">
        <v>308</v>
      </c>
      <c r="H170" s="185">
        <v>1</v>
      </c>
      <c r="I170" s="186"/>
      <c r="J170" s="187">
        <f>ROUND(I170*H170,2)</f>
        <v>0</v>
      </c>
      <c r="K170" s="183" t="s">
        <v>187</v>
      </c>
      <c r="L170" s="42"/>
      <c r="M170" s="188" t="s">
        <v>19</v>
      </c>
      <c r="N170" s="189" t="s">
        <v>45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188</v>
      </c>
      <c r="AT170" s="192" t="s">
        <v>183</v>
      </c>
      <c r="AU170" s="192" t="s">
        <v>189</v>
      </c>
      <c r="AY170" s="20" t="s">
        <v>179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81</v>
      </c>
      <c r="BK170" s="193">
        <f>ROUND(I170*H170,2)</f>
        <v>0</v>
      </c>
      <c r="BL170" s="20" t="s">
        <v>188</v>
      </c>
      <c r="BM170" s="192" t="s">
        <v>2491</v>
      </c>
    </row>
    <row r="171" spans="1:65" s="2" customFormat="1">
      <c r="A171" s="37"/>
      <c r="B171" s="38"/>
      <c r="C171" s="39"/>
      <c r="D171" s="194" t="s">
        <v>190</v>
      </c>
      <c r="E171" s="39"/>
      <c r="F171" s="195" t="s">
        <v>2492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190</v>
      </c>
      <c r="AU171" s="20" t="s">
        <v>189</v>
      </c>
    </row>
    <row r="172" spans="1:65" s="13" customFormat="1">
      <c r="B172" s="199"/>
      <c r="C172" s="200"/>
      <c r="D172" s="201" t="s">
        <v>192</v>
      </c>
      <c r="E172" s="202" t="s">
        <v>19</v>
      </c>
      <c r="F172" s="203" t="s">
        <v>2450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192</v>
      </c>
      <c r="AU172" s="209" t="s">
        <v>189</v>
      </c>
      <c r="AV172" s="13" t="s">
        <v>81</v>
      </c>
      <c r="AW172" s="13" t="s">
        <v>35</v>
      </c>
      <c r="AX172" s="13" t="s">
        <v>74</v>
      </c>
      <c r="AY172" s="209" t="s">
        <v>179</v>
      </c>
    </row>
    <row r="173" spans="1:65" s="13" customFormat="1">
      <c r="B173" s="199"/>
      <c r="C173" s="200"/>
      <c r="D173" s="201" t="s">
        <v>192</v>
      </c>
      <c r="E173" s="202" t="s">
        <v>19</v>
      </c>
      <c r="F173" s="203" t="s">
        <v>2451</v>
      </c>
      <c r="G173" s="200"/>
      <c r="H173" s="202" t="s">
        <v>19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192</v>
      </c>
      <c r="AU173" s="209" t="s">
        <v>189</v>
      </c>
      <c r="AV173" s="13" t="s">
        <v>81</v>
      </c>
      <c r="AW173" s="13" t="s">
        <v>35</v>
      </c>
      <c r="AX173" s="13" t="s">
        <v>74</v>
      </c>
      <c r="AY173" s="209" t="s">
        <v>179</v>
      </c>
    </row>
    <row r="174" spans="1:65" s="13" customFormat="1">
      <c r="B174" s="199"/>
      <c r="C174" s="200"/>
      <c r="D174" s="201" t="s">
        <v>192</v>
      </c>
      <c r="E174" s="202" t="s">
        <v>19</v>
      </c>
      <c r="F174" s="203" t="s">
        <v>2452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192</v>
      </c>
      <c r="AU174" s="209" t="s">
        <v>189</v>
      </c>
      <c r="AV174" s="13" t="s">
        <v>81</v>
      </c>
      <c r="AW174" s="13" t="s">
        <v>35</v>
      </c>
      <c r="AX174" s="13" t="s">
        <v>74</v>
      </c>
      <c r="AY174" s="209" t="s">
        <v>179</v>
      </c>
    </row>
    <row r="175" spans="1:65" s="13" customFormat="1">
      <c r="B175" s="199"/>
      <c r="C175" s="200"/>
      <c r="D175" s="201" t="s">
        <v>192</v>
      </c>
      <c r="E175" s="202" t="s">
        <v>19</v>
      </c>
      <c r="F175" s="203" t="s">
        <v>198</v>
      </c>
      <c r="G175" s="200"/>
      <c r="H175" s="202" t="s">
        <v>19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192</v>
      </c>
      <c r="AU175" s="209" t="s">
        <v>189</v>
      </c>
      <c r="AV175" s="13" t="s">
        <v>81</v>
      </c>
      <c r="AW175" s="13" t="s">
        <v>35</v>
      </c>
      <c r="AX175" s="13" t="s">
        <v>74</v>
      </c>
      <c r="AY175" s="209" t="s">
        <v>179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2493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189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4" customFormat="1">
      <c r="B177" s="210"/>
      <c r="C177" s="211"/>
      <c r="D177" s="201" t="s">
        <v>192</v>
      </c>
      <c r="E177" s="212" t="s">
        <v>19</v>
      </c>
      <c r="F177" s="213" t="s">
        <v>441</v>
      </c>
      <c r="G177" s="211"/>
      <c r="H177" s="214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192</v>
      </c>
      <c r="AU177" s="220" t="s">
        <v>189</v>
      </c>
      <c r="AV177" s="14" t="s">
        <v>14</v>
      </c>
      <c r="AW177" s="14" t="s">
        <v>35</v>
      </c>
      <c r="AX177" s="14" t="s">
        <v>74</v>
      </c>
      <c r="AY177" s="220" t="s">
        <v>179</v>
      </c>
    </row>
    <row r="178" spans="1:65" s="15" customFormat="1">
      <c r="B178" s="221"/>
      <c r="C178" s="222"/>
      <c r="D178" s="201" t="s">
        <v>192</v>
      </c>
      <c r="E178" s="223" t="s">
        <v>19</v>
      </c>
      <c r="F178" s="224" t="s">
        <v>201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192</v>
      </c>
      <c r="AU178" s="231" t="s">
        <v>189</v>
      </c>
      <c r="AV178" s="15" t="s">
        <v>188</v>
      </c>
      <c r="AW178" s="15" t="s">
        <v>35</v>
      </c>
      <c r="AX178" s="15" t="s">
        <v>81</v>
      </c>
      <c r="AY178" s="231" t="s">
        <v>179</v>
      </c>
    </row>
    <row r="179" spans="1:65" s="2" customFormat="1" ht="24.2" customHeight="1">
      <c r="A179" s="37"/>
      <c r="B179" s="38"/>
      <c r="C179" s="181" t="s">
        <v>225</v>
      </c>
      <c r="D179" s="181" t="s">
        <v>183</v>
      </c>
      <c r="E179" s="182" t="s">
        <v>2494</v>
      </c>
      <c r="F179" s="183" t="s">
        <v>2495</v>
      </c>
      <c r="G179" s="184" t="s">
        <v>308</v>
      </c>
      <c r="H179" s="185">
        <v>106</v>
      </c>
      <c r="I179" s="186"/>
      <c r="J179" s="187">
        <f>ROUND(I179*H179,2)</f>
        <v>0</v>
      </c>
      <c r="K179" s="183" t="s">
        <v>187</v>
      </c>
      <c r="L179" s="42"/>
      <c r="M179" s="188" t="s">
        <v>19</v>
      </c>
      <c r="N179" s="189" t="s">
        <v>45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188</v>
      </c>
      <c r="AT179" s="192" t="s">
        <v>183</v>
      </c>
      <c r="AU179" s="192" t="s">
        <v>189</v>
      </c>
      <c r="AY179" s="20" t="s">
        <v>179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81</v>
      </c>
      <c r="BK179" s="193">
        <f>ROUND(I179*H179,2)</f>
        <v>0</v>
      </c>
      <c r="BL179" s="20" t="s">
        <v>188</v>
      </c>
      <c r="BM179" s="192" t="s">
        <v>423</v>
      </c>
    </row>
    <row r="180" spans="1:65" s="2" customFormat="1">
      <c r="A180" s="37"/>
      <c r="B180" s="38"/>
      <c r="C180" s="39"/>
      <c r="D180" s="194" t="s">
        <v>190</v>
      </c>
      <c r="E180" s="39"/>
      <c r="F180" s="195" t="s">
        <v>2496</v>
      </c>
      <c r="G180" s="39"/>
      <c r="H180" s="39"/>
      <c r="I180" s="196"/>
      <c r="J180" s="39"/>
      <c r="K180" s="39"/>
      <c r="L180" s="42"/>
      <c r="M180" s="197"/>
      <c r="N180" s="198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190</v>
      </c>
      <c r="AU180" s="20" t="s">
        <v>189</v>
      </c>
    </row>
    <row r="181" spans="1:65" s="14" customFormat="1">
      <c r="B181" s="210"/>
      <c r="C181" s="211"/>
      <c r="D181" s="201" t="s">
        <v>192</v>
      </c>
      <c r="E181" s="212" t="s">
        <v>19</v>
      </c>
      <c r="F181" s="213" t="s">
        <v>2497</v>
      </c>
      <c r="G181" s="211"/>
      <c r="H181" s="214">
        <v>106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192</v>
      </c>
      <c r="AU181" s="220" t="s">
        <v>189</v>
      </c>
      <c r="AV181" s="14" t="s">
        <v>14</v>
      </c>
      <c r="AW181" s="14" t="s">
        <v>35</v>
      </c>
      <c r="AX181" s="14" t="s">
        <v>74</v>
      </c>
      <c r="AY181" s="220" t="s">
        <v>179</v>
      </c>
    </row>
    <row r="182" spans="1:65" s="15" customFormat="1">
      <c r="B182" s="221"/>
      <c r="C182" s="222"/>
      <c r="D182" s="201" t="s">
        <v>192</v>
      </c>
      <c r="E182" s="223" t="s">
        <v>19</v>
      </c>
      <c r="F182" s="224" t="s">
        <v>201</v>
      </c>
      <c r="G182" s="222"/>
      <c r="H182" s="225">
        <v>106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192</v>
      </c>
      <c r="AU182" s="231" t="s">
        <v>189</v>
      </c>
      <c r="AV182" s="15" t="s">
        <v>188</v>
      </c>
      <c r="AW182" s="15" t="s">
        <v>35</v>
      </c>
      <c r="AX182" s="15" t="s">
        <v>81</v>
      </c>
      <c r="AY182" s="231" t="s">
        <v>179</v>
      </c>
    </row>
    <row r="183" spans="1:65" s="2" customFormat="1" ht="24.2" customHeight="1">
      <c r="A183" s="37"/>
      <c r="B183" s="38"/>
      <c r="C183" s="181" t="s">
        <v>181</v>
      </c>
      <c r="D183" s="181" t="s">
        <v>183</v>
      </c>
      <c r="E183" s="182" t="s">
        <v>2498</v>
      </c>
      <c r="F183" s="183" t="s">
        <v>2499</v>
      </c>
      <c r="G183" s="184" t="s">
        <v>308</v>
      </c>
      <c r="H183" s="185">
        <v>61</v>
      </c>
      <c r="I183" s="186"/>
      <c r="J183" s="187">
        <f>ROUND(I183*H183,2)</f>
        <v>0</v>
      </c>
      <c r="K183" s="183" t="s">
        <v>187</v>
      </c>
      <c r="L183" s="42"/>
      <c r="M183" s="188" t="s">
        <v>19</v>
      </c>
      <c r="N183" s="189" t="s">
        <v>45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188</v>
      </c>
      <c r="AT183" s="192" t="s">
        <v>183</v>
      </c>
      <c r="AU183" s="192" t="s">
        <v>189</v>
      </c>
      <c r="AY183" s="20" t="s">
        <v>179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81</v>
      </c>
      <c r="BK183" s="193">
        <f>ROUND(I183*H183,2)</f>
        <v>0</v>
      </c>
      <c r="BL183" s="20" t="s">
        <v>188</v>
      </c>
      <c r="BM183" s="192" t="s">
        <v>300</v>
      </c>
    </row>
    <row r="184" spans="1:65" s="2" customFormat="1">
      <c r="A184" s="37"/>
      <c r="B184" s="38"/>
      <c r="C184" s="39"/>
      <c r="D184" s="194" t="s">
        <v>190</v>
      </c>
      <c r="E184" s="39"/>
      <c r="F184" s="195" t="s">
        <v>2500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190</v>
      </c>
      <c r="AU184" s="20" t="s">
        <v>189</v>
      </c>
    </row>
    <row r="185" spans="1:65" s="14" customFormat="1">
      <c r="B185" s="210"/>
      <c r="C185" s="211"/>
      <c r="D185" s="201" t="s">
        <v>192</v>
      </c>
      <c r="E185" s="212" t="s">
        <v>19</v>
      </c>
      <c r="F185" s="213" t="s">
        <v>2501</v>
      </c>
      <c r="G185" s="211"/>
      <c r="H185" s="214">
        <v>61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192</v>
      </c>
      <c r="AU185" s="220" t="s">
        <v>189</v>
      </c>
      <c r="AV185" s="14" t="s">
        <v>14</v>
      </c>
      <c r="AW185" s="14" t="s">
        <v>35</v>
      </c>
      <c r="AX185" s="14" t="s">
        <v>74</v>
      </c>
      <c r="AY185" s="220" t="s">
        <v>179</v>
      </c>
    </row>
    <row r="186" spans="1:65" s="15" customFormat="1">
      <c r="B186" s="221"/>
      <c r="C186" s="222"/>
      <c r="D186" s="201" t="s">
        <v>192</v>
      </c>
      <c r="E186" s="223" t="s">
        <v>19</v>
      </c>
      <c r="F186" s="224" t="s">
        <v>201</v>
      </c>
      <c r="G186" s="222"/>
      <c r="H186" s="225">
        <v>61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192</v>
      </c>
      <c r="AU186" s="231" t="s">
        <v>189</v>
      </c>
      <c r="AV186" s="15" t="s">
        <v>188</v>
      </c>
      <c r="AW186" s="15" t="s">
        <v>35</v>
      </c>
      <c r="AX186" s="15" t="s">
        <v>81</v>
      </c>
      <c r="AY186" s="231" t="s">
        <v>179</v>
      </c>
    </row>
    <row r="187" spans="1:65" s="2" customFormat="1" ht="24.2" customHeight="1">
      <c r="A187" s="37"/>
      <c r="B187" s="38"/>
      <c r="C187" s="181" t="s">
        <v>207</v>
      </c>
      <c r="D187" s="181" t="s">
        <v>183</v>
      </c>
      <c r="E187" s="182" t="s">
        <v>2502</v>
      </c>
      <c r="F187" s="183" t="s">
        <v>2503</v>
      </c>
      <c r="G187" s="184" t="s">
        <v>308</v>
      </c>
      <c r="H187" s="185">
        <v>33</v>
      </c>
      <c r="I187" s="186"/>
      <c r="J187" s="187">
        <f>ROUND(I187*H187,2)</f>
        <v>0</v>
      </c>
      <c r="K187" s="183" t="s">
        <v>187</v>
      </c>
      <c r="L187" s="42"/>
      <c r="M187" s="188" t="s">
        <v>19</v>
      </c>
      <c r="N187" s="189" t="s">
        <v>45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188</v>
      </c>
      <c r="AT187" s="192" t="s">
        <v>183</v>
      </c>
      <c r="AU187" s="192" t="s">
        <v>189</v>
      </c>
      <c r="AY187" s="20" t="s">
        <v>179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81</v>
      </c>
      <c r="BK187" s="193">
        <f>ROUND(I187*H187,2)</f>
        <v>0</v>
      </c>
      <c r="BL187" s="20" t="s">
        <v>188</v>
      </c>
      <c r="BM187" s="192" t="s">
        <v>309</v>
      </c>
    </row>
    <row r="188" spans="1:65" s="2" customFormat="1">
      <c r="A188" s="37"/>
      <c r="B188" s="38"/>
      <c r="C188" s="39"/>
      <c r="D188" s="194" t="s">
        <v>190</v>
      </c>
      <c r="E188" s="39"/>
      <c r="F188" s="195" t="s">
        <v>2504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190</v>
      </c>
      <c r="AU188" s="20" t="s">
        <v>189</v>
      </c>
    </row>
    <row r="189" spans="1:65" s="14" customFormat="1">
      <c r="B189" s="210"/>
      <c r="C189" s="211"/>
      <c r="D189" s="201" t="s">
        <v>192</v>
      </c>
      <c r="E189" s="212" t="s">
        <v>19</v>
      </c>
      <c r="F189" s="213" t="s">
        <v>2505</v>
      </c>
      <c r="G189" s="211"/>
      <c r="H189" s="214">
        <v>33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192</v>
      </c>
      <c r="AU189" s="220" t="s">
        <v>189</v>
      </c>
      <c r="AV189" s="14" t="s">
        <v>14</v>
      </c>
      <c r="AW189" s="14" t="s">
        <v>35</v>
      </c>
      <c r="AX189" s="14" t="s">
        <v>74</v>
      </c>
      <c r="AY189" s="220" t="s">
        <v>179</v>
      </c>
    </row>
    <row r="190" spans="1:65" s="15" customFormat="1">
      <c r="B190" s="221"/>
      <c r="C190" s="222"/>
      <c r="D190" s="201" t="s">
        <v>192</v>
      </c>
      <c r="E190" s="223" t="s">
        <v>19</v>
      </c>
      <c r="F190" s="224" t="s">
        <v>201</v>
      </c>
      <c r="G190" s="222"/>
      <c r="H190" s="225">
        <v>33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192</v>
      </c>
      <c r="AU190" s="231" t="s">
        <v>189</v>
      </c>
      <c r="AV190" s="15" t="s">
        <v>188</v>
      </c>
      <c r="AW190" s="15" t="s">
        <v>35</v>
      </c>
      <c r="AX190" s="15" t="s">
        <v>81</v>
      </c>
      <c r="AY190" s="231" t="s">
        <v>179</v>
      </c>
    </row>
    <row r="191" spans="1:65" s="2" customFormat="1" ht="21.75" customHeight="1">
      <c r="A191" s="37"/>
      <c r="B191" s="38"/>
      <c r="C191" s="181" t="s">
        <v>220</v>
      </c>
      <c r="D191" s="181" t="s">
        <v>183</v>
      </c>
      <c r="E191" s="182" t="s">
        <v>2506</v>
      </c>
      <c r="F191" s="183" t="s">
        <v>2507</v>
      </c>
      <c r="G191" s="184" t="s">
        <v>186</v>
      </c>
      <c r="H191" s="185">
        <v>46</v>
      </c>
      <c r="I191" s="186"/>
      <c r="J191" s="187">
        <f>ROUND(I191*H191,2)</f>
        <v>0</v>
      </c>
      <c r="K191" s="183" t="s">
        <v>187</v>
      </c>
      <c r="L191" s="42"/>
      <c r="M191" s="188" t="s">
        <v>19</v>
      </c>
      <c r="N191" s="189" t="s">
        <v>45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188</v>
      </c>
      <c r="AT191" s="192" t="s">
        <v>183</v>
      </c>
      <c r="AU191" s="192" t="s">
        <v>189</v>
      </c>
      <c r="AY191" s="20" t="s">
        <v>179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81</v>
      </c>
      <c r="BK191" s="193">
        <f>ROUND(I191*H191,2)</f>
        <v>0</v>
      </c>
      <c r="BL191" s="20" t="s">
        <v>188</v>
      </c>
      <c r="BM191" s="192" t="s">
        <v>188</v>
      </c>
    </row>
    <row r="192" spans="1:65" s="2" customFormat="1">
      <c r="A192" s="37"/>
      <c r="B192" s="38"/>
      <c r="C192" s="39"/>
      <c r="D192" s="194" t="s">
        <v>190</v>
      </c>
      <c r="E192" s="39"/>
      <c r="F192" s="195" t="s">
        <v>2508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190</v>
      </c>
      <c r="AU192" s="20" t="s">
        <v>189</v>
      </c>
    </row>
    <row r="193" spans="1:65" s="2" customFormat="1" ht="16.5" customHeight="1">
      <c r="A193" s="37"/>
      <c r="B193" s="38"/>
      <c r="C193" s="181" t="s">
        <v>288</v>
      </c>
      <c r="D193" s="181" t="s">
        <v>183</v>
      </c>
      <c r="E193" s="182" t="s">
        <v>2509</v>
      </c>
      <c r="F193" s="183" t="s">
        <v>2510</v>
      </c>
      <c r="G193" s="184" t="s">
        <v>308</v>
      </c>
      <c r="H193" s="185">
        <v>106</v>
      </c>
      <c r="I193" s="186"/>
      <c r="J193" s="187">
        <f>ROUND(I193*H193,2)</f>
        <v>0</v>
      </c>
      <c r="K193" s="183" t="s">
        <v>187</v>
      </c>
      <c r="L193" s="42"/>
      <c r="M193" s="188" t="s">
        <v>19</v>
      </c>
      <c r="N193" s="189" t="s">
        <v>45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188</v>
      </c>
      <c r="AT193" s="192" t="s">
        <v>183</v>
      </c>
      <c r="AU193" s="192" t="s">
        <v>189</v>
      </c>
      <c r="AY193" s="20" t="s">
        <v>179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81</v>
      </c>
      <c r="BK193" s="193">
        <f>ROUND(I193*H193,2)</f>
        <v>0</v>
      </c>
      <c r="BL193" s="20" t="s">
        <v>188</v>
      </c>
      <c r="BM193" s="192" t="s">
        <v>276</v>
      </c>
    </row>
    <row r="194" spans="1:65" s="2" customFormat="1">
      <c r="A194" s="37"/>
      <c r="B194" s="38"/>
      <c r="C194" s="39"/>
      <c r="D194" s="194" t="s">
        <v>190</v>
      </c>
      <c r="E194" s="39"/>
      <c r="F194" s="195" t="s">
        <v>2511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190</v>
      </c>
      <c r="AU194" s="20" t="s">
        <v>189</v>
      </c>
    </row>
    <row r="195" spans="1:65" s="14" customFormat="1">
      <c r="B195" s="210"/>
      <c r="C195" s="211"/>
      <c r="D195" s="201" t="s">
        <v>192</v>
      </c>
      <c r="E195" s="212" t="s">
        <v>19</v>
      </c>
      <c r="F195" s="213" t="s">
        <v>2497</v>
      </c>
      <c r="G195" s="211"/>
      <c r="H195" s="214">
        <v>106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192</v>
      </c>
      <c r="AU195" s="220" t="s">
        <v>189</v>
      </c>
      <c r="AV195" s="14" t="s">
        <v>14</v>
      </c>
      <c r="AW195" s="14" t="s">
        <v>35</v>
      </c>
      <c r="AX195" s="14" t="s">
        <v>74</v>
      </c>
      <c r="AY195" s="220" t="s">
        <v>179</v>
      </c>
    </row>
    <row r="196" spans="1:65" s="15" customFormat="1">
      <c r="B196" s="221"/>
      <c r="C196" s="222"/>
      <c r="D196" s="201" t="s">
        <v>192</v>
      </c>
      <c r="E196" s="223" t="s">
        <v>19</v>
      </c>
      <c r="F196" s="224" t="s">
        <v>201</v>
      </c>
      <c r="G196" s="222"/>
      <c r="H196" s="225">
        <v>106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192</v>
      </c>
      <c r="AU196" s="231" t="s">
        <v>189</v>
      </c>
      <c r="AV196" s="15" t="s">
        <v>188</v>
      </c>
      <c r="AW196" s="15" t="s">
        <v>35</v>
      </c>
      <c r="AX196" s="15" t="s">
        <v>81</v>
      </c>
      <c r="AY196" s="231" t="s">
        <v>179</v>
      </c>
    </row>
    <row r="197" spans="1:65" s="2" customFormat="1" ht="16.5" customHeight="1">
      <c r="A197" s="37"/>
      <c r="B197" s="38"/>
      <c r="C197" s="181" t="s">
        <v>8</v>
      </c>
      <c r="D197" s="181" t="s">
        <v>183</v>
      </c>
      <c r="E197" s="182" t="s">
        <v>2512</v>
      </c>
      <c r="F197" s="183" t="s">
        <v>2513</v>
      </c>
      <c r="G197" s="184" t="s">
        <v>308</v>
      </c>
      <c r="H197" s="185">
        <v>61</v>
      </c>
      <c r="I197" s="186"/>
      <c r="J197" s="187">
        <f>ROUND(I197*H197,2)</f>
        <v>0</v>
      </c>
      <c r="K197" s="183" t="s">
        <v>187</v>
      </c>
      <c r="L197" s="42"/>
      <c r="M197" s="188" t="s">
        <v>19</v>
      </c>
      <c r="N197" s="189" t="s">
        <v>45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188</v>
      </c>
      <c r="AT197" s="192" t="s">
        <v>183</v>
      </c>
      <c r="AU197" s="192" t="s">
        <v>189</v>
      </c>
      <c r="AY197" s="20" t="s">
        <v>179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81</v>
      </c>
      <c r="BK197" s="193">
        <f>ROUND(I197*H197,2)</f>
        <v>0</v>
      </c>
      <c r="BL197" s="20" t="s">
        <v>188</v>
      </c>
      <c r="BM197" s="192" t="s">
        <v>281</v>
      </c>
    </row>
    <row r="198" spans="1:65" s="2" customFormat="1">
      <c r="A198" s="37"/>
      <c r="B198" s="38"/>
      <c r="C198" s="39"/>
      <c r="D198" s="194" t="s">
        <v>190</v>
      </c>
      <c r="E198" s="39"/>
      <c r="F198" s="195" t="s">
        <v>2514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190</v>
      </c>
      <c r="AU198" s="20" t="s">
        <v>189</v>
      </c>
    </row>
    <row r="199" spans="1:65" s="14" customFormat="1">
      <c r="B199" s="210"/>
      <c r="C199" s="211"/>
      <c r="D199" s="201" t="s">
        <v>192</v>
      </c>
      <c r="E199" s="212" t="s">
        <v>19</v>
      </c>
      <c r="F199" s="213" t="s">
        <v>2501</v>
      </c>
      <c r="G199" s="211"/>
      <c r="H199" s="214">
        <v>61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192</v>
      </c>
      <c r="AU199" s="220" t="s">
        <v>189</v>
      </c>
      <c r="AV199" s="14" t="s">
        <v>14</v>
      </c>
      <c r="AW199" s="14" t="s">
        <v>35</v>
      </c>
      <c r="AX199" s="14" t="s">
        <v>74</v>
      </c>
      <c r="AY199" s="220" t="s">
        <v>179</v>
      </c>
    </row>
    <row r="200" spans="1:65" s="15" customFormat="1">
      <c r="B200" s="221"/>
      <c r="C200" s="222"/>
      <c r="D200" s="201" t="s">
        <v>192</v>
      </c>
      <c r="E200" s="223" t="s">
        <v>19</v>
      </c>
      <c r="F200" s="224" t="s">
        <v>201</v>
      </c>
      <c r="G200" s="222"/>
      <c r="H200" s="225">
        <v>61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192</v>
      </c>
      <c r="AU200" s="231" t="s">
        <v>189</v>
      </c>
      <c r="AV200" s="15" t="s">
        <v>188</v>
      </c>
      <c r="AW200" s="15" t="s">
        <v>35</v>
      </c>
      <c r="AX200" s="15" t="s">
        <v>81</v>
      </c>
      <c r="AY200" s="231" t="s">
        <v>179</v>
      </c>
    </row>
    <row r="201" spans="1:65" s="2" customFormat="1" ht="16.5" customHeight="1">
      <c r="A201" s="37"/>
      <c r="B201" s="38"/>
      <c r="C201" s="181" t="s">
        <v>229</v>
      </c>
      <c r="D201" s="181" t="s">
        <v>183</v>
      </c>
      <c r="E201" s="182" t="s">
        <v>2515</v>
      </c>
      <c r="F201" s="183" t="s">
        <v>2516</v>
      </c>
      <c r="G201" s="184" t="s">
        <v>308</v>
      </c>
      <c r="H201" s="185">
        <v>29</v>
      </c>
      <c r="I201" s="186"/>
      <c r="J201" s="187">
        <f>ROUND(I201*H201,2)</f>
        <v>0</v>
      </c>
      <c r="K201" s="183" t="s">
        <v>187</v>
      </c>
      <c r="L201" s="42"/>
      <c r="M201" s="188" t="s">
        <v>19</v>
      </c>
      <c r="N201" s="189" t="s">
        <v>45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188</v>
      </c>
      <c r="AT201" s="192" t="s">
        <v>183</v>
      </c>
      <c r="AU201" s="192" t="s">
        <v>189</v>
      </c>
      <c r="AY201" s="20" t="s">
        <v>179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81</v>
      </c>
      <c r="BK201" s="193">
        <f>ROUND(I201*H201,2)</f>
        <v>0</v>
      </c>
      <c r="BL201" s="20" t="s">
        <v>188</v>
      </c>
      <c r="BM201" s="192" t="s">
        <v>286</v>
      </c>
    </row>
    <row r="202" spans="1:65" s="2" customFormat="1">
      <c r="A202" s="37"/>
      <c r="B202" s="38"/>
      <c r="C202" s="39"/>
      <c r="D202" s="194" t="s">
        <v>190</v>
      </c>
      <c r="E202" s="39"/>
      <c r="F202" s="195" t="s">
        <v>2517</v>
      </c>
      <c r="G202" s="39"/>
      <c r="H202" s="39"/>
      <c r="I202" s="196"/>
      <c r="J202" s="39"/>
      <c r="K202" s="39"/>
      <c r="L202" s="42"/>
      <c r="M202" s="197"/>
      <c r="N202" s="198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190</v>
      </c>
      <c r="AU202" s="20" t="s">
        <v>189</v>
      </c>
    </row>
    <row r="203" spans="1:65" s="14" customFormat="1">
      <c r="B203" s="210"/>
      <c r="C203" s="211"/>
      <c r="D203" s="201" t="s">
        <v>192</v>
      </c>
      <c r="E203" s="212" t="s">
        <v>19</v>
      </c>
      <c r="F203" s="213" t="s">
        <v>2518</v>
      </c>
      <c r="G203" s="211"/>
      <c r="H203" s="214">
        <v>29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192</v>
      </c>
      <c r="AU203" s="220" t="s">
        <v>189</v>
      </c>
      <c r="AV203" s="14" t="s">
        <v>14</v>
      </c>
      <c r="AW203" s="14" t="s">
        <v>35</v>
      </c>
      <c r="AX203" s="14" t="s">
        <v>74</v>
      </c>
      <c r="AY203" s="220" t="s">
        <v>179</v>
      </c>
    </row>
    <row r="204" spans="1:65" s="15" customFormat="1">
      <c r="B204" s="221"/>
      <c r="C204" s="222"/>
      <c r="D204" s="201" t="s">
        <v>192</v>
      </c>
      <c r="E204" s="223" t="s">
        <v>19</v>
      </c>
      <c r="F204" s="224" t="s">
        <v>201</v>
      </c>
      <c r="G204" s="222"/>
      <c r="H204" s="225">
        <v>29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192</v>
      </c>
      <c r="AU204" s="231" t="s">
        <v>189</v>
      </c>
      <c r="AV204" s="15" t="s">
        <v>188</v>
      </c>
      <c r="AW204" s="15" t="s">
        <v>35</v>
      </c>
      <c r="AX204" s="15" t="s">
        <v>81</v>
      </c>
      <c r="AY204" s="231" t="s">
        <v>179</v>
      </c>
    </row>
    <row r="205" spans="1:65" s="2" customFormat="1" ht="16.5" customHeight="1">
      <c r="A205" s="37"/>
      <c r="B205" s="38"/>
      <c r="C205" s="181" t="s">
        <v>254</v>
      </c>
      <c r="D205" s="181" t="s">
        <v>183</v>
      </c>
      <c r="E205" s="182" t="s">
        <v>2519</v>
      </c>
      <c r="F205" s="183" t="s">
        <v>2520</v>
      </c>
      <c r="G205" s="184" t="s">
        <v>308</v>
      </c>
      <c r="H205" s="185">
        <v>4</v>
      </c>
      <c r="I205" s="186"/>
      <c r="J205" s="187">
        <f>ROUND(I205*H205,2)</f>
        <v>0</v>
      </c>
      <c r="K205" s="183" t="s">
        <v>187</v>
      </c>
      <c r="L205" s="42"/>
      <c r="M205" s="188" t="s">
        <v>19</v>
      </c>
      <c r="N205" s="189" t="s">
        <v>45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188</v>
      </c>
      <c r="AT205" s="192" t="s">
        <v>183</v>
      </c>
      <c r="AU205" s="192" t="s">
        <v>189</v>
      </c>
      <c r="AY205" s="20" t="s">
        <v>179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81</v>
      </c>
      <c r="BK205" s="193">
        <f>ROUND(I205*H205,2)</f>
        <v>0</v>
      </c>
      <c r="BL205" s="20" t="s">
        <v>188</v>
      </c>
      <c r="BM205" s="192" t="s">
        <v>293</v>
      </c>
    </row>
    <row r="206" spans="1:65" s="2" customFormat="1">
      <c r="A206" s="37"/>
      <c r="B206" s="38"/>
      <c r="C206" s="39"/>
      <c r="D206" s="194" t="s">
        <v>190</v>
      </c>
      <c r="E206" s="39"/>
      <c r="F206" s="195" t="s">
        <v>2521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190</v>
      </c>
      <c r="AU206" s="20" t="s">
        <v>189</v>
      </c>
    </row>
    <row r="207" spans="1:65" s="14" customFormat="1">
      <c r="B207" s="210"/>
      <c r="C207" s="211"/>
      <c r="D207" s="201" t="s">
        <v>192</v>
      </c>
      <c r="E207" s="212" t="s">
        <v>19</v>
      </c>
      <c r="F207" s="213" t="s">
        <v>2522</v>
      </c>
      <c r="G207" s="211"/>
      <c r="H207" s="214">
        <v>4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192</v>
      </c>
      <c r="AU207" s="220" t="s">
        <v>189</v>
      </c>
      <c r="AV207" s="14" t="s">
        <v>14</v>
      </c>
      <c r="AW207" s="14" t="s">
        <v>35</v>
      </c>
      <c r="AX207" s="14" t="s">
        <v>74</v>
      </c>
      <c r="AY207" s="220" t="s">
        <v>179</v>
      </c>
    </row>
    <row r="208" spans="1:65" s="15" customFormat="1">
      <c r="B208" s="221"/>
      <c r="C208" s="222"/>
      <c r="D208" s="201" t="s">
        <v>192</v>
      </c>
      <c r="E208" s="223" t="s">
        <v>19</v>
      </c>
      <c r="F208" s="224" t="s">
        <v>201</v>
      </c>
      <c r="G208" s="222"/>
      <c r="H208" s="225">
        <v>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192</v>
      </c>
      <c r="AU208" s="231" t="s">
        <v>189</v>
      </c>
      <c r="AV208" s="15" t="s">
        <v>188</v>
      </c>
      <c r="AW208" s="15" t="s">
        <v>35</v>
      </c>
      <c r="AX208" s="15" t="s">
        <v>81</v>
      </c>
      <c r="AY208" s="231" t="s">
        <v>179</v>
      </c>
    </row>
    <row r="209" spans="1:65" s="12" customFormat="1" ht="20.85" customHeight="1">
      <c r="B209" s="165"/>
      <c r="C209" s="166"/>
      <c r="D209" s="167" t="s">
        <v>73</v>
      </c>
      <c r="E209" s="179" t="s">
        <v>229</v>
      </c>
      <c r="F209" s="179" t="s">
        <v>230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SUM(P210:P237)</f>
        <v>0</v>
      </c>
      <c r="Q209" s="173"/>
      <c r="R209" s="174">
        <f>SUM(R210:R237)</f>
        <v>0</v>
      </c>
      <c r="S209" s="173"/>
      <c r="T209" s="175">
        <f>SUM(T210:T237)</f>
        <v>0</v>
      </c>
      <c r="AR209" s="176" t="s">
        <v>81</v>
      </c>
      <c r="AT209" s="177" t="s">
        <v>73</v>
      </c>
      <c r="AU209" s="177" t="s">
        <v>14</v>
      </c>
      <c r="AY209" s="176" t="s">
        <v>179</v>
      </c>
      <c r="BK209" s="178">
        <f>SUM(BK210:BK237)</f>
        <v>0</v>
      </c>
    </row>
    <row r="210" spans="1:65" s="2" customFormat="1" ht="24.2" customHeight="1">
      <c r="A210" s="37"/>
      <c r="B210" s="38"/>
      <c r="C210" s="181" t="s">
        <v>270</v>
      </c>
      <c r="D210" s="181" t="s">
        <v>183</v>
      </c>
      <c r="E210" s="182" t="s">
        <v>2523</v>
      </c>
      <c r="F210" s="183" t="s">
        <v>2524</v>
      </c>
      <c r="G210" s="184" t="s">
        <v>308</v>
      </c>
      <c r="H210" s="185">
        <v>106</v>
      </c>
      <c r="I210" s="186"/>
      <c r="J210" s="187">
        <f>ROUND(I210*H210,2)</f>
        <v>0</v>
      </c>
      <c r="K210" s="183" t="s">
        <v>187</v>
      </c>
      <c r="L210" s="42"/>
      <c r="M210" s="188" t="s">
        <v>19</v>
      </c>
      <c r="N210" s="189" t="s">
        <v>45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188</v>
      </c>
      <c r="AT210" s="192" t="s">
        <v>183</v>
      </c>
      <c r="AU210" s="192" t="s">
        <v>189</v>
      </c>
      <c r="AY210" s="20" t="s">
        <v>179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81</v>
      </c>
      <c r="BK210" s="193">
        <f>ROUND(I210*H210,2)</f>
        <v>0</v>
      </c>
      <c r="BL210" s="20" t="s">
        <v>188</v>
      </c>
      <c r="BM210" s="192" t="s">
        <v>2525</v>
      </c>
    </row>
    <row r="211" spans="1:65" s="2" customFormat="1">
      <c r="A211" s="37"/>
      <c r="B211" s="38"/>
      <c r="C211" s="39"/>
      <c r="D211" s="194" t="s">
        <v>190</v>
      </c>
      <c r="E211" s="39"/>
      <c r="F211" s="195" t="s">
        <v>2526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190</v>
      </c>
      <c r="AU211" s="20" t="s">
        <v>189</v>
      </c>
    </row>
    <row r="212" spans="1:65" s="2" customFormat="1" ht="24.2" customHeight="1">
      <c r="A212" s="37"/>
      <c r="B212" s="38"/>
      <c r="C212" s="181" t="s">
        <v>322</v>
      </c>
      <c r="D212" s="181" t="s">
        <v>183</v>
      </c>
      <c r="E212" s="182" t="s">
        <v>2527</v>
      </c>
      <c r="F212" s="183" t="s">
        <v>2528</v>
      </c>
      <c r="G212" s="184" t="s">
        <v>308</v>
      </c>
      <c r="H212" s="185">
        <v>61</v>
      </c>
      <c r="I212" s="186"/>
      <c r="J212" s="187">
        <f>ROUND(I212*H212,2)</f>
        <v>0</v>
      </c>
      <c r="K212" s="183" t="s">
        <v>187</v>
      </c>
      <c r="L212" s="42"/>
      <c r="M212" s="188" t="s">
        <v>19</v>
      </c>
      <c r="N212" s="189" t="s">
        <v>45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188</v>
      </c>
      <c r="AT212" s="192" t="s">
        <v>183</v>
      </c>
      <c r="AU212" s="192" t="s">
        <v>189</v>
      </c>
      <c r="AY212" s="20" t="s">
        <v>179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81</v>
      </c>
      <c r="BK212" s="193">
        <f>ROUND(I212*H212,2)</f>
        <v>0</v>
      </c>
      <c r="BL212" s="20" t="s">
        <v>188</v>
      </c>
      <c r="BM212" s="192" t="s">
        <v>2529</v>
      </c>
    </row>
    <row r="213" spans="1:65" s="2" customFormat="1">
      <c r="A213" s="37"/>
      <c r="B213" s="38"/>
      <c r="C213" s="39"/>
      <c r="D213" s="194" t="s">
        <v>190</v>
      </c>
      <c r="E213" s="39"/>
      <c r="F213" s="195" t="s">
        <v>2530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190</v>
      </c>
      <c r="AU213" s="20" t="s">
        <v>189</v>
      </c>
    </row>
    <row r="214" spans="1:65" s="2" customFormat="1" ht="24.2" customHeight="1">
      <c r="A214" s="37"/>
      <c r="B214" s="38"/>
      <c r="C214" s="181" t="s">
        <v>276</v>
      </c>
      <c r="D214" s="181" t="s">
        <v>183</v>
      </c>
      <c r="E214" s="182" t="s">
        <v>2531</v>
      </c>
      <c r="F214" s="183" t="s">
        <v>2532</v>
      </c>
      <c r="G214" s="184" t="s">
        <v>308</v>
      </c>
      <c r="H214" s="185">
        <v>29</v>
      </c>
      <c r="I214" s="186"/>
      <c r="J214" s="187">
        <f>ROUND(I214*H214,2)</f>
        <v>0</v>
      </c>
      <c r="K214" s="183" t="s">
        <v>187</v>
      </c>
      <c r="L214" s="42"/>
      <c r="M214" s="188" t="s">
        <v>19</v>
      </c>
      <c r="N214" s="189" t="s">
        <v>45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188</v>
      </c>
      <c r="AT214" s="192" t="s">
        <v>183</v>
      </c>
      <c r="AU214" s="192" t="s">
        <v>189</v>
      </c>
      <c r="AY214" s="20" t="s">
        <v>179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81</v>
      </c>
      <c r="BK214" s="193">
        <f>ROUND(I214*H214,2)</f>
        <v>0</v>
      </c>
      <c r="BL214" s="20" t="s">
        <v>188</v>
      </c>
      <c r="BM214" s="192" t="s">
        <v>2533</v>
      </c>
    </row>
    <row r="215" spans="1:65" s="2" customFormat="1">
      <c r="A215" s="37"/>
      <c r="B215" s="38"/>
      <c r="C215" s="39"/>
      <c r="D215" s="194" t="s">
        <v>190</v>
      </c>
      <c r="E215" s="39"/>
      <c r="F215" s="195" t="s">
        <v>2534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190</v>
      </c>
      <c r="AU215" s="20" t="s">
        <v>189</v>
      </c>
    </row>
    <row r="216" spans="1:65" s="2" customFormat="1" ht="24.2" customHeight="1">
      <c r="A216" s="37"/>
      <c r="B216" s="38"/>
      <c r="C216" s="181" t="s">
        <v>7</v>
      </c>
      <c r="D216" s="181" t="s">
        <v>183</v>
      </c>
      <c r="E216" s="182" t="s">
        <v>2535</v>
      </c>
      <c r="F216" s="183" t="s">
        <v>2536</v>
      </c>
      <c r="G216" s="184" t="s">
        <v>308</v>
      </c>
      <c r="H216" s="185">
        <v>4</v>
      </c>
      <c r="I216" s="186"/>
      <c r="J216" s="187">
        <f>ROUND(I216*H216,2)</f>
        <v>0</v>
      </c>
      <c r="K216" s="183" t="s">
        <v>187</v>
      </c>
      <c r="L216" s="42"/>
      <c r="M216" s="188" t="s">
        <v>19</v>
      </c>
      <c r="N216" s="189" t="s">
        <v>45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188</v>
      </c>
      <c r="AT216" s="192" t="s">
        <v>183</v>
      </c>
      <c r="AU216" s="192" t="s">
        <v>189</v>
      </c>
      <c r="AY216" s="20" t="s">
        <v>179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81</v>
      </c>
      <c r="BK216" s="193">
        <f>ROUND(I216*H216,2)</f>
        <v>0</v>
      </c>
      <c r="BL216" s="20" t="s">
        <v>188</v>
      </c>
      <c r="BM216" s="192" t="s">
        <v>2537</v>
      </c>
    </row>
    <row r="217" spans="1:65" s="2" customFormat="1">
      <c r="A217" s="37"/>
      <c r="B217" s="38"/>
      <c r="C217" s="39"/>
      <c r="D217" s="194" t="s">
        <v>190</v>
      </c>
      <c r="E217" s="39"/>
      <c r="F217" s="195" t="s">
        <v>2538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190</v>
      </c>
      <c r="AU217" s="20" t="s">
        <v>189</v>
      </c>
    </row>
    <row r="218" spans="1:65" s="2" customFormat="1" ht="33" customHeight="1">
      <c r="A218" s="37"/>
      <c r="B218" s="38"/>
      <c r="C218" s="181" t="s">
        <v>281</v>
      </c>
      <c r="D218" s="181" t="s">
        <v>183</v>
      </c>
      <c r="E218" s="182" t="s">
        <v>2539</v>
      </c>
      <c r="F218" s="183" t="s">
        <v>2540</v>
      </c>
      <c r="G218" s="184" t="s">
        <v>308</v>
      </c>
      <c r="H218" s="185">
        <v>1537</v>
      </c>
      <c r="I218" s="186"/>
      <c r="J218" s="187">
        <f>ROUND(I218*H218,2)</f>
        <v>0</v>
      </c>
      <c r="K218" s="183" t="s">
        <v>187</v>
      </c>
      <c r="L218" s="42"/>
      <c r="M218" s="188" t="s">
        <v>19</v>
      </c>
      <c r="N218" s="189" t="s">
        <v>45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188</v>
      </c>
      <c r="AT218" s="192" t="s">
        <v>183</v>
      </c>
      <c r="AU218" s="192" t="s">
        <v>189</v>
      </c>
      <c r="AY218" s="20" t="s">
        <v>179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81</v>
      </c>
      <c r="BK218" s="193">
        <f>ROUND(I218*H218,2)</f>
        <v>0</v>
      </c>
      <c r="BL218" s="20" t="s">
        <v>188</v>
      </c>
      <c r="BM218" s="192" t="s">
        <v>2541</v>
      </c>
    </row>
    <row r="219" spans="1:65" s="2" customFormat="1">
      <c r="A219" s="37"/>
      <c r="B219" s="38"/>
      <c r="C219" s="39"/>
      <c r="D219" s="194" t="s">
        <v>190</v>
      </c>
      <c r="E219" s="39"/>
      <c r="F219" s="195" t="s">
        <v>2542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190</v>
      </c>
      <c r="AU219" s="20" t="s">
        <v>189</v>
      </c>
    </row>
    <row r="220" spans="1:65" s="2" customFormat="1" ht="19.5">
      <c r="A220" s="37"/>
      <c r="B220" s="38"/>
      <c r="C220" s="39"/>
      <c r="D220" s="201" t="s">
        <v>326</v>
      </c>
      <c r="E220" s="39"/>
      <c r="F220" s="253" t="s">
        <v>2543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326</v>
      </c>
      <c r="AU220" s="20" t="s">
        <v>189</v>
      </c>
    </row>
    <row r="221" spans="1:65" s="14" customFormat="1">
      <c r="B221" s="210"/>
      <c r="C221" s="211"/>
      <c r="D221" s="201" t="s">
        <v>192</v>
      </c>
      <c r="E221" s="212" t="s">
        <v>19</v>
      </c>
      <c r="F221" s="213" t="s">
        <v>2544</v>
      </c>
      <c r="G221" s="211"/>
      <c r="H221" s="214">
        <v>1537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192</v>
      </c>
      <c r="AU221" s="220" t="s">
        <v>189</v>
      </c>
      <c r="AV221" s="14" t="s">
        <v>14</v>
      </c>
      <c r="AW221" s="14" t="s">
        <v>35</v>
      </c>
      <c r="AX221" s="14" t="s">
        <v>74</v>
      </c>
      <c r="AY221" s="220" t="s">
        <v>179</v>
      </c>
    </row>
    <row r="222" spans="1:65" s="15" customFormat="1">
      <c r="B222" s="221"/>
      <c r="C222" s="222"/>
      <c r="D222" s="201" t="s">
        <v>192</v>
      </c>
      <c r="E222" s="223" t="s">
        <v>19</v>
      </c>
      <c r="F222" s="224" t="s">
        <v>201</v>
      </c>
      <c r="G222" s="222"/>
      <c r="H222" s="225">
        <v>1537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192</v>
      </c>
      <c r="AU222" s="231" t="s">
        <v>189</v>
      </c>
      <c r="AV222" s="15" t="s">
        <v>188</v>
      </c>
      <c r="AW222" s="15" t="s">
        <v>35</v>
      </c>
      <c r="AX222" s="15" t="s">
        <v>81</v>
      </c>
      <c r="AY222" s="231" t="s">
        <v>179</v>
      </c>
    </row>
    <row r="223" spans="1:65" s="2" customFormat="1" ht="33" customHeight="1">
      <c r="A223" s="37"/>
      <c r="B223" s="38"/>
      <c r="C223" s="181" t="s">
        <v>343</v>
      </c>
      <c r="D223" s="181" t="s">
        <v>183</v>
      </c>
      <c r="E223" s="182" t="s">
        <v>2545</v>
      </c>
      <c r="F223" s="183" t="s">
        <v>2546</v>
      </c>
      <c r="G223" s="184" t="s">
        <v>308</v>
      </c>
      <c r="H223" s="185">
        <v>884.5</v>
      </c>
      <c r="I223" s="186"/>
      <c r="J223" s="187">
        <f>ROUND(I223*H223,2)</f>
        <v>0</v>
      </c>
      <c r="K223" s="183" t="s">
        <v>187</v>
      </c>
      <c r="L223" s="42"/>
      <c r="M223" s="188" t="s">
        <v>19</v>
      </c>
      <c r="N223" s="189" t="s">
        <v>45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188</v>
      </c>
      <c r="AT223" s="192" t="s">
        <v>183</v>
      </c>
      <c r="AU223" s="192" t="s">
        <v>189</v>
      </c>
      <c r="AY223" s="20" t="s">
        <v>179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81</v>
      </c>
      <c r="BK223" s="193">
        <f>ROUND(I223*H223,2)</f>
        <v>0</v>
      </c>
      <c r="BL223" s="20" t="s">
        <v>188</v>
      </c>
      <c r="BM223" s="192" t="s">
        <v>2547</v>
      </c>
    </row>
    <row r="224" spans="1:65" s="2" customFormat="1">
      <c r="A224" s="37"/>
      <c r="B224" s="38"/>
      <c r="C224" s="39"/>
      <c r="D224" s="194" t="s">
        <v>190</v>
      </c>
      <c r="E224" s="39"/>
      <c r="F224" s="195" t="s">
        <v>2548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190</v>
      </c>
      <c r="AU224" s="20" t="s">
        <v>189</v>
      </c>
    </row>
    <row r="225" spans="1:65" s="2" customFormat="1" ht="19.5">
      <c r="A225" s="37"/>
      <c r="B225" s="38"/>
      <c r="C225" s="39"/>
      <c r="D225" s="201" t="s">
        <v>326</v>
      </c>
      <c r="E225" s="39"/>
      <c r="F225" s="253" t="s">
        <v>2543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326</v>
      </c>
      <c r="AU225" s="20" t="s">
        <v>189</v>
      </c>
    </row>
    <row r="226" spans="1:65" s="14" customFormat="1">
      <c r="B226" s="210"/>
      <c r="C226" s="211"/>
      <c r="D226" s="201" t="s">
        <v>192</v>
      </c>
      <c r="E226" s="212" t="s">
        <v>19</v>
      </c>
      <c r="F226" s="213" t="s">
        <v>2549</v>
      </c>
      <c r="G226" s="211"/>
      <c r="H226" s="214">
        <v>884.5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192</v>
      </c>
      <c r="AU226" s="220" t="s">
        <v>189</v>
      </c>
      <c r="AV226" s="14" t="s">
        <v>14</v>
      </c>
      <c r="AW226" s="14" t="s">
        <v>35</v>
      </c>
      <c r="AX226" s="14" t="s">
        <v>74</v>
      </c>
      <c r="AY226" s="220" t="s">
        <v>179</v>
      </c>
    </row>
    <row r="227" spans="1:65" s="15" customFormat="1">
      <c r="B227" s="221"/>
      <c r="C227" s="222"/>
      <c r="D227" s="201" t="s">
        <v>192</v>
      </c>
      <c r="E227" s="223" t="s">
        <v>19</v>
      </c>
      <c r="F227" s="224" t="s">
        <v>201</v>
      </c>
      <c r="G227" s="222"/>
      <c r="H227" s="225">
        <v>884.5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192</v>
      </c>
      <c r="AU227" s="231" t="s">
        <v>189</v>
      </c>
      <c r="AV227" s="15" t="s">
        <v>188</v>
      </c>
      <c r="AW227" s="15" t="s">
        <v>35</v>
      </c>
      <c r="AX227" s="15" t="s">
        <v>81</v>
      </c>
      <c r="AY227" s="231" t="s">
        <v>179</v>
      </c>
    </row>
    <row r="228" spans="1:65" s="2" customFormat="1" ht="33" customHeight="1">
      <c r="A228" s="37"/>
      <c r="B228" s="38"/>
      <c r="C228" s="181" t="s">
        <v>286</v>
      </c>
      <c r="D228" s="181" t="s">
        <v>183</v>
      </c>
      <c r="E228" s="182" t="s">
        <v>2550</v>
      </c>
      <c r="F228" s="183" t="s">
        <v>2551</v>
      </c>
      <c r="G228" s="184" t="s">
        <v>308</v>
      </c>
      <c r="H228" s="185">
        <v>420.5</v>
      </c>
      <c r="I228" s="186"/>
      <c r="J228" s="187">
        <f>ROUND(I228*H228,2)</f>
        <v>0</v>
      </c>
      <c r="K228" s="183" t="s">
        <v>187</v>
      </c>
      <c r="L228" s="42"/>
      <c r="M228" s="188" t="s">
        <v>19</v>
      </c>
      <c r="N228" s="189" t="s">
        <v>45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188</v>
      </c>
      <c r="AT228" s="192" t="s">
        <v>183</v>
      </c>
      <c r="AU228" s="192" t="s">
        <v>189</v>
      </c>
      <c r="AY228" s="20" t="s">
        <v>179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81</v>
      </c>
      <c r="BK228" s="193">
        <f>ROUND(I228*H228,2)</f>
        <v>0</v>
      </c>
      <c r="BL228" s="20" t="s">
        <v>188</v>
      </c>
      <c r="BM228" s="192" t="s">
        <v>2552</v>
      </c>
    </row>
    <row r="229" spans="1:65" s="2" customFormat="1">
      <c r="A229" s="37"/>
      <c r="B229" s="38"/>
      <c r="C229" s="39"/>
      <c r="D229" s="194" t="s">
        <v>190</v>
      </c>
      <c r="E229" s="39"/>
      <c r="F229" s="195" t="s">
        <v>2553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190</v>
      </c>
      <c r="AU229" s="20" t="s">
        <v>189</v>
      </c>
    </row>
    <row r="230" spans="1:65" s="2" customFormat="1" ht="19.5">
      <c r="A230" s="37"/>
      <c r="B230" s="38"/>
      <c r="C230" s="39"/>
      <c r="D230" s="201" t="s">
        <v>326</v>
      </c>
      <c r="E230" s="39"/>
      <c r="F230" s="253" t="s">
        <v>2543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326</v>
      </c>
      <c r="AU230" s="20" t="s">
        <v>189</v>
      </c>
    </row>
    <row r="231" spans="1:65" s="14" customFormat="1">
      <c r="B231" s="210"/>
      <c r="C231" s="211"/>
      <c r="D231" s="201" t="s">
        <v>192</v>
      </c>
      <c r="E231" s="212" t="s">
        <v>19</v>
      </c>
      <c r="F231" s="213" t="s">
        <v>2554</v>
      </c>
      <c r="G231" s="211"/>
      <c r="H231" s="214">
        <v>420.5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192</v>
      </c>
      <c r="AU231" s="220" t="s">
        <v>189</v>
      </c>
      <c r="AV231" s="14" t="s">
        <v>14</v>
      </c>
      <c r="AW231" s="14" t="s">
        <v>35</v>
      </c>
      <c r="AX231" s="14" t="s">
        <v>74</v>
      </c>
      <c r="AY231" s="220" t="s">
        <v>179</v>
      </c>
    </row>
    <row r="232" spans="1:65" s="15" customFormat="1">
      <c r="B232" s="221"/>
      <c r="C232" s="222"/>
      <c r="D232" s="201" t="s">
        <v>192</v>
      </c>
      <c r="E232" s="223" t="s">
        <v>19</v>
      </c>
      <c r="F232" s="224" t="s">
        <v>201</v>
      </c>
      <c r="G232" s="222"/>
      <c r="H232" s="225">
        <v>420.5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192</v>
      </c>
      <c r="AU232" s="231" t="s">
        <v>189</v>
      </c>
      <c r="AV232" s="15" t="s">
        <v>188</v>
      </c>
      <c r="AW232" s="15" t="s">
        <v>35</v>
      </c>
      <c r="AX232" s="15" t="s">
        <v>81</v>
      </c>
      <c r="AY232" s="231" t="s">
        <v>179</v>
      </c>
    </row>
    <row r="233" spans="1:65" s="2" customFormat="1" ht="33" customHeight="1">
      <c r="A233" s="37"/>
      <c r="B233" s="38"/>
      <c r="C233" s="181" t="s">
        <v>352</v>
      </c>
      <c r="D233" s="181" t="s">
        <v>183</v>
      </c>
      <c r="E233" s="182" t="s">
        <v>2555</v>
      </c>
      <c r="F233" s="183" t="s">
        <v>2556</v>
      </c>
      <c r="G233" s="184" t="s">
        <v>308</v>
      </c>
      <c r="H233" s="185">
        <v>58</v>
      </c>
      <c r="I233" s="186"/>
      <c r="J233" s="187">
        <f>ROUND(I233*H233,2)</f>
        <v>0</v>
      </c>
      <c r="K233" s="183" t="s">
        <v>187</v>
      </c>
      <c r="L233" s="42"/>
      <c r="M233" s="188" t="s">
        <v>19</v>
      </c>
      <c r="N233" s="189" t="s">
        <v>45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188</v>
      </c>
      <c r="AT233" s="192" t="s">
        <v>183</v>
      </c>
      <c r="AU233" s="192" t="s">
        <v>189</v>
      </c>
      <c r="AY233" s="20" t="s">
        <v>179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81</v>
      </c>
      <c r="BK233" s="193">
        <f>ROUND(I233*H233,2)</f>
        <v>0</v>
      </c>
      <c r="BL233" s="20" t="s">
        <v>188</v>
      </c>
      <c r="BM233" s="192" t="s">
        <v>2557</v>
      </c>
    </row>
    <row r="234" spans="1:65" s="2" customFormat="1">
      <c r="A234" s="37"/>
      <c r="B234" s="38"/>
      <c r="C234" s="39"/>
      <c r="D234" s="194" t="s">
        <v>190</v>
      </c>
      <c r="E234" s="39"/>
      <c r="F234" s="195" t="s">
        <v>2558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190</v>
      </c>
      <c r="AU234" s="20" t="s">
        <v>189</v>
      </c>
    </row>
    <row r="235" spans="1:65" s="2" customFormat="1" ht="19.5">
      <c r="A235" s="37"/>
      <c r="B235" s="38"/>
      <c r="C235" s="39"/>
      <c r="D235" s="201" t="s">
        <v>326</v>
      </c>
      <c r="E235" s="39"/>
      <c r="F235" s="253" t="s">
        <v>2543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326</v>
      </c>
      <c r="AU235" s="20" t="s">
        <v>189</v>
      </c>
    </row>
    <row r="236" spans="1:65" s="14" customFormat="1">
      <c r="B236" s="210"/>
      <c r="C236" s="211"/>
      <c r="D236" s="201" t="s">
        <v>192</v>
      </c>
      <c r="E236" s="212" t="s">
        <v>19</v>
      </c>
      <c r="F236" s="213" t="s">
        <v>2559</v>
      </c>
      <c r="G236" s="211"/>
      <c r="H236" s="214">
        <v>58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192</v>
      </c>
      <c r="AU236" s="220" t="s">
        <v>189</v>
      </c>
      <c r="AV236" s="14" t="s">
        <v>14</v>
      </c>
      <c r="AW236" s="14" t="s">
        <v>35</v>
      </c>
      <c r="AX236" s="14" t="s">
        <v>74</v>
      </c>
      <c r="AY236" s="220" t="s">
        <v>179</v>
      </c>
    </row>
    <row r="237" spans="1:65" s="15" customFormat="1">
      <c r="B237" s="221"/>
      <c r="C237" s="222"/>
      <c r="D237" s="201" t="s">
        <v>192</v>
      </c>
      <c r="E237" s="223" t="s">
        <v>19</v>
      </c>
      <c r="F237" s="224" t="s">
        <v>201</v>
      </c>
      <c r="G237" s="222"/>
      <c r="H237" s="225">
        <v>58</v>
      </c>
      <c r="I237" s="226"/>
      <c r="J237" s="222"/>
      <c r="K237" s="222"/>
      <c r="L237" s="227"/>
      <c r="M237" s="267"/>
      <c r="N237" s="268"/>
      <c r="O237" s="268"/>
      <c r="P237" s="268"/>
      <c r="Q237" s="268"/>
      <c r="R237" s="268"/>
      <c r="S237" s="268"/>
      <c r="T237" s="269"/>
      <c r="AT237" s="231" t="s">
        <v>192</v>
      </c>
      <c r="AU237" s="231" t="s">
        <v>189</v>
      </c>
      <c r="AV237" s="15" t="s">
        <v>188</v>
      </c>
      <c r="AW237" s="15" t="s">
        <v>35</v>
      </c>
      <c r="AX237" s="15" t="s">
        <v>81</v>
      </c>
      <c r="AY237" s="231" t="s">
        <v>179</v>
      </c>
    </row>
    <row r="238" spans="1:65" s="2" customFormat="1" ht="6.95" customHeight="1">
      <c r="A238" s="37"/>
      <c r="B238" s="50"/>
      <c r="C238" s="51"/>
      <c r="D238" s="51"/>
      <c r="E238" s="51"/>
      <c r="F238" s="51"/>
      <c r="G238" s="51"/>
      <c r="H238" s="51"/>
      <c r="I238" s="51"/>
      <c r="J238" s="51"/>
      <c r="K238" s="51"/>
      <c r="L238" s="42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</sheetData>
  <sheetProtection algorithmName="SHA-512" hashValue="OEkKuG2/etcnjqPC7p3GJk++96Bzz4EgiVkNXnav09AH10uW4TjT5lzb6W1oiH6fkqBRhn9UqT3FdHEHlJcHpw==" saltValue="4ui9sfjSExOO9ktQd2cQiKjsKMi6ujPtWM7MXJ6GdaOUFfhurRtAonph9dfEdQMUHqQpDL/TpTgzzsrdIkcT8Q==" spinCount="100000" sheet="1" objects="1" scenarios="1" formatColumns="0" formatRows="0" autoFilter="0"/>
  <autoFilter ref="C88:K237" xr:uid="{00000000-0009-0000-0000-00000B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B00-000000000000}"/>
    <hyperlink ref="F102" r:id="rId2" xr:uid="{00000000-0004-0000-0B00-000001000000}"/>
    <hyperlink ref="F115" r:id="rId3" xr:uid="{00000000-0004-0000-0B00-000002000000}"/>
    <hyperlink ref="F126" r:id="rId4" xr:uid="{00000000-0004-0000-0B00-000003000000}"/>
    <hyperlink ref="F135" r:id="rId5" xr:uid="{00000000-0004-0000-0B00-000004000000}"/>
    <hyperlink ref="F144" r:id="rId6" xr:uid="{00000000-0004-0000-0B00-000005000000}"/>
    <hyperlink ref="F153" r:id="rId7" xr:uid="{00000000-0004-0000-0B00-000006000000}"/>
    <hyperlink ref="F162" r:id="rId8" xr:uid="{00000000-0004-0000-0B00-000007000000}"/>
    <hyperlink ref="F171" r:id="rId9" xr:uid="{00000000-0004-0000-0B00-000008000000}"/>
    <hyperlink ref="F180" r:id="rId10" xr:uid="{00000000-0004-0000-0B00-000009000000}"/>
    <hyperlink ref="F184" r:id="rId11" xr:uid="{00000000-0004-0000-0B00-00000A000000}"/>
    <hyperlink ref="F188" r:id="rId12" xr:uid="{00000000-0004-0000-0B00-00000B000000}"/>
    <hyperlink ref="F192" r:id="rId13" xr:uid="{00000000-0004-0000-0B00-00000C000000}"/>
    <hyperlink ref="F194" r:id="rId14" xr:uid="{00000000-0004-0000-0B00-00000D000000}"/>
    <hyperlink ref="F198" r:id="rId15" xr:uid="{00000000-0004-0000-0B00-00000E000000}"/>
    <hyperlink ref="F202" r:id="rId16" xr:uid="{00000000-0004-0000-0B00-00000F000000}"/>
    <hyperlink ref="F206" r:id="rId17" xr:uid="{00000000-0004-0000-0B00-000010000000}"/>
    <hyperlink ref="F211" r:id="rId18" xr:uid="{00000000-0004-0000-0B00-000011000000}"/>
    <hyperlink ref="F213" r:id="rId19" xr:uid="{00000000-0004-0000-0B00-000012000000}"/>
    <hyperlink ref="F215" r:id="rId20" xr:uid="{00000000-0004-0000-0B00-000013000000}"/>
    <hyperlink ref="F217" r:id="rId21" xr:uid="{00000000-0004-0000-0B00-000014000000}"/>
    <hyperlink ref="F219" r:id="rId22" xr:uid="{00000000-0004-0000-0B00-000015000000}"/>
    <hyperlink ref="F224" r:id="rId23" xr:uid="{00000000-0004-0000-0B00-000016000000}"/>
    <hyperlink ref="F229" r:id="rId24" xr:uid="{00000000-0004-0000-0B00-000017000000}"/>
    <hyperlink ref="F234" r:id="rId25" xr:uid="{00000000-0004-0000-0B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125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1" customFormat="1" ht="12" customHeight="1">
      <c r="B8" s="23"/>
      <c r="D8" s="115" t="s">
        <v>130</v>
      </c>
      <c r="L8" s="23"/>
    </row>
    <row r="9" spans="1:46" s="2" customFormat="1" ht="16.5" customHeight="1">
      <c r="A9" s="37"/>
      <c r="B9" s="42"/>
      <c r="C9" s="37"/>
      <c r="D9" s="37"/>
      <c r="E9" s="402" t="s">
        <v>2445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132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5" t="s">
        <v>2560</v>
      </c>
      <c r="F11" s="404"/>
      <c r="G11" s="404"/>
      <c r="H11" s="404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3. 8. 2023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27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6" t="str">
        <f>'Rekapitulace stavby'!E14</f>
        <v>Vyplň údaj</v>
      </c>
      <c r="F20" s="407"/>
      <c r="G20" s="407"/>
      <c r="H20" s="407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26</v>
      </c>
      <c r="J22" s="106" t="s">
        <v>33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34</v>
      </c>
      <c r="F23" s="37"/>
      <c r="G23" s="37"/>
      <c r="H23" s="37"/>
      <c r="I23" s="115" t="s">
        <v>29</v>
      </c>
      <c r="J23" s="106" t="s">
        <v>33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36</v>
      </c>
      <c r="E25" s="37"/>
      <c r="F25" s="37"/>
      <c r="G25" s="37"/>
      <c r="H25" s="37"/>
      <c r="I25" s="115" t="s">
        <v>26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38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59.25" customHeight="1">
      <c r="A29" s="118"/>
      <c r="B29" s="119"/>
      <c r="C29" s="118"/>
      <c r="D29" s="118"/>
      <c r="E29" s="408" t="s">
        <v>134</v>
      </c>
      <c r="F29" s="408"/>
      <c r="G29" s="408"/>
      <c r="H29" s="40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40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42</v>
      </c>
      <c r="G34" s="37"/>
      <c r="H34" s="37"/>
      <c r="I34" s="124" t="s">
        <v>41</v>
      </c>
      <c r="J34" s="124" t="s">
        <v>43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44</v>
      </c>
      <c r="E35" s="115" t="s">
        <v>45</v>
      </c>
      <c r="F35" s="126">
        <f>ROUND((SUM(BE92:BE204)),  2)</f>
        <v>0</v>
      </c>
      <c r="G35" s="37"/>
      <c r="H35" s="37"/>
      <c r="I35" s="127">
        <v>0.21</v>
      </c>
      <c r="J35" s="126">
        <f>ROUND(((SUM(BE92:BE204))*I35),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46</v>
      </c>
      <c r="F36" s="126">
        <f>ROUND((SUM(BF92:BF204)),  2)</f>
        <v>0</v>
      </c>
      <c r="G36" s="37"/>
      <c r="H36" s="37"/>
      <c r="I36" s="127">
        <v>0.15</v>
      </c>
      <c r="J36" s="126">
        <f>ROUND(((SUM(BF92:BF204))*I36),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47</v>
      </c>
      <c r="F37" s="126">
        <f>ROUND((SUM(BG92:BG204)),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48</v>
      </c>
      <c r="F38" s="126">
        <f>ROUND((SUM(BH92:BH204)),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49</v>
      </c>
      <c r="F39" s="126">
        <f>ROUND((SUM(BI92:BI204)),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0" t="str">
        <f>E7</f>
        <v>Cyklostezka Ohře – Dalovice-Všeborovice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130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0" t="s">
        <v>2445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132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9" t="str">
        <f>E11</f>
        <v>SO 801.2 - Náhradní výsadba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Dalovice - Všeborovice</v>
      </c>
      <c r="G56" s="39"/>
      <c r="H56" s="39"/>
      <c r="I56" s="32" t="s">
        <v>23</v>
      </c>
      <c r="J56" s="62" t="str">
        <f>IF(J14="","",J14)</f>
        <v>3. 8. 2023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Karlovarský kraj</v>
      </c>
      <c r="G58" s="39"/>
      <c r="H58" s="39"/>
      <c r="I58" s="32" t="s">
        <v>32</v>
      </c>
      <c r="J58" s="35" t="str">
        <f>E23</f>
        <v>PONTIKA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36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136</v>
      </c>
      <c r="D61" s="140"/>
      <c r="E61" s="140"/>
      <c r="F61" s="140"/>
      <c r="G61" s="140"/>
      <c r="H61" s="140"/>
      <c r="I61" s="140"/>
      <c r="J61" s="141" t="s">
        <v>137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72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138</v>
      </c>
    </row>
    <row r="64" spans="1:47" s="9" customFormat="1" ht="24.95" customHeight="1">
      <c r="B64" s="143"/>
      <c r="C64" s="144"/>
      <c r="D64" s="145" t="s">
        <v>139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140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4.85" customHeight="1">
      <c r="B66" s="149"/>
      <c r="C66" s="100"/>
      <c r="D66" s="150" t="s">
        <v>144</v>
      </c>
      <c r="E66" s="151"/>
      <c r="F66" s="151"/>
      <c r="G66" s="151"/>
      <c r="H66" s="151"/>
      <c r="I66" s="151"/>
      <c r="J66" s="152">
        <f>J95</f>
        <v>0</v>
      </c>
      <c r="K66" s="100"/>
      <c r="L66" s="153"/>
    </row>
    <row r="67" spans="1:31" s="10" customFormat="1" ht="14.85" customHeight="1">
      <c r="B67" s="149"/>
      <c r="C67" s="100"/>
      <c r="D67" s="150" t="s">
        <v>146</v>
      </c>
      <c r="E67" s="151"/>
      <c r="F67" s="151"/>
      <c r="G67" s="151"/>
      <c r="H67" s="151"/>
      <c r="I67" s="151"/>
      <c r="J67" s="152">
        <f>J106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156</v>
      </c>
      <c r="E68" s="151"/>
      <c r="F68" s="151"/>
      <c r="G68" s="151"/>
      <c r="H68" s="151"/>
      <c r="I68" s="151"/>
      <c r="J68" s="152">
        <f>J200</f>
        <v>0</v>
      </c>
      <c r="K68" s="100"/>
      <c r="L68" s="153"/>
    </row>
    <row r="69" spans="1:31" s="10" customFormat="1" ht="14.85" customHeight="1">
      <c r="B69" s="149"/>
      <c r="C69" s="100"/>
      <c r="D69" s="150" t="s">
        <v>158</v>
      </c>
      <c r="E69" s="151"/>
      <c r="F69" s="151"/>
      <c r="G69" s="151"/>
      <c r="H69" s="151"/>
      <c r="I69" s="151"/>
      <c r="J69" s="152">
        <f>J201</f>
        <v>0</v>
      </c>
      <c r="K69" s="100"/>
      <c r="L69" s="153"/>
    </row>
    <row r="70" spans="1:31" s="10" customFormat="1" ht="21.75" customHeight="1">
      <c r="B70" s="149"/>
      <c r="C70" s="100"/>
      <c r="D70" s="150" t="s">
        <v>160</v>
      </c>
      <c r="E70" s="151"/>
      <c r="F70" s="151"/>
      <c r="G70" s="151"/>
      <c r="H70" s="151"/>
      <c r="I70" s="151"/>
      <c r="J70" s="152">
        <f>J202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164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400" t="str">
        <f>E7</f>
        <v>Cyklostezka Ohře – Dalovice-Všeborovice</v>
      </c>
      <c r="F80" s="401"/>
      <c r="G80" s="401"/>
      <c r="H80" s="401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130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00" t="s">
        <v>2445</v>
      </c>
      <c r="F82" s="399"/>
      <c r="G82" s="399"/>
      <c r="H82" s="39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132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9" t="str">
        <f>E11</f>
        <v>SO 801.2 - Náhradní výsadba</v>
      </c>
      <c r="F84" s="399"/>
      <c r="G84" s="399"/>
      <c r="H84" s="39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F14</f>
        <v>Dalovice - Všeborovice</v>
      </c>
      <c r="G86" s="39"/>
      <c r="H86" s="39"/>
      <c r="I86" s="32" t="s">
        <v>23</v>
      </c>
      <c r="J86" s="62" t="str">
        <f>IF(J14="","",J14)</f>
        <v>3. 8. 2023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25</v>
      </c>
      <c r="D88" s="39"/>
      <c r="E88" s="39"/>
      <c r="F88" s="30" t="str">
        <f>E17</f>
        <v>Karlovarský kraj</v>
      </c>
      <c r="G88" s="39"/>
      <c r="H88" s="39"/>
      <c r="I88" s="32" t="s">
        <v>32</v>
      </c>
      <c r="J88" s="35" t="str">
        <f>E23</f>
        <v>PONTIKA s.r.o.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36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165</v>
      </c>
      <c r="D91" s="157" t="s">
        <v>59</v>
      </c>
      <c r="E91" s="157" t="s">
        <v>55</v>
      </c>
      <c r="F91" s="157" t="s">
        <v>56</v>
      </c>
      <c r="G91" s="157" t="s">
        <v>166</v>
      </c>
      <c r="H91" s="157" t="s">
        <v>167</v>
      </c>
      <c r="I91" s="157" t="s">
        <v>168</v>
      </c>
      <c r="J91" s="157" t="s">
        <v>137</v>
      </c>
      <c r="K91" s="158" t="s">
        <v>169</v>
      </c>
      <c r="L91" s="159"/>
      <c r="M91" s="71" t="s">
        <v>19</v>
      </c>
      <c r="N91" s="72" t="s">
        <v>44</v>
      </c>
      <c r="O91" s="72" t="s">
        <v>170</v>
      </c>
      <c r="P91" s="72" t="s">
        <v>171</v>
      </c>
      <c r="Q91" s="72" t="s">
        <v>172</v>
      </c>
      <c r="R91" s="72" t="s">
        <v>173</v>
      </c>
      <c r="S91" s="72" t="s">
        <v>174</v>
      </c>
      <c r="T91" s="73" t="s">
        <v>175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176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4.649560000000001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73</v>
      </c>
      <c r="AU92" s="20" t="s">
        <v>138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73</v>
      </c>
      <c r="E93" s="168" t="s">
        <v>177</v>
      </c>
      <c r="F93" s="168" t="s">
        <v>178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P94+P200</f>
        <v>0</v>
      </c>
      <c r="Q93" s="173"/>
      <c r="R93" s="174">
        <f>R94+R200</f>
        <v>4.649560000000001</v>
      </c>
      <c r="S93" s="173"/>
      <c r="T93" s="175">
        <f>T94+T200</f>
        <v>0</v>
      </c>
      <c r="AR93" s="176" t="s">
        <v>81</v>
      </c>
      <c r="AT93" s="177" t="s">
        <v>73</v>
      </c>
      <c r="AU93" s="177" t="s">
        <v>74</v>
      </c>
      <c r="AY93" s="176" t="s">
        <v>179</v>
      </c>
      <c r="BK93" s="178">
        <f>BK94+BK200</f>
        <v>0</v>
      </c>
    </row>
    <row r="94" spans="1:65" s="12" customFormat="1" ht="22.9" customHeight="1">
      <c r="B94" s="165"/>
      <c r="C94" s="166"/>
      <c r="D94" s="167" t="s">
        <v>73</v>
      </c>
      <c r="E94" s="179" t="s">
        <v>81</v>
      </c>
      <c r="F94" s="179" t="s">
        <v>180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P95+P106</f>
        <v>0</v>
      </c>
      <c r="Q94" s="173"/>
      <c r="R94" s="174">
        <f>R95+R106</f>
        <v>4.649560000000001</v>
      </c>
      <c r="S94" s="173"/>
      <c r="T94" s="175">
        <f>T95+T106</f>
        <v>0</v>
      </c>
      <c r="AR94" s="176" t="s">
        <v>81</v>
      </c>
      <c r="AT94" s="177" t="s">
        <v>73</v>
      </c>
      <c r="AU94" s="177" t="s">
        <v>81</v>
      </c>
      <c r="AY94" s="176" t="s">
        <v>179</v>
      </c>
      <c r="BK94" s="178">
        <f>BK95+BK106</f>
        <v>0</v>
      </c>
    </row>
    <row r="95" spans="1:65" s="12" customFormat="1" ht="20.85" customHeight="1">
      <c r="B95" s="165"/>
      <c r="C95" s="166"/>
      <c r="D95" s="167" t="s">
        <v>73</v>
      </c>
      <c r="E95" s="179" t="s">
        <v>229</v>
      </c>
      <c r="F95" s="179" t="s">
        <v>230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SUM(P96:P105)</f>
        <v>0</v>
      </c>
      <c r="Q95" s="173"/>
      <c r="R95" s="174">
        <f>SUM(R96:R105)</f>
        <v>0</v>
      </c>
      <c r="S95" s="173"/>
      <c r="T95" s="175">
        <f>SUM(T96:T105)</f>
        <v>0</v>
      </c>
      <c r="AR95" s="176" t="s">
        <v>81</v>
      </c>
      <c r="AT95" s="177" t="s">
        <v>73</v>
      </c>
      <c r="AU95" s="177" t="s">
        <v>14</v>
      </c>
      <c r="AY95" s="176" t="s">
        <v>179</v>
      </c>
      <c r="BK95" s="178">
        <f>SUM(BK96:BK105)</f>
        <v>0</v>
      </c>
    </row>
    <row r="96" spans="1:65" s="2" customFormat="1" ht="37.9" customHeight="1">
      <c r="A96" s="37"/>
      <c r="B96" s="38"/>
      <c r="C96" s="181" t="s">
        <v>81</v>
      </c>
      <c r="D96" s="181" t="s">
        <v>183</v>
      </c>
      <c r="E96" s="182" t="s">
        <v>520</v>
      </c>
      <c r="F96" s="183" t="s">
        <v>521</v>
      </c>
      <c r="G96" s="184" t="s">
        <v>216</v>
      </c>
      <c r="H96" s="185">
        <v>11.8</v>
      </c>
      <c r="I96" s="186"/>
      <c r="J96" s="187">
        <f>ROUND(I96*H96,2)</f>
        <v>0</v>
      </c>
      <c r="K96" s="183" t="s">
        <v>187</v>
      </c>
      <c r="L96" s="42"/>
      <c r="M96" s="188" t="s">
        <v>19</v>
      </c>
      <c r="N96" s="189" t="s">
        <v>45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188</v>
      </c>
      <c r="AT96" s="192" t="s">
        <v>183</v>
      </c>
      <c r="AU96" s="192" t="s">
        <v>189</v>
      </c>
      <c r="AY96" s="20" t="s">
        <v>179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81</v>
      </c>
      <c r="BK96" s="193">
        <f>ROUND(I96*H96,2)</f>
        <v>0</v>
      </c>
      <c r="BL96" s="20" t="s">
        <v>188</v>
      </c>
      <c r="BM96" s="192" t="s">
        <v>2561</v>
      </c>
    </row>
    <row r="97" spans="1:65" s="2" customFormat="1">
      <c r="A97" s="37"/>
      <c r="B97" s="38"/>
      <c r="C97" s="39"/>
      <c r="D97" s="194" t="s">
        <v>190</v>
      </c>
      <c r="E97" s="39"/>
      <c r="F97" s="195" t="s">
        <v>523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190</v>
      </c>
      <c r="AU97" s="20" t="s">
        <v>189</v>
      </c>
    </row>
    <row r="98" spans="1:65" s="13" customFormat="1">
      <c r="B98" s="199"/>
      <c r="C98" s="200"/>
      <c r="D98" s="201" t="s">
        <v>192</v>
      </c>
      <c r="E98" s="202" t="s">
        <v>19</v>
      </c>
      <c r="F98" s="203" t="s">
        <v>2562</v>
      </c>
      <c r="G98" s="200"/>
      <c r="H98" s="202" t="s">
        <v>19</v>
      </c>
      <c r="I98" s="204"/>
      <c r="J98" s="200"/>
      <c r="K98" s="200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192</v>
      </c>
      <c r="AU98" s="209" t="s">
        <v>189</v>
      </c>
      <c r="AV98" s="13" t="s">
        <v>81</v>
      </c>
      <c r="AW98" s="13" t="s">
        <v>35</v>
      </c>
      <c r="AX98" s="13" t="s">
        <v>74</v>
      </c>
      <c r="AY98" s="209" t="s">
        <v>179</v>
      </c>
    </row>
    <row r="99" spans="1:65" s="14" customFormat="1">
      <c r="B99" s="210"/>
      <c r="C99" s="211"/>
      <c r="D99" s="201" t="s">
        <v>192</v>
      </c>
      <c r="E99" s="212" t="s">
        <v>19</v>
      </c>
      <c r="F99" s="213" t="s">
        <v>785</v>
      </c>
      <c r="G99" s="211"/>
      <c r="H99" s="214">
        <v>11.8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192</v>
      </c>
      <c r="AU99" s="220" t="s">
        <v>189</v>
      </c>
      <c r="AV99" s="14" t="s">
        <v>14</v>
      </c>
      <c r="AW99" s="14" t="s">
        <v>35</v>
      </c>
      <c r="AX99" s="14" t="s">
        <v>74</v>
      </c>
      <c r="AY99" s="220" t="s">
        <v>179</v>
      </c>
    </row>
    <row r="100" spans="1:65" s="15" customFormat="1">
      <c r="B100" s="221"/>
      <c r="C100" s="222"/>
      <c r="D100" s="201" t="s">
        <v>192</v>
      </c>
      <c r="E100" s="223" t="s">
        <v>19</v>
      </c>
      <c r="F100" s="224" t="s">
        <v>201</v>
      </c>
      <c r="G100" s="222"/>
      <c r="H100" s="225">
        <v>11.8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192</v>
      </c>
      <c r="AU100" s="231" t="s">
        <v>189</v>
      </c>
      <c r="AV100" s="15" t="s">
        <v>188</v>
      </c>
      <c r="AW100" s="15" t="s">
        <v>35</v>
      </c>
      <c r="AX100" s="15" t="s">
        <v>81</v>
      </c>
      <c r="AY100" s="231" t="s">
        <v>179</v>
      </c>
    </row>
    <row r="101" spans="1:65" s="2" customFormat="1" ht="24.2" customHeight="1">
      <c r="A101" s="37"/>
      <c r="B101" s="38"/>
      <c r="C101" s="181" t="s">
        <v>14</v>
      </c>
      <c r="D101" s="181" t="s">
        <v>183</v>
      </c>
      <c r="E101" s="182" t="s">
        <v>1055</v>
      </c>
      <c r="F101" s="183" t="s">
        <v>1056</v>
      </c>
      <c r="G101" s="184" t="s">
        <v>216</v>
      </c>
      <c r="H101" s="185">
        <v>11.8</v>
      </c>
      <c r="I101" s="186"/>
      <c r="J101" s="187">
        <f>ROUND(I101*H101,2)</f>
        <v>0</v>
      </c>
      <c r="K101" s="183" t="s">
        <v>187</v>
      </c>
      <c r="L101" s="42"/>
      <c r="M101" s="188" t="s">
        <v>19</v>
      </c>
      <c r="N101" s="189" t="s">
        <v>45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188</v>
      </c>
      <c r="AT101" s="192" t="s">
        <v>183</v>
      </c>
      <c r="AU101" s="192" t="s">
        <v>189</v>
      </c>
      <c r="AY101" s="20" t="s">
        <v>179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81</v>
      </c>
      <c r="BK101" s="193">
        <f>ROUND(I101*H101,2)</f>
        <v>0</v>
      </c>
      <c r="BL101" s="20" t="s">
        <v>188</v>
      </c>
      <c r="BM101" s="192" t="s">
        <v>2563</v>
      </c>
    </row>
    <row r="102" spans="1:65" s="2" customFormat="1">
      <c r="A102" s="37"/>
      <c r="B102" s="38"/>
      <c r="C102" s="39"/>
      <c r="D102" s="194" t="s">
        <v>190</v>
      </c>
      <c r="E102" s="39"/>
      <c r="F102" s="195" t="s">
        <v>1057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190</v>
      </c>
      <c r="AU102" s="20" t="s">
        <v>189</v>
      </c>
    </row>
    <row r="103" spans="1:65" s="13" customFormat="1">
      <c r="B103" s="199"/>
      <c r="C103" s="200"/>
      <c r="D103" s="201" t="s">
        <v>192</v>
      </c>
      <c r="E103" s="202" t="s">
        <v>19</v>
      </c>
      <c r="F103" s="203" t="s">
        <v>2564</v>
      </c>
      <c r="G103" s="200"/>
      <c r="H103" s="202" t="s">
        <v>19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192</v>
      </c>
      <c r="AU103" s="209" t="s">
        <v>189</v>
      </c>
      <c r="AV103" s="13" t="s">
        <v>81</v>
      </c>
      <c r="AW103" s="13" t="s">
        <v>35</v>
      </c>
      <c r="AX103" s="13" t="s">
        <v>74</v>
      </c>
      <c r="AY103" s="209" t="s">
        <v>179</v>
      </c>
    </row>
    <row r="104" spans="1:65" s="14" customFormat="1">
      <c r="B104" s="210"/>
      <c r="C104" s="211"/>
      <c r="D104" s="201" t="s">
        <v>192</v>
      </c>
      <c r="E104" s="212" t="s">
        <v>19</v>
      </c>
      <c r="F104" s="213" t="s">
        <v>2565</v>
      </c>
      <c r="G104" s="211"/>
      <c r="H104" s="214">
        <v>11.8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192</v>
      </c>
      <c r="AU104" s="220" t="s">
        <v>189</v>
      </c>
      <c r="AV104" s="14" t="s">
        <v>14</v>
      </c>
      <c r="AW104" s="14" t="s">
        <v>35</v>
      </c>
      <c r="AX104" s="14" t="s">
        <v>74</v>
      </c>
      <c r="AY104" s="220" t="s">
        <v>179</v>
      </c>
    </row>
    <row r="105" spans="1:65" s="15" customFormat="1">
      <c r="B105" s="221"/>
      <c r="C105" s="222"/>
      <c r="D105" s="201" t="s">
        <v>192</v>
      </c>
      <c r="E105" s="223" t="s">
        <v>19</v>
      </c>
      <c r="F105" s="224" t="s">
        <v>201</v>
      </c>
      <c r="G105" s="222"/>
      <c r="H105" s="225">
        <v>11.8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192</v>
      </c>
      <c r="AU105" s="231" t="s">
        <v>189</v>
      </c>
      <c r="AV105" s="15" t="s">
        <v>188</v>
      </c>
      <c r="AW105" s="15" t="s">
        <v>35</v>
      </c>
      <c r="AX105" s="15" t="s">
        <v>81</v>
      </c>
      <c r="AY105" s="231" t="s">
        <v>179</v>
      </c>
    </row>
    <row r="106" spans="1:65" s="12" customFormat="1" ht="20.85" customHeight="1">
      <c r="B106" s="165"/>
      <c r="C106" s="166"/>
      <c r="D106" s="167" t="s">
        <v>73</v>
      </c>
      <c r="E106" s="179" t="s">
        <v>270</v>
      </c>
      <c r="F106" s="179" t="s">
        <v>273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SUM(P107:P199)</f>
        <v>0</v>
      </c>
      <c r="Q106" s="173"/>
      <c r="R106" s="174">
        <f>SUM(R107:R199)</f>
        <v>4.649560000000001</v>
      </c>
      <c r="S106" s="173"/>
      <c r="T106" s="175">
        <f>SUM(T107:T199)</f>
        <v>0</v>
      </c>
      <c r="AR106" s="176" t="s">
        <v>81</v>
      </c>
      <c r="AT106" s="177" t="s">
        <v>73</v>
      </c>
      <c r="AU106" s="177" t="s">
        <v>14</v>
      </c>
      <c r="AY106" s="176" t="s">
        <v>179</v>
      </c>
      <c r="BK106" s="178">
        <f>SUM(BK107:BK199)</f>
        <v>0</v>
      </c>
    </row>
    <row r="107" spans="1:65" s="2" customFormat="1" ht="24.2" customHeight="1">
      <c r="A107" s="37"/>
      <c r="B107" s="38"/>
      <c r="C107" s="181" t="s">
        <v>189</v>
      </c>
      <c r="D107" s="181" t="s">
        <v>183</v>
      </c>
      <c r="E107" s="182" t="s">
        <v>2566</v>
      </c>
      <c r="F107" s="183" t="s">
        <v>2567</v>
      </c>
      <c r="G107" s="184" t="s">
        <v>308</v>
      </c>
      <c r="H107" s="185">
        <v>118</v>
      </c>
      <c r="I107" s="186"/>
      <c r="J107" s="187">
        <f>ROUND(I107*H107,2)</f>
        <v>0</v>
      </c>
      <c r="K107" s="183" t="s">
        <v>187</v>
      </c>
      <c r="L107" s="42"/>
      <c r="M107" s="188" t="s">
        <v>19</v>
      </c>
      <c r="N107" s="189" t="s">
        <v>45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188</v>
      </c>
      <c r="AT107" s="192" t="s">
        <v>183</v>
      </c>
      <c r="AU107" s="192" t="s">
        <v>189</v>
      </c>
      <c r="AY107" s="20" t="s">
        <v>179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81</v>
      </c>
      <c r="BK107" s="193">
        <f>ROUND(I107*H107,2)</f>
        <v>0</v>
      </c>
      <c r="BL107" s="20" t="s">
        <v>188</v>
      </c>
      <c r="BM107" s="192" t="s">
        <v>2568</v>
      </c>
    </row>
    <row r="108" spans="1:65" s="2" customFormat="1">
      <c r="A108" s="37"/>
      <c r="B108" s="38"/>
      <c r="C108" s="39"/>
      <c r="D108" s="194" t="s">
        <v>190</v>
      </c>
      <c r="E108" s="39"/>
      <c r="F108" s="195" t="s">
        <v>2569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190</v>
      </c>
      <c r="AU108" s="20" t="s">
        <v>189</v>
      </c>
    </row>
    <row r="109" spans="1:65" s="14" customFormat="1">
      <c r="B109" s="210"/>
      <c r="C109" s="211"/>
      <c r="D109" s="201" t="s">
        <v>192</v>
      </c>
      <c r="E109" s="212" t="s">
        <v>19</v>
      </c>
      <c r="F109" s="213" t="s">
        <v>2570</v>
      </c>
      <c r="G109" s="211"/>
      <c r="H109" s="214">
        <v>118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192</v>
      </c>
      <c r="AU109" s="220" t="s">
        <v>189</v>
      </c>
      <c r="AV109" s="14" t="s">
        <v>14</v>
      </c>
      <c r="AW109" s="14" t="s">
        <v>35</v>
      </c>
      <c r="AX109" s="14" t="s">
        <v>74</v>
      </c>
      <c r="AY109" s="220" t="s">
        <v>179</v>
      </c>
    </row>
    <row r="110" spans="1:65" s="15" customFormat="1">
      <c r="B110" s="221"/>
      <c r="C110" s="222"/>
      <c r="D110" s="201" t="s">
        <v>192</v>
      </c>
      <c r="E110" s="223" t="s">
        <v>19</v>
      </c>
      <c r="F110" s="224" t="s">
        <v>201</v>
      </c>
      <c r="G110" s="222"/>
      <c r="H110" s="225">
        <v>118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192</v>
      </c>
      <c r="AU110" s="231" t="s">
        <v>189</v>
      </c>
      <c r="AV110" s="15" t="s">
        <v>188</v>
      </c>
      <c r="AW110" s="15" t="s">
        <v>35</v>
      </c>
      <c r="AX110" s="15" t="s">
        <v>81</v>
      </c>
      <c r="AY110" s="231" t="s">
        <v>179</v>
      </c>
    </row>
    <row r="111" spans="1:65" s="2" customFormat="1" ht="16.5" customHeight="1">
      <c r="A111" s="37"/>
      <c r="B111" s="38"/>
      <c r="C111" s="243" t="s">
        <v>188</v>
      </c>
      <c r="D111" s="243" t="s">
        <v>289</v>
      </c>
      <c r="E111" s="244" t="s">
        <v>2571</v>
      </c>
      <c r="F111" s="245" t="s">
        <v>2572</v>
      </c>
      <c r="G111" s="246" t="s">
        <v>216</v>
      </c>
      <c r="H111" s="247">
        <v>7.375</v>
      </c>
      <c r="I111" s="248"/>
      <c r="J111" s="249">
        <f>ROUND(I111*H111,2)</f>
        <v>0</v>
      </c>
      <c r="K111" s="245" t="s">
        <v>187</v>
      </c>
      <c r="L111" s="250"/>
      <c r="M111" s="251" t="s">
        <v>19</v>
      </c>
      <c r="N111" s="252" t="s">
        <v>45</v>
      </c>
      <c r="O111" s="67"/>
      <c r="P111" s="190">
        <f>O111*H111</f>
        <v>0</v>
      </c>
      <c r="Q111" s="190">
        <v>0.22</v>
      </c>
      <c r="R111" s="190">
        <f>Q111*H111</f>
        <v>1.6225000000000001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217</v>
      </c>
      <c r="AT111" s="192" t="s">
        <v>289</v>
      </c>
      <c r="AU111" s="192" t="s">
        <v>189</v>
      </c>
      <c r="AY111" s="20" t="s">
        <v>179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81</v>
      </c>
      <c r="BK111" s="193">
        <f>ROUND(I111*H111,2)</f>
        <v>0</v>
      </c>
      <c r="BL111" s="20" t="s">
        <v>188</v>
      </c>
      <c r="BM111" s="192" t="s">
        <v>2573</v>
      </c>
    </row>
    <row r="112" spans="1:65" s="2" customFormat="1" ht="19.5">
      <c r="A112" s="37"/>
      <c r="B112" s="38"/>
      <c r="C112" s="39"/>
      <c r="D112" s="201" t="s">
        <v>326</v>
      </c>
      <c r="E112" s="39"/>
      <c r="F112" s="253" t="s">
        <v>356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326</v>
      </c>
      <c r="AU112" s="20" t="s">
        <v>189</v>
      </c>
    </row>
    <row r="113" spans="1:65" s="14" customFormat="1">
      <c r="B113" s="210"/>
      <c r="C113" s="211"/>
      <c r="D113" s="201" t="s">
        <v>192</v>
      </c>
      <c r="E113" s="211"/>
      <c r="F113" s="213" t="s">
        <v>2574</v>
      </c>
      <c r="G113" s="211"/>
      <c r="H113" s="214">
        <v>7.375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192</v>
      </c>
      <c r="AU113" s="220" t="s">
        <v>189</v>
      </c>
      <c r="AV113" s="14" t="s">
        <v>14</v>
      </c>
      <c r="AW113" s="14" t="s">
        <v>4</v>
      </c>
      <c r="AX113" s="14" t="s">
        <v>81</v>
      </c>
      <c r="AY113" s="220" t="s">
        <v>179</v>
      </c>
    </row>
    <row r="114" spans="1:65" s="2" customFormat="1" ht="24.2" customHeight="1">
      <c r="A114" s="37"/>
      <c r="B114" s="38"/>
      <c r="C114" s="181" t="s">
        <v>222</v>
      </c>
      <c r="D114" s="181" t="s">
        <v>183</v>
      </c>
      <c r="E114" s="182" t="s">
        <v>2575</v>
      </c>
      <c r="F114" s="183" t="s">
        <v>2576</v>
      </c>
      <c r="G114" s="184" t="s">
        <v>186</v>
      </c>
      <c r="H114" s="185">
        <v>45</v>
      </c>
      <c r="I114" s="186"/>
      <c r="J114" s="187">
        <f>ROUND(I114*H114,2)</f>
        <v>0</v>
      </c>
      <c r="K114" s="183" t="s">
        <v>187</v>
      </c>
      <c r="L114" s="42"/>
      <c r="M114" s="188" t="s">
        <v>19</v>
      </c>
      <c r="N114" s="189" t="s">
        <v>45</v>
      </c>
      <c r="O114" s="67"/>
      <c r="P114" s="190">
        <f>O114*H114</f>
        <v>0</v>
      </c>
      <c r="Q114" s="190">
        <v>3.5E-4</v>
      </c>
      <c r="R114" s="190">
        <f>Q114*H114</f>
        <v>1.575E-2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188</v>
      </c>
      <c r="AT114" s="192" t="s">
        <v>183</v>
      </c>
      <c r="AU114" s="192" t="s">
        <v>189</v>
      </c>
      <c r="AY114" s="20" t="s">
        <v>179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81</v>
      </c>
      <c r="BK114" s="193">
        <f>ROUND(I114*H114,2)</f>
        <v>0</v>
      </c>
      <c r="BL114" s="20" t="s">
        <v>188</v>
      </c>
      <c r="BM114" s="192" t="s">
        <v>2577</v>
      </c>
    </row>
    <row r="115" spans="1:65" s="2" customFormat="1">
      <c r="A115" s="37"/>
      <c r="B115" s="38"/>
      <c r="C115" s="39"/>
      <c r="D115" s="194" t="s">
        <v>190</v>
      </c>
      <c r="E115" s="39"/>
      <c r="F115" s="195" t="s">
        <v>2578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190</v>
      </c>
      <c r="AU115" s="20" t="s">
        <v>189</v>
      </c>
    </row>
    <row r="116" spans="1:65" s="2" customFormat="1" ht="29.25">
      <c r="A116" s="37"/>
      <c r="B116" s="38"/>
      <c r="C116" s="39"/>
      <c r="D116" s="201" t="s">
        <v>326</v>
      </c>
      <c r="E116" s="39"/>
      <c r="F116" s="253" t="s">
        <v>2579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326</v>
      </c>
      <c r="AU116" s="20" t="s">
        <v>189</v>
      </c>
    </row>
    <row r="117" spans="1:65" s="13" customFormat="1">
      <c r="B117" s="199"/>
      <c r="C117" s="200"/>
      <c r="D117" s="201" t="s">
        <v>192</v>
      </c>
      <c r="E117" s="202" t="s">
        <v>19</v>
      </c>
      <c r="F117" s="203" t="s">
        <v>2580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192</v>
      </c>
      <c r="AU117" s="209" t="s">
        <v>189</v>
      </c>
      <c r="AV117" s="13" t="s">
        <v>81</v>
      </c>
      <c r="AW117" s="13" t="s">
        <v>35</v>
      </c>
      <c r="AX117" s="13" t="s">
        <v>74</v>
      </c>
      <c r="AY117" s="209" t="s">
        <v>179</v>
      </c>
    </row>
    <row r="118" spans="1:65" s="14" customFormat="1">
      <c r="B118" s="210"/>
      <c r="C118" s="211"/>
      <c r="D118" s="201" t="s">
        <v>192</v>
      </c>
      <c r="E118" s="212" t="s">
        <v>19</v>
      </c>
      <c r="F118" s="213" t="s">
        <v>2581</v>
      </c>
      <c r="G118" s="211"/>
      <c r="H118" s="214">
        <v>45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192</v>
      </c>
      <c r="AU118" s="220" t="s">
        <v>189</v>
      </c>
      <c r="AV118" s="14" t="s">
        <v>14</v>
      </c>
      <c r="AW118" s="14" t="s">
        <v>35</v>
      </c>
      <c r="AX118" s="14" t="s">
        <v>74</v>
      </c>
      <c r="AY118" s="220" t="s">
        <v>179</v>
      </c>
    </row>
    <row r="119" spans="1:65" s="15" customFormat="1">
      <c r="B119" s="221"/>
      <c r="C119" s="222"/>
      <c r="D119" s="201" t="s">
        <v>192</v>
      </c>
      <c r="E119" s="223" t="s">
        <v>19</v>
      </c>
      <c r="F119" s="224" t="s">
        <v>201</v>
      </c>
      <c r="G119" s="222"/>
      <c r="H119" s="225">
        <v>45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192</v>
      </c>
      <c r="AU119" s="231" t="s">
        <v>189</v>
      </c>
      <c r="AV119" s="15" t="s">
        <v>188</v>
      </c>
      <c r="AW119" s="15" t="s">
        <v>35</v>
      </c>
      <c r="AX119" s="15" t="s">
        <v>81</v>
      </c>
      <c r="AY119" s="231" t="s">
        <v>179</v>
      </c>
    </row>
    <row r="120" spans="1:65" s="2" customFormat="1" ht="16.5" customHeight="1">
      <c r="A120" s="37"/>
      <c r="B120" s="38"/>
      <c r="C120" s="243" t="s">
        <v>211</v>
      </c>
      <c r="D120" s="243" t="s">
        <v>289</v>
      </c>
      <c r="E120" s="244" t="s">
        <v>2582</v>
      </c>
      <c r="F120" s="245" t="s">
        <v>2583</v>
      </c>
      <c r="G120" s="246" t="s">
        <v>308</v>
      </c>
      <c r="H120" s="247">
        <v>45</v>
      </c>
      <c r="I120" s="248"/>
      <c r="J120" s="249">
        <f>ROUND(I120*H120,2)</f>
        <v>0</v>
      </c>
      <c r="K120" s="245" t="s">
        <v>187</v>
      </c>
      <c r="L120" s="250"/>
      <c r="M120" s="251" t="s">
        <v>19</v>
      </c>
      <c r="N120" s="252" t="s">
        <v>45</v>
      </c>
      <c r="O120" s="67"/>
      <c r="P120" s="190">
        <f>O120*H120</f>
        <v>0</v>
      </c>
      <c r="Q120" s="190">
        <v>0.01</v>
      </c>
      <c r="R120" s="190">
        <f>Q120*H120</f>
        <v>0.45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217</v>
      </c>
      <c r="AT120" s="192" t="s">
        <v>289</v>
      </c>
      <c r="AU120" s="192" t="s">
        <v>189</v>
      </c>
      <c r="AY120" s="20" t="s">
        <v>179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81</v>
      </c>
      <c r="BK120" s="193">
        <f>ROUND(I120*H120,2)</f>
        <v>0</v>
      </c>
      <c r="BL120" s="20" t="s">
        <v>188</v>
      </c>
      <c r="BM120" s="192" t="s">
        <v>2584</v>
      </c>
    </row>
    <row r="121" spans="1:65" s="2" customFormat="1" ht="29.25">
      <c r="A121" s="37"/>
      <c r="B121" s="38"/>
      <c r="C121" s="39"/>
      <c r="D121" s="201" t="s">
        <v>326</v>
      </c>
      <c r="E121" s="39"/>
      <c r="F121" s="253" t="s">
        <v>2585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326</v>
      </c>
      <c r="AU121" s="20" t="s">
        <v>189</v>
      </c>
    </row>
    <row r="122" spans="1:65" s="13" customFormat="1">
      <c r="B122" s="199"/>
      <c r="C122" s="200"/>
      <c r="D122" s="201" t="s">
        <v>192</v>
      </c>
      <c r="E122" s="202" t="s">
        <v>19</v>
      </c>
      <c r="F122" s="203" t="s">
        <v>2450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192</v>
      </c>
      <c r="AU122" s="209" t="s">
        <v>189</v>
      </c>
      <c r="AV122" s="13" t="s">
        <v>81</v>
      </c>
      <c r="AW122" s="13" t="s">
        <v>35</v>
      </c>
      <c r="AX122" s="13" t="s">
        <v>74</v>
      </c>
      <c r="AY122" s="209" t="s">
        <v>179</v>
      </c>
    </row>
    <row r="123" spans="1:65" s="14" customFormat="1">
      <c r="B123" s="210"/>
      <c r="C123" s="211"/>
      <c r="D123" s="201" t="s">
        <v>192</v>
      </c>
      <c r="E123" s="212" t="s">
        <v>19</v>
      </c>
      <c r="F123" s="213" t="s">
        <v>2406</v>
      </c>
      <c r="G123" s="211"/>
      <c r="H123" s="214">
        <v>45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192</v>
      </c>
      <c r="AU123" s="220" t="s">
        <v>189</v>
      </c>
      <c r="AV123" s="14" t="s">
        <v>14</v>
      </c>
      <c r="AW123" s="14" t="s">
        <v>35</v>
      </c>
      <c r="AX123" s="14" t="s">
        <v>74</v>
      </c>
      <c r="AY123" s="220" t="s">
        <v>179</v>
      </c>
    </row>
    <row r="124" spans="1:65" s="15" customFormat="1">
      <c r="B124" s="221"/>
      <c r="C124" s="222"/>
      <c r="D124" s="201" t="s">
        <v>192</v>
      </c>
      <c r="E124" s="223" t="s">
        <v>19</v>
      </c>
      <c r="F124" s="224" t="s">
        <v>201</v>
      </c>
      <c r="G124" s="222"/>
      <c r="H124" s="225">
        <v>45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192</v>
      </c>
      <c r="AU124" s="231" t="s">
        <v>189</v>
      </c>
      <c r="AV124" s="15" t="s">
        <v>188</v>
      </c>
      <c r="AW124" s="15" t="s">
        <v>35</v>
      </c>
      <c r="AX124" s="15" t="s">
        <v>81</v>
      </c>
      <c r="AY124" s="231" t="s">
        <v>179</v>
      </c>
    </row>
    <row r="125" spans="1:65" s="2" customFormat="1" ht="24.2" customHeight="1">
      <c r="A125" s="37"/>
      <c r="B125" s="38"/>
      <c r="C125" s="181" t="s">
        <v>240</v>
      </c>
      <c r="D125" s="181" t="s">
        <v>183</v>
      </c>
      <c r="E125" s="182" t="s">
        <v>2586</v>
      </c>
      <c r="F125" s="183" t="s">
        <v>2587</v>
      </c>
      <c r="G125" s="184" t="s">
        <v>308</v>
      </c>
      <c r="H125" s="185">
        <v>118</v>
      </c>
      <c r="I125" s="186"/>
      <c r="J125" s="187">
        <f>ROUND(I125*H125,2)</f>
        <v>0</v>
      </c>
      <c r="K125" s="183" t="s">
        <v>187</v>
      </c>
      <c r="L125" s="42"/>
      <c r="M125" s="188" t="s">
        <v>19</v>
      </c>
      <c r="N125" s="189" t="s">
        <v>45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188</v>
      </c>
      <c r="AT125" s="192" t="s">
        <v>183</v>
      </c>
      <c r="AU125" s="192" t="s">
        <v>189</v>
      </c>
      <c r="AY125" s="20" t="s">
        <v>179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81</v>
      </c>
      <c r="BK125" s="193">
        <f>ROUND(I125*H125,2)</f>
        <v>0</v>
      </c>
      <c r="BL125" s="20" t="s">
        <v>188</v>
      </c>
      <c r="BM125" s="192" t="s">
        <v>2588</v>
      </c>
    </row>
    <row r="126" spans="1:65" s="2" customFormat="1">
      <c r="A126" s="37"/>
      <c r="B126" s="38"/>
      <c r="C126" s="39"/>
      <c r="D126" s="194" t="s">
        <v>190</v>
      </c>
      <c r="E126" s="39"/>
      <c r="F126" s="195" t="s">
        <v>2589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190</v>
      </c>
      <c r="AU126" s="20" t="s">
        <v>189</v>
      </c>
    </row>
    <row r="127" spans="1:65" s="13" customFormat="1">
      <c r="B127" s="199"/>
      <c r="C127" s="200"/>
      <c r="D127" s="201" t="s">
        <v>192</v>
      </c>
      <c r="E127" s="202" t="s">
        <v>19</v>
      </c>
      <c r="F127" s="203" t="s">
        <v>2450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192</v>
      </c>
      <c r="AU127" s="209" t="s">
        <v>189</v>
      </c>
      <c r="AV127" s="13" t="s">
        <v>81</v>
      </c>
      <c r="AW127" s="13" t="s">
        <v>35</v>
      </c>
      <c r="AX127" s="13" t="s">
        <v>74</v>
      </c>
      <c r="AY127" s="209" t="s">
        <v>179</v>
      </c>
    </row>
    <row r="128" spans="1:65" s="14" customFormat="1">
      <c r="B128" s="210"/>
      <c r="C128" s="211"/>
      <c r="D128" s="201" t="s">
        <v>192</v>
      </c>
      <c r="E128" s="212" t="s">
        <v>19</v>
      </c>
      <c r="F128" s="213" t="s">
        <v>2570</v>
      </c>
      <c r="G128" s="211"/>
      <c r="H128" s="214">
        <v>118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192</v>
      </c>
      <c r="AU128" s="220" t="s">
        <v>189</v>
      </c>
      <c r="AV128" s="14" t="s">
        <v>14</v>
      </c>
      <c r="AW128" s="14" t="s">
        <v>35</v>
      </c>
      <c r="AX128" s="14" t="s">
        <v>74</v>
      </c>
      <c r="AY128" s="220" t="s">
        <v>179</v>
      </c>
    </row>
    <row r="129" spans="1:65" s="15" customFormat="1">
      <c r="B129" s="221"/>
      <c r="C129" s="222"/>
      <c r="D129" s="201" t="s">
        <v>192</v>
      </c>
      <c r="E129" s="223" t="s">
        <v>19</v>
      </c>
      <c r="F129" s="224" t="s">
        <v>201</v>
      </c>
      <c r="G129" s="222"/>
      <c r="H129" s="225">
        <v>118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192</v>
      </c>
      <c r="AU129" s="231" t="s">
        <v>189</v>
      </c>
      <c r="AV129" s="15" t="s">
        <v>188</v>
      </c>
      <c r="AW129" s="15" t="s">
        <v>35</v>
      </c>
      <c r="AX129" s="15" t="s">
        <v>81</v>
      </c>
      <c r="AY129" s="231" t="s">
        <v>179</v>
      </c>
    </row>
    <row r="130" spans="1:65" s="2" customFormat="1" ht="16.5" customHeight="1">
      <c r="A130" s="37"/>
      <c r="B130" s="38"/>
      <c r="C130" s="243" t="s">
        <v>217</v>
      </c>
      <c r="D130" s="243" t="s">
        <v>289</v>
      </c>
      <c r="E130" s="244" t="s">
        <v>2590</v>
      </c>
      <c r="F130" s="245" t="s">
        <v>2591</v>
      </c>
      <c r="G130" s="246" t="s">
        <v>308</v>
      </c>
      <c r="H130" s="247">
        <v>14</v>
      </c>
      <c r="I130" s="248"/>
      <c r="J130" s="249">
        <f>ROUND(I130*H130,2)</f>
        <v>0</v>
      </c>
      <c r="K130" s="245" t="s">
        <v>859</v>
      </c>
      <c r="L130" s="250"/>
      <c r="M130" s="251" t="s">
        <v>19</v>
      </c>
      <c r="N130" s="252" t="s">
        <v>45</v>
      </c>
      <c r="O130" s="67"/>
      <c r="P130" s="190">
        <f>O130*H130</f>
        <v>0</v>
      </c>
      <c r="Q130" s="190">
        <v>3.0000000000000001E-5</v>
      </c>
      <c r="R130" s="190">
        <f>Q130*H130</f>
        <v>4.2000000000000002E-4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217</v>
      </c>
      <c r="AT130" s="192" t="s">
        <v>289</v>
      </c>
      <c r="AU130" s="192" t="s">
        <v>189</v>
      </c>
      <c r="AY130" s="20" t="s">
        <v>179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81</v>
      </c>
      <c r="BK130" s="193">
        <f>ROUND(I130*H130,2)</f>
        <v>0</v>
      </c>
      <c r="BL130" s="20" t="s">
        <v>188</v>
      </c>
      <c r="BM130" s="192" t="s">
        <v>2592</v>
      </c>
    </row>
    <row r="131" spans="1:65" s="2" customFormat="1" ht="39">
      <c r="A131" s="37"/>
      <c r="B131" s="38"/>
      <c r="C131" s="39"/>
      <c r="D131" s="201" t="s">
        <v>326</v>
      </c>
      <c r="E131" s="39"/>
      <c r="F131" s="253" t="s">
        <v>2593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326</v>
      </c>
      <c r="AU131" s="20" t="s">
        <v>189</v>
      </c>
    </row>
    <row r="132" spans="1:65" s="13" customFormat="1">
      <c r="B132" s="199"/>
      <c r="C132" s="200"/>
      <c r="D132" s="201" t="s">
        <v>192</v>
      </c>
      <c r="E132" s="202" t="s">
        <v>19</v>
      </c>
      <c r="F132" s="203" t="s">
        <v>2450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192</v>
      </c>
      <c r="AU132" s="209" t="s">
        <v>189</v>
      </c>
      <c r="AV132" s="13" t="s">
        <v>81</v>
      </c>
      <c r="AW132" s="13" t="s">
        <v>35</v>
      </c>
      <c r="AX132" s="13" t="s">
        <v>74</v>
      </c>
      <c r="AY132" s="209" t="s">
        <v>179</v>
      </c>
    </row>
    <row r="133" spans="1:65" s="14" customFormat="1">
      <c r="B133" s="210"/>
      <c r="C133" s="211"/>
      <c r="D133" s="201" t="s">
        <v>192</v>
      </c>
      <c r="E133" s="212" t="s">
        <v>19</v>
      </c>
      <c r="F133" s="213" t="s">
        <v>936</v>
      </c>
      <c r="G133" s="211"/>
      <c r="H133" s="214">
        <v>14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192</v>
      </c>
      <c r="AU133" s="220" t="s">
        <v>189</v>
      </c>
      <c r="AV133" s="14" t="s">
        <v>14</v>
      </c>
      <c r="AW133" s="14" t="s">
        <v>35</v>
      </c>
      <c r="AX133" s="14" t="s">
        <v>74</v>
      </c>
      <c r="AY133" s="220" t="s">
        <v>179</v>
      </c>
    </row>
    <row r="134" spans="1:65" s="15" customFormat="1">
      <c r="B134" s="221"/>
      <c r="C134" s="222"/>
      <c r="D134" s="201" t="s">
        <v>192</v>
      </c>
      <c r="E134" s="223" t="s">
        <v>19</v>
      </c>
      <c r="F134" s="224" t="s">
        <v>201</v>
      </c>
      <c r="G134" s="222"/>
      <c r="H134" s="225">
        <v>14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192</v>
      </c>
      <c r="AU134" s="231" t="s">
        <v>189</v>
      </c>
      <c r="AV134" s="15" t="s">
        <v>188</v>
      </c>
      <c r="AW134" s="15" t="s">
        <v>35</v>
      </c>
      <c r="AX134" s="15" t="s">
        <v>81</v>
      </c>
      <c r="AY134" s="231" t="s">
        <v>179</v>
      </c>
    </row>
    <row r="135" spans="1:65" s="2" customFormat="1" ht="16.5" customHeight="1">
      <c r="A135" s="37"/>
      <c r="B135" s="38"/>
      <c r="C135" s="243" t="s">
        <v>256</v>
      </c>
      <c r="D135" s="243" t="s">
        <v>289</v>
      </c>
      <c r="E135" s="244" t="s">
        <v>2594</v>
      </c>
      <c r="F135" s="245" t="s">
        <v>2595</v>
      </c>
      <c r="G135" s="246" t="s">
        <v>308</v>
      </c>
      <c r="H135" s="247">
        <v>14</v>
      </c>
      <c r="I135" s="248"/>
      <c r="J135" s="249">
        <f>ROUND(I135*H135,2)</f>
        <v>0</v>
      </c>
      <c r="K135" s="245" t="s">
        <v>859</v>
      </c>
      <c r="L135" s="250"/>
      <c r="M135" s="251" t="s">
        <v>19</v>
      </c>
      <c r="N135" s="252" t="s">
        <v>45</v>
      </c>
      <c r="O135" s="67"/>
      <c r="P135" s="190">
        <f>O135*H135</f>
        <v>0</v>
      </c>
      <c r="Q135" s="190">
        <v>1.4999999999999999E-2</v>
      </c>
      <c r="R135" s="190">
        <f>Q135*H135</f>
        <v>0.21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217</v>
      </c>
      <c r="AT135" s="192" t="s">
        <v>289</v>
      </c>
      <c r="AU135" s="192" t="s">
        <v>189</v>
      </c>
      <c r="AY135" s="20" t="s">
        <v>179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81</v>
      </c>
      <c r="BK135" s="193">
        <f>ROUND(I135*H135,2)</f>
        <v>0</v>
      </c>
      <c r="BL135" s="20" t="s">
        <v>188</v>
      </c>
      <c r="BM135" s="192" t="s">
        <v>2596</v>
      </c>
    </row>
    <row r="136" spans="1:65" s="2" customFormat="1" ht="29.25">
      <c r="A136" s="37"/>
      <c r="B136" s="38"/>
      <c r="C136" s="39"/>
      <c r="D136" s="201" t="s">
        <v>326</v>
      </c>
      <c r="E136" s="39"/>
      <c r="F136" s="253" t="s">
        <v>2597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326</v>
      </c>
      <c r="AU136" s="20" t="s">
        <v>189</v>
      </c>
    </row>
    <row r="137" spans="1:65" s="13" customFormat="1">
      <c r="B137" s="199"/>
      <c r="C137" s="200"/>
      <c r="D137" s="201" t="s">
        <v>192</v>
      </c>
      <c r="E137" s="202" t="s">
        <v>19</v>
      </c>
      <c r="F137" s="203" t="s">
        <v>2450</v>
      </c>
      <c r="G137" s="200"/>
      <c r="H137" s="202" t="s">
        <v>19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192</v>
      </c>
      <c r="AU137" s="209" t="s">
        <v>189</v>
      </c>
      <c r="AV137" s="13" t="s">
        <v>81</v>
      </c>
      <c r="AW137" s="13" t="s">
        <v>35</v>
      </c>
      <c r="AX137" s="13" t="s">
        <v>74</v>
      </c>
      <c r="AY137" s="209" t="s">
        <v>179</v>
      </c>
    </row>
    <row r="138" spans="1:65" s="14" customFormat="1">
      <c r="B138" s="210"/>
      <c r="C138" s="211"/>
      <c r="D138" s="201" t="s">
        <v>192</v>
      </c>
      <c r="E138" s="212" t="s">
        <v>19</v>
      </c>
      <c r="F138" s="213" t="s">
        <v>936</v>
      </c>
      <c r="G138" s="211"/>
      <c r="H138" s="214">
        <v>14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192</v>
      </c>
      <c r="AU138" s="220" t="s">
        <v>189</v>
      </c>
      <c r="AV138" s="14" t="s">
        <v>14</v>
      </c>
      <c r="AW138" s="14" t="s">
        <v>35</v>
      </c>
      <c r="AX138" s="14" t="s">
        <v>74</v>
      </c>
      <c r="AY138" s="220" t="s">
        <v>179</v>
      </c>
    </row>
    <row r="139" spans="1:65" s="15" customFormat="1">
      <c r="B139" s="221"/>
      <c r="C139" s="222"/>
      <c r="D139" s="201" t="s">
        <v>192</v>
      </c>
      <c r="E139" s="223" t="s">
        <v>19</v>
      </c>
      <c r="F139" s="224" t="s">
        <v>201</v>
      </c>
      <c r="G139" s="222"/>
      <c r="H139" s="225">
        <v>14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192</v>
      </c>
      <c r="AU139" s="231" t="s">
        <v>189</v>
      </c>
      <c r="AV139" s="15" t="s">
        <v>188</v>
      </c>
      <c r="AW139" s="15" t="s">
        <v>35</v>
      </c>
      <c r="AX139" s="15" t="s">
        <v>81</v>
      </c>
      <c r="AY139" s="231" t="s">
        <v>179</v>
      </c>
    </row>
    <row r="140" spans="1:65" s="2" customFormat="1" ht="16.5" customHeight="1">
      <c r="A140" s="37"/>
      <c r="B140" s="38"/>
      <c r="C140" s="243" t="s">
        <v>225</v>
      </c>
      <c r="D140" s="243" t="s">
        <v>289</v>
      </c>
      <c r="E140" s="244" t="s">
        <v>2598</v>
      </c>
      <c r="F140" s="245" t="s">
        <v>2599</v>
      </c>
      <c r="G140" s="246" t="s">
        <v>308</v>
      </c>
      <c r="H140" s="247">
        <v>14</v>
      </c>
      <c r="I140" s="248"/>
      <c r="J140" s="249">
        <f>ROUND(I140*H140,2)</f>
        <v>0</v>
      </c>
      <c r="K140" s="245" t="s">
        <v>859</v>
      </c>
      <c r="L140" s="250"/>
      <c r="M140" s="251" t="s">
        <v>19</v>
      </c>
      <c r="N140" s="252" t="s">
        <v>45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217</v>
      </c>
      <c r="AT140" s="192" t="s">
        <v>289</v>
      </c>
      <c r="AU140" s="192" t="s">
        <v>189</v>
      </c>
      <c r="AY140" s="20" t="s">
        <v>179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81</v>
      </c>
      <c r="BK140" s="193">
        <f>ROUND(I140*H140,2)</f>
        <v>0</v>
      </c>
      <c r="BL140" s="20" t="s">
        <v>188</v>
      </c>
      <c r="BM140" s="192" t="s">
        <v>2600</v>
      </c>
    </row>
    <row r="141" spans="1:65" s="2" customFormat="1" ht="29.25">
      <c r="A141" s="37"/>
      <c r="B141" s="38"/>
      <c r="C141" s="39"/>
      <c r="D141" s="201" t="s">
        <v>326</v>
      </c>
      <c r="E141" s="39"/>
      <c r="F141" s="253" t="s">
        <v>2601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326</v>
      </c>
      <c r="AU141" s="20" t="s">
        <v>189</v>
      </c>
    </row>
    <row r="142" spans="1:65" s="13" customFormat="1">
      <c r="B142" s="199"/>
      <c r="C142" s="200"/>
      <c r="D142" s="201" t="s">
        <v>192</v>
      </c>
      <c r="E142" s="202" t="s">
        <v>19</v>
      </c>
      <c r="F142" s="203" t="s">
        <v>2450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192</v>
      </c>
      <c r="AU142" s="209" t="s">
        <v>189</v>
      </c>
      <c r="AV142" s="13" t="s">
        <v>81</v>
      </c>
      <c r="AW142" s="13" t="s">
        <v>35</v>
      </c>
      <c r="AX142" s="13" t="s">
        <v>74</v>
      </c>
      <c r="AY142" s="209" t="s">
        <v>179</v>
      </c>
    </row>
    <row r="143" spans="1:65" s="14" customFormat="1">
      <c r="B143" s="210"/>
      <c r="C143" s="211"/>
      <c r="D143" s="201" t="s">
        <v>192</v>
      </c>
      <c r="E143" s="212" t="s">
        <v>19</v>
      </c>
      <c r="F143" s="213" t="s">
        <v>936</v>
      </c>
      <c r="G143" s="211"/>
      <c r="H143" s="214">
        <v>14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192</v>
      </c>
      <c r="AU143" s="220" t="s">
        <v>189</v>
      </c>
      <c r="AV143" s="14" t="s">
        <v>14</v>
      </c>
      <c r="AW143" s="14" t="s">
        <v>35</v>
      </c>
      <c r="AX143" s="14" t="s">
        <v>74</v>
      </c>
      <c r="AY143" s="220" t="s">
        <v>179</v>
      </c>
    </row>
    <row r="144" spans="1:65" s="15" customFormat="1">
      <c r="B144" s="221"/>
      <c r="C144" s="222"/>
      <c r="D144" s="201" t="s">
        <v>192</v>
      </c>
      <c r="E144" s="223" t="s">
        <v>19</v>
      </c>
      <c r="F144" s="224" t="s">
        <v>201</v>
      </c>
      <c r="G144" s="222"/>
      <c r="H144" s="225">
        <v>14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192</v>
      </c>
      <c r="AU144" s="231" t="s">
        <v>189</v>
      </c>
      <c r="AV144" s="15" t="s">
        <v>188</v>
      </c>
      <c r="AW144" s="15" t="s">
        <v>35</v>
      </c>
      <c r="AX144" s="15" t="s">
        <v>81</v>
      </c>
      <c r="AY144" s="231" t="s">
        <v>179</v>
      </c>
    </row>
    <row r="145" spans="1:65" s="2" customFormat="1" ht="16.5" customHeight="1">
      <c r="A145" s="37"/>
      <c r="B145" s="38"/>
      <c r="C145" s="243" t="s">
        <v>181</v>
      </c>
      <c r="D145" s="243" t="s">
        <v>289</v>
      </c>
      <c r="E145" s="244" t="s">
        <v>2602</v>
      </c>
      <c r="F145" s="245" t="s">
        <v>2603</v>
      </c>
      <c r="G145" s="246" t="s">
        <v>308</v>
      </c>
      <c r="H145" s="247">
        <v>14</v>
      </c>
      <c r="I145" s="248"/>
      <c r="J145" s="249">
        <f>ROUND(I145*H145,2)</f>
        <v>0</v>
      </c>
      <c r="K145" s="245" t="s">
        <v>859</v>
      </c>
      <c r="L145" s="250"/>
      <c r="M145" s="251" t="s">
        <v>19</v>
      </c>
      <c r="N145" s="252" t="s">
        <v>45</v>
      </c>
      <c r="O145" s="67"/>
      <c r="P145" s="190">
        <f>O145*H145</f>
        <v>0</v>
      </c>
      <c r="Q145" s="190">
        <v>2.7E-2</v>
      </c>
      <c r="R145" s="190">
        <f>Q145*H145</f>
        <v>0.378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217</v>
      </c>
      <c r="AT145" s="192" t="s">
        <v>289</v>
      </c>
      <c r="AU145" s="192" t="s">
        <v>189</v>
      </c>
      <c r="AY145" s="20" t="s">
        <v>179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81</v>
      </c>
      <c r="BK145" s="193">
        <f>ROUND(I145*H145,2)</f>
        <v>0</v>
      </c>
      <c r="BL145" s="20" t="s">
        <v>188</v>
      </c>
      <c r="BM145" s="192" t="s">
        <v>2604</v>
      </c>
    </row>
    <row r="146" spans="1:65" s="2" customFormat="1" ht="29.25">
      <c r="A146" s="37"/>
      <c r="B146" s="38"/>
      <c r="C146" s="39"/>
      <c r="D146" s="201" t="s">
        <v>326</v>
      </c>
      <c r="E146" s="39"/>
      <c r="F146" s="253" t="s">
        <v>2601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326</v>
      </c>
      <c r="AU146" s="20" t="s">
        <v>189</v>
      </c>
    </row>
    <row r="147" spans="1:65" s="13" customFormat="1">
      <c r="B147" s="199"/>
      <c r="C147" s="200"/>
      <c r="D147" s="201" t="s">
        <v>192</v>
      </c>
      <c r="E147" s="202" t="s">
        <v>19</v>
      </c>
      <c r="F147" s="203" t="s">
        <v>2450</v>
      </c>
      <c r="G147" s="200"/>
      <c r="H147" s="202" t="s">
        <v>19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192</v>
      </c>
      <c r="AU147" s="209" t="s">
        <v>189</v>
      </c>
      <c r="AV147" s="13" t="s">
        <v>81</v>
      </c>
      <c r="AW147" s="13" t="s">
        <v>35</v>
      </c>
      <c r="AX147" s="13" t="s">
        <v>74</v>
      </c>
      <c r="AY147" s="209" t="s">
        <v>179</v>
      </c>
    </row>
    <row r="148" spans="1:65" s="14" customFormat="1">
      <c r="B148" s="210"/>
      <c r="C148" s="211"/>
      <c r="D148" s="201" t="s">
        <v>192</v>
      </c>
      <c r="E148" s="212" t="s">
        <v>19</v>
      </c>
      <c r="F148" s="213" t="s">
        <v>936</v>
      </c>
      <c r="G148" s="211"/>
      <c r="H148" s="214">
        <v>14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192</v>
      </c>
      <c r="AU148" s="220" t="s">
        <v>189</v>
      </c>
      <c r="AV148" s="14" t="s">
        <v>14</v>
      </c>
      <c r="AW148" s="14" t="s">
        <v>35</v>
      </c>
      <c r="AX148" s="14" t="s">
        <v>74</v>
      </c>
      <c r="AY148" s="220" t="s">
        <v>179</v>
      </c>
    </row>
    <row r="149" spans="1:65" s="15" customFormat="1">
      <c r="B149" s="221"/>
      <c r="C149" s="222"/>
      <c r="D149" s="201" t="s">
        <v>192</v>
      </c>
      <c r="E149" s="223" t="s">
        <v>19</v>
      </c>
      <c r="F149" s="224" t="s">
        <v>201</v>
      </c>
      <c r="G149" s="222"/>
      <c r="H149" s="225">
        <v>14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192</v>
      </c>
      <c r="AU149" s="231" t="s">
        <v>189</v>
      </c>
      <c r="AV149" s="15" t="s">
        <v>188</v>
      </c>
      <c r="AW149" s="15" t="s">
        <v>35</v>
      </c>
      <c r="AX149" s="15" t="s">
        <v>81</v>
      </c>
      <c r="AY149" s="231" t="s">
        <v>179</v>
      </c>
    </row>
    <row r="150" spans="1:65" s="2" customFormat="1" ht="16.5" customHeight="1">
      <c r="A150" s="37"/>
      <c r="B150" s="38"/>
      <c r="C150" s="243" t="s">
        <v>207</v>
      </c>
      <c r="D150" s="243" t="s">
        <v>289</v>
      </c>
      <c r="E150" s="244" t="s">
        <v>2605</v>
      </c>
      <c r="F150" s="245" t="s">
        <v>2606</v>
      </c>
      <c r="G150" s="246" t="s">
        <v>308</v>
      </c>
      <c r="H150" s="247">
        <v>14</v>
      </c>
      <c r="I150" s="248"/>
      <c r="J150" s="249">
        <f>ROUND(I150*H150,2)</f>
        <v>0</v>
      </c>
      <c r="K150" s="245" t="s">
        <v>859</v>
      </c>
      <c r="L150" s="250"/>
      <c r="M150" s="251" t="s">
        <v>19</v>
      </c>
      <c r="N150" s="252" t="s">
        <v>45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217</v>
      </c>
      <c r="AT150" s="192" t="s">
        <v>289</v>
      </c>
      <c r="AU150" s="192" t="s">
        <v>189</v>
      </c>
      <c r="AY150" s="20" t="s">
        <v>179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81</v>
      </c>
      <c r="BK150" s="193">
        <f>ROUND(I150*H150,2)</f>
        <v>0</v>
      </c>
      <c r="BL150" s="20" t="s">
        <v>188</v>
      </c>
      <c r="BM150" s="192" t="s">
        <v>2607</v>
      </c>
    </row>
    <row r="151" spans="1:65" s="2" customFormat="1" ht="29.25">
      <c r="A151" s="37"/>
      <c r="B151" s="38"/>
      <c r="C151" s="39"/>
      <c r="D151" s="201" t="s">
        <v>326</v>
      </c>
      <c r="E151" s="39"/>
      <c r="F151" s="253" t="s">
        <v>2601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326</v>
      </c>
      <c r="AU151" s="20" t="s">
        <v>189</v>
      </c>
    </row>
    <row r="152" spans="1:65" s="13" customFormat="1">
      <c r="B152" s="199"/>
      <c r="C152" s="200"/>
      <c r="D152" s="201" t="s">
        <v>192</v>
      </c>
      <c r="E152" s="202" t="s">
        <v>19</v>
      </c>
      <c r="F152" s="203" t="s">
        <v>2450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192</v>
      </c>
      <c r="AU152" s="209" t="s">
        <v>189</v>
      </c>
      <c r="AV152" s="13" t="s">
        <v>81</v>
      </c>
      <c r="AW152" s="13" t="s">
        <v>35</v>
      </c>
      <c r="AX152" s="13" t="s">
        <v>74</v>
      </c>
      <c r="AY152" s="209" t="s">
        <v>179</v>
      </c>
    </row>
    <row r="153" spans="1:65" s="14" customFormat="1">
      <c r="B153" s="210"/>
      <c r="C153" s="211"/>
      <c r="D153" s="201" t="s">
        <v>192</v>
      </c>
      <c r="E153" s="212" t="s">
        <v>19</v>
      </c>
      <c r="F153" s="213" t="s">
        <v>936</v>
      </c>
      <c r="G153" s="211"/>
      <c r="H153" s="214">
        <v>14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192</v>
      </c>
      <c r="AU153" s="220" t="s">
        <v>189</v>
      </c>
      <c r="AV153" s="14" t="s">
        <v>14</v>
      </c>
      <c r="AW153" s="14" t="s">
        <v>35</v>
      </c>
      <c r="AX153" s="14" t="s">
        <v>74</v>
      </c>
      <c r="AY153" s="220" t="s">
        <v>179</v>
      </c>
    </row>
    <row r="154" spans="1:65" s="15" customFormat="1">
      <c r="B154" s="221"/>
      <c r="C154" s="222"/>
      <c r="D154" s="201" t="s">
        <v>192</v>
      </c>
      <c r="E154" s="223" t="s">
        <v>19</v>
      </c>
      <c r="F154" s="224" t="s">
        <v>201</v>
      </c>
      <c r="G154" s="222"/>
      <c r="H154" s="225">
        <v>14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192</v>
      </c>
      <c r="AU154" s="231" t="s">
        <v>189</v>
      </c>
      <c r="AV154" s="15" t="s">
        <v>188</v>
      </c>
      <c r="AW154" s="15" t="s">
        <v>35</v>
      </c>
      <c r="AX154" s="15" t="s">
        <v>81</v>
      </c>
      <c r="AY154" s="231" t="s">
        <v>179</v>
      </c>
    </row>
    <row r="155" spans="1:65" s="2" customFormat="1" ht="16.5" customHeight="1">
      <c r="A155" s="37"/>
      <c r="B155" s="38"/>
      <c r="C155" s="243" t="s">
        <v>220</v>
      </c>
      <c r="D155" s="243" t="s">
        <v>289</v>
      </c>
      <c r="E155" s="244" t="s">
        <v>2608</v>
      </c>
      <c r="F155" s="245" t="s">
        <v>2609</v>
      </c>
      <c r="G155" s="246" t="s">
        <v>308</v>
      </c>
      <c r="H155" s="247">
        <v>13</v>
      </c>
      <c r="I155" s="248"/>
      <c r="J155" s="249">
        <f>ROUND(I155*H155,2)</f>
        <v>0</v>
      </c>
      <c r="K155" s="245" t="s">
        <v>859</v>
      </c>
      <c r="L155" s="250"/>
      <c r="M155" s="251" t="s">
        <v>19</v>
      </c>
      <c r="N155" s="252" t="s">
        <v>45</v>
      </c>
      <c r="O155" s="67"/>
      <c r="P155" s="190">
        <f>O155*H155</f>
        <v>0</v>
      </c>
      <c r="Q155" s="190">
        <v>3.0000000000000001E-5</v>
      </c>
      <c r="R155" s="190">
        <f>Q155*H155</f>
        <v>3.8999999999999999E-4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217</v>
      </c>
      <c r="AT155" s="192" t="s">
        <v>289</v>
      </c>
      <c r="AU155" s="192" t="s">
        <v>189</v>
      </c>
      <c r="AY155" s="20" t="s">
        <v>179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81</v>
      </c>
      <c r="BK155" s="193">
        <f>ROUND(I155*H155,2)</f>
        <v>0</v>
      </c>
      <c r="BL155" s="20" t="s">
        <v>188</v>
      </c>
      <c r="BM155" s="192" t="s">
        <v>2610</v>
      </c>
    </row>
    <row r="156" spans="1:65" s="2" customFormat="1" ht="29.25">
      <c r="A156" s="37"/>
      <c r="B156" s="38"/>
      <c r="C156" s="39"/>
      <c r="D156" s="201" t="s">
        <v>326</v>
      </c>
      <c r="E156" s="39"/>
      <c r="F156" s="253" t="s">
        <v>2601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326</v>
      </c>
      <c r="AU156" s="20" t="s">
        <v>189</v>
      </c>
    </row>
    <row r="157" spans="1:65" s="13" customFormat="1">
      <c r="B157" s="199"/>
      <c r="C157" s="200"/>
      <c r="D157" s="201" t="s">
        <v>192</v>
      </c>
      <c r="E157" s="202" t="s">
        <v>19</v>
      </c>
      <c r="F157" s="203" t="s">
        <v>2450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192</v>
      </c>
      <c r="AU157" s="209" t="s">
        <v>189</v>
      </c>
      <c r="AV157" s="13" t="s">
        <v>81</v>
      </c>
      <c r="AW157" s="13" t="s">
        <v>35</v>
      </c>
      <c r="AX157" s="13" t="s">
        <v>74</v>
      </c>
      <c r="AY157" s="209" t="s">
        <v>179</v>
      </c>
    </row>
    <row r="158" spans="1:65" s="14" customFormat="1">
      <c r="B158" s="210"/>
      <c r="C158" s="211"/>
      <c r="D158" s="201" t="s">
        <v>192</v>
      </c>
      <c r="E158" s="212" t="s">
        <v>19</v>
      </c>
      <c r="F158" s="213" t="s">
        <v>1731</v>
      </c>
      <c r="G158" s="211"/>
      <c r="H158" s="214">
        <v>13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192</v>
      </c>
      <c r="AU158" s="220" t="s">
        <v>189</v>
      </c>
      <c r="AV158" s="14" t="s">
        <v>14</v>
      </c>
      <c r="AW158" s="14" t="s">
        <v>35</v>
      </c>
      <c r="AX158" s="14" t="s">
        <v>74</v>
      </c>
      <c r="AY158" s="220" t="s">
        <v>179</v>
      </c>
    </row>
    <row r="159" spans="1:65" s="15" customFormat="1">
      <c r="B159" s="221"/>
      <c r="C159" s="222"/>
      <c r="D159" s="201" t="s">
        <v>192</v>
      </c>
      <c r="E159" s="223" t="s">
        <v>19</v>
      </c>
      <c r="F159" s="224" t="s">
        <v>201</v>
      </c>
      <c r="G159" s="222"/>
      <c r="H159" s="225">
        <v>13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192</v>
      </c>
      <c r="AU159" s="231" t="s">
        <v>189</v>
      </c>
      <c r="AV159" s="15" t="s">
        <v>188</v>
      </c>
      <c r="AW159" s="15" t="s">
        <v>35</v>
      </c>
      <c r="AX159" s="15" t="s">
        <v>81</v>
      </c>
      <c r="AY159" s="231" t="s">
        <v>179</v>
      </c>
    </row>
    <row r="160" spans="1:65" s="2" customFormat="1" ht="16.5" customHeight="1">
      <c r="A160" s="37"/>
      <c r="B160" s="38"/>
      <c r="C160" s="243" t="s">
        <v>288</v>
      </c>
      <c r="D160" s="243" t="s">
        <v>289</v>
      </c>
      <c r="E160" s="244" t="s">
        <v>2611</v>
      </c>
      <c r="F160" s="245" t="s">
        <v>2612</v>
      </c>
      <c r="G160" s="246" t="s">
        <v>308</v>
      </c>
      <c r="H160" s="247">
        <v>6</v>
      </c>
      <c r="I160" s="248"/>
      <c r="J160" s="249">
        <f>ROUND(I160*H160,2)</f>
        <v>0</v>
      </c>
      <c r="K160" s="245" t="s">
        <v>859</v>
      </c>
      <c r="L160" s="250"/>
      <c r="M160" s="251" t="s">
        <v>19</v>
      </c>
      <c r="N160" s="252" t="s">
        <v>45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217</v>
      </c>
      <c r="AT160" s="192" t="s">
        <v>289</v>
      </c>
      <c r="AU160" s="192" t="s">
        <v>189</v>
      </c>
      <c r="AY160" s="20" t="s">
        <v>179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81</v>
      </c>
      <c r="BK160" s="193">
        <f>ROUND(I160*H160,2)</f>
        <v>0</v>
      </c>
      <c r="BL160" s="20" t="s">
        <v>188</v>
      </c>
      <c r="BM160" s="192" t="s">
        <v>2613</v>
      </c>
    </row>
    <row r="161" spans="1:65" s="2" customFormat="1" ht="29.25">
      <c r="A161" s="37"/>
      <c r="B161" s="38"/>
      <c r="C161" s="39"/>
      <c r="D161" s="201" t="s">
        <v>326</v>
      </c>
      <c r="E161" s="39"/>
      <c r="F161" s="253" t="s">
        <v>2614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326</v>
      </c>
      <c r="AU161" s="20" t="s">
        <v>189</v>
      </c>
    </row>
    <row r="162" spans="1:65" s="13" customFormat="1">
      <c r="B162" s="199"/>
      <c r="C162" s="200"/>
      <c r="D162" s="201" t="s">
        <v>192</v>
      </c>
      <c r="E162" s="202" t="s">
        <v>19</v>
      </c>
      <c r="F162" s="203" t="s">
        <v>2450</v>
      </c>
      <c r="G162" s="200"/>
      <c r="H162" s="202" t="s">
        <v>19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192</v>
      </c>
      <c r="AU162" s="209" t="s">
        <v>189</v>
      </c>
      <c r="AV162" s="13" t="s">
        <v>81</v>
      </c>
      <c r="AW162" s="13" t="s">
        <v>35</v>
      </c>
      <c r="AX162" s="13" t="s">
        <v>74</v>
      </c>
      <c r="AY162" s="209" t="s">
        <v>179</v>
      </c>
    </row>
    <row r="163" spans="1:65" s="14" customFormat="1">
      <c r="B163" s="210"/>
      <c r="C163" s="211"/>
      <c r="D163" s="201" t="s">
        <v>192</v>
      </c>
      <c r="E163" s="212" t="s">
        <v>19</v>
      </c>
      <c r="F163" s="213" t="s">
        <v>658</v>
      </c>
      <c r="G163" s="211"/>
      <c r="H163" s="214">
        <v>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192</v>
      </c>
      <c r="AU163" s="220" t="s">
        <v>189</v>
      </c>
      <c r="AV163" s="14" t="s">
        <v>14</v>
      </c>
      <c r="AW163" s="14" t="s">
        <v>35</v>
      </c>
      <c r="AX163" s="14" t="s">
        <v>74</v>
      </c>
      <c r="AY163" s="220" t="s">
        <v>179</v>
      </c>
    </row>
    <row r="164" spans="1:65" s="15" customFormat="1">
      <c r="B164" s="221"/>
      <c r="C164" s="222"/>
      <c r="D164" s="201" t="s">
        <v>192</v>
      </c>
      <c r="E164" s="223" t="s">
        <v>19</v>
      </c>
      <c r="F164" s="224" t="s">
        <v>201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192</v>
      </c>
      <c r="AU164" s="231" t="s">
        <v>189</v>
      </c>
      <c r="AV164" s="15" t="s">
        <v>188</v>
      </c>
      <c r="AW164" s="15" t="s">
        <v>35</v>
      </c>
      <c r="AX164" s="15" t="s">
        <v>81</v>
      </c>
      <c r="AY164" s="231" t="s">
        <v>179</v>
      </c>
    </row>
    <row r="165" spans="1:65" s="2" customFormat="1" ht="16.5" customHeight="1">
      <c r="A165" s="37"/>
      <c r="B165" s="38"/>
      <c r="C165" s="243" t="s">
        <v>8</v>
      </c>
      <c r="D165" s="243" t="s">
        <v>289</v>
      </c>
      <c r="E165" s="244" t="s">
        <v>2615</v>
      </c>
      <c r="F165" s="245" t="s">
        <v>2616</v>
      </c>
      <c r="G165" s="246" t="s">
        <v>308</v>
      </c>
      <c r="H165" s="247">
        <v>3</v>
      </c>
      <c r="I165" s="248"/>
      <c r="J165" s="249">
        <f>ROUND(I165*H165,2)</f>
        <v>0</v>
      </c>
      <c r="K165" s="245" t="s">
        <v>859</v>
      </c>
      <c r="L165" s="250"/>
      <c r="M165" s="251" t="s">
        <v>19</v>
      </c>
      <c r="N165" s="252" t="s">
        <v>45</v>
      </c>
      <c r="O165" s="67"/>
      <c r="P165" s="190">
        <f>O165*H165</f>
        <v>0</v>
      </c>
      <c r="Q165" s="190">
        <v>5.0000000000000001E-3</v>
      </c>
      <c r="R165" s="190">
        <f>Q165*H165</f>
        <v>1.4999999999999999E-2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217</v>
      </c>
      <c r="AT165" s="192" t="s">
        <v>289</v>
      </c>
      <c r="AU165" s="192" t="s">
        <v>189</v>
      </c>
      <c r="AY165" s="20" t="s">
        <v>179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81</v>
      </c>
      <c r="BK165" s="193">
        <f>ROUND(I165*H165,2)</f>
        <v>0</v>
      </c>
      <c r="BL165" s="20" t="s">
        <v>188</v>
      </c>
      <c r="BM165" s="192" t="s">
        <v>2617</v>
      </c>
    </row>
    <row r="166" spans="1:65" s="2" customFormat="1" ht="29.25">
      <c r="A166" s="37"/>
      <c r="B166" s="38"/>
      <c r="C166" s="39"/>
      <c r="D166" s="201" t="s">
        <v>326</v>
      </c>
      <c r="E166" s="39"/>
      <c r="F166" s="253" t="s">
        <v>2614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326</v>
      </c>
      <c r="AU166" s="20" t="s">
        <v>189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2450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4" customFormat="1">
      <c r="B168" s="210"/>
      <c r="C168" s="211"/>
      <c r="D168" s="201" t="s">
        <v>192</v>
      </c>
      <c r="E168" s="212" t="s">
        <v>19</v>
      </c>
      <c r="F168" s="213" t="s">
        <v>433</v>
      </c>
      <c r="G168" s="211"/>
      <c r="H168" s="214">
        <v>3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192</v>
      </c>
      <c r="AU168" s="220" t="s">
        <v>189</v>
      </c>
      <c r="AV168" s="14" t="s">
        <v>14</v>
      </c>
      <c r="AW168" s="14" t="s">
        <v>35</v>
      </c>
      <c r="AX168" s="14" t="s">
        <v>74</v>
      </c>
      <c r="AY168" s="220" t="s">
        <v>179</v>
      </c>
    </row>
    <row r="169" spans="1:65" s="15" customFormat="1">
      <c r="B169" s="221"/>
      <c r="C169" s="222"/>
      <c r="D169" s="201" t="s">
        <v>192</v>
      </c>
      <c r="E169" s="223" t="s">
        <v>19</v>
      </c>
      <c r="F169" s="224" t="s">
        <v>201</v>
      </c>
      <c r="G169" s="222"/>
      <c r="H169" s="225">
        <v>3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192</v>
      </c>
      <c r="AU169" s="231" t="s">
        <v>189</v>
      </c>
      <c r="AV169" s="15" t="s">
        <v>188</v>
      </c>
      <c r="AW169" s="15" t="s">
        <v>35</v>
      </c>
      <c r="AX169" s="15" t="s">
        <v>81</v>
      </c>
      <c r="AY169" s="231" t="s">
        <v>179</v>
      </c>
    </row>
    <row r="170" spans="1:65" s="2" customFormat="1" ht="16.5" customHeight="1">
      <c r="A170" s="37"/>
      <c r="B170" s="38"/>
      <c r="C170" s="243" t="s">
        <v>229</v>
      </c>
      <c r="D170" s="243" t="s">
        <v>289</v>
      </c>
      <c r="E170" s="244" t="s">
        <v>2618</v>
      </c>
      <c r="F170" s="245" t="s">
        <v>2619</v>
      </c>
      <c r="G170" s="246" t="s">
        <v>308</v>
      </c>
      <c r="H170" s="247">
        <v>6</v>
      </c>
      <c r="I170" s="248"/>
      <c r="J170" s="249">
        <f>ROUND(I170*H170,2)</f>
        <v>0</v>
      </c>
      <c r="K170" s="245" t="s">
        <v>859</v>
      </c>
      <c r="L170" s="250"/>
      <c r="M170" s="251" t="s">
        <v>19</v>
      </c>
      <c r="N170" s="252" t="s">
        <v>45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217</v>
      </c>
      <c r="AT170" s="192" t="s">
        <v>289</v>
      </c>
      <c r="AU170" s="192" t="s">
        <v>189</v>
      </c>
      <c r="AY170" s="20" t="s">
        <v>179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81</v>
      </c>
      <c r="BK170" s="193">
        <f>ROUND(I170*H170,2)</f>
        <v>0</v>
      </c>
      <c r="BL170" s="20" t="s">
        <v>188</v>
      </c>
      <c r="BM170" s="192" t="s">
        <v>2620</v>
      </c>
    </row>
    <row r="171" spans="1:65" s="2" customFormat="1" ht="29.25">
      <c r="A171" s="37"/>
      <c r="B171" s="38"/>
      <c r="C171" s="39"/>
      <c r="D171" s="201" t="s">
        <v>326</v>
      </c>
      <c r="E171" s="39"/>
      <c r="F171" s="253" t="s">
        <v>2614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326</v>
      </c>
      <c r="AU171" s="20" t="s">
        <v>189</v>
      </c>
    </row>
    <row r="172" spans="1:65" s="13" customFormat="1">
      <c r="B172" s="199"/>
      <c r="C172" s="200"/>
      <c r="D172" s="201" t="s">
        <v>192</v>
      </c>
      <c r="E172" s="202" t="s">
        <v>19</v>
      </c>
      <c r="F172" s="203" t="s">
        <v>2450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192</v>
      </c>
      <c r="AU172" s="209" t="s">
        <v>189</v>
      </c>
      <c r="AV172" s="13" t="s">
        <v>81</v>
      </c>
      <c r="AW172" s="13" t="s">
        <v>35</v>
      </c>
      <c r="AX172" s="13" t="s">
        <v>74</v>
      </c>
      <c r="AY172" s="209" t="s">
        <v>179</v>
      </c>
    </row>
    <row r="173" spans="1:65" s="14" customFormat="1">
      <c r="B173" s="210"/>
      <c r="C173" s="211"/>
      <c r="D173" s="201" t="s">
        <v>192</v>
      </c>
      <c r="E173" s="212" t="s">
        <v>19</v>
      </c>
      <c r="F173" s="213" t="s">
        <v>658</v>
      </c>
      <c r="G173" s="211"/>
      <c r="H173" s="214">
        <v>6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192</v>
      </c>
      <c r="AU173" s="220" t="s">
        <v>189</v>
      </c>
      <c r="AV173" s="14" t="s">
        <v>14</v>
      </c>
      <c r="AW173" s="14" t="s">
        <v>35</v>
      </c>
      <c r="AX173" s="14" t="s">
        <v>74</v>
      </c>
      <c r="AY173" s="220" t="s">
        <v>179</v>
      </c>
    </row>
    <row r="174" spans="1:65" s="15" customFormat="1">
      <c r="B174" s="221"/>
      <c r="C174" s="222"/>
      <c r="D174" s="201" t="s">
        <v>192</v>
      </c>
      <c r="E174" s="223" t="s">
        <v>19</v>
      </c>
      <c r="F174" s="224" t="s">
        <v>201</v>
      </c>
      <c r="G174" s="222"/>
      <c r="H174" s="225">
        <v>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192</v>
      </c>
      <c r="AU174" s="231" t="s">
        <v>189</v>
      </c>
      <c r="AV174" s="15" t="s">
        <v>188</v>
      </c>
      <c r="AW174" s="15" t="s">
        <v>35</v>
      </c>
      <c r="AX174" s="15" t="s">
        <v>81</v>
      </c>
      <c r="AY174" s="231" t="s">
        <v>179</v>
      </c>
    </row>
    <row r="175" spans="1:65" s="2" customFormat="1" ht="16.5" customHeight="1">
      <c r="A175" s="37"/>
      <c r="B175" s="38"/>
      <c r="C175" s="243" t="s">
        <v>254</v>
      </c>
      <c r="D175" s="243" t="s">
        <v>289</v>
      </c>
      <c r="E175" s="244" t="s">
        <v>2621</v>
      </c>
      <c r="F175" s="245" t="s">
        <v>2622</v>
      </c>
      <c r="G175" s="246" t="s">
        <v>308</v>
      </c>
      <c r="H175" s="247">
        <v>17</v>
      </c>
      <c r="I175" s="248"/>
      <c r="J175" s="249">
        <f>ROUND(I175*H175,2)</f>
        <v>0</v>
      </c>
      <c r="K175" s="245" t="s">
        <v>859</v>
      </c>
      <c r="L175" s="250"/>
      <c r="M175" s="251" t="s">
        <v>19</v>
      </c>
      <c r="N175" s="252" t="s">
        <v>45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217</v>
      </c>
      <c r="AT175" s="192" t="s">
        <v>289</v>
      </c>
      <c r="AU175" s="192" t="s">
        <v>189</v>
      </c>
      <c r="AY175" s="20" t="s">
        <v>179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81</v>
      </c>
      <c r="BK175" s="193">
        <f>ROUND(I175*H175,2)</f>
        <v>0</v>
      </c>
      <c r="BL175" s="20" t="s">
        <v>188</v>
      </c>
      <c r="BM175" s="192" t="s">
        <v>2623</v>
      </c>
    </row>
    <row r="176" spans="1:65" s="2" customFormat="1" ht="29.25">
      <c r="A176" s="37"/>
      <c r="B176" s="38"/>
      <c r="C176" s="39"/>
      <c r="D176" s="201" t="s">
        <v>326</v>
      </c>
      <c r="E176" s="39"/>
      <c r="F176" s="253" t="s">
        <v>2614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326</v>
      </c>
      <c r="AU176" s="20" t="s">
        <v>189</v>
      </c>
    </row>
    <row r="177" spans="1:65" s="13" customFormat="1">
      <c r="B177" s="199"/>
      <c r="C177" s="200"/>
      <c r="D177" s="201" t="s">
        <v>192</v>
      </c>
      <c r="E177" s="202" t="s">
        <v>19</v>
      </c>
      <c r="F177" s="203" t="s">
        <v>2450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192</v>
      </c>
      <c r="AU177" s="209" t="s">
        <v>189</v>
      </c>
      <c r="AV177" s="13" t="s">
        <v>81</v>
      </c>
      <c r="AW177" s="13" t="s">
        <v>35</v>
      </c>
      <c r="AX177" s="13" t="s">
        <v>74</v>
      </c>
      <c r="AY177" s="209" t="s">
        <v>179</v>
      </c>
    </row>
    <row r="178" spans="1:65" s="14" customFormat="1">
      <c r="B178" s="210"/>
      <c r="C178" s="211"/>
      <c r="D178" s="201" t="s">
        <v>192</v>
      </c>
      <c r="E178" s="212" t="s">
        <v>19</v>
      </c>
      <c r="F178" s="213" t="s">
        <v>2138</v>
      </c>
      <c r="G178" s="211"/>
      <c r="H178" s="214">
        <v>17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192</v>
      </c>
      <c r="AU178" s="220" t="s">
        <v>189</v>
      </c>
      <c r="AV178" s="14" t="s">
        <v>14</v>
      </c>
      <c r="AW178" s="14" t="s">
        <v>35</v>
      </c>
      <c r="AX178" s="14" t="s">
        <v>74</v>
      </c>
      <c r="AY178" s="220" t="s">
        <v>179</v>
      </c>
    </row>
    <row r="179" spans="1:65" s="15" customFormat="1">
      <c r="B179" s="221"/>
      <c r="C179" s="222"/>
      <c r="D179" s="201" t="s">
        <v>192</v>
      </c>
      <c r="E179" s="223" t="s">
        <v>19</v>
      </c>
      <c r="F179" s="224" t="s">
        <v>201</v>
      </c>
      <c r="G179" s="222"/>
      <c r="H179" s="225">
        <v>17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192</v>
      </c>
      <c r="AU179" s="231" t="s">
        <v>189</v>
      </c>
      <c r="AV179" s="15" t="s">
        <v>188</v>
      </c>
      <c r="AW179" s="15" t="s">
        <v>35</v>
      </c>
      <c r="AX179" s="15" t="s">
        <v>81</v>
      </c>
      <c r="AY179" s="231" t="s">
        <v>179</v>
      </c>
    </row>
    <row r="180" spans="1:65" s="2" customFormat="1" ht="16.5" customHeight="1">
      <c r="A180" s="37"/>
      <c r="B180" s="38"/>
      <c r="C180" s="243" t="s">
        <v>270</v>
      </c>
      <c r="D180" s="243" t="s">
        <v>289</v>
      </c>
      <c r="E180" s="244" t="s">
        <v>2624</v>
      </c>
      <c r="F180" s="245" t="s">
        <v>2625</v>
      </c>
      <c r="G180" s="246" t="s">
        <v>308</v>
      </c>
      <c r="H180" s="247">
        <v>3</v>
      </c>
      <c r="I180" s="248"/>
      <c r="J180" s="249">
        <f>ROUND(I180*H180,2)</f>
        <v>0</v>
      </c>
      <c r="K180" s="245" t="s">
        <v>859</v>
      </c>
      <c r="L180" s="250"/>
      <c r="M180" s="251" t="s">
        <v>19</v>
      </c>
      <c r="N180" s="252" t="s">
        <v>45</v>
      </c>
      <c r="O180" s="67"/>
      <c r="P180" s="190">
        <f>O180*H180</f>
        <v>0</v>
      </c>
      <c r="Q180" s="190">
        <v>8.9999999999999993E-3</v>
      </c>
      <c r="R180" s="190">
        <f>Q180*H180</f>
        <v>2.6999999999999996E-2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217</v>
      </c>
      <c r="AT180" s="192" t="s">
        <v>289</v>
      </c>
      <c r="AU180" s="192" t="s">
        <v>189</v>
      </c>
      <c r="AY180" s="20" t="s">
        <v>179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81</v>
      </c>
      <c r="BK180" s="193">
        <f>ROUND(I180*H180,2)</f>
        <v>0</v>
      </c>
      <c r="BL180" s="20" t="s">
        <v>188</v>
      </c>
      <c r="BM180" s="192" t="s">
        <v>211</v>
      </c>
    </row>
    <row r="181" spans="1:65" s="2" customFormat="1" ht="39">
      <c r="A181" s="37"/>
      <c r="B181" s="38"/>
      <c r="C181" s="39"/>
      <c r="D181" s="201" t="s">
        <v>326</v>
      </c>
      <c r="E181" s="39"/>
      <c r="F181" s="253" t="s">
        <v>2626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326</v>
      </c>
      <c r="AU181" s="20" t="s">
        <v>189</v>
      </c>
    </row>
    <row r="182" spans="1:65" s="13" customFormat="1">
      <c r="B182" s="199"/>
      <c r="C182" s="200"/>
      <c r="D182" s="201" t="s">
        <v>192</v>
      </c>
      <c r="E182" s="202" t="s">
        <v>19</v>
      </c>
      <c r="F182" s="203" t="s">
        <v>2450</v>
      </c>
      <c r="G182" s="200"/>
      <c r="H182" s="202" t="s">
        <v>19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192</v>
      </c>
      <c r="AU182" s="209" t="s">
        <v>189</v>
      </c>
      <c r="AV182" s="13" t="s">
        <v>81</v>
      </c>
      <c r="AW182" s="13" t="s">
        <v>35</v>
      </c>
      <c r="AX182" s="13" t="s">
        <v>74</v>
      </c>
      <c r="AY182" s="209" t="s">
        <v>179</v>
      </c>
    </row>
    <row r="183" spans="1:65" s="14" customFormat="1">
      <c r="B183" s="210"/>
      <c r="C183" s="211"/>
      <c r="D183" s="201" t="s">
        <v>192</v>
      </c>
      <c r="E183" s="212" t="s">
        <v>19</v>
      </c>
      <c r="F183" s="213" t="s">
        <v>433</v>
      </c>
      <c r="G183" s="211"/>
      <c r="H183" s="214">
        <v>3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192</v>
      </c>
      <c r="AU183" s="220" t="s">
        <v>189</v>
      </c>
      <c r="AV183" s="14" t="s">
        <v>14</v>
      </c>
      <c r="AW183" s="14" t="s">
        <v>35</v>
      </c>
      <c r="AX183" s="14" t="s">
        <v>74</v>
      </c>
      <c r="AY183" s="220" t="s">
        <v>179</v>
      </c>
    </row>
    <row r="184" spans="1:65" s="15" customFormat="1">
      <c r="B184" s="221"/>
      <c r="C184" s="222"/>
      <c r="D184" s="201" t="s">
        <v>192</v>
      </c>
      <c r="E184" s="223" t="s">
        <v>19</v>
      </c>
      <c r="F184" s="224" t="s">
        <v>201</v>
      </c>
      <c r="G184" s="222"/>
      <c r="H184" s="225">
        <v>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192</v>
      </c>
      <c r="AU184" s="231" t="s">
        <v>189</v>
      </c>
      <c r="AV184" s="15" t="s">
        <v>188</v>
      </c>
      <c r="AW184" s="15" t="s">
        <v>35</v>
      </c>
      <c r="AX184" s="15" t="s">
        <v>81</v>
      </c>
      <c r="AY184" s="231" t="s">
        <v>179</v>
      </c>
    </row>
    <row r="185" spans="1:65" s="2" customFormat="1" ht="16.5" customHeight="1">
      <c r="A185" s="37"/>
      <c r="B185" s="38"/>
      <c r="C185" s="181" t="s">
        <v>322</v>
      </c>
      <c r="D185" s="181" t="s">
        <v>183</v>
      </c>
      <c r="E185" s="182" t="s">
        <v>2627</v>
      </c>
      <c r="F185" s="183" t="s">
        <v>2628</v>
      </c>
      <c r="G185" s="184" t="s">
        <v>308</v>
      </c>
      <c r="H185" s="185">
        <v>118</v>
      </c>
      <c r="I185" s="186"/>
      <c r="J185" s="187">
        <f>ROUND(I185*H185,2)</f>
        <v>0</v>
      </c>
      <c r="K185" s="183" t="s">
        <v>187</v>
      </c>
      <c r="L185" s="42"/>
      <c r="M185" s="188" t="s">
        <v>19</v>
      </c>
      <c r="N185" s="189" t="s">
        <v>45</v>
      </c>
      <c r="O185" s="67"/>
      <c r="P185" s="190">
        <f>O185*H185</f>
        <v>0</v>
      </c>
      <c r="Q185" s="190">
        <v>5.0000000000000002E-5</v>
      </c>
      <c r="R185" s="190">
        <f>Q185*H185</f>
        <v>5.8999999999999999E-3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188</v>
      </c>
      <c r="AT185" s="192" t="s">
        <v>183</v>
      </c>
      <c r="AU185" s="192" t="s">
        <v>189</v>
      </c>
      <c r="AY185" s="20" t="s">
        <v>179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81</v>
      </c>
      <c r="BK185" s="193">
        <f>ROUND(I185*H185,2)</f>
        <v>0</v>
      </c>
      <c r="BL185" s="20" t="s">
        <v>188</v>
      </c>
      <c r="BM185" s="192" t="s">
        <v>288</v>
      </c>
    </row>
    <row r="186" spans="1:65" s="2" customFormat="1">
      <c r="A186" s="37"/>
      <c r="B186" s="38"/>
      <c r="C186" s="39"/>
      <c r="D186" s="194" t="s">
        <v>190</v>
      </c>
      <c r="E186" s="39"/>
      <c r="F186" s="195" t="s">
        <v>2629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190</v>
      </c>
      <c r="AU186" s="20" t="s">
        <v>189</v>
      </c>
    </row>
    <row r="187" spans="1:65" s="14" customFormat="1">
      <c r="B187" s="210"/>
      <c r="C187" s="211"/>
      <c r="D187" s="201" t="s">
        <v>192</v>
      </c>
      <c r="E187" s="212" t="s">
        <v>19</v>
      </c>
      <c r="F187" s="213" t="s">
        <v>2570</v>
      </c>
      <c r="G187" s="211"/>
      <c r="H187" s="214">
        <v>118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192</v>
      </c>
      <c r="AU187" s="220" t="s">
        <v>189</v>
      </c>
      <c r="AV187" s="14" t="s">
        <v>14</v>
      </c>
      <c r="AW187" s="14" t="s">
        <v>35</v>
      </c>
      <c r="AX187" s="14" t="s">
        <v>74</v>
      </c>
      <c r="AY187" s="220" t="s">
        <v>179</v>
      </c>
    </row>
    <row r="188" spans="1:65" s="15" customFormat="1">
      <c r="B188" s="221"/>
      <c r="C188" s="222"/>
      <c r="D188" s="201" t="s">
        <v>192</v>
      </c>
      <c r="E188" s="223" t="s">
        <v>19</v>
      </c>
      <c r="F188" s="224" t="s">
        <v>201</v>
      </c>
      <c r="G188" s="222"/>
      <c r="H188" s="225">
        <v>118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192</v>
      </c>
      <c r="AU188" s="231" t="s">
        <v>189</v>
      </c>
      <c r="AV188" s="15" t="s">
        <v>188</v>
      </c>
      <c r="AW188" s="15" t="s">
        <v>35</v>
      </c>
      <c r="AX188" s="15" t="s">
        <v>81</v>
      </c>
      <c r="AY188" s="231" t="s">
        <v>179</v>
      </c>
    </row>
    <row r="189" spans="1:65" s="2" customFormat="1" ht="16.5" customHeight="1">
      <c r="A189" s="37"/>
      <c r="B189" s="38"/>
      <c r="C189" s="243" t="s">
        <v>276</v>
      </c>
      <c r="D189" s="243" t="s">
        <v>289</v>
      </c>
      <c r="E189" s="244" t="s">
        <v>2630</v>
      </c>
      <c r="F189" s="245" t="s">
        <v>2631</v>
      </c>
      <c r="G189" s="246" t="s">
        <v>308</v>
      </c>
      <c r="H189" s="247">
        <v>354</v>
      </c>
      <c r="I189" s="248"/>
      <c r="J189" s="249">
        <f>ROUND(I189*H189,2)</f>
        <v>0</v>
      </c>
      <c r="K189" s="245" t="s">
        <v>187</v>
      </c>
      <c r="L189" s="250"/>
      <c r="M189" s="251" t="s">
        <v>19</v>
      </c>
      <c r="N189" s="252" t="s">
        <v>45</v>
      </c>
      <c r="O189" s="67"/>
      <c r="P189" s="190">
        <f>O189*H189</f>
        <v>0</v>
      </c>
      <c r="Q189" s="190">
        <v>4.7200000000000002E-3</v>
      </c>
      <c r="R189" s="190">
        <f>Q189*H189</f>
        <v>1.6708800000000001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217</v>
      </c>
      <c r="AT189" s="192" t="s">
        <v>289</v>
      </c>
      <c r="AU189" s="192" t="s">
        <v>189</v>
      </c>
      <c r="AY189" s="20" t="s">
        <v>179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81</v>
      </c>
      <c r="BK189" s="193">
        <f>ROUND(I189*H189,2)</f>
        <v>0</v>
      </c>
      <c r="BL189" s="20" t="s">
        <v>188</v>
      </c>
      <c r="BM189" s="192" t="s">
        <v>229</v>
      </c>
    </row>
    <row r="190" spans="1:65" s="14" customFormat="1">
      <c r="B190" s="210"/>
      <c r="C190" s="211"/>
      <c r="D190" s="201" t="s">
        <v>192</v>
      </c>
      <c r="E190" s="212" t="s">
        <v>19</v>
      </c>
      <c r="F190" s="213" t="s">
        <v>2632</v>
      </c>
      <c r="G190" s="211"/>
      <c r="H190" s="214">
        <v>354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192</v>
      </c>
      <c r="AU190" s="220" t="s">
        <v>189</v>
      </c>
      <c r="AV190" s="14" t="s">
        <v>14</v>
      </c>
      <c r="AW190" s="14" t="s">
        <v>35</v>
      </c>
      <c r="AX190" s="14" t="s">
        <v>74</v>
      </c>
      <c r="AY190" s="220" t="s">
        <v>179</v>
      </c>
    </row>
    <row r="191" spans="1:65" s="15" customFormat="1">
      <c r="B191" s="221"/>
      <c r="C191" s="222"/>
      <c r="D191" s="201" t="s">
        <v>192</v>
      </c>
      <c r="E191" s="223" t="s">
        <v>19</v>
      </c>
      <c r="F191" s="224" t="s">
        <v>201</v>
      </c>
      <c r="G191" s="222"/>
      <c r="H191" s="225">
        <v>354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192</v>
      </c>
      <c r="AU191" s="231" t="s">
        <v>189</v>
      </c>
      <c r="AV191" s="15" t="s">
        <v>188</v>
      </c>
      <c r="AW191" s="15" t="s">
        <v>35</v>
      </c>
      <c r="AX191" s="15" t="s">
        <v>81</v>
      </c>
      <c r="AY191" s="231" t="s">
        <v>179</v>
      </c>
    </row>
    <row r="192" spans="1:65" s="2" customFormat="1" ht="16.5" customHeight="1">
      <c r="A192" s="37"/>
      <c r="B192" s="38"/>
      <c r="C192" s="243" t="s">
        <v>7</v>
      </c>
      <c r="D192" s="243" t="s">
        <v>289</v>
      </c>
      <c r="E192" s="244" t="s">
        <v>2633</v>
      </c>
      <c r="F192" s="245" t="s">
        <v>2634</v>
      </c>
      <c r="G192" s="246" t="s">
        <v>204</v>
      </c>
      <c r="H192" s="247">
        <v>354</v>
      </c>
      <c r="I192" s="248"/>
      <c r="J192" s="249">
        <f>ROUND(I192*H192,2)</f>
        <v>0</v>
      </c>
      <c r="K192" s="245" t="s">
        <v>187</v>
      </c>
      <c r="L192" s="250"/>
      <c r="M192" s="251" t="s">
        <v>19</v>
      </c>
      <c r="N192" s="252" t="s">
        <v>45</v>
      </c>
      <c r="O192" s="67"/>
      <c r="P192" s="190">
        <f>O192*H192</f>
        <v>0</v>
      </c>
      <c r="Q192" s="190">
        <v>2.0000000000000002E-5</v>
      </c>
      <c r="R192" s="190">
        <f>Q192*H192</f>
        <v>7.0800000000000004E-3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217</v>
      </c>
      <c r="AT192" s="192" t="s">
        <v>289</v>
      </c>
      <c r="AU192" s="192" t="s">
        <v>189</v>
      </c>
      <c r="AY192" s="20" t="s">
        <v>179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81</v>
      </c>
      <c r="BK192" s="193">
        <f>ROUND(I192*H192,2)</f>
        <v>0</v>
      </c>
      <c r="BL192" s="20" t="s">
        <v>188</v>
      </c>
      <c r="BM192" s="192" t="s">
        <v>2635</v>
      </c>
    </row>
    <row r="193" spans="1:65" s="14" customFormat="1">
      <c r="B193" s="210"/>
      <c r="C193" s="211"/>
      <c r="D193" s="201" t="s">
        <v>192</v>
      </c>
      <c r="E193" s="212" t="s">
        <v>19</v>
      </c>
      <c r="F193" s="213" t="s">
        <v>2632</v>
      </c>
      <c r="G193" s="211"/>
      <c r="H193" s="214">
        <v>354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192</v>
      </c>
      <c r="AU193" s="220" t="s">
        <v>189</v>
      </c>
      <c r="AV193" s="14" t="s">
        <v>14</v>
      </c>
      <c r="AW193" s="14" t="s">
        <v>35</v>
      </c>
      <c r="AX193" s="14" t="s">
        <v>74</v>
      </c>
      <c r="AY193" s="220" t="s">
        <v>179</v>
      </c>
    </row>
    <row r="194" spans="1:65" s="15" customFormat="1">
      <c r="B194" s="221"/>
      <c r="C194" s="222"/>
      <c r="D194" s="201" t="s">
        <v>192</v>
      </c>
      <c r="E194" s="223" t="s">
        <v>19</v>
      </c>
      <c r="F194" s="224" t="s">
        <v>201</v>
      </c>
      <c r="G194" s="222"/>
      <c r="H194" s="225">
        <v>354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192</v>
      </c>
      <c r="AU194" s="231" t="s">
        <v>189</v>
      </c>
      <c r="AV194" s="15" t="s">
        <v>188</v>
      </c>
      <c r="AW194" s="15" t="s">
        <v>35</v>
      </c>
      <c r="AX194" s="15" t="s">
        <v>81</v>
      </c>
      <c r="AY194" s="231" t="s">
        <v>179</v>
      </c>
    </row>
    <row r="195" spans="1:65" s="2" customFormat="1" ht="21.75" customHeight="1">
      <c r="A195" s="37"/>
      <c r="B195" s="38"/>
      <c r="C195" s="181" t="s">
        <v>281</v>
      </c>
      <c r="D195" s="181" t="s">
        <v>183</v>
      </c>
      <c r="E195" s="182" t="s">
        <v>2636</v>
      </c>
      <c r="F195" s="183" t="s">
        <v>2637</v>
      </c>
      <c r="G195" s="184" t="s">
        <v>308</v>
      </c>
      <c r="H195" s="185">
        <v>118</v>
      </c>
      <c r="I195" s="186"/>
      <c r="J195" s="187">
        <f>ROUND(I195*H195,2)</f>
        <v>0</v>
      </c>
      <c r="K195" s="183" t="s">
        <v>187</v>
      </c>
      <c r="L195" s="42"/>
      <c r="M195" s="188" t="s">
        <v>19</v>
      </c>
      <c r="N195" s="189" t="s">
        <v>45</v>
      </c>
      <c r="O195" s="67"/>
      <c r="P195" s="190">
        <f>O195*H195</f>
        <v>0</v>
      </c>
      <c r="Q195" s="190">
        <v>2.0799999999999998E-3</v>
      </c>
      <c r="R195" s="190">
        <f>Q195*H195</f>
        <v>0.24543999999999999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188</v>
      </c>
      <c r="AT195" s="192" t="s">
        <v>183</v>
      </c>
      <c r="AU195" s="192" t="s">
        <v>189</v>
      </c>
      <c r="AY195" s="20" t="s">
        <v>179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81</v>
      </c>
      <c r="BK195" s="193">
        <f>ROUND(I195*H195,2)</f>
        <v>0</v>
      </c>
      <c r="BL195" s="20" t="s">
        <v>188</v>
      </c>
      <c r="BM195" s="192" t="s">
        <v>2638</v>
      </c>
    </row>
    <row r="196" spans="1:65" s="2" customFormat="1">
      <c r="A196" s="37"/>
      <c r="B196" s="38"/>
      <c r="C196" s="39"/>
      <c r="D196" s="194" t="s">
        <v>190</v>
      </c>
      <c r="E196" s="39"/>
      <c r="F196" s="195" t="s">
        <v>2639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190</v>
      </c>
      <c r="AU196" s="20" t="s">
        <v>189</v>
      </c>
    </row>
    <row r="197" spans="1:65" s="2" customFormat="1" ht="16.5" customHeight="1">
      <c r="A197" s="37"/>
      <c r="B197" s="38"/>
      <c r="C197" s="181" t="s">
        <v>343</v>
      </c>
      <c r="D197" s="181" t="s">
        <v>183</v>
      </c>
      <c r="E197" s="182" t="s">
        <v>2640</v>
      </c>
      <c r="F197" s="183" t="s">
        <v>2641</v>
      </c>
      <c r="G197" s="184" t="s">
        <v>216</v>
      </c>
      <c r="H197" s="185">
        <v>1.2</v>
      </c>
      <c r="I197" s="186"/>
      <c r="J197" s="187">
        <f>ROUND(I197*H197,2)</f>
        <v>0</v>
      </c>
      <c r="K197" s="183" t="s">
        <v>187</v>
      </c>
      <c r="L197" s="42"/>
      <c r="M197" s="188" t="s">
        <v>19</v>
      </c>
      <c r="N197" s="189" t="s">
        <v>45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188</v>
      </c>
      <c r="AT197" s="192" t="s">
        <v>183</v>
      </c>
      <c r="AU197" s="192" t="s">
        <v>189</v>
      </c>
      <c r="AY197" s="20" t="s">
        <v>179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81</v>
      </c>
      <c r="BK197" s="193">
        <f>ROUND(I197*H197,2)</f>
        <v>0</v>
      </c>
      <c r="BL197" s="20" t="s">
        <v>188</v>
      </c>
      <c r="BM197" s="192" t="s">
        <v>2642</v>
      </c>
    </row>
    <row r="198" spans="1:65" s="2" customFormat="1">
      <c r="A198" s="37"/>
      <c r="B198" s="38"/>
      <c r="C198" s="39"/>
      <c r="D198" s="194" t="s">
        <v>190</v>
      </c>
      <c r="E198" s="39"/>
      <c r="F198" s="195" t="s">
        <v>2643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190</v>
      </c>
      <c r="AU198" s="20" t="s">
        <v>189</v>
      </c>
    </row>
    <row r="199" spans="1:65" s="2" customFormat="1" ht="16.5" customHeight="1">
      <c r="A199" s="37"/>
      <c r="B199" s="38"/>
      <c r="C199" s="243" t="s">
        <v>286</v>
      </c>
      <c r="D199" s="243" t="s">
        <v>289</v>
      </c>
      <c r="E199" s="244" t="s">
        <v>2644</v>
      </c>
      <c r="F199" s="245" t="s">
        <v>2645</v>
      </c>
      <c r="G199" s="246" t="s">
        <v>292</v>
      </c>
      <c r="H199" s="247">
        <v>1.2</v>
      </c>
      <c r="I199" s="248"/>
      <c r="J199" s="249">
        <f>ROUND(I199*H199,2)</f>
        <v>0</v>
      </c>
      <c r="K199" s="245" t="s">
        <v>187</v>
      </c>
      <c r="L199" s="250"/>
      <c r="M199" s="251" t="s">
        <v>19</v>
      </c>
      <c r="N199" s="252" t="s">
        <v>45</v>
      </c>
      <c r="O199" s="67"/>
      <c r="P199" s="190">
        <f>O199*H199</f>
        <v>0</v>
      </c>
      <c r="Q199" s="190">
        <v>1E-3</v>
      </c>
      <c r="R199" s="190">
        <f>Q199*H199</f>
        <v>1.1999999999999999E-3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217</v>
      </c>
      <c r="AT199" s="192" t="s">
        <v>289</v>
      </c>
      <c r="AU199" s="192" t="s">
        <v>189</v>
      </c>
      <c r="AY199" s="20" t="s">
        <v>179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81</v>
      </c>
      <c r="BK199" s="193">
        <f>ROUND(I199*H199,2)</f>
        <v>0</v>
      </c>
      <c r="BL199" s="20" t="s">
        <v>188</v>
      </c>
      <c r="BM199" s="192" t="s">
        <v>2646</v>
      </c>
    </row>
    <row r="200" spans="1:65" s="12" customFormat="1" ht="22.9" customHeight="1">
      <c r="B200" s="165"/>
      <c r="C200" s="166"/>
      <c r="D200" s="167" t="s">
        <v>73</v>
      </c>
      <c r="E200" s="179" t="s">
        <v>256</v>
      </c>
      <c r="F200" s="179" t="s">
        <v>397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P201</f>
        <v>0</v>
      </c>
      <c r="Q200" s="173"/>
      <c r="R200" s="174">
        <f>R201</f>
        <v>0</v>
      </c>
      <c r="S200" s="173"/>
      <c r="T200" s="175">
        <f>T201</f>
        <v>0</v>
      </c>
      <c r="AR200" s="176" t="s">
        <v>81</v>
      </c>
      <c r="AT200" s="177" t="s">
        <v>73</v>
      </c>
      <c r="AU200" s="177" t="s">
        <v>81</v>
      </c>
      <c r="AY200" s="176" t="s">
        <v>179</v>
      </c>
      <c r="BK200" s="178">
        <f>BK201</f>
        <v>0</v>
      </c>
    </row>
    <row r="201" spans="1:65" s="12" customFormat="1" ht="20.85" customHeight="1">
      <c r="B201" s="165"/>
      <c r="C201" s="166"/>
      <c r="D201" s="167" t="s">
        <v>73</v>
      </c>
      <c r="E201" s="179" t="s">
        <v>450</v>
      </c>
      <c r="F201" s="179" t="s">
        <v>451</v>
      </c>
      <c r="G201" s="166"/>
      <c r="H201" s="166"/>
      <c r="I201" s="169"/>
      <c r="J201" s="180">
        <f>BK201</f>
        <v>0</v>
      </c>
      <c r="K201" s="166"/>
      <c r="L201" s="171"/>
      <c r="M201" s="172"/>
      <c r="N201" s="173"/>
      <c r="O201" s="173"/>
      <c r="P201" s="174">
        <f>P202</f>
        <v>0</v>
      </c>
      <c r="Q201" s="173"/>
      <c r="R201" s="174">
        <f>R202</f>
        <v>0</v>
      </c>
      <c r="S201" s="173"/>
      <c r="T201" s="175">
        <f>T202</f>
        <v>0</v>
      </c>
      <c r="AR201" s="176" t="s">
        <v>81</v>
      </c>
      <c r="AT201" s="177" t="s">
        <v>73</v>
      </c>
      <c r="AU201" s="177" t="s">
        <v>14</v>
      </c>
      <c r="AY201" s="176" t="s">
        <v>179</v>
      </c>
      <c r="BK201" s="178">
        <f>BK202</f>
        <v>0</v>
      </c>
    </row>
    <row r="202" spans="1:65" s="17" customFormat="1" ht="20.85" customHeight="1">
      <c r="B202" s="254"/>
      <c r="C202" s="255"/>
      <c r="D202" s="256" t="s">
        <v>73</v>
      </c>
      <c r="E202" s="256" t="s">
        <v>461</v>
      </c>
      <c r="F202" s="256" t="s">
        <v>462</v>
      </c>
      <c r="G202" s="255"/>
      <c r="H202" s="255"/>
      <c r="I202" s="257"/>
      <c r="J202" s="258">
        <f>BK202</f>
        <v>0</v>
      </c>
      <c r="K202" s="255"/>
      <c r="L202" s="259"/>
      <c r="M202" s="260"/>
      <c r="N202" s="261"/>
      <c r="O202" s="261"/>
      <c r="P202" s="262">
        <f>SUM(P203:P204)</f>
        <v>0</v>
      </c>
      <c r="Q202" s="261"/>
      <c r="R202" s="262">
        <f>SUM(R203:R204)</f>
        <v>0</v>
      </c>
      <c r="S202" s="261"/>
      <c r="T202" s="263">
        <f>SUM(T203:T204)</f>
        <v>0</v>
      </c>
      <c r="AR202" s="264" t="s">
        <v>81</v>
      </c>
      <c r="AT202" s="265" t="s">
        <v>73</v>
      </c>
      <c r="AU202" s="265" t="s">
        <v>189</v>
      </c>
      <c r="AY202" s="264" t="s">
        <v>179</v>
      </c>
      <c r="BK202" s="266">
        <f>SUM(BK203:BK204)</f>
        <v>0</v>
      </c>
    </row>
    <row r="203" spans="1:65" s="2" customFormat="1" ht="16.5" customHeight="1">
      <c r="A203" s="37"/>
      <c r="B203" s="38"/>
      <c r="C203" s="181" t="s">
        <v>352</v>
      </c>
      <c r="D203" s="181" t="s">
        <v>183</v>
      </c>
      <c r="E203" s="182" t="s">
        <v>2647</v>
      </c>
      <c r="F203" s="183" t="s">
        <v>2648</v>
      </c>
      <c r="G203" s="184" t="s">
        <v>269</v>
      </c>
      <c r="H203" s="185">
        <v>4.6500000000000004</v>
      </c>
      <c r="I203" s="186"/>
      <c r="J203" s="187">
        <f>ROUND(I203*H203,2)</f>
        <v>0</v>
      </c>
      <c r="K203" s="183" t="s">
        <v>187</v>
      </c>
      <c r="L203" s="42"/>
      <c r="M203" s="188" t="s">
        <v>19</v>
      </c>
      <c r="N203" s="189" t="s">
        <v>45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188</v>
      </c>
      <c r="AT203" s="192" t="s">
        <v>183</v>
      </c>
      <c r="AU203" s="192" t="s">
        <v>188</v>
      </c>
      <c r="AY203" s="20" t="s">
        <v>179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81</v>
      </c>
      <c r="BK203" s="193">
        <f>ROUND(I203*H203,2)</f>
        <v>0</v>
      </c>
      <c r="BL203" s="20" t="s">
        <v>188</v>
      </c>
      <c r="BM203" s="192" t="s">
        <v>2649</v>
      </c>
    </row>
    <row r="204" spans="1:65" s="2" customFormat="1">
      <c r="A204" s="37"/>
      <c r="B204" s="38"/>
      <c r="C204" s="39"/>
      <c r="D204" s="194" t="s">
        <v>190</v>
      </c>
      <c r="E204" s="39"/>
      <c r="F204" s="195" t="s">
        <v>2650</v>
      </c>
      <c r="G204" s="39"/>
      <c r="H204" s="39"/>
      <c r="I204" s="196"/>
      <c r="J204" s="39"/>
      <c r="K204" s="39"/>
      <c r="L204" s="42"/>
      <c r="M204" s="270"/>
      <c r="N204" s="271"/>
      <c r="O204" s="272"/>
      <c r="P204" s="272"/>
      <c r="Q204" s="272"/>
      <c r="R204" s="272"/>
      <c r="S204" s="272"/>
      <c r="T204" s="27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190</v>
      </c>
      <c r="AU204" s="20" t="s">
        <v>188</v>
      </c>
    </row>
    <row r="205" spans="1:65" s="2" customFormat="1" ht="6.95" customHeight="1">
      <c r="A205" s="37"/>
      <c r="B205" s="50"/>
      <c r="C205" s="51"/>
      <c r="D205" s="51"/>
      <c r="E205" s="51"/>
      <c r="F205" s="51"/>
      <c r="G205" s="51"/>
      <c r="H205" s="51"/>
      <c r="I205" s="51"/>
      <c r="J205" s="51"/>
      <c r="K205" s="51"/>
      <c r="L205" s="42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algorithmName="SHA-512" hashValue="DsRlCEy8+gzf1jurbKdvzW/9qaAzdtDRWXfQnHJweXJXq7GW3np5FWcpljs/FSh4etAeBRZ65B0+tQPlS2Ka8g==" saltValue="BpoJSmEqG2y3EmR8elInMn3YV8rQau+ksZZEzNvGjQfmq3BHzJ2xkgwekOknciwg772woE7JbwSbsr7KgHPLNQ==" spinCount="100000" sheet="1" objects="1" scenarios="1" formatColumns="0" formatRows="0" autoFilter="0"/>
  <autoFilter ref="C91:K204" xr:uid="{00000000-0009-0000-0000-00000C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C00-000000000000}"/>
    <hyperlink ref="F102" r:id="rId2" xr:uid="{00000000-0004-0000-0C00-000001000000}"/>
    <hyperlink ref="F108" r:id="rId3" xr:uid="{00000000-0004-0000-0C00-000002000000}"/>
    <hyperlink ref="F115" r:id="rId4" xr:uid="{00000000-0004-0000-0C00-000003000000}"/>
    <hyperlink ref="F126" r:id="rId5" xr:uid="{00000000-0004-0000-0C00-000004000000}"/>
    <hyperlink ref="F186" r:id="rId6" xr:uid="{00000000-0004-0000-0C00-000005000000}"/>
    <hyperlink ref="F196" r:id="rId7" xr:uid="{00000000-0004-0000-0C00-000006000000}"/>
    <hyperlink ref="F198" r:id="rId8" xr:uid="{00000000-0004-0000-0C00-000007000000}"/>
    <hyperlink ref="F204" r:id="rId9" xr:uid="{00000000-0004-0000-0C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3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20" t="s">
        <v>128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14</v>
      </c>
    </row>
    <row r="4" spans="1:46" s="1" customFormat="1" ht="24.95" customHeight="1">
      <c r="B4" s="23"/>
      <c r="D4" s="113" t="s">
        <v>129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2" t="str">
        <f>'Rekapitulace stavby'!K6</f>
        <v>Cyklostezka Ohře – Dalovice-Všeborovice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15" t="s">
        <v>130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5" t="s">
        <v>2651</v>
      </c>
      <c r="F9" s="404"/>
      <c r="G9" s="404"/>
      <c r="H9" s="404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3. 8. 2023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27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30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32</v>
      </c>
      <c r="E20" s="37"/>
      <c r="F20" s="37"/>
      <c r="G20" s="37"/>
      <c r="H20" s="37"/>
      <c r="I20" s="115" t="s">
        <v>26</v>
      </c>
      <c r="J20" s="106" t="s">
        <v>33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34</v>
      </c>
      <c r="F21" s="37"/>
      <c r="G21" s="37"/>
      <c r="H21" s="37"/>
      <c r="I21" s="115" t="s">
        <v>29</v>
      </c>
      <c r="J21" s="106" t="s">
        <v>33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36</v>
      </c>
      <c r="E23" s="37"/>
      <c r="F23" s="37"/>
      <c r="G23" s="37"/>
      <c r="H23" s="37"/>
      <c r="I23" s="115" t="s">
        <v>26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29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38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59.25" customHeight="1">
      <c r="A27" s="118"/>
      <c r="B27" s="119"/>
      <c r="C27" s="118"/>
      <c r="D27" s="118"/>
      <c r="E27" s="408" t="s">
        <v>134</v>
      </c>
      <c r="F27" s="408"/>
      <c r="G27" s="408"/>
      <c r="H27" s="40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40</v>
      </c>
      <c r="E30" s="37"/>
      <c r="F30" s="37"/>
      <c r="G30" s="37"/>
      <c r="H30" s="37"/>
      <c r="I30" s="37"/>
      <c r="J30" s="123">
        <f>ROUND(J98,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42</v>
      </c>
      <c r="G32" s="37"/>
      <c r="H32" s="37"/>
      <c r="I32" s="124" t="s">
        <v>41</v>
      </c>
      <c r="J32" s="124" t="s">
        <v>43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44</v>
      </c>
      <c r="E33" s="115" t="s">
        <v>45</v>
      </c>
      <c r="F33" s="126">
        <f>ROUND((SUM(BE98:BE320)),  2)</f>
        <v>0</v>
      </c>
      <c r="G33" s="37"/>
      <c r="H33" s="37"/>
      <c r="I33" s="127">
        <v>0.21</v>
      </c>
      <c r="J33" s="126">
        <f>ROUND(((SUM(BE98:BE320))*I33),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46</v>
      </c>
      <c r="F34" s="126">
        <f>ROUND((SUM(BF98:BF320)),  2)</f>
        <v>0</v>
      </c>
      <c r="G34" s="37"/>
      <c r="H34" s="37"/>
      <c r="I34" s="127">
        <v>0.15</v>
      </c>
      <c r="J34" s="126">
        <f>ROUND(((SUM(BF98:BF320))*I34),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47</v>
      </c>
      <c r="F35" s="126">
        <f>ROUND((SUM(BG98:BG320)),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48</v>
      </c>
      <c r="F36" s="126">
        <f>ROUND((SUM(BH98:BH320)),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49</v>
      </c>
      <c r="F37" s="126">
        <f>ROUND((SUM(BI98:BI320)),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0" t="str">
        <f>E7</f>
        <v>Cyklostezka Ohře – Dalovice-Všeborovice</v>
      </c>
      <c r="F48" s="401"/>
      <c r="G48" s="401"/>
      <c r="H48" s="401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130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9" t="str">
        <f>E9</f>
        <v>VRN - Vedlejší rozpočtové náklady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Dalovice - Všeborovice</v>
      </c>
      <c r="G52" s="39"/>
      <c r="H52" s="39"/>
      <c r="I52" s="32" t="s">
        <v>23</v>
      </c>
      <c r="J52" s="62" t="str">
        <f>IF(J12="","",J12)</f>
        <v>3. 8. 2023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Karlovarský kraj</v>
      </c>
      <c r="G54" s="39"/>
      <c r="H54" s="39"/>
      <c r="I54" s="32" t="s">
        <v>32</v>
      </c>
      <c r="J54" s="35" t="str">
        <f>E21</f>
        <v>PONTIKA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136</v>
      </c>
      <c r="D57" s="140"/>
      <c r="E57" s="140"/>
      <c r="F57" s="140"/>
      <c r="G57" s="140"/>
      <c r="H57" s="140"/>
      <c r="I57" s="140"/>
      <c r="J57" s="141" t="s">
        <v>137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72</v>
      </c>
      <c r="D59" s="39"/>
      <c r="E59" s="39"/>
      <c r="F59" s="39"/>
      <c r="G59" s="39"/>
      <c r="H59" s="39"/>
      <c r="I59" s="39"/>
      <c r="J59" s="80">
        <f>J98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138</v>
      </c>
    </row>
    <row r="60" spans="1:47" s="9" customFormat="1" ht="24.95" customHeight="1">
      <c r="B60" s="143"/>
      <c r="C60" s="144"/>
      <c r="D60" s="145" t="s">
        <v>2651</v>
      </c>
      <c r="E60" s="146"/>
      <c r="F60" s="146"/>
      <c r="G60" s="146"/>
      <c r="H60" s="146"/>
      <c r="I60" s="146"/>
      <c r="J60" s="147">
        <f>J99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2652</v>
      </c>
      <c r="E61" s="151"/>
      <c r="F61" s="151"/>
      <c r="G61" s="151"/>
      <c r="H61" s="151"/>
      <c r="I61" s="151"/>
      <c r="J61" s="152">
        <f>J100</f>
        <v>0</v>
      </c>
      <c r="K61" s="100"/>
      <c r="L61" s="153"/>
    </row>
    <row r="62" spans="1:47" s="10" customFormat="1" ht="14.85" customHeight="1">
      <c r="B62" s="149"/>
      <c r="C62" s="100"/>
      <c r="D62" s="150" t="s">
        <v>2653</v>
      </c>
      <c r="E62" s="151"/>
      <c r="F62" s="151"/>
      <c r="G62" s="151"/>
      <c r="H62" s="151"/>
      <c r="I62" s="151"/>
      <c r="J62" s="152">
        <f>J101</f>
        <v>0</v>
      </c>
      <c r="K62" s="100"/>
      <c r="L62" s="153"/>
    </row>
    <row r="63" spans="1:47" s="10" customFormat="1" ht="14.85" customHeight="1">
      <c r="B63" s="149"/>
      <c r="C63" s="100"/>
      <c r="D63" s="150" t="s">
        <v>2654</v>
      </c>
      <c r="E63" s="151"/>
      <c r="F63" s="151"/>
      <c r="G63" s="151"/>
      <c r="H63" s="151"/>
      <c r="I63" s="151"/>
      <c r="J63" s="152">
        <f>J186</f>
        <v>0</v>
      </c>
      <c r="K63" s="100"/>
      <c r="L63" s="153"/>
    </row>
    <row r="64" spans="1:47" s="10" customFormat="1" ht="14.85" customHeight="1">
      <c r="B64" s="149"/>
      <c r="C64" s="100"/>
      <c r="D64" s="150" t="s">
        <v>2655</v>
      </c>
      <c r="E64" s="151"/>
      <c r="F64" s="151"/>
      <c r="G64" s="151"/>
      <c r="H64" s="151"/>
      <c r="I64" s="151"/>
      <c r="J64" s="152">
        <f>J216</f>
        <v>0</v>
      </c>
      <c r="K64" s="100"/>
      <c r="L64" s="153"/>
    </row>
    <row r="65" spans="1:31" s="10" customFormat="1" ht="14.85" customHeight="1">
      <c r="B65" s="149"/>
      <c r="C65" s="100"/>
      <c r="D65" s="150" t="s">
        <v>2656</v>
      </c>
      <c r="E65" s="151"/>
      <c r="F65" s="151"/>
      <c r="G65" s="151"/>
      <c r="H65" s="151"/>
      <c r="I65" s="151"/>
      <c r="J65" s="152">
        <f>J243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2657</v>
      </c>
      <c r="E66" s="151"/>
      <c r="F66" s="151"/>
      <c r="G66" s="151"/>
      <c r="H66" s="151"/>
      <c r="I66" s="151"/>
      <c r="J66" s="152">
        <f>J269</f>
        <v>0</v>
      </c>
      <c r="K66" s="100"/>
      <c r="L66" s="153"/>
    </row>
    <row r="67" spans="1:31" s="10" customFormat="1" ht="14.85" customHeight="1">
      <c r="B67" s="149"/>
      <c r="C67" s="100"/>
      <c r="D67" s="150" t="s">
        <v>2658</v>
      </c>
      <c r="E67" s="151"/>
      <c r="F67" s="151"/>
      <c r="G67" s="151"/>
      <c r="H67" s="151"/>
      <c r="I67" s="151"/>
      <c r="J67" s="152">
        <f>J270</f>
        <v>0</v>
      </c>
      <c r="K67" s="100"/>
      <c r="L67" s="153"/>
    </row>
    <row r="68" spans="1:31" s="10" customFormat="1" ht="21.75" customHeight="1">
      <c r="B68" s="149"/>
      <c r="C68" s="100"/>
      <c r="D68" s="150" t="s">
        <v>2659</v>
      </c>
      <c r="E68" s="151"/>
      <c r="F68" s="151"/>
      <c r="G68" s="151"/>
      <c r="H68" s="151"/>
      <c r="I68" s="151"/>
      <c r="J68" s="152">
        <f>J271</f>
        <v>0</v>
      </c>
      <c r="K68" s="100"/>
      <c r="L68" s="153"/>
    </row>
    <row r="69" spans="1:31" s="10" customFormat="1" ht="21.75" customHeight="1">
      <c r="B69" s="149"/>
      <c r="C69" s="100"/>
      <c r="D69" s="150" t="s">
        <v>2660</v>
      </c>
      <c r="E69" s="151"/>
      <c r="F69" s="151"/>
      <c r="G69" s="151"/>
      <c r="H69" s="151"/>
      <c r="I69" s="151"/>
      <c r="J69" s="152">
        <f>J272</f>
        <v>0</v>
      </c>
      <c r="K69" s="100"/>
      <c r="L69" s="153"/>
    </row>
    <row r="70" spans="1:31" s="10" customFormat="1" ht="21.75" customHeight="1">
      <c r="B70" s="149"/>
      <c r="C70" s="100"/>
      <c r="D70" s="150" t="s">
        <v>2661</v>
      </c>
      <c r="E70" s="151"/>
      <c r="F70" s="151"/>
      <c r="G70" s="151"/>
      <c r="H70" s="151"/>
      <c r="I70" s="151"/>
      <c r="J70" s="152">
        <f>J277</f>
        <v>0</v>
      </c>
      <c r="K70" s="100"/>
      <c r="L70" s="153"/>
    </row>
    <row r="71" spans="1:31" s="10" customFormat="1" ht="21.75" customHeight="1">
      <c r="B71" s="149"/>
      <c r="C71" s="100"/>
      <c r="D71" s="150" t="s">
        <v>2662</v>
      </c>
      <c r="E71" s="151"/>
      <c r="F71" s="151"/>
      <c r="G71" s="151"/>
      <c r="H71" s="151"/>
      <c r="I71" s="151"/>
      <c r="J71" s="152">
        <f>J282</f>
        <v>0</v>
      </c>
      <c r="K71" s="100"/>
      <c r="L71" s="153"/>
    </row>
    <row r="72" spans="1:31" s="10" customFormat="1" ht="21.75" customHeight="1">
      <c r="B72" s="149"/>
      <c r="C72" s="100"/>
      <c r="D72" s="150" t="s">
        <v>2663</v>
      </c>
      <c r="E72" s="151"/>
      <c r="F72" s="151"/>
      <c r="G72" s="151"/>
      <c r="H72" s="151"/>
      <c r="I72" s="151"/>
      <c r="J72" s="152">
        <f>J292</f>
        <v>0</v>
      </c>
      <c r="K72" s="100"/>
      <c r="L72" s="153"/>
    </row>
    <row r="73" spans="1:31" s="10" customFormat="1" ht="21.75" customHeight="1">
      <c r="B73" s="149"/>
      <c r="C73" s="100"/>
      <c r="D73" s="150" t="s">
        <v>2664</v>
      </c>
      <c r="E73" s="151"/>
      <c r="F73" s="151"/>
      <c r="G73" s="151"/>
      <c r="H73" s="151"/>
      <c r="I73" s="151"/>
      <c r="J73" s="152">
        <f>J293</f>
        <v>0</v>
      </c>
      <c r="K73" s="100"/>
      <c r="L73" s="153"/>
    </row>
    <row r="74" spans="1:31" s="10" customFormat="1" ht="21.75" customHeight="1">
      <c r="B74" s="149"/>
      <c r="C74" s="100"/>
      <c r="D74" s="150" t="s">
        <v>2665</v>
      </c>
      <c r="E74" s="151"/>
      <c r="F74" s="151"/>
      <c r="G74" s="151"/>
      <c r="H74" s="151"/>
      <c r="I74" s="151"/>
      <c r="J74" s="152">
        <f>J299</f>
        <v>0</v>
      </c>
      <c r="K74" s="100"/>
      <c r="L74" s="153"/>
    </row>
    <row r="75" spans="1:31" s="10" customFormat="1" ht="21.75" customHeight="1">
      <c r="B75" s="149"/>
      <c r="C75" s="100"/>
      <c r="D75" s="150" t="s">
        <v>2666</v>
      </c>
      <c r="E75" s="151"/>
      <c r="F75" s="151"/>
      <c r="G75" s="151"/>
      <c r="H75" s="151"/>
      <c r="I75" s="151"/>
      <c r="J75" s="152">
        <f>J312</f>
        <v>0</v>
      </c>
      <c r="K75" s="100"/>
      <c r="L75" s="153"/>
    </row>
    <row r="76" spans="1:31" s="10" customFormat="1" ht="21.75" customHeight="1">
      <c r="B76" s="149"/>
      <c r="C76" s="100"/>
      <c r="D76" s="150" t="s">
        <v>2667</v>
      </c>
      <c r="E76" s="151"/>
      <c r="F76" s="151"/>
      <c r="G76" s="151"/>
      <c r="H76" s="151"/>
      <c r="I76" s="151"/>
      <c r="J76" s="152">
        <f>J313</f>
        <v>0</v>
      </c>
      <c r="K76" s="100"/>
      <c r="L76" s="153"/>
    </row>
    <row r="77" spans="1:31" s="10" customFormat="1" ht="21.75" customHeight="1">
      <c r="B77" s="149"/>
      <c r="C77" s="100"/>
      <c r="D77" s="150" t="s">
        <v>2668</v>
      </c>
      <c r="E77" s="151"/>
      <c r="F77" s="151"/>
      <c r="G77" s="151"/>
      <c r="H77" s="151"/>
      <c r="I77" s="151"/>
      <c r="J77" s="152">
        <f>J317</f>
        <v>0</v>
      </c>
      <c r="K77" s="100"/>
      <c r="L77" s="153"/>
    </row>
    <row r="78" spans="1:31" s="10" customFormat="1" ht="21.75" customHeight="1">
      <c r="B78" s="149"/>
      <c r="C78" s="100"/>
      <c r="D78" s="150" t="s">
        <v>2669</v>
      </c>
      <c r="E78" s="151"/>
      <c r="F78" s="151"/>
      <c r="G78" s="151"/>
      <c r="H78" s="151"/>
      <c r="I78" s="151"/>
      <c r="J78" s="152">
        <f>J318</f>
        <v>0</v>
      </c>
      <c r="K78" s="100"/>
      <c r="L78" s="153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164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400" t="str">
        <f>E7</f>
        <v>Cyklostezka Ohře – Dalovice-Všeborovice</v>
      </c>
      <c r="F88" s="401"/>
      <c r="G88" s="401"/>
      <c r="H88" s="401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130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9" t="str">
        <f>E9</f>
        <v>VRN - Vedlejší rozpočtové náklady</v>
      </c>
      <c r="F90" s="399"/>
      <c r="G90" s="399"/>
      <c r="H90" s="39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F12</f>
        <v>Dalovice - Všeborovice</v>
      </c>
      <c r="G92" s="39"/>
      <c r="H92" s="39"/>
      <c r="I92" s="32" t="s">
        <v>23</v>
      </c>
      <c r="J92" s="62" t="str">
        <f>IF(J12="","",J12)</f>
        <v>3. 8. 2023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25</v>
      </c>
      <c r="D94" s="39"/>
      <c r="E94" s="39"/>
      <c r="F94" s="30" t="str">
        <f>E15</f>
        <v>Karlovarský kraj</v>
      </c>
      <c r="G94" s="39"/>
      <c r="H94" s="39"/>
      <c r="I94" s="32" t="s">
        <v>32</v>
      </c>
      <c r="J94" s="35" t="str">
        <f>E21</f>
        <v>PONTIKA s.r.o.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30</v>
      </c>
      <c r="D95" s="39"/>
      <c r="E95" s="39"/>
      <c r="F95" s="30" t="str">
        <f>IF(E18="","",E18)</f>
        <v>Vyplň údaj</v>
      </c>
      <c r="G95" s="39"/>
      <c r="H95" s="39"/>
      <c r="I95" s="32" t="s">
        <v>36</v>
      </c>
      <c r="J95" s="35" t="str">
        <f>E24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165</v>
      </c>
      <c r="D97" s="157" t="s">
        <v>59</v>
      </c>
      <c r="E97" s="157" t="s">
        <v>55</v>
      </c>
      <c r="F97" s="157" t="s">
        <v>56</v>
      </c>
      <c r="G97" s="157" t="s">
        <v>166</v>
      </c>
      <c r="H97" s="157" t="s">
        <v>167</v>
      </c>
      <c r="I97" s="157" t="s">
        <v>168</v>
      </c>
      <c r="J97" s="157" t="s">
        <v>137</v>
      </c>
      <c r="K97" s="158" t="s">
        <v>169</v>
      </c>
      <c r="L97" s="159"/>
      <c r="M97" s="71" t="s">
        <v>19</v>
      </c>
      <c r="N97" s="72" t="s">
        <v>44</v>
      </c>
      <c r="O97" s="72" t="s">
        <v>170</v>
      </c>
      <c r="P97" s="72" t="s">
        <v>171</v>
      </c>
      <c r="Q97" s="72" t="s">
        <v>172</v>
      </c>
      <c r="R97" s="72" t="s">
        <v>173</v>
      </c>
      <c r="S97" s="72" t="s">
        <v>174</v>
      </c>
      <c r="T97" s="73" t="s">
        <v>175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176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</f>
        <v>0</v>
      </c>
      <c r="Q98" s="75"/>
      <c r="R98" s="162">
        <f>R99</f>
        <v>2.9372579999999995</v>
      </c>
      <c r="S98" s="75"/>
      <c r="T98" s="163">
        <f>T99</f>
        <v>1.7999999999999998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73</v>
      </c>
      <c r="AU98" s="20" t="s">
        <v>138</v>
      </c>
      <c r="BK98" s="164">
        <f>BK99</f>
        <v>0</v>
      </c>
    </row>
    <row r="99" spans="1:65" s="12" customFormat="1" ht="25.9" customHeight="1">
      <c r="B99" s="165"/>
      <c r="C99" s="166"/>
      <c r="D99" s="167" t="s">
        <v>73</v>
      </c>
      <c r="E99" s="168" t="s">
        <v>126</v>
      </c>
      <c r="F99" s="168" t="s">
        <v>127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P100+P269</f>
        <v>0</v>
      </c>
      <c r="Q99" s="173"/>
      <c r="R99" s="174">
        <f>R100+R269</f>
        <v>2.9372579999999995</v>
      </c>
      <c r="S99" s="173"/>
      <c r="T99" s="175">
        <f>T100+T269</f>
        <v>1.7999999999999998</v>
      </c>
      <c r="AR99" s="176" t="s">
        <v>222</v>
      </c>
      <c r="AT99" s="177" t="s">
        <v>73</v>
      </c>
      <c r="AU99" s="177" t="s">
        <v>74</v>
      </c>
      <c r="AY99" s="176" t="s">
        <v>179</v>
      </c>
      <c r="BK99" s="178">
        <f>BK100+BK269</f>
        <v>0</v>
      </c>
    </row>
    <row r="100" spans="1:65" s="12" customFormat="1" ht="22.9" customHeight="1">
      <c r="B100" s="165"/>
      <c r="C100" s="166"/>
      <c r="D100" s="167" t="s">
        <v>73</v>
      </c>
      <c r="E100" s="179" t="s">
        <v>2670</v>
      </c>
      <c r="F100" s="179" t="s">
        <v>2671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P101+P186+P216+P243</f>
        <v>0</v>
      </c>
      <c r="Q100" s="173"/>
      <c r="R100" s="174">
        <f>R101+R186+R216+R243</f>
        <v>0</v>
      </c>
      <c r="S100" s="173"/>
      <c r="T100" s="175">
        <f>T101+T186+T216+T243</f>
        <v>0</v>
      </c>
      <c r="AR100" s="176" t="s">
        <v>81</v>
      </c>
      <c r="AT100" s="177" t="s">
        <v>73</v>
      </c>
      <c r="AU100" s="177" t="s">
        <v>81</v>
      </c>
      <c r="AY100" s="176" t="s">
        <v>179</v>
      </c>
      <c r="BK100" s="178">
        <f>BK101+BK186+BK216+BK243</f>
        <v>0</v>
      </c>
    </row>
    <row r="101" spans="1:65" s="12" customFormat="1" ht="20.85" customHeight="1">
      <c r="B101" s="165"/>
      <c r="C101" s="166"/>
      <c r="D101" s="167" t="s">
        <v>73</v>
      </c>
      <c r="E101" s="179" t="s">
        <v>2672</v>
      </c>
      <c r="F101" s="179" t="s">
        <v>2673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SUM(P102:P185)</f>
        <v>0</v>
      </c>
      <c r="Q101" s="173"/>
      <c r="R101" s="174">
        <f>SUM(R102:R185)</f>
        <v>0</v>
      </c>
      <c r="S101" s="173"/>
      <c r="T101" s="175">
        <f>SUM(T102:T185)</f>
        <v>0</v>
      </c>
      <c r="AR101" s="176" t="s">
        <v>222</v>
      </c>
      <c r="AT101" s="177" t="s">
        <v>73</v>
      </c>
      <c r="AU101" s="177" t="s">
        <v>14</v>
      </c>
      <c r="AY101" s="176" t="s">
        <v>179</v>
      </c>
      <c r="BK101" s="178">
        <f>SUM(BK102:BK185)</f>
        <v>0</v>
      </c>
    </row>
    <row r="102" spans="1:65" s="2" customFormat="1" ht="16.5" customHeight="1">
      <c r="A102" s="37"/>
      <c r="B102" s="38"/>
      <c r="C102" s="181" t="s">
        <v>81</v>
      </c>
      <c r="D102" s="181" t="s">
        <v>183</v>
      </c>
      <c r="E102" s="182" t="s">
        <v>2674</v>
      </c>
      <c r="F102" s="183" t="s">
        <v>2675</v>
      </c>
      <c r="G102" s="184" t="s">
        <v>2676</v>
      </c>
      <c r="H102" s="185">
        <v>1</v>
      </c>
      <c r="I102" s="186"/>
      <c r="J102" s="187">
        <f>ROUND(I102*H102,2)</f>
        <v>0</v>
      </c>
      <c r="K102" s="183" t="s">
        <v>187</v>
      </c>
      <c r="L102" s="42"/>
      <c r="M102" s="188" t="s">
        <v>19</v>
      </c>
      <c r="N102" s="189" t="s">
        <v>45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2677</v>
      </c>
      <c r="AT102" s="192" t="s">
        <v>183</v>
      </c>
      <c r="AU102" s="192" t="s">
        <v>189</v>
      </c>
      <c r="AY102" s="20" t="s">
        <v>179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81</v>
      </c>
      <c r="BK102" s="193">
        <f>ROUND(I102*H102,2)</f>
        <v>0</v>
      </c>
      <c r="BL102" s="20" t="s">
        <v>2677</v>
      </c>
      <c r="BM102" s="192" t="s">
        <v>2678</v>
      </c>
    </row>
    <row r="103" spans="1:65" s="2" customFormat="1">
      <c r="A103" s="37"/>
      <c r="B103" s="38"/>
      <c r="C103" s="39"/>
      <c r="D103" s="194" t="s">
        <v>190</v>
      </c>
      <c r="E103" s="39"/>
      <c r="F103" s="195" t="s">
        <v>2679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190</v>
      </c>
      <c r="AU103" s="20" t="s">
        <v>189</v>
      </c>
    </row>
    <row r="104" spans="1:65" s="13" customFormat="1">
      <c r="B104" s="199"/>
      <c r="C104" s="200"/>
      <c r="D104" s="201" t="s">
        <v>192</v>
      </c>
      <c r="E104" s="202" t="s">
        <v>19</v>
      </c>
      <c r="F104" s="203" t="s">
        <v>2680</v>
      </c>
      <c r="G104" s="200"/>
      <c r="H104" s="202" t="s">
        <v>19</v>
      </c>
      <c r="I104" s="204"/>
      <c r="J104" s="200"/>
      <c r="K104" s="200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192</v>
      </c>
      <c r="AU104" s="209" t="s">
        <v>189</v>
      </c>
      <c r="AV104" s="13" t="s">
        <v>81</v>
      </c>
      <c r="AW104" s="13" t="s">
        <v>35</v>
      </c>
      <c r="AX104" s="13" t="s">
        <v>74</v>
      </c>
      <c r="AY104" s="209" t="s">
        <v>179</v>
      </c>
    </row>
    <row r="105" spans="1:65" s="13" customFormat="1">
      <c r="B105" s="199"/>
      <c r="C105" s="200"/>
      <c r="D105" s="201" t="s">
        <v>192</v>
      </c>
      <c r="E105" s="202" t="s">
        <v>19</v>
      </c>
      <c r="F105" s="203" t="s">
        <v>2681</v>
      </c>
      <c r="G105" s="200"/>
      <c r="H105" s="202" t="s">
        <v>19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192</v>
      </c>
      <c r="AU105" s="209" t="s">
        <v>189</v>
      </c>
      <c r="AV105" s="13" t="s">
        <v>81</v>
      </c>
      <c r="AW105" s="13" t="s">
        <v>35</v>
      </c>
      <c r="AX105" s="13" t="s">
        <v>74</v>
      </c>
      <c r="AY105" s="209" t="s">
        <v>179</v>
      </c>
    </row>
    <row r="106" spans="1:65" s="14" customFormat="1">
      <c r="B106" s="210"/>
      <c r="C106" s="211"/>
      <c r="D106" s="201" t="s">
        <v>192</v>
      </c>
      <c r="E106" s="212" t="s">
        <v>19</v>
      </c>
      <c r="F106" s="213" t="s">
        <v>441</v>
      </c>
      <c r="G106" s="211"/>
      <c r="H106" s="214">
        <v>1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192</v>
      </c>
      <c r="AU106" s="220" t="s">
        <v>189</v>
      </c>
      <c r="AV106" s="14" t="s">
        <v>14</v>
      </c>
      <c r="AW106" s="14" t="s">
        <v>35</v>
      </c>
      <c r="AX106" s="14" t="s">
        <v>74</v>
      </c>
      <c r="AY106" s="220" t="s">
        <v>179</v>
      </c>
    </row>
    <row r="107" spans="1:65" s="15" customFormat="1">
      <c r="B107" s="221"/>
      <c r="C107" s="222"/>
      <c r="D107" s="201" t="s">
        <v>192</v>
      </c>
      <c r="E107" s="223" t="s">
        <v>19</v>
      </c>
      <c r="F107" s="224" t="s">
        <v>201</v>
      </c>
      <c r="G107" s="222"/>
      <c r="H107" s="225">
        <v>1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192</v>
      </c>
      <c r="AU107" s="231" t="s">
        <v>189</v>
      </c>
      <c r="AV107" s="15" t="s">
        <v>188</v>
      </c>
      <c r="AW107" s="15" t="s">
        <v>35</v>
      </c>
      <c r="AX107" s="15" t="s">
        <v>81</v>
      </c>
      <c r="AY107" s="231" t="s">
        <v>179</v>
      </c>
    </row>
    <row r="108" spans="1:65" s="2" customFormat="1" ht="16.5" customHeight="1">
      <c r="A108" s="37"/>
      <c r="B108" s="38"/>
      <c r="C108" s="181" t="s">
        <v>14</v>
      </c>
      <c r="D108" s="181" t="s">
        <v>183</v>
      </c>
      <c r="E108" s="182" t="s">
        <v>2682</v>
      </c>
      <c r="F108" s="183" t="s">
        <v>2683</v>
      </c>
      <c r="G108" s="184" t="s">
        <v>2676</v>
      </c>
      <c r="H108" s="185">
        <v>5</v>
      </c>
      <c r="I108" s="186"/>
      <c r="J108" s="187">
        <f>ROUND(I108*H108,2)</f>
        <v>0</v>
      </c>
      <c r="K108" s="183" t="s">
        <v>187</v>
      </c>
      <c r="L108" s="42"/>
      <c r="M108" s="188" t="s">
        <v>19</v>
      </c>
      <c r="N108" s="189" t="s">
        <v>45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2677</v>
      </c>
      <c r="AT108" s="192" t="s">
        <v>183</v>
      </c>
      <c r="AU108" s="192" t="s">
        <v>189</v>
      </c>
      <c r="AY108" s="20" t="s">
        <v>179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81</v>
      </c>
      <c r="BK108" s="193">
        <f>ROUND(I108*H108,2)</f>
        <v>0</v>
      </c>
      <c r="BL108" s="20" t="s">
        <v>2677</v>
      </c>
      <c r="BM108" s="192" t="s">
        <v>2684</v>
      </c>
    </row>
    <row r="109" spans="1:65" s="2" customFormat="1">
      <c r="A109" s="37"/>
      <c r="B109" s="38"/>
      <c r="C109" s="39"/>
      <c r="D109" s="194" t="s">
        <v>190</v>
      </c>
      <c r="E109" s="39"/>
      <c r="F109" s="195" t="s">
        <v>2685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190</v>
      </c>
      <c r="AU109" s="20" t="s">
        <v>189</v>
      </c>
    </row>
    <row r="110" spans="1:65" s="13" customFormat="1">
      <c r="B110" s="199"/>
      <c r="C110" s="200"/>
      <c r="D110" s="201" t="s">
        <v>192</v>
      </c>
      <c r="E110" s="202" t="s">
        <v>19</v>
      </c>
      <c r="F110" s="203" t="s">
        <v>2686</v>
      </c>
      <c r="G110" s="200"/>
      <c r="H110" s="202" t="s">
        <v>19</v>
      </c>
      <c r="I110" s="204"/>
      <c r="J110" s="200"/>
      <c r="K110" s="200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192</v>
      </c>
      <c r="AU110" s="209" t="s">
        <v>189</v>
      </c>
      <c r="AV110" s="13" t="s">
        <v>81</v>
      </c>
      <c r="AW110" s="13" t="s">
        <v>35</v>
      </c>
      <c r="AX110" s="13" t="s">
        <v>74</v>
      </c>
      <c r="AY110" s="209" t="s">
        <v>179</v>
      </c>
    </row>
    <row r="111" spans="1:65" s="14" customFormat="1">
      <c r="B111" s="210"/>
      <c r="C111" s="211"/>
      <c r="D111" s="201" t="s">
        <v>192</v>
      </c>
      <c r="E111" s="212" t="s">
        <v>19</v>
      </c>
      <c r="F111" s="213" t="s">
        <v>441</v>
      </c>
      <c r="G111" s="211"/>
      <c r="H111" s="214">
        <v>1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192</v>
      </c>
      <c r="AU111" s="220" t="s">
        <v>189</v>
      </c>
      <c r="AV111" s="14" t="s">
        <v>14</v>
      </c>
      <c r="AW111" s="14" t="s">
        <v>35</v>
      </c>
      <c r="AX111" s="14" t="s">
        <v>74</v>
      </c>
      <c r="AY111" s="220" t="s">
        <v>179</v>
      </c>
    </row>
    <row r="112" spans="1:65" s="13" customFormat="1">
      <c r="B112" s="199"/>
      <c r="C112" s="200"/>
      <c r="D112" s="201" t="s">
        <v>192</v>
      </c>
      <c r="E112" s="202" t="s">
        <v>19</v>
      </c>
      <c r="F112" s="203" t="s">
        <v>2687</v>
      </c>
      <c r="G112" s="200"/>
      <c r="H112" s="202" t="s">
        <v>19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192</v>
      </c>
      <c r="AU112" s="209" t="s">
        <v>189</v>
      </c>
      <c r="AV112" s="13" t="s">
        <v>81</v>
      </c>
      <c r="AW112" s="13" t="s">
        <v>35</v>
      </c>
      <c r="AX112" s="13" t="s">
        <v>74</v>
      </c>
      <c r="AY112" s="209" t="s">
        <v>179</v>
      </c>
    </row>
    <row r="113" spans="1:65" s="14" customFormat="1">
      <c r="B113" s="210"/>
      <c r="C113" s="211"/>
      <c r="D113" s="201" t="s">
        <v>192</v>
      </c>
      <c r="E113" s="212" t="s">
        <v>19</v>
      </c>
      <c r="F113" s="213" t="s">
        <v>441</v>
      </c>
      <c r="G113" s="211"/>
      <c r="H113" s="214">
        <v>1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192</v>
      </c>
      <c r="AU113" s="220" t="s">
        <v>189</v>
      </c>
      <c r="AV113" s="14" t="s">
        <v>14</v>
      </c>
      <c r="AW113" s="14" t="s">
        <v>35</v>
      </c>
      <c r="AX113" s="14" t="s">
        <v>74</v>
      </c>
      <c r="AY113" s="220" t="s">
        <v>179</v>
      </c>
    </row>
    <row r="114" spans="1:65" s="13" customFormat="1">
      <c r="B114" s="199"/>
      <c r="C114" s="200"/>
      <c r="D114" s="201" t="s">
        <v>192</v>
      </c>
      <c r="E114" s="202" t="s">
        <v>19</v>
      </c>
      <c r="F114" s="203" t="s">
        <v>2688</v>
      </c>
      <c r="G114" s="200"/>
      <c r="H114" s="202" t="s">
        <v>19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192</v>
      </c>
      <c r="AU114" s="209" t="s">
        <v>189</v>
      </c>
      <c r="AV114" s="13" t="s">
        <v>81</v>
      </c>
      <c r="AW114" s="13" t="s">
        <v>35</v>
      </c>
      <c r="AX114" s="13" t="s">
        <v>74</v>
      </c>
      <c r="AY114" s="209" t="s">
        <v>179</v>
      </c>
    </row>
    <row r="115" spans="1:65" s="14" customFormat="1">
      <c r="B115" s="210"/>
      <c r="C115" s="211"/>
      <c r="D115" s="201" t="s">
        <v>192</v>
      </c>
      <c r="E115" s="212" t="s">
        <v>19</v>
      </c>
      <c r="F115" s="213" t="s">
        <v>441</v>
      </c>
      <c r="G115" s="211"/>
      <c r="H115" s="214">
        <v>1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192</v>
      </c>
      <c r="AU115" s="220" t="s">
        <v>189</v>
      </c>
      <c r="AV115" s="14" t="s">
        <v>14</v>
      </c>
      <c r="AW115" s="14" t="s">
        <v>35</v>
      </c>
      <c r="AX115" s="14" t="s">
        <v>74</v>
      </c>
      <c r="AY115" s="220" t="s">
        <v>179</v>
      </c>
    </row>
    <row r="116" spans="1:65" s="13" customFormat="1" ht="22.5">
      <c r="B116" s="199"/>
      <c r="C116" s="200"/>
      <c r="D116" s="201" t="s">
        <v>192</v>
      </c>
      <c r="E116" s="202" t="s">
        <v>19</v>
      </c>
      <c r="F116" s="203" t="s">
        <v>2689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192</v>
      </c>
      <c r="AU116" s="209" t="s">
        <v>189</v>
      </c>
      <c r="AV116" s="13" t="s">
        <v>81</v>
      </c>
      <c r="AW116" s="13" t="s">
        <v>35</v>
      </c>
      <c r="AX116" s="13" t="s">
        <v>74</v>
      </c>
      <c r="AY116" s="209" t="s">
        <v>179</v>
      </c>
    </row>
    <row r="117" spans="1:65" s="14" customFormat="1">
      <c r="B117" s="210"/>
      <c r="C117" s="211"/>
      <c r="D117" s="201" t="s">
        <v>192</v>
      </c>
      <c r="E117" s="212" t="s">
        <v>19</v>
      </c>
      <c r="F117" s="213" t="s">
        <v>441</v>
      </c>
      <c r="G117" s="211"/>
      <c r="H117" s="214">
        <v>1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192</v>
      </c>
      <c r="AU117" s="220" t="s">
        <v>189</v>
      </c>
      <c r="AV117" s="14" t="s">
        <v>14</v>
      </c>
      <c r="AW117" s="14" t="s">
        <v>35</v>
      </c>
      <c r="AX117" s="14" t="s">
        <v>74</v>
      </c>
      <c r="AY117" s="220" t="s">
        <v>179</v>
      </c>
    </row>
    <row r="118" spans="1:65" s="13" customFormat="1">
      <c r="B118" s="199"/>
      <c r="C118" s="200"/>
      <c r="D118" s="201" t="s">
        <v>192</v>
      </c>
      <c r="E118" s="202" t="s">
        <v>19</v>
      </c>
      <c r="F118" s="203" t="s">
        <v>2690</v>
      </c>
      <c r="G118" s="200"/>
      <c r="H118" s="202" t="s">
        <v>19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192</v>
      </c>
      <c r="AU118" s="209" t="s">
        <v>189</v>
      </c>
      <c r="AV118" s="13" t="s">
        <v>81</v>
      </c>
      <c r="AW118" s="13" t="s">
        <v>35</v>
      </c>
      <c r="AX118" s="13" t="s">
        <v>74</v>
      </c>
      <c r="AY118" s="209" t="s">
        <v>179</v>
      </c>
    </row>
    <row r="119" spans="1:65" s="14" customFormat="1">
      <c r="B119" s="210"/>
      <c r="C119" s="211"/>
      <c r="D119" s="201" t="s">
        <v>192</v>
      </c>
      <c r="E119" s="212" t="s">
        <v>19</v>
      </c>
      <c r="F119" s="213" t="s">
        <v>441</v>
      </c>
      <c r="G119" s="211"/>
      <c r="H119" s="214">
        <v>1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192</v>
      </c>
      <c r="AU119" s="220" t="s">
        <v>189</v>
      </c>
      <c r="AV119" s="14" t="s">
        <v>14</v>
      </c>
      <c r="AW119" s="14" t="s">
        <v>35</v>
      </c>
      <c r="AX119" s="14" t="s">
        <v>74</v>
      </c>
      <c r="AY119" s="220" t="s">
        <v>179</v>
      </c>
    </row>
    <row r="120" spans="1:65" s="15" customFormat="1">
      <c r="B120" s="221"/>
      <c r="C120" s="222"/>
      <c r="D120" s="201" t="s">
        <v>192</v>
      </c>
      <c r="E120" s="223" t="s">
        <v>19</v>
      </c>
      <c r="F120" s="224" t="s">
        <v>201</v>
      </c>
      <c r="G120" s="222"/>
      <c r="H120" s="225">
        <v>5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192</v>
      </c>
      <c r="AU120" s="231" t="s">
        <v>189</v>
      </c>
      <c r="AV120" s="15" t="s">
        <v>188</v>
      </c>
      <c r="AW120" s="15" t="s">
        <v>35</v>
      </c>
      <c r="AX120" s="15" t="s">
        <v>81</v>
      </c>
      <c r="AY120" s="231" t="s">
        <v>179</v>
      </c>
    </row>
    <row r="121" spans="1:65" s="2" customFormat="1" ht="16.5" customHeight="1">
      <c r="A121" s="37"/>
      <c r="B121" s="38"/>
      <c r="C121" s="181" t="s">
        <v>189</v>
      </c>
      <c r="D121" s="181" t="s">
        <v>183</v>
      </c>
      <c r="E121" s="182" t="s">
        <v>2691</v>
      </c>
      <c r="F121" s="183" t="s">
        <v>2692</v>
      </c>
      <c r="G121" s="184" t="s">
        <v>2676</v>
      </c>
      <c r="H121" s="185">
        <v>1</v>
      </c>
      <c r="I121" s="186"/>
      <c r="J121" s="187">
        <f>ROUND(I121*H121,2)</f>
        <v>0</v>
      </c>
      <c r="K121" s="183" t="s">
        <v>187</v>
      </c>
      <c r="L121" s="42"/>
      <c r="M121" s="188" t="s">
        <v>19</v>
      </c>
      <c r="N121" s="189" t="s">
        <v>45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2677</v>
      </c>
      <c r="AT121" s="192" t="s">
        <v>183</v>
      </c>
      <c r="AU121" s="192" t="s">
        <v>189</v>
      </c>
      <c r="AY121" s="20" t="s">
        <v>179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81</v>
      </c>
      <c r="BK121" s="193">
        <f>ROUND(I121*H121,2)</f>
        <v>0</v>
      </c>
      <c r="BL121" s="20" t="s">
        <v>2677</v>
      </c>
      <c r="BM121" s="192" t="s">
        <v>2693</v>
      </c>
    </row>
    <row r="122" spans="1:65" s="2" customFormat="1">
      <c r="A122" s="37"/>
      <c r="B122" s="38"/>
      <c r="C122" s="39"/>
      <c r="D122" s="194" t="s">
        <v>190</v>
      </c>
      <c r="E122" s="39"/>
      <c r="F122" s="195" t="s">
        <v>2694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190</v>
      </c>
      <c r="AU122" s="20" t="s">
        <v>189</v>
      </c>
    </row>
    <row r="123" spans="1:65" s="13" customFormat="1" ht="22.5">
      <c r="B123" s="199"/>
      <c r="C123" s="200"/>
      <c r="D123" s="201" t="s">
        <v>192</v>
      </c>
      <c r="E123" s="202" t="s">
        <v>19</v>
      </c>
      <c r="F123" s="203" t="s">
        <v>2695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192</v>
      </c>
      <c r="AU123" s="209" t="s">
        <v>189</v>
      </c>
      <c r="AV123" s="13" t="s">
        <v>81</v>
      </c>
      <c r="AW123" s="13" t="s">
        <v>35</v>
      </c>
      <c r="AX123" s="13" t="s">
        <v>74</v>
      </c>
      <c r="AY123" s="209" t="s">
        <v>179</v>
      </c>
    </row>
    <row r="124" spans="1:65" s="13" customFormat="1">
      <c r="B124" s="199"/>
      <c r="C124" s="200"/>
      <c r="D124" s="201" t="s">
        <v>192</v>
      </c>
      <c r="E124" s="202" t="s">
        <v>19</v>
      </c>
      <c r="F124" s="203" t="s">
        <v>2696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192</v>
      </c>
      <c r="AU124" s="209" t="s">
        <v>189</v>
      </c>
      <c r="AV124" s="13" t="s">
        <v>81</v>
      </c>
      <c r="AW124" s="13" t="s">
        <v>35</v>
      </c>
      <c r="AX124" s="13" t="s">
        <v>74</v>
      </c>
      <c r="AY124" s="209" t="s">
        <v>179</v>
      </c>
    </row>
    <row r="125" spans="1:65" s="14" customFormat="1">
      <c r="B125" s="210"/>
      <c r="C125" s="211"/>
      <c r="D125" s="201" t="s">
        <v>192</v>
      </c>
      <c r="E125" s="212" t="s">
        <v>19</v>
      </c>
      <c r="F125" s="213" t="s">
        <v>2697</v>
      </c>
      <c r="G125" s="211"/>
      <c r="H125" s="214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192</v>
      </c>
      <c r="AU125" s="220" t="s">
        <v>189</v>
      </c>
      <c r="AV125" s="14" t="s">
        <v>14</v>
      </c>
      <c r="AW125" s="14" t="s">
        <v>35</v>
      </c>
      <c r="AX125" s="14" t="s">
        <v>74</v>
      </c>
      <c r="AY125" s="220" t="s">
        <v>179</v>
      </c>
    </row>
    <row r="126" spans="1:65" s="15" customFormat="1">
      <c r="B126" s="221"/>
      <c r="C126" s="222"/>
      <c r="D126" s="201" t="s">
        <v>192</v>
      </c>
      <c r="E126" s="223" t="s">
        <v>19</v>
      </c>
      <c r="F126" s="224" t="s">
        <v>201</v>
      </c>
      <c r="G126" s="222"/>
      <c r="H126" s="225">
        <v>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192</v>
      </c>
      <c r="AU126" s="231" t="s">
        <v>189</v>
      </c>
      <c r="AV126" s="15" t="s">
        <v>188</v>
      </c>
      <c r="AW126" s="15" t="s">
        <v>35</v>
      </c>
      <c r="AX126" s="15" t="s">
        <v>81</v>
      </c>
      <c r="AY126" s="231" t="s">
        <v>179</v>
      </c>
    </row>
    <row r="127" spans="1:65" s="2" customFormat="1" ht="16.5" customHeight="1">
      <c r="A127" s="37"/>
      <c r="B127" s="38"/>
      <c r="C127" s="181" t="s">
        <v>188</v>
      </c>
      <c r="D127" s="181" t="s">
        <v>183</v>
      </c>
      <c r="E127" s="182" t="s">
        <v>2698</v>
      </c>
      <c r="F127" s="183" t="s">
        <v>2699</v>
      </c>
      <c r="G127" s="184" t="s">
        <v>2676</v>
      </c>
      <c r="H127" s="185">
        <v>8</v>
      </c>
      <c r="I127" s="186"/>
      <c r="J127" s="187">
        <f>ROUND(I127*H127,2)</f>
        <v>0</v>
      </c>
      <c r="K127" s="183" t="s">
        <v>187</v>
      </c>
      <c r="L127" s="42"/>
      <c r="M127" s="188" t="s">
        <v>19</v>
      </c>
      <c r="N127" s="189" t="s">
        <v>45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2677</v>
      </c>
      <c r="AT127" s="192" t="s">
        <v>183</v>
      </c>
      <c r="AU127" s="192" t="s">
        <v>189</v>
      </c>
      <c r="AY127" s="20" t="s">
        <v>179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81</v>
      </c>
      <c r="BK127" s="193">
        <f>ROUND(I127*H127,2)</f>
        <v>0</v>
      </c>
      <c r="BL127" s="20" t="s">
        <v>2677</v>
      </c>
      <c r="BM127" s="192" t="s">
        <v>2700</v>
      </c>
    </row>
    <row r="128" spans="1:65" s="2" customFormat="1">
      <c r="A128" s="37"/>
      <c r="B128" s="38"/>
      <c r="C128" s="39"/>
      <c r="D128" s="194" t="s">
        <v>190</v>
      </c>
      <c r="E128" s="39"/>
      <c r="F128" s="195" t="s">
        <v>2701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190</v>
      </c>
      <c r="AU128" s="20" t="s">
        <v>189</v>
      </c>
    </row>
    <row r="129" spans="1:65" s="13" customFormat="1">
      <c r="B129" s="199"/>
      <c r="C129" s="200"/>
      <c r="D129" s="201" t="s">
        <v>192</v>
      </c>
      <c r="E129" s="202" t="s">
        <v>19</v>
      </c>
      <c r="F129" s="203" t="s">
        <v>2702</v>
      </c>
      <c r="G129" s="200"/>
      <c r="H129" s="202" t="s">
        <v>19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192</v>
      </c>
      <c r="AU129" s="209" t="s">
        <v>189</v>
      </c>
      <c r="AV129" s="13" t="s">
        <v>81</v>
      </c>
      <c r="AW129" s="13" t="s">
        <v>35</v>
      </c>
      <c r="AX129" s="13" t="s">
        <v>74</v>
      </c>
      <c r="AY129" s="209" t="s">
        <v>179</v>
      </c>
    </row>
    <row r="130" spans="1:65" s="14" customFormat="1">
      <c r="B130" s="210"/>
      <c r="C130" s="211"/>
      <c r="D130" s="201" t="s">
        <v>192</v>
      </c>
      <c r="E130" s="212" t="s">
        <v>19</v>
      </c>
      <c r="F130" s="213" t="s">
        <v>1600</v>
      </c>
      <c r="G130" s="211"/>
      <c r="H130" s="214">
        <v>8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192</v>
      </c>
      <c r="AU130" s="220" t="s">
        <v>189</v>
      </c>
      <c r="AV130" s="14" t="s">
        <v>14</v>
      </c>
      <c r="AW130" s="14" t="s">
        <v>35</v>
      </c>
      <c r="AX130" s="14" t="s">
        <v>74</v>
      </c>
      <c r="AY130" s="220" t="s">
        <v>179</v>
      </c>
    </row>
    <row r="131" spans="1:65" s="15" customFormat="1">
      <c r="B131" s="221"/>
      <c r="C131" s="222"/>
      <c r="D131" s="201" t="s">
        <v>192</v>
      </c>
      <c r="E131" s="223" t="s">
        <v>19</v>
      </c>
      <c r="F131" s="224" t="s">
        <v>201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192</v>
      </c>
      <c r="AU131" s="231" t="s">
        <v>189</v>
      </c>
      <c r="AV131" s="15" t="s">
        <v>188</v>
      </c>
      <c r="AW131" s="15" t="s">
        <v>35</v>
      </c>
      <c r="AX131" s="15" t="s">
        <v>81</v>
      </c>
      <c r="AY131" s="231" t="s">
        <v>179</v>
      </c>
    </row>
    <row r="132" spans="1:65" s="2" customFormat="1" ht="24.2" customHeight="1">
      <c r="A132" s="37"/>
      <c r="B132" s="38"/>
      <c r="C132" s="181" t="s">
        <v>222</v>
      </c>
      <c r="D132" s="181" t="s">
        <v>183</v>
      </c>
      <c r="E132" s="182" t="s">
        <v>2703</v>
      </c>
      <c r="F132" s="183" t="s">
        <v>2704</v>
      </c>
      <c r="G132" s="184" t="s">
        <v>2676</v>
      </c>
      <c r="H132" s="185">
        <v>1</v>
      </c>
      <c r="I132" s="186"/>
      <c r="J132" s="187">
        <f>ROUND(I132*H132,2)</f>
        <v>0</v>
      </c>
      <c r="K132" s="183" t="s">
        <v>187</v>
      </c>
      <c r="L132" s="42"/>
      <c r="M132" s="188" t="s">
        <v>19</v>
      </c>
      <c r="N132" s="189" t="s">
        <v>45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2677</v>
      </c>
      <c r="AT132" s="192" t="s">
        <v>183</v>
      </c>
      <c r="AU132" s="192" t="s">
        <v>189</v>
      </c>
      <c r="AY132" s="20" t="s">
        <v>179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81</v>
      </c>
      <c r="BK132" s="193">
        <f>ROUND(I132*H132,2)</f>
        <v>0</v>
      </c>
      <c r="BL132" s="20" t="s">
        <v>2677</v>
      </c>
      <c r="BM132" s="192" t="s">
        <v>2705</v>
      </c>
    </row>
    <row r="133" spans="1:65" s="2" customFormat="1">
      <c r="A133" s="37"/>
      <c r="B133" s="38"/>
      <c r="C133" s="39"/>
      <c r="D133" s="194" t="s">
        <v>190</v>
      </c>
      <c r="E133" s="39"/>
      <c r="F133" s="195" t="s">
        <v>2706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190</v>
      </c>
      <c r="AU133" s="20" t="s">
        <v>189</v>
      </c>
    </row>
    <row r="134" spans="1:65" s="13" customFormat="1">
      <c r="B134" s="199"/>
      <c r="C134" s="200"/>
      <c r="D134" s="201" t="s">
        <v>192</v>
      </c>
      <c r="E134" s="202" t="s">
        <v>19</v>
      </c>
      <c r="F134" s="203" t="s">
        <v>2707</v>
      </c>
      <c r="G134" s="200"/>
      <c r="H134" s="202" t="s">
        <v>19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192</v>
      </c>
      <c r="AU134" s="209" t="s">
        <v>189</v>
      </c>
      <c r="AV134" s="13" t="s">
        <v>81</v>
      </c>
      <c r="AW134" s="13" t="s">
        <v>35</v>
      </c>
      <c r="AX134" s="13" t="s">
        <v>74</v>
      </c>
      <c r="AY134" s="209" t="s">
        <v>179</v>
      </c>
    </row>
    <row r="135" spans="1:65" s="13" customFormat="1">
      <c r="B135" s="199"/>
      <c r="C135" s="200"/>
      <c r="D135" s="201" t="s">
        <v>192</v>
      </c>
      <c r="E135" s="202" t="s">
        <v>19</v>
      </c>
      <c r="F135" s="203" t="s">
        <v>2708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192</v>
      </c>
      <c r="AU135" s="209" t="s">
        <v>189</v>
      </c>
      <c r="AV135" s="13" t="s">
        <v>81</v>
      </c>
      <c r="AW135" s="13" t="s">
        <v>35</v>
      </c>
      <c r="AX135" s="13" t="s">
        <v>74</v>
      </c>
      <c r="AY135" s="209" t="s">
        <v>179</v>
      </c>
    </row>
    <row r="136" spans="1:65" s="14" customFormat="1">
      <c r="B136" s="210"/>
      <c r="C136" s="211"/>
      <c r="D136" s="201" t="s">
        <v>192</v>
      </c>
      <c r="E136" s="212" t="s">
        <v>19</v>
      </c>
      <c r="F136" s="213" t="s">
        <v>441</v>
      </c>
      <c r="G136" s="211"/>
      <c r="H136" s="214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192</v>
      </c>
      <c r="AU136" s="220" t="s">
        <v>189</v>
      </c>
      <c r="AV136" s="14" t="s">
        <v>14</v>
      </c>
      <c r="AW136" s="14" t="s">
        <v>35</v>
      </c>
      <c r="AX136" s="14" t="s">
        <v>74</v>
      </c>
      <c r="AY136" s="220" t="s">
        <v>179</v>
      </c>
    </row>
    <row r="137" spans="1:65" s="15" customFormat="1">
      <c r="B137" s="221"/>
      <c r="C137" s="222"/>
      <c r="D137" s="201" t="s">
        <v>192</v>
      </c>
      <c r="E137" s="223" t="s">
        <v>19</v>
      </c>
      <c r="F137" s="224" t="s">
        <v>201</v>
      </c>
      <c r="G137" s="222"/>
      <c r="H137" s="225">
        <v>1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192</v>
      </c>
      <c r="AU137" s="231" t="s">
        <v>189</v>
      </c>
      <c r="AV137" s="15" t="s">
        <v>188</v>
      </c>
      <c r="AW137" s="15" t="s">
        <v>35</v>
      </c>
      <c r="AX137" s="15" t="s">
        <v>81</v>
      </c>
      <c r="AY137" s="231" t="s">
        <v>179</v>
      </c>
    </row>
    <row r="138" spans="1:65" s="2" customFormat="1" ht="16.5" customHeight="1">
      <c r="A138" s="37"/>
      <c r="B138" s="38"/>
      <c r="C138" s="181" t="s">
        <v>211</v>
      </c>
      <c r="D138" s="181" t="s">
        <v>183</v>
      </c>
      <c r="E138" s="182" t="s">
        <v>2709</v>
      </c>
      <c r="F138" s="183" t="s">
        <v>2710</v>
      </c>
      <c r="G138" s="184" t="s">
        <v>2676</v>
      </c>
      <c r="H138" s="185">
        <v>1</v>
      </c>
      <c r="I138" s="186"/>
      <c r="J138" s="187">
        <f>ROUND(I138*H138,2)</f>
        <v>0</v>
      </c>
      <c r="K138" s="183" t="s">
        <v>187</v>
      </c>
      <c r="L138" s="42"/>
      <c r="M138" s="188" t="s">
        <v>19</v>
      </c>
      <c r="N138" s="189" t="s">
        <v>45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2677</v>
      </c>
      <c r="AT138" s="192" t="s">
        <v>183</v>
      </c>
      <c r="AU138" s="192" t="s">
        <v>189</v>
      </c>
      <c r="AY138" s="20" t="s">
        <v>179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81</v>
      </c>
      <c r="BK138" s="193">
        <f>ROUND(I138*H138,2)</f>
        <v>0</v>
      </c>
      <c r="BL138" s="20" t="s">
        <v>2677</v>
      </c>
      <c r="BM138" s="192" t="s">
        <v>2711</v>
      </c>
    </row>
    <row r="139" spans="1:65" s="2" customFormat="1">
      <c r="A139" s="37"/>
      <c r="B139" s="38"/>
      <c r="C139" s="39"/>
      <c r="D139" s="194" t="s">
        <v>190</v>
      </c>
      <c r="E139" s="39"/>
      <c r="F139" s="195" t="s">
        <v>2712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190</v>
      </c>
      <c r="AU139" s="20" t="s">
        <v>189</v>
      </c>
    </row>
    <row r="140" spans="1:65" s="13" customFormat="1">
      <c r="B140" s="199"/>
      <c r="C140" s="200"/>
      <c r="D140" s="201" t="s">
        <v>192</v>
      </c>
      <c r="E140" s="202" t="s">
        <v>19</v>
      </c>
      <c r="F140" s="203" t="s">
        <v>2713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192</v>
      </c>
      <c r="AU140" s="209" t="s">
        <v>189</v>
      </c>
      <c r="AV140" s="13" t="s">
        <v>81</v>
      </c>
      <c r="AW140" s="13" t="s">
        <v>35</v>
      </c>
      <c r="AX140" s="13" t="s">
        <v>74</v>
      </c>
      <c r="AY140" s="209" t="s">
        <v>179</v>
      </c>
    </row>
    <row r="141" spans="1:65" s="14" customFormat="1">
      <c r="B141" s="210"/>
      <c r="C141" s="211"/>
      <c r="D141" s="201" t="s">
        <v>192</v>
      </c>
      <c r="E141" s="212" t="s">
        <v>19</v>
      </c>
      <c r="F141" s="213" t="s">
        <v>441</v>
      </c>
      <c r="G141" s="211"/>
      <c r="H141" s="214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192</v>
      </c>
      <c r="AU141" s="220" t="s">
        <v>189</v>
      </c>
      <c r="AV141" s="14" t="s">
        <v>14</v>
      </c>
      <c r="AW141" s="14" t="s">
        <v>35</v>
      </c>
      <c r="AX141" s="14" t="s">
        <v>74</v>
      </c>
      <c r="AY141" s="220" t="s">
        <v>179</v>
      </c>
    </row>
    <row r="142" spans="1:65" s="15" customFormat="1">
      <c r="B142" s="221"/>
      <c r="C142" s="222"/>
      <c r="D142" s="201" t="s">
        <v>192</v>
      </c>
      <c r="E142" s="223" t="s">
        <v>19</v>
      </c>
      <c r="F142" s="224" t="s">
        <v>201</v>
      </c>
      <c r="G142" s="222"/>
      <c r="H142" s="225">
        <v>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192</v>
      </c>
      <c r="AU142" s="231" t="s">
        <v>189</v>
      </c>
      <c r="AV142" s="15" t="s">
        <v>188</v>
      </c>
      <c r="AW142" s="15" t="s">
        <v>35</v>
      </c>
      <c r="AX142" s="15" t="s">
        <v>81</v>
      </c>
      <c r="AY142" s="231" t="s">
        <v>179</v>
      </c>
    </row>
    <row r="143" spans="1:65" s="2" customFormat="1" ht="16.5" customHeight="1">
      <c r="A143" s="37"/>
      <c r="B143" s="38"/>
      <c r="C143" s="181" t="s">
        <v>240</v>
      </c>
      <c r="D143" s="181" t="s">
        <v>183</v>
      </c>
      <c r="E143" s="182" t="s">
        <v>2714</v>
      </c>
      <c r="F143" s="183" t="s">
        <v>2715</v>
      </c>
      <c r="G143" s="184" t="s">
        <v>2676</v>
      </c>
      <c r="H143" s="185">
        <v>1</v>
      </c>
      <c r="I143" s="186"/>
      <c r="J143" s="187">
        <f>ROUND(I143*H143,2)</f>
        <v>0</v>
      </c>
      <c r="K143" s="183" t="s">
        <v>187</v>
      </c>
      <c r="L143" s="42"/>
      <c r="M143" s="188" t="s">
        <v>19</v>
      </c>
      <c r="N143" s="189" t="s">
        <v>45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2677</v>
      </c>
      <c r="AT143" s="192" t="s">
        <v>183</v>
      </c>
      <c r="AU143" s="192" t="s">
        <v>189</v>
      </c>
      <c r="AY143" s="20" t="s">
        <v>179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81</v>
      </c>
      <c r="BK143" s="193">
        <f>ROUND(I143*H143,2)</f>
        <v>0</v>
      </c>
      <c r="BL143" s="20" t="s">
        <v>2677</v>
      </c>
      <c r="BM143" s="192" t="s">
        <v>2716</v>
      </c>
    </row>
    <row r="144" spans="1:65" s="2" customFormat="1">
      <c r="A144" s="37"/>
      <c r="B144" s="38"/>
      <c r="C144" s="39"/>
      <c r="D144" s="194" t="s">
        <v>190</v>
      </c>
      <c r="E144" s="39"/>
      <c r="F144" s="195" t="s">
        <v>2717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190</v>
      </c>
      <c r="AU144" s="20" t="s">
        <v>189</v>
      </c>
    </row>
    <row r="145" spans="1:65" s="13" customFormat="1">
      <c r="B145" s="199"/>
      <c r="C145" s="200"/>
      <c r="D145" s="201" t="s">
        <v>192</v>
      </c>
      <c r="E145" s="202" t="s">
        <v>19</v>
      </c>
      <c r="F145" s="203" t="s">
        <v>2718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192</v>
      </c>
      <c r="AU145" s="209" t="s">
        <v>189</v>
      </c>
      <c r="AV145" s="13" t="s">
        <v>81</v>
      </c>
      <c r="AW145" s="13" t="s">
        <v>35</v>
      </c>
      <c r="AX145" s="13" t="s">
        <v>74</v>
      </c>
      <c r="AY145" s="209" t="s">
        <v>179</v>
      </c>
    </row>
    <row r="146" spans="1:65" s="13" customFormat="1" ht="22.5">
      <c r="B146" s="199"/>
      <c r="C146" s="200"/>
      <c r="D146" s="201" t="s">
        <v>192</v>
      </c>
      <c r="E146" s="202" t="s">
        <v>19</v>
      </c>
      <c r="F146" s="203" t="s">
        <v>2719</v>
      </c>
      <c r="G146" s="200"/>
      <c r="H146" s="202" t="s">
        <v>19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192</v>
      </c>
      <c r="AU146" s="209" t="s">
        <v>189</v>
      </c>
      <c r="AV146" s="13" t="s">
        <v>81</v>
      </c>
      <c r="AW146" s="13" t="s">
        <v>35</v>
      </c>
      <c r="AX146" s="13" t="s">
        <v>74</v>
      </c>
      <c r="AY146" s="209" t="s">
        <v>179</v>
      </c>
    </row>
    <row r="147" spans="1:65" s="14" customFormat="1">
      <c r="B147" s="210"/>
      <c r="C147" s="211"/>
      <c r="D147" s="201" t="s">
        <v>192</v>
      </c>
      <c r="E147" s="212" t="s">
        <v>19</v>
      </c>
      <c r="F147" s="213" t="s">
        <v>441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192</v>
      </c>
      <c r="AU147" s="220" t="s">
        <v>189</v>
      </c>
      <c r="AV147" s="14" t="s">
        <v>14</v>
      </c>
      <c r="AW147" s="14" t="s">
        <v>35</v>
      </c>
      <c r="AX147" s="14" t="s">
        <v>74</v>
      </c>
      <c r="AY147" s="220" t="s">
        <v>179</v>
      </c>
    </row>
    <row r="148" spans="1:65" s="15" customFormat="1">
      <c r="B148" s="221"/>
      <c r="C148" s="222"/>
      <c r="D148" s="201" t="s">
        <v>192</v>
      </c>
      <c r="E148" s="223" t="s">
        <v>19</v>
      </c>
      <c r="F148" s="224" t="s">
        <v>201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192</v>
      </c>
      <c r="AU148" s="231" t="s">
        <v>189</v>
      </c>
      <c r="AV148" s="15" t="s">
        <v>188</v>
      </c>
      <c r="AW148" s="15" t="s">
        <v>35</v>
      </c>
      <c r="AX148" s="15" t="s">
        <v>81</v>
      </c>
      <c r="AY148" s="231" t="s">
        <v>179</v>
      </c>
    </row>
    <row r="149" spans="1:65" s="2" customFormat="1" ht="16.5" customHeight="1">
      <c r="A149" s="37"/>
      <c r="B149" s="38"/>
      <c r="C149" s="181" t="s">
        <v>217</v>
      </c>
      <c r="D149" s="181" t="s">
        <v>183</v>
      </c>
      <c r="E149" s="182" t="s">
        <v>2720</v>
      </c>
      <c r="F149" s="183" t="s">
        <v>2721</v>
      </c>
      <c r="G149" s="184" t="s">
        <v>2676</v>
      </c>
      <c r="H149" s="185">
        <v>1</v>
      </c>
      <c r="I149" s="186"/>
      <c r="J149" s="187">
        <f>ROUND(I149*H149,2)</f>
        <v>0</v>
      </c>
      <c r="K149" s="183" t="s">
        <v>187</v>
      </c>
      <c r="L149" s="42"/>
      <c r="M149" s="188" t="s">
        <v>19</v>
      </c>
      <c r="N149" s="189" t="s">
        <v>45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2677</v>
      </c>
      <c r="AT149" s="192" t="s">
        <v>183</v>
      </c>
      <c r="AU149" s="192" t="s">
        <v>189</v>
      </c>
      <c r="AY149" s="20" t="s">
        <v>179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81</v>
      </c>
      <c r="BK149" s="193">
        <f>ROUND(I149*H149,2)</f>
        <v>0</v>
      </c>
      <c r="BL149" s="20" t="s">
        <v>2677</v>
      </c>
      <c r="BM149" s="192" t="s">
        <v>2722</v>
      </c>
    </row>
    <row r="150" spans="1:65" s="2" customFormat="1">
      <c r="A150" s="37"/>
      <c r="B150" s="38"/>
      <c r="C150" s="39"/>
      <c r="D150" s="194" t="s">
        <v>190</v>
      </c>
      <c r="E150" s="39"/>
      <c r="F150" s="195" t="s">
        <v>2723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190</v>
      </c>
      <c r="AU150" s="20" t="s">
        <v>189</v>
      </c>
    </row>
    <row r="151" spans="1:65" s="13" customFormat="1" ht="22.5">
      <c r="B151" s="199"/>
      <c r="C151" s="200"/>
      <c r="D151" s="201" t="s">
        <v>192</v>
      </c>
      <c r="E151" s="202" t="s">
        <v>19</v>
      </c>
      <c r="F151" s="203" t="s">
        <v>2724</v>
      </c>
      <c r="G151" s="200"/>
      <c r="H151" s="202" t="s">
        <v>19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192</v>
      </c>
      <c r="AU151" s="209" t="s">
        <v>189</v>
      </c>
      <c r="AV151" s="13" t="s">
        <v>81</v>
      </c>
      <c r="AW151" s="13" t="s">
        <v>35</v>
      </c>
      <c r="AX151" s="13" t="s">
        <v>74</v>
      </c>
      <c r="AY151" s="209" t="s">
        <v>179</v>
      </c>
    </row>
    <row r="152" spans="1:65" s="13" customFormat="1">
      <c r="B152" s="199"/>
      <c r="C152" s="200"/>
      <c r="D152" s="201" t="s">
        <v>192</v>
      </c>
      <c r="E152" s="202" t="s">
        <v>19</v>
      </c>
      <c r="F152" s="203" t="s">
        <v>198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192</v>
      </c>
      <c r="AU152" s="209" t="s">
        <v>189</v>
      </c>
      <c r="AV152" s="13" t="s">
        <v>81</v>
      </c>
      <c r="AW152" s="13" t="s">
        <v>35</v>
      </c>
      <c r="AX152" s="13" t="s">
        <v>74</v>
      </c>
      <c r="AY152" s="209" t="s">
        <v>179</v>
      </c>
    </row>
    <row r="153" spans="1:65" s="13" customFormat="1">
      <c r="B153" s="199"/>
      <c r="C153" s="200"/>
      <c r="D153" s="201" t="s">
        <v>192</v>
      </c>
      <c r="E153" s="202" t="s">
        <v>19</v>
      </c>
      <c r="F153" s="203" t="s">
        <v>2725</v>
      </c>
      <c r="G153" s="200"/>
      <c r="H153" s="202" t="s">
        <v>19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192</v>
      </c>
      <c r="AU153" s="209" t="s">
        <v>189</v>
      </c>
      <c r="AV153" s="13" t="s">
        <v>81</v>
      </c>
      <c r="AW153" s="13" t="s">
        <v>35</v>
      </c>
      <c r="AX153" s="13" t="s">
        <v>74</v>
      </c>
      <c r="AY153" s="209" t="s">
        <v>179</v>
      </c>
    </row>
    <row r="154" spans="1:65" s="14" customFormat="1">
      <c r="B154" s="210"/>
      <c r="C154" s="211"/>
      <c r="D154" s="201" t="s">
        <v>192</v>
      </c>
      <c r="E154" s="212" t="s">
        <v>19</v>
      </c>
      <c r="F154" s="213" t="s">
        <v>441</v>
      </c>
      <c r="G154" s="211"/>
      <c r="H154" s="214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192</v>
      </c>
      <c r="AU154" s="220" t="s">
        <v>189</v>
      </c>
      <c r="AV154" s="14" t="s">
        <v>14</v>
      </c>
      <c r="AW154" s="14" t="s">
        <v>35</v>
      </c>
      <c r="AX154" s="14" t="s">
        <v>74</v>
      </c>
      <c r="AY154" s="220" t="s">
        <v>179</v>
      </c>
    </row>
    <row r="155" spans="1:65" s="15" customFormat="1">
      <c r="B155" s="221"/>
      <c r="C155" s="222"/>
      <c r="D155" s="201" t="s">
        <v>192</v>
      </c>
      <c r="E155" s="223" t="s">
        <v>19</v>
      </c>
      <c r="F155" s="224" t="s">
        <v>201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192</v>
      </c>
      <c r="AU155" s="231" t="s">
        <v>189</v>
      </c>
      <c r="AV155" s="15" t="s">
        <v>188</v>
      </c>
      <c r="AW155" s="15" t="s">
        <v>35</v>
      </c>
      <c r="AX155" s="15" t="s">
        <v>81</v>
      </c>
      <c r="AY155" s="231" t="s">
        <v>179</v>
      </c>
    </row>
    <row r="156" spans="1:65" s="2" customFormat="1" ht="16.5" customHeight="1">
      <c r="A156" s="37"/>
      <c r="B156" s="38"/>
      <c r="C156" s="181" t="s">
        <v>256</v>
      </c>
      <c r="D156" s="181" t="s">
        <v>183</v>
      </c>
      <c r="E156" s="182" t="s">
        <v>2720</v>
      </c>
      <c r="F156" s="183" t="s">
        <v>2721</v>
      </c>
      <c r="G156" s="184" t="s">
        <v>2676</v>
      </c>
      <c r="H156" s="185">
        <v>1</v>
      </c>
      <c r="I156" s="186"/>
      <c r="J156" s="187">
        <f>ROUND(I156*H156,2)</f>
        <v>0</v>
      </c>
      <c r="K156" s="183" t="s">
        <v>187</v>
      </c>
      <c r="L156" s="42"/>
      <c r="M156" s="188" t="s">
        <v>19</v>
      </c>
      <c r="N156" s="189" t="s">
        <v>45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2677</v>
      </c>
      <c r="AT156" s="192" t="s">
        <v>183</v>
      </c>
      <c r="AU156" s="192" t="s">
        <v>189</v>
      </c>
      <c r="AY156" s="20" t="s">
        <v>179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81</v>
      </c>
      <c r="BK156" s="193">
        <f>ROUND(I156*H156,2)</f>
        <v>0</v>
      </c>
      <c r="BL156" s="20" t="s">
        <v>2677</v>
      </c>
      <c r="BM156" s="192" t="s">
        <v>2726</v>
      </c>
    </row>
    <row r="157" spans="1:65" s="2" customFormat="1">
      <c r="A157" s="37"/>
      <c r="B157" s="38"/>
      <c r="C157" s="39"/>
      <c r="D157" s="194" t="s">
        <v>190</v>
      </c>
      <c r="E157" s="39"/>
      <c r="F157" s="195" t="s">
        <v>2723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190</v>
      </c>
      <c r="AU157" s="20" t="s">
        <v>189</v>
      </c>
    </row>
    <row r="158" spans="1:65" s="13" customFormat="1">
      <c r="B158" s="199"/>
      <c r="C158" s="200"/>
      <c r="D158" s="201" t="s">
        <v>192</v>
      </c>
      <c r="E158" s="202" t="s">
        <v>19</v>
      </c>
      <c r="F158" s="203" t="s">
        <v>2727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192</v>
      </c>
      <c r="AU158" s="209" t="s">
        <v>189</v>
      </c>
      <c r="AV158" s="13" t="s">
        <v>81</v>
      </c>
      <c r="AW158" s="13" t="s">
        <v>35</v>
      </c>
      <c r="AX158" s="13" t="s">
        <v>74</v>
      </c>
      <c r="AY158" s="209" t="s">
        <v>179</v>
      </c>
    </row>
    <row r="159" spans="1:65" s="13" customFormat="1">
      <c r="B159" s="199"/>
      <c r="C159" s="200"/>
      <c r="D159" s="201" t="s">
        <v>192</v>
      </c>
      <c r="E159" s="202" t="s">
        <v>19</v>
      </c>
      <c r="F159" s="203" t="s">
        <v>198</v>
      </c>
      <c r="G159" s="200"/>
      <c r="H159" s="202" t="s">
        <v>19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192</v>
      </c>
      <c r="AU159" s="209" t="s">
        <v>189</v>
      </c>
      <c r="AV159" s="13" t="s">
        <v>81</v>
      </c>
      <c r="AW159" s="13" t="s">
        <v>35</v>
      </c>
      <c r="AX159" s="13" t="s">
        <v>74</v>
      </c>
      <c r="AY159" s="209" t="s">
        <v>179</v>
      </c>
    </row>
    <row r="160" spans="1:65" s="13" customFormat="1">
      <c r="B160" s="199"/>
      <c r="C160" s="200"/>
      <c r="D160" s="201" t="s">
        <v>192</v>
      </c>
      <c r="E160" s="202" t="s">
        <v>19</v>
      </c>
      <c r="F160" s="203" t="s">
        <v>2728</v>
      </c>
      <c r="G160" s="200"/>
      <c r="H160" s="202" t="s">
        <v>19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192</v>
      </c>
      <c r="AU160" s="209" t="s">
        <v>189</v>
      </c>
      <c r="AV160" s="13" t="s">
        <v>81</v>
      </c>
      <c r="AW160" s="13" t="s">
        <v>35</v>
      </c>
      <c r="AX160" s="13" t="s">
        <v>74</v>
      </c>
      <c r="AY160" s="209" t="s">
        <v>179</v>
      </c>
    </row>
    <row r="161" spans="1:65" s="13" customFormat="1">
      <c r="B161" s="199"/>
      <c r="C161" s="200"/>
      <c r="D161" s="201" t="s">
        <v>192</v>
      </c>
      <c r="E161" s="202" t="s">
        <v>19</v>
      </c>
      <c r="F161" s="203" t="s">
        <v>198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192</v>
      </c>
      <c r="AU161" s="209" t="s">
        <v>189</v>
      </c>
      <c r="AV161" s="13" t="s">
        <v>81</v>
      </c>
      <c r="AW161" s="13" t="s">
        <v>35</v>
      </c>
      <c r="AX161" s="13" t="s">
        <v>74</v>
      </c>
      <c r="AY161" s="209" t="s">
        <v>179</v>
      </c>
    </row>
    <row r="162" spans="1:65" s="13" customFormat="1">
      <c r="B162" s="199"/>
      <c r="C162" s="200"/>
      <c r="D162" s="201" t="s">
        <v>192</v>
      </c>
      <c r="E162" s="202" t="s">
        <v>19</v>
      </c>
      <c r="F162" s="203" t="s">
        <v>2725</v>
      </c>
      <c r="G162" s="200"/>
      <c r="H162" s="202" t="s">
        <v>19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192</v>
      </c>
      <c r="AU162" s="209" t="s">
        <v>189</v>
      </c>
      <c r="AV162" s="13" t="s">
        <v>81</v>
      </c>
      <c r="AW162" s="13" t="s">
        <v>35</v>
      </c>
      <c r="AX162" s="13" t="s">
        <v>74</v>
      </c>
      <c r="AY162" s="209" t="s">
        <v>179</v>
      </c>
    </row>
    <row r="163" spans="1:65" s="14" customFormat="1">
      <c r="B163" s="210"/>
      <c r="C163" s="211"/>
      <c r="D163" s="201" t="s">
        <v>192</v>
      </c>
      <c r="E163" s="212" t="s">
        <v>19</v>
      </c>
      <c r="F163" s="213" t="s">
        <v>441</v>
      </c>
      <c r="G163" s="211"/>
      <c r="H163" s="214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192</v>
      </c>
      <c r="AU163" s="220" t="s">
        <v>189</v>
      </c>
      <c r="AV163" s="14" t="s">
        <v>14</v>
      </c>
      <c r="AW163" s="14" t="s">
        <v>35</v>
      </c>
      <c r="AX163" s="14" t="s">
        <v>74</v>
      </c>
      <c r="AY163" s="220" t="s">
        <v>179</v>
      </c>
    </row>
    <row r="164" spans="1:65" s="15" customFormat="1">
      <c r="B164" s="221"/>
      <c r="C164" s="222"/>
      <c r="D164" s="201" t="s">
        <v>192</v>
      </c>
      <c r="E164" s="223" t="s">
        <v>19</v>
      </c>
      <c r="F164" s="224" t="s">
        <v>201</v>
      </c>
      <c r="G164" s="222"/>
      <c r="H164" s="225">
        <v>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192</v>
      </c>
      <c r="AU164" s="231" t="s">
        <v>189</v>
      </c>
      <c r="AV164" s="15" t="s">
        <v>188</v>
      </c>
      <c r="AW164" s="15" t="s">
        <v>35</v>
      </c>
      <c r="AX164" s="15" t="s">
        <v>81</v>
      </c>
      <c r="AY164" s="231" t="s">
        <v>179</v>
      </c>
    </row>
    <row r="165" spans="1:65" s="2" customFormat="1" ht="16.5" customHeight="1">
      <c r="A165" s="37"/>
      <c r="B165" s="38"/>
      <c r="C165" s="181" t="s">
        <v>225</v>
      </c>
      <c r="D165" s="181" t="s">
        <v>183</v>
      </c>
      <c r="E165" s="182" t="s">
        <v>2729</v>
      </c>
      <c r="F165" s="183" t="s">
        <v>2730</v>
      </c>
      <c r="G165" s="184" t="s">
        <v>2676</v>
      </c>
      <c r="H165" s="185">
        <v>1</v>
      </c>
      <c r="I165" s="186"/>
      <c r="J165" s="187">
        <f>ROUND(I165*H165,2)</f>
        <v>0</v>
      </c>
      <c r="K165" s="183" t="s">
        <v>187</v>
      </c>
      <c r="L165" s="42"/>
      <c r="M165" s="188" t="s">
        <v>19</v>
      </c>
      <c r="N165" s="189" t="s">
        <v>45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2677</v>
      </c>
      <c r="AT165" s="192" t="s">
        <v>183</v>
      </c>
      <c r="AU165" s="192" t="s">
        <v>189</v>
      </c>
      <c r="AY165" s="20" t="s">
        <v>179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81</v>
      </c>
      <c r="BK165" s="193">
        <f>ROUND(I165*H165,2)</f>
        <v>0</v>
      </c>
      <c r="BL165" s="20" t="s">
        <v>2677</v>
      </c>
      <c r="BM165" s="192" t="s">
        <v>2731</v>
      </c>
    </row>
    <row r="166" spans="1:65" s="2" customFormat="1">
      <c r="A166" s="37"/>
      <c r="B166" s="38"/>
      <c r="C166" s="39"/>
      <c r="D166" s="194" t="s">
        <v>190</v>
      </c>
      <c r="E166" s="39"/>
      <c r="F166" s="195" t="s">
        <v>2732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190</v>
      </c>
      <c r="AU166" s="20" t="s">
        <v>189</v>
      </c>
    </row>
    <row r="167" spans="1:65" s="13" customFormat="1">
      <c r="B167" s="199"/>
      <c r="C167" s="200"/>
      <c r="D167" s="201" t="s">
        <v>192</v>
      </c>
      <c r="E167" s="202" t="s">
        <v>19</v>
      </c>
      <c r="F167" s="203" t="s">
        <v>2733</v>
      </c>
      <c r="G167" s="200"/>
      <c r="H167" s="202" t="s">
        <v>19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192</v>
      </c>
      <c r="AU167" s="209" t="s">
        <v>189</v>
      </c>
      <c r="AV167" s="13" t="s">
        <v>81</v>
      </c>
      <c r="AW167" s="13" t="s">
        <v>35</v>
      </c>
      <c r="AX167" s="13" t="s">
        <v>74</v>
      </c>
      <c r="AY167" s="209" t="s">
        <v>179</v>
      </c>
    </row>
    <row r="168" spans="1:65" s="13" customFormat="1">
      <c r="B168" s="199"/>
      <c r="C168" s="200"/>
      <c r="D168" s="201" t="s">
        <v>192</v>
      </c>
      <c r="E168" s="202" t="s">
        <v>19</v>
      </c>
      <c r="F168" s="203" t="s">
        <v>2734</v>
      </c>
      <c r="G168" s="200"/>
      <c r="H168" s="202" t="s">
        <v>19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192</v>
      </c>
      <c r="AU168" s="209" t="s">
        <v>189</v>
      </c>
      <c r="AV168" s="13" t="s">
        <v>81</v>
      </c>
      <c r="AW168" s="13" t="s">
        <v>35</v>
      </c>
      <c r="AX168" s="13" t="s">
        <v>74</v>
      </c>
      <c r="AY168" s="209" t="s">
        <v>179</v>
      </c>
    </row>
    <row r="169" spans="1:65" s="14" customFormat="1">
      <c r="B169" s="210"/>
      <c r="C169" s="211"/>
      <c r="D169" s="201" t="s">
        <v>192</v>
      </c>
      <c r="E169" s="212" t="s">
        <v>19</v>
      </c>
      <c r="F169" s="213" t="s">
        <v>441</v>
      </c>
      <c r="G169" s="211"/>
      <c r="H169" s="214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192</v>
      </c>
      <c r="AU169" s="220" t="s">
        <v>189</v>
      </c>
      <c r="AV169" s="14" t="s">
        <v>14</v>
      </c>
      <c r="AW169" s="14" t="s">
        <v>35</v>
      </c>
      <c r="AX169" s="14" t="s">
        <v>74</v>
      </c>
      <c r="AY169" s="220" t="s">
        <v>179</v>
      </c>
    </row>
    <row r="170" spans="1:65" s="15" customFormat="1">
      <c r="B170" s="221"/>
      <c r="C170" s="222"/>
      <c r="D170" s="201" t="s">
        <v>192</v>
      </c>
      <c r="E170" s="223" t="s">
        <v>19</v>
      </c>
      <c r="F170" s="224" t="s">
        <v>201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192</v>
      </c>
      <c r="AU170" s="231" t="s">
        <v>189</v>
      </c>
      <c r="AV170" s="15" t="s">
        <v>188</v>
      </c>
      <c r="AW170" s="15" t="s">
        <v>35</v>
      </c>
      <c r="AX170" s="15" t="s">
        <v>81</v>
      </c>
      <c r="AY170" s="231" t="s">
        <v>179</v>
      </c>
    </row>
    <row r="171" spans="1:65" s="2" customFormat="1" ht="16.5" customHeight="1">
      <c r="A171" s="37"/>
      <c r="B171" s="38"/>
      <c r="C171" s="181" t="s">
        <v>181</v>
      </c>
      <c r="D171" s="181" t="s">
        <v>183</v>
      </c>
      <c r="E171" s="182" t="s">
        <v>2735</v>
      </c>
      <c r="F171" s="183" t="s">
        <v>2736</v>
      </c>
      <c r="G171" s="184" t="s">
        <v>2676</v>
      </c>
      <c r="H171" s="185">
        <v>2</v>
      </c>
      <c r="I171" s="186"/>
      <c r="J171" s="187">
        <f>ROUND(I171*H171,2)</f>
        <v>0</v>
      </c>
      <c r="K171" s="183" t="s">
        <v>187</v>
      </c>
      <c r="L171" s="42"/>
      <c r="M171" s="188" t="s">
        <v>19</v>
      </c>
      <c r="N171" s="189" t="s">
        <v>45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2677</v>
      </c>
      <c r="AT171" s="192" t="s">
        <v>183</v>
      </c>
      <c r="AU171" s="192" t="s">
        <v>189</v>
      </c>
      <c r="AY171" s="20" t="s">
        <v>179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81</v>
      </c>
      <c r="BK171" s="193">
        <f>ROUND(I171*H171,2)</f>
        <v>0</v>
      </c>
      <c r="BL171" s="20" t="s">
        <v>2677</v>
      </c>
      <c r="BM171" s="192" t="s">
        <v>2737</v>
      </c>
    </row>
    <row r="172" spans="1:65" s="2" customFormat="1">
      <c r="A172" s="37"/>
      <c r="B172" s="38"/>
      <c r="C172" s="39"/>
      <c r="D172" s="194" t="s">
        <v>190</v>
      </c>
      <c r="E172" s="39"/>
      <c r="F172" s="195" t="s">
        <v>2738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190</v>
      </c>
      <c r="AU172" s="20" t="s">
        <v>189</v>
      </c>
    </row>
    <row r="173" spans="1:65" s="13" customFormat="1">
      <c r="B173" s="199"/>
      <c r="C173" s="200"/>
      <c r="D173" s="201" t="s">
        <v>192</v>
      </c>
      <c r="E173" s="202" t="s">
        <v>19</v>
      </c>
      <c r="F173" s="203" t="s">
        <v>2739</v>
      </c>
      <c r="G173" s="200"/>
      <c r="H173" s="202" t="s">
        <v>19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192</v>
      </c>
      <c r="AU173" s="209" t="s">
        <v>189</v>
      </c>
      <c r="AV173" s="13" t="s">
        <v>81</v>
      </c>
      <c r="AW173" s="13" t="s">
        <v>35</v>
      </c>
      <c r="AX173" s="13" t="s">
        <v>74</v>
      </c>
      <c r="AY173" s="209" t="s">
        <v>179</v>
      </c>
    </row>
    <row r="174" spans="1:65" s="13" customFormat="1" ht="22.5">
      <c r="B174" s="199"/>
      <c r="C174" s="200"/>
      <c r="D174" s="201" t="s">
        <v>192</v>
      </c>
      <c r="E174" s="202" t="s">
        <v>19</v>
      </c>
      <c r="F174" s="203" t="s">
        <v>2740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192</v>
      </c>
      <c r="AU174" s="209" t="s">
        <v>189</v>
      </c>
      <c r="AV174" s="13" t="s">
        <v>81</v>
      </c>
      <c r="AW174" s="13" t="s">
        <v>35</v>
      </c>
      <c r="AX174" s="13" t="s">
        <v>74</v>
      </c>
      <c r="AY174" s="209" t="s">
        <v>179</v>
      </c>
    </row>
    <row r="175" spans="1:65" s="13" customFormat="1">
      <c r="B175" s="199"/>
      <c r="C175" s="200"/>
      <c r="D175" s="201" t="s">
        <v>192</v>
      </c>
      <c r="E175" s="202" t="s">
        <v>19</v>
      </c>
      <c r="F175" s="203" t="s">
        <v>198</v>
      </c>
      <c r="G175" s="200"/>
      <c r="H175" s="202" t="s">
        <v>19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192</v>
      </c>
      <c r="AU175" s="209" t="s">
        <v>189</v>
      </c>
      <c r="AV175" s="13" t="s">
        <v>81</v>
      </c>
      <c r="AW175" s="13" t="s">
        <v>35</v>
      </c>
      <c r="AX175" s="13" t="s">
        <v>74</v>
      </c>
      <c r="AY175" s="209" t="s">
        <v>179</v>
      </c>
    </row>
    <row r="176" spans="1:65" s="13" customFormat="1">
      <c r="B176" s="199"/>
      <c r="C176" s="200"/>
      <c r="D176" s="201" t="s">
        <v>192</v>
      </c>
      <c r="E176" s="202" t="s">
        <v>19</v>
      </c>
      <c r="F176" s="203" t="s">
        <v>2741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192</v>
      </c>
      <c r="AU176" s="209" t="s">
        <v>189</v>
      </c>
      <c r="AV176" s="13" t="s">
        <v>81</v>
      </c>
      <c r="AW176" s="13" t="s">
        <v>35</v>
      </c>
      <c r="AX176" s="13" t="s">
        <v>74</v>
      </c>
      <c r="AY176" s="209" t="s">
        <v>179</v>
      </c>
    </row>
    <row r="177" spans="1:65" s="14" customFormat="1">
      <c r="B177" s="210"/>
      <c r="C177" s="211"/>
      <c r="D177" s="201" t="s">
        <v>192</v>
      </c>
      <c r="E177" s="212" t="s">
        <v>19</v>
      </c>
      <c r="F177" s="213" t="s">
        <v>441</v>
      </c>
      <c r="G177" s="211"/>
      <c r="H177" s="214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192</v>
      </c>
      <c r="AU177" s="220" t="s">
        <v>189</v>
      </c>
      <c r="AV177" s="14" t="s">
        <v>14</v>
      </c>
      <c r="AW177" s="14" t="s">
        <v>35</v>
      </c>
      <c r="AX177" s="14" t="s">
        <v>74</v>
      </c>
      <c r="AY177" s="220" t="s">
        <v>179</v>
      </c>
    </row>
    <row r="178" spans="1:65" s="13" customFormat="1" ht="22.5">
      <c r="B178" s="199"/>
      <c r="C178" s="200"/>
      <c r="D178" s="201" t="s">
        <v>192</v>
      </c>
      <c r="E178" s="202" t="s">
        <v>19</v>
      </c>
      <c r="F178" s="203" t="s">
        <v>2742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192</v>
      </c>
      <c r="AU178" s="209" t="s">
        <v>189</v>
      </c>
      <c r="AV178" s="13" t="s">
        <v>81</v>
      </c>
      <c r="AW178" s="13" t="s">
        <v>35</v>
      </c>
      <c r="AX178" s="13" t="s">
        <v>74</v>
      </c>
      <c r="AY178" s="209" t="s">
        <v>179</v>
      </c>
    </row>
    <row r="179" spans="1:65" s="14" customFormat="1">
      <c r="B179" s="210"/>
      <c r="C179" s="211"/>
      <c r="D179" s="201" t="s">
        <v>192</v>
      </c>
      <c r="E179" s="212" t="s">
        <v>19</v>
      </c>
      <c r="F179" s="213" t="s">
        <v>441</v>
      </c>
      <c r="G179" s="211"/>
      <c r="H179" s="214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192</v>
      </c>
      <c r="AU179" s="220" t="s">
        <v>189</v>
      </c>
      <c r="AV179" s="14" t="s">
        <v>14</v>
      </c>
      <c r="AW179" s="14" t="s">
        <v>35</v>
      </c>
      <c r="AX179" s="14" t="s">
        <v>74</v>
      </c>
      <c r="AY179" s="220" t="s">
        <v>179</v>
      </c>
    </row>
    <row r="180" spans="1:65" s="15" customFormat="1">
      <c r="B180" s="221"/>
      <c r="C180" s="222"/>
      <c r="D180" s="201" t="s">
        <v>192</v>
      </c>
      <c r="E180" s="223" t="s">
        <v>19</v>
      </c>
      <c r="F180" s="224" t="s">
        <v>201</v>
      </c>
      <c r="G180" s="222"/>
      <c r="H180" s="225">
        <v>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192</v>
      </c>
      <c r="AU180" s="231" t="s">
        <v>189</v>
      </c>
      <c r="AV180" s="15" t="s">
        <v>188</v>
      </c>
      <c r="AW180" s="15" t="s">
        <v>35</v>
      </c>
      <c r="AX180" s="15" t="s">
        <v>81</v>
      </c>
      <c r="AY180" s="231" t="s">
        <v>179</v>
      </c>
    </row>
    <row r="181" spans="1:65" s="2" customFormat="1" ht="16.5" customHeight="1">
      <c r="A181" s="37"/>
      <c r="B181" s="38"/>
      <c r="C181" s="181" t="s">
        <v>207</v>
      </c>
      <c r="D181" s="181" t="s">
        <v>183</v>
      </c>
      <c r="E181" s="182" t="s">
        <v>2735</v>
      </c>
      <c r="F181" s="183" t="s">
        <v>2736</v>
      </c>
      <c r="G181" s="184" t="s">
        <v>2676</v>
      </c>
      <c r="H181" s="185">
        <v>1</v>
      </c>
      <c r="I181" s="186"/>
      <c r="J181" s="187">
        <f>ROUND(I181*H181,2)</f>
        <v>0</v>
      </c>
      <c r="K181" s="183" t="s">
        <v>187</v>
      </c>
      <c r="L181" s="42"/>
      <c r="M181" s="188" t="s">
        <v>19</v>
      </c>
      <c r="N181" s="189" t="s">
        <v>45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2677</v>
      </c>
      <c r="AT181" s="192" t="s">
        <v>183</v>
      </c>
      <c r="AU181" s="192" t="s">
        <v>189</v>
      </c>
      <c r="AY181" s="20" t="s">
        <v>179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81</v>
      </c>
      <c r="BK181" s="193">
        <f>ROUND(I181*H181,2)</f>
        <v>0</v>
      </c>
      <c r="BL181" s="20" t="s">
        <v>2677</v>
      </c>
      <c r="BM181" s="192" t="s">
        <v>2743</v>
      </c>
    </row>
    <row r="182" spans="1:65" s="2" customFormat="1">
      <c r="A182" s="37"/>
      <c r="B182" s="38"/>
      <c r="C182" s="39"/>
      <c r="D182" s="194" t="s">
        <v>190</v>
      </c>
      <c r="E182" s="39"/>
      <c r="F182" s="195" t="s">
        <v>2738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190</v>
      </c>
      <c r="AU182" s="20" t="s">
        <v>189</v>
      </c>
    </row>
    <row r="183" spans="1:65" s="13" customFormat="1">
      <c r="B183" s="199"/>
      <c r="C183" s="200"/>
      <c r="D183" s="201" t="s">
        <v>192</v>
      </c>
      <c r="E183" s="202" t="s">
        <v>19</v>
      </c>
      <c r="F183" s="203" t="s">
        <v>2744</v>
      </c>
      <c r="G183" s="200"/>
      <c r="H183" s="202" t="s">
        <v>19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192</v>
      </c>
      <c r="AU183" s="209" t="s">
        <v>189</v>
      </c>
      <c r="AV183" s="13" t="s">
        <v>81</v>
      </c>
      <c r="AW183" s="13" t="s">
        <v>35</v>
      </c>
      <c r="AX183" s="13" t="s">
        <v>74</v>
      </c>
      <c r="AY183" s="209" t="s">
        <v>179</v>
      </c>
    </row>
    <row r="184" spans="1:65" s="14" customFormat="1">
      <c r="B184" s="210"/>
      <c r="C184" s="211"/>
      <c r="D184" s="201" t="s">
        <v>192</v>
      </c>
      <c r="E184" s="212" t="s">
        <v>19</v>
      </c>
      <c r="F184" s="213" t="s">
        <v>441</v>
      </c>
      <c r="G184" s="211"/>
      <c r="H184" s="214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192</v>
      </c>
      <c r="AU184" s="220" t="s">
        <v>189</v>
      </c>
      <c r="AV184" s="14" t="s">
        <v>14</v>
      </c>
      <c r="AW184" s="14" t="s">
        <v>35</v>
      </c>
      <c r="AX184" s="14" t="s">
        <v>74</v>
      </c>
      <c r="AY184" s="220" t="s">
        <v>179</v>
      </c>
    </row>
    <row r="185" spans="1:65" s="15" customFormat="1">
      <c r="B185" s="221"/>
      <c r="C185" s="222"/>
      <c r="D185" s="201" t="s">
        <v>192</v>
      </c>
      <c r="E185" s="223" t="s">
        <v>19</v>
      </c>
      <c r="F185" s="224" t="s">
        <v>201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192</v>
      </c>
      <c r="AU185" s="231" t="s">
        <v>189</v>
      </c>
      <c r="AV185" s="15" t="s">
        <v>188</v>
      </c>
      <c r="AW185" s="15" t="s">
        <v>35</v>
      </c>
      <c r="AX185" s="15" t="s">
        <v>81</v>
      </c>
      <c r="AY185" s="231" t="s">
        <v>179</v>
      </c>
    </row>
    <row r="186" spans="1:65" s="12" customFormat="1" ht="20.85" customHeight="1">
      <c r="B186" s="165"/>
      <c r="C186" s="166"/>
      <c r="D186" s="167" t="s">
        <v>73</v>
      </c>
      <c r="E186" s="179" t="s">
        <v>2745</v>
      </c>
      <c r="F186" s="179" t="s">
        <v>2746</v>
      </c>
      <c r="G186" s="166"/>
      <c r="H186" s="166"/>
      <c r="I186" s="169"/>
      <c r="J186" s="180">
        <f>BK186</f>
        <v>0</v>
      </c>
      <c r="K186" s="166"/>
      <c r="L186" s="171"/>
      <c r="M186" s="172"/>
      <c r="N186" s="173"/>
      <c r="O186" s="173"/>
      <c r="P186" s="174">
        <f>SUM(P187:P215)</f>
        <v>0</v>
      </c>
      <c r="Q186" s="173"/>
      <c r="R186" s="174">
        <f>SUM(R187:R215)</f>
        <v>0</v>
      </c>
      <c r="S186" s="173"/>
      <c r="T186" s="175">
        <f>SUM(T187:T215)</f>
        <v>0</v>
      </c>
      <c r="AR186" s="176" t="s">
        <v>222</v>
      </c>
      <c r="AT186" s="177" t="s">
        <v>73</v>
      </c>
      <c r="AU186" s="177" t="s">
        <v>14</v>
      </c>
      <c r="AY186" s="176" t="s">
        <v>179</v>
      </c>
      <c r="BK186" s="178">
        <f>SUM(BK187:BK215)</f>
        <v>0</v>
      </c>
    </row>
    <row r="187" spans="1:65" s="2" customFormat="1" ht="16.5" customHeight="1">
      <c r="A187" s="37"/>
      <c r="B187" s="38"/>
      <c r="C187" s="181" t="s">
        <v>220</v>
      </c>
      <c r="D187" s="181" t="s">
        <v>183</v>
      </c>
      <c r="E187" s="182" t="s">
        <v>2747</v>
      </c>
      <c r="F187" s="183" t="s">
        <v>2746</v>
      </c>
      <c r="G187" s="184" t="s">
        <v>2676</v>
      </c>
      <c r="H187" s="185">
        <v>1</v>
      </c>
      <c r="I187" s="186"/>
      <c r="J187" s="187">
        <f>ROUND(I187*H187,2)</f>
        <v>0</v>
      </c>
      <c r="K187" s="183" t="s">
        <v>187</v>
      </c>
      <c r="L187" s="42"/>
      <c r="M187" s="188" t="s">
        <v>19</v>
      </c>
      <c r="N187" s="189" t="s">
        <v>45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2677</v>
      </c>
      <c r="AT187" s="192" t="s">
        <v>183</v>
      </c>
      <c r="AU187" s="192" t="s">
        <v>189</v>
      </c>
      <c r="AY187" s="20" t="s">
        <v>179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81</v>
      </c>
      <c r="BK187" s="193">
        <f>ROUND(I187*H187,2)</f>
        <v>0</v>
      </c>
      <c r="BL187" s="20" t="s">
        <v>2677</v>
      </c>
      <c r="BM187" s="192" t="s">
        <v>2748</v>
      </c>
    </row>
    <row r="188" spans="1:65" s="2" customFormat="1">
      <c r="A188" s="37"/>
      <c r="B188" s="38"/>
      <c r="C188" s="39"/>
      <c r="D188" s="194" t="s">
        <v>190</v>
      </c>
      <c r="E188" s="39"/>
      <c r="F188" s="195" t="s">
        <v>2749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190</v>
      </c>
      <c r="AU188" s="20" t="s">
        <v>189</v>
      </c>
    </row>
    <row r="189" spans="1:65" s="13" customFormat="1" ht="22.5">
      <c r="B189" s="199"/>
      <c r="C189" s="200"/>
      <c r="D189" s="201" t="s">
        <v>192</v>
      </c>
      <c r="E189" s="202" t="s">
        <v>19</v>
      </c>
      <c r="F189" s="203" t="s">
        <v>2750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192</v>
      </c>
      <c r="AU189" s="209" t="s">
        <v>189</v>
      </c>
      <c r="AV189" s="13" t="s">
        <v>81</v>
      </c>
      <c r="AW189" s="13" t="s">
        <v>35</v>
      </c>
      <c r="AX189" s="13" t="s">
        <v>74</v>
      </c>
      <c r="AY189" s="209" t="s">
        <v>179</v>
      </c>
    </row>
    <row r="190" spans="1:65" s="13" customFormat="1">
      <c r="B190" s="199"/>
      <c r="C190" s="200"/>
      <c r="D190" s="201" t="s">
        <v>192</v>
      </c>
      <c r="E190" s="202" t="s">
        <v>19</v>
      </c>
      <c r="F190" s="203" t="s">
        <v>198</v>
      </c>
      <c r="G190" s="200"/>
      <c r="H190" s="202" t="s">
        <v>19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192</v>
      </c>
      <c r="AU190" s="209" t="s">
        <v>189</v>
      </c>
      <c r="AV190" s="13" t="s">
        <v>81</v>
      </c>
      <c r="AW190" s="13" t="s">
        <v>35</v>
      </c>
      <c r="AX190" s="13" t="s">
        <v>74</v>
      </c>
      <c r="AY190" s="209" t="s">
        <v>179</v>
      </c>
    </row>
    <row r="191" spans="1:65" s="13" customFormat="1" ht="22.5">
      <c r="B191" s="199"/>
      <c r="C191" s="200"/>
      <c r="D191" s="201" t="s">
        <v>192</v>
      </c>
      <c r="E191" s="202" t="s">
        <v>19</v>
      </c>
      <c r="F191" s="203" t="s">
        <v>2751</v>
      </c>
      <c r="G191" s="200"/>
      <c r="H191" s="202" t="s">
        <v>19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192</v>
      </c>
      <c r="AU191" s="209" t="s">
        <v>189</v>
      </c>
      <c r="AV191" s="13" t="s">
        <v>81</v>
      </c>
      <c r="AW191" s="13" t="s">
        <v>35</v>
      </c>
      <c r="AX191" s="13" t="s">
        <v>74</v>
      </c>
      <c r="AY191" s="209" t="s">
        <v>179</v>
      </c>
    </row>
    <row r="192" spans="1:65" s="13" customFormat="1">
      <c r="B192" s="199"/>
      <c r="C192" s="200"/>
      <c r="D192" s="201" t="s">
        <v>192</v>
      </c>
      <c r="E192" s="202" t="s">
        <v>19</v>
      </c>
      <c r="F192" s="203" t="s">
        <v>198</v>
      </c>
      <c r="G192" s="200"/>
      <c r="H192" s="202" t="s">
        <v>19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192</v>
      </c>
      <c r="AU192" s="209" t="s">
        <v>189</v>
      </c>
      <c r="AV192" s="13" t="s">
        <v>81</v>
      </c>
      <c r="AW192" s="13" t="s">
        <v>35</v>
      </c>
      <c r="AX192" s="13" t="s">
        <v>74</v>
      </c>
      <c r="AY192" s="209" t="s">
        <v>179</v>
      </c>
    </row>
    <row r="193" spans="2:51" s="13" customFormat="1" ht="22.5">
      <c r="B193" s="199"/>
      <c r="C193" s="200"/>
      <c r="D193" s="201" t="s">
        <v>192</v>
      </c>
      <c r="E193" s="202" t="s">
        <v>19</v>
      </c>
      <c r="F193" s="203" t="s">
        <v>2752</v>
      </c>
      <c r="G193" s="200"/>
      <c r="H193" s="202" t="s">
        <v>19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192</v>
      </c>
      <c r="AU193" s="209" t="s">
        <v>189</v>
      </c>
      <c r="AV193" s="13" t="s">
        <v>81</v>
      </c>
      <c r="AW193" s="13" t="s">
        <v>35</v>
      </c>
      <c r="AX193" s="13" t="s">
        <v>74</v>
      </c>
      <c r="AY193" s="209" t="s">
        <v>179</v>
      </c>
    </row>
    <row r="194" spans="2:51" s="13" customFormat="1" ht="22.5">
      <c r="B194" s="199"/>
      <c r="C194" s="200"/>
      <c r="D194" s="201" t="s">
        <v>192</v>
      </c>
      <c r="E194" s="202" t="s">
        <v>19</v>
      </c>
      <c r="F194" s="203" t="s">
        <v>2753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192</v>
      </c>
      <c r="AU194" s="209" t="s">
        <v>189</v>
      </c>
      <c r="AV194" s="13" t="s">
        <v>81</v>
      </c>
      <c r="AW194" s="13" t="s">
        <v>35</v>
      </c>
      <c r="AX194" s="13" t="s">
        <v>74</v>
      </c>
      <c r="AY194" s="209" t="s">
        <v>179</v>
      </c>
    </row>
    <row r="195" spans="2:51" s="13" customFormat="1">
      <c r="B195" s="199"/>
      <c r="C195" s="200"/>
      <c r="D195" s="201" t="s">
        <v>192</v>
      </c>
      <c r="E195" s="202" t="s">
        <v>19</v>
      </c>
      <c r="F195" s="203" t="s">
        <v>2754</v>
      </c>
      <c r="G195" s="200"/>
      <c r="H195" s="202" t="s">
        <v>19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192</v>
      </c>
      <c r="AU195" s="209" t="s">
        <v>189</v>
      </c>
      <c r="AV195" s="13" t="s">
        <v>81</v>
      </c>
      <c r="AW195" s="13" t="s">
        <v>35</v>
      </c>
      <c r="AX195" s="13" t="s">
        <v>74</v>
      </c>
      <c r="AY195" s="209" t="s">
        <v>179</v>
      </c>
    </row>
    <row r="196" spans="2:51" s="13" customFormat="1">
      <c r="B196" s="199"/>
      <c r="C196" s="200"/>
      <c r="D196" s="201" t="s">
        <v>192</v>
      </c>
      <c r="E196" s="202" t="s">
        <v>19</v>
      </c>
      <c r="F196" s="203" t="s">
        <v>198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192</v>
      </c>
      <c r="AU196" s="209" t="s">
        <v>189</v>
      </c>
      <c r="AV196" s="13" t="s">
        <v>81</v>
      </c>
      <c r="AW196" s="13" t="s">
        <v>35</v>
      </c>
      <c r="AX196" s="13" t="s">
        <v>74</v>
      </c>
      <c r="AY196" s="209" t="s">
        <v>179</v>
      </c>
    </row>
    <row r="197" spans="2:51" s="13" customFormat="1">
      <c r="B197" s="199"/>
      <c r="C197" s="200"/>
      <c r="D197" s="201" t="s">
        <v>192</v>
      </c>
      <c r="E197" s="202" t="s">
        <v>19</v>
      </c>
      <c r="F197" s="203" t="s">
        <v>2755</v>
      </c>
      <c r="G197" s="200"/>
      <c r="H197" s="202" t="s">
        <v>19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192</v>
      </c>
      <c r="AU197" s="209" t="s">
        <v>189</v>
      </c>
      <c r="AV197" s="13" t="s">
        <v>81</v>
      </c>
      <c r="AW197" s="13" t="s">
        <v>35</v>
      </c>
      <c r="AX197" s="13" t="s">
        <v>74</v>
      </c>
      <c r="AY197" s="209" t="s">
        <v>179</v>
      </c>
    </row>
    <row r="198" spans="2:51" s="13" customFormat="1">
      <c r="B198" s="199"/>
      <c r="C198" s="200"/>
      <c r="D198" s="201" t="s">
        <v>192</v>
      </c>
      <c r="E198" s="202" t="s">
        <v>19</v>
      </c>
      <c r="F198" s="203" t="s">
        <v>198</v>
      </c>
      <c r="G198" s="200"/>
      <c r="H198" s="202" t="s">
        <v>19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192</v>
      </c>
      <c r="AU198" s="209" t="s">
        <v>189</v>
      </c>
      <c r="AV198" s="13" t="s">
        <v>81</v>
      </c>
      <c r="AW198" s="13" t="s">
        <v>35</v>
      </c>
      <c r="AX198" s="13" t="s">
        <v>74</v>
      </c>
      <c r="AY198" s="209" t="s">
        <v>179</v>
      </c>
    </row>
    <row r="199" spans="2:51" s="13" customFormat="1" ht="22.5">
      <c r="B199" s="199"/>
      <c r="C199" s="200"/>
      <c r="D199" s="201" t="s">
        <v>192</v>
      </c>
      <c r="E199" s="202" t="s">
        <v>19</v>
      </c>
      <c r="F199" s="203" t="s">
        <v>2756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192</v>
      </c>
      <c r="AU199" s="209" t="s">
        <v>189</v>
      </c>
      <c r="AV199" s="13" t="s">
        <v>81</v>
      </c>
      <c r="AW199" s="13" t="s">
        <v>35</v>
      </c>
      <c r="AX199" s="13" t="s">
        <v>74</v>
      </c>
      <c r="AY199" s="209" t="s">
        <v>179</v>
      </c>
    </row>
    <row r="200" spans="2:51" s="13" customFormat="1">
      <c r="B200" s="199"/>
      <c r="C200" s="200"/>
      <c r="D200" s="201" t="s">
        <v>192</v>
      </c>
      <c r="E200" s="202" t="s">
        <v>19</v>
      </c>
      <c r="F200" s="203" t="s">
        <v>198</v>
      </c>
      <c r="G200" s="200"/>
      <c r="H200" s="202" t="s">
        <v>19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192</v>
      </c>
      <c r="AU200" s="209" t="s">
        <v>189</v>
      </c>
      <c r="AV200" s="13" t="s">
        <v>81</v>
      </c>
      <c r="AW200" s="13" t="s">
        <v>35</v>
      </c>
      <c r="AX200" s="13" t="s">
        <v>74</v>
      </c>
      <c r="AY200" s="209" t="s">
        <v>179</v>
      </c>
    </row>
    <row r="201" spans="2:51" s="13" customFormat="1" ht="22.5">
      <c r="B201" s="199"/>
      <c r="C201" s="200"/>
      <c r="D201" s="201" t="s">
        <v>192</v>
      </c>
      <c r="E201" s="202" t="s">
        <v>19</v>
      </c>
      <c r="F201" s="203" t="s">
        <v>2757</v>
      </c>
      <c r="G201" s="200"/>
      <c r="H201" s="202" t="s">
        <v>19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192</v>
      </c>
      <c r="AU201" s="209" t="s">
        <v>189</v>
      </c>
      <c r="AV201" s="13" t="s">
        <v>81</v>
      </c>
      <c r="AW201" s="13" t="s">
        <v>35</v>
      </c>
      <c r="AX201" s="13" t="s">
        <v>74</v>
      </c>
      <c r="AY201" s="209" t="s">
        <v>179</v>
      </c>
    </row>
    <row r="202" spans="2:51" s="13" customFormat="1" ht="22.5">
      <c r="B202" s="199"/>
      <c r="C202" s="200"/>
      <c r="D202" s="201" t="s">
        <v>192</v>
      </c>
      <c r="E202" s="202" t="s">
        <v>19</v>
      </c>
      <c r="F202" s="203" t="s">
        <v>2758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192</v>
      </c>
      <c r="AU202" s="209" t="s">
        <v>189</v>
      </c>
      <c r="AV202" s="13" t="s">
        <v>81</v>
      </c>
      <c r="AW202" s="13" t="s">
        <v>35</v>
      </c>
      <c r="AX202" s="13" t="s">
        <v>74</v>
      </c>
      <c r="AY202" s="209" t="s">
        <v>179</v>
      </c>
    </row>
    <row r="203" spans="2:51" s="13" customFormat="1">
      <c r="B203" s="199"/>
      <c r="C203" s="200"/>
      <c r="D203" s="201" t="s">
        <v>192</v>
      </c>
      <c r="E203" s="202" t="s">
        <v>19</v>
      </c>
      <c r="F203" s="203" t="s">
        <v>198</v>
      </c>
      <c r="G203" s="200"/>
      <c r="H203" s="202" t="s">
        <v>19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192</v>
      </c>
      <c r="AU203" s="209" t="s">
        <v>189</v>
      </c>
      <c r="AV203" s="13" t="s">
        <v>81</v>
      </c>
      <c r="AW203" s="13" t="s">
        <v>35</v>
      </c>
      <c r="AX203" s="13" t="s">
        <v>74</v>
      </c>
      <c r="AY203" s="209" t="s">
        <v>179</v>
      </c>
    </row>
    <row r="204" spans="2:51" s="13" customFormat="1">
      <c r="B204" s="199"/>
      <c r="C204" s="200"/>
      <c r="D204" s="201" t="s">
        <v>192</v>
      </c>
      <c r="E204" s="202" t="s">
        <v>19</v>
      </c>
      <c r="F204" s="203" t="s">
        <v>2759</v>
      </c>
      <c r="G204" s="200"/>
      <c r="H204" s="202" t="s">
        <v>19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192</v>
      </c>
      <c r="AU204" s="209" t="s">
        <v>189</v>
      </c>
      <c r="AV204" s="13" t="s">
        <v>81</v>
      </c>
      <c r="AW204" s="13" t="s">
        <v>35</v>
      </c>
      <c r="AX204" s="13" t="s">
        <v>74</v>
      </c>
      <c r="AY204" s="209" t="s">
        <v>179</v>
      </c>
    </row>
    <row r="205" spans="2:51" s="13" customFormat="1">
      <c r="B205" s="199"/>
      <c r="C205" s="200"/>
      <c r="D205" s="201" t="s">
        <v>192</v>
      </c>
      <c r="E205" s="202" t="s">
        <v>19</v>
      </c>
      <c r="F205" s="203" t="s">
        <v>198</v>
      </c>
      <c r="G205" s="200"/>
      <c r="H205" s="202" t="s">
        <v>19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192</v>
      </c>
      <c r="AU205" s="209" t="s">
        <v>189</v>
      </c>
      <c r="AV205" s="13" t="s">
        <v>81</v>
      </c>
      <c r="AW205" s="13" t="s">
        <v>35</v>
      </c>
      <c r="AX205" s="13" t="s">
        <v>74</v>
      </c>
      <c r="AY205" s="209" t="s">
        <v>179</v>
      </c>
    </row>
    <row r="206" spans="2:51" s="13" customFormat="1" ht="22.5">
      <c r="B206" s="199"/>
      <c r="C206" s="200"/>
      <c r="D206" s="201" t="s">
        <v>192</v>
      </c>
      <c r="E206" s="202" t="s">
        <v>19</v>
      </c>
      <c r="F206" s="203" t="s">
        <v>2760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192</v>
      </c>
      <c r="AU206" s="209" t="s">
        <v>189</v>
      </c>
      <c r="AV206" s="13" t="s">
        <v>81</v>
      </c>
      <c r="AW206" s="13" t="s">
        <v>35</v>
      </c>
      <c r="AX206" s="13" t="s">
        <v>74</v>
      </c>
      <c r="AY206" s="209" t="s">
        <v>179</v>
      </c>
    </row>
    <row r="207" spans="2:51" s="13" customFormat="1">
      <c r="B207" s="199"/>
      <c r="C207" s="200"/>
      <c r="D207" s="201" t="s">
        <v>192</v>
      </c>
      <c r="E207" s="202" t="s">
        <v>19</v>
      </c>
      <c r="F207" s="203" t="s">
        <v>198</v>
      </c>
      <c r="G207" s="200"/>
      <c r="H207" s="202" t="s">
        <v>19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192</v>
      </c>
      <c r="AU207" s="209" t="s">
        <v>189</v>
      </c>
      <c r="AV207" s="13" t="s">
        <v>81</v>
      </c>
      <c r="AW207" s="13" t="s">
        <v>35</v>
      </c>
      <c r="AX207" s="13" t="s">
        <v>74</v>
      </c>
      <c r="AY207" s="209" t="s">
        <v>179</v>
      </c>
    </row>
    <row r="208" spans="2:51" s="13" customFormat="1">
      <c r="B208" s="199"/>
      <c r="C208" s="200"/>
      <c r="D208" s="201" t="s">
        <v>192</v>
      </c>
      <c r="E208" s="202" t="s">
        <v>19</v>
      </c>
      <c r="F208" s="203" t="s">
        <v>2761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192</v>
      </c>
      <c r="AU208" s="209" t="s">
        <v>189</v>
      </c>
      <c r="AV208" s="13" t="s">
        <v>81</v>
      </c>
      <c r="AW208" s="13" t="s">
        <v>35</v>
      </c>
      <c r="AX208" s="13" t="s">
        <v>74</v>
      </c>
      <c r="AY208" s="209" t="s">
        <v>179</v>
      </c>
    </row>
    <row r="209" spans="1:65" s="13" customFormat="1">
      <c r="B209" s="199"/>
      <c r="C209" s="200"/>
      <c r="D209" s="201" t="s">
        <v>192</v>
      </c>
      <c r="E209" s="202" t="s">
        <v>19</v>
      </c>
      <c r="F209" s="203" t="s">
        <v>198</v>
      </c>
      <c r="G209" s="200"/>
      <c r="H209" s="202" t="s">
        <v>19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192</v>
      </c>
      <c r="AU209" s="209" t="s">
        <v>189</v>
      </c>
      <c r="AV209" s="13" t="s">
        <v>81</v>
      </c>
      <c r="AW209" s="13" t="s">
        <v>35</v>
      </c>
      <c r="AX209" s="13" t="s">
        <v>74</v>
      </c>
      <c r="AY209" s="209" t="s">
        <v>179</v>
      </c>
    </row>
    <row r="210" spans="1:65" s="13" customFormat="1">
      <c r="B210" s="199"/>
      <c r="C210" s="200"/>
      <c r="D210" s="201" t="s">
        <v>192</v>
      </c>
      <c r="E210" s="202" t="s">
        <v>19</v>
      </c>
      <c r="F210" s="203" t="s">
        <v>2762</v>
      </c>
      <c r="G210" s="200"/>
      <c r="H210" s="202" t="s">
        <v>19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192</v>
      </c>
      <c r="AU210" s="209" t="s">
        <v>189</v>
      </c>
      <c r="AV210" s="13" t="s">
        <v>81</v>
      </c>
      <c r="AW210" s="13" t="s">
        <v>35</v>
      </c>
      <c r="AX210" s="13" t="s">
        <v>74</v>
      </c>
      <c r="AY210" s="209" t="s">
        <v>179</v>
      </c>
    </row>
    <row r="211" spans="1:65" s="13" customFormat="1">
      <c r="B211" s="199"/>
      <c r="C211" s="200"/>
      <c r="D211" s="201" t="s">
        <v>192</v>
      </c>
      <c r="E211" s="202" t="s">
        <v>19</v>
      </c>
      <c r="F211" s="203" t="s">
        <v>198</v>
      </c>
      <c r="G211" s="200"/>
      <c r="H211" s="202" t="s">
        <v>19</v>
      </c>
      <c r="I211" s="204"/>
      <c r="J211" s="200"/>
      <c r="K211" s="200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192</v>
      </c>
      <c r="AU211" s="209" t="s">
        <v>189</v>
      </c>
      <c r="AV211" s="13" t="s">
        <v>81</v>
      </c>
      <c r="AW211" s="13" t="s">
        <v>35</v>
      </c>
      <c r="AX211" s="13" t="s">
        <v>74</v>
      </c>
      <c r="AY211" s="209" t="s">
        <v>179</v>
      </c>
    </row>
    <row r="212" spans="1:65" s="13" customFormat="1" ht="22.5">
      <c r="B212" s="199"/>
      <c r="C212" s="200"/>
      <c r="D212" s="201" t="s">
        <v>192</v>
      </c>
      <c r="E212" s="202" t="s">
        <v>19</v>
      </c>
      <c r="F212" s="203" t="s">
        <v>2763</v>
      </c>
      <c r="G212" s="200"/>
      <c r="H212" s="202" t="s">
        <v>19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192</v>
      </c>
      <c r="AU212" s="209" t="s">
        <v>189</v>
      </c>
      <c r="AV212" s="13" t="s">
        <v>81</v>
      </c>
      <c r="AW212" s="13" t="s">
        <v>35</v>
      </c>
      <c r="AX212" s="13" t="s">
        <v>74</v>
      </c>
      <c r="AY212" s="209" t="s">
        <v>179</v>
      </c>
    </row>
    <row r="213" spans="1:65" s="13" customFormat="1">
      <c r="B213" s="199"/>
      <c r="C213" s="200"/>
      <c r="D213" s="201" t="s">
        <v>192</v>
      </c>
      <c r="E213" s="202" t="s">
        <v>19</v>
      </c>
      <c r="F213" s="203" t="s">
        <v>2764</v>
      </c>
      <c r="G213" s="200"/>
      <c r="H213" s="202" t="s">
        <v>19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192</v>
      </c>
      <c r="AU213" s="209" t="s">
        <v>189</v>
      </c>
      <c r="AV213" s="13" t="s">
        <v>81</v>
      </c>
      <c r="AW213" s="13" t="s">
        <v>35</v>
      </c>
      <c r="AX213" s="13" t="s">
        <v>74</v>
      </c>
      <c r="AY213" s="209" t="s">
        <v>179</v>
      </c>
    </row>
    <row r="214" spans="1:65" s="14" customFormat="1">
      <c r="B214" s="210"/>
      <c r="C214" s="211"/>
      <c r="D214" s="201" t="s">
        <v>192</v>
      </c>
      <c r="E214" s="212" t="s">
        <v>19</v>
      </c>
      <c r="F214" s="213" t="s">
        <v>441</v>
      </c>
      <c r="G214" s="211"/>
      <c r="H214" s="214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192</v>
      </c>
      <c r="AU214" s="220" t="s">
        <v>189</v>
      </c>
      <c r="AV214" s="14" t="s">
        <v>14</v>
      </c>
      <c r="AW214" s="14" t="s">
        <v>35</v>
      </c>
      <c r="AX214" s="14" t="s">
        <v>74</v>
      </c>
      <c r="AY214" s="220" t="s">
        <v>179</v>
      </c>
    </row>
    <row r="215" spans="1:65" s="15" customFormat="1">
      <c r="B215" s="221"/>
      <c r="C215" s="222"/>
      <c r="D215" s="201" t="s">
        <v>192</v>
      </c>
      <c r="E215" s="223" t="s">
        <v>19</v>
      </c>
      <c r="F215" s="224" t="s">
        <v>201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192</v>
      </c>
      <c r="AU215" s="231" t="s">
        <v>189</v>
      </c>
      <c r="AV215" s="15" t="s">
        <v>188</v>
      </c>
      <c r="AW215" s="15" t="s">
        <v>35</v>
      </c>
      <c r="AX215" s="15" t="s">
        <v>81</v>
      </c>
      <c r="AY215" s="231" t="s">
        <v>179</v>
      </c>
    </row>
    <row r="216" spans="1:65" s="12" customFormat="1" ht="20.85" customHeight="1">
      <c r="B216" s="165"/>
      <c r="C216" s="166"/>
      <c r="D216" s="167" t="s">
        <v>73</v>
      </c>
      <c r="E216" s="179" t="s">
        <v>2765</v>
      </c>
      <c r="F216" s="179" t="s">
        <v>2766</v>
      </c>
      <c r="G216" s="166"/>
      <c r="H216" s="166"/>
      <c r="I216" s="169"/>
      <c r="J216" s="180">
        <f>BK216</f>
        <v>0</v>
      </c>
      <c r="K216" s="166"/>
      <c r="L216" s="171"/>
      <c r="M216" s="172"/>
      <c r="N216" s="173"/>
      <c r="O216" s="173"/>
      <c r="P216" s="174">
        <f>SUM(P217:P242)</f>
        <v>0</v>
      </c>
      <c r="Q216" s="173"/>
      <c r="R216" s="174">
        <f>SUM(R217:R242)</f>
        <v>0</v>
      </c>
      <c r="S216" s="173"/>
      <c r="T216" s="175">
        <f>SUM(T217:T242)</f>
        <v>0</v>
      </c>
      <c r="AR216" s="176" t="s">
        <v>222</v>
      </c>
      <c r="AT216" s="177" t="s">
        <v>73</v>
      </c>
      <c r="AU216" s="177" t="s">
        <v>14</v>
      </c>
      <c r="AY216" s="176" t="s">
        <v>179</v>
      </c>
      <c r="BK216" s="178">
        <f>SUM(BK217:BK242)</f>
        <v>0</v>
      </c>
    </row>
    <row r="217" spans="1:65" s="2" customFormat="1" ht="16.5" customHeight="1">
      <c r="A217" s="37"/>
      <c r="B217" s="38"/>
      <c r="C217" s="181" t="s">
        <v>288</v>
      </c>
      <c r="D217" s="181" t="s">
        <v>183</v>
      </c>
      <c r="E217" s="182" t="s">
        <v>2767</v>
      </c>
      <c r="F217" s="183" t="s">
        <v>2768</v>
      </c>
      <c r="G217" s="184" t="s">
        <v>2676</v>
      </c>
      <c r="H217" s="185">
        <v>1</v>
      </c>
      <c r="I217" s="186"/>
      <c r="J217" s="187">
        <f>ROUND(I217*H217,2)</f>
        <v>0</v>
      </c>
      <c r="K217" s="183" t="s">
        <v>187</v>
      </c>
      <c r="L217" s="42"/>
      <c r="M217" s="188" t="s">
        <v>19</v>
      </c>
      <c r="N217" s="189" t="s">
        <v>45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2677</v>
      </c>
      <c r="AT217" s="192" t="s">
        <v>183</v>
      </c>
      <c r="AU217" s="192" t="s">
        <v>189</v>
      </c>
      <c r="AY217" s="20" t="s">
        <v>179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81</v>
      </c>
      <c r="BK217" s="193">
        <f>ROUND(I217*H217,2)</f>
        <v>0</v>
      </c>
      <c r="BL217" s="20" t="s">
        <v>2677</v>
      </c>
      <c r="BM217" s="192" t="s">
        <v>2769</v>
      </c>
    </row>
    <row r="218" spans="1:65" s="2" customFormat="1">
      <c r="A218" s="37"/>
      <c r="B218" s="38"/>
      <c r="C218" s="39"/>
      <c r="D218" s="194" t="s">
        <v>190</v>
      </c>
      <c r="E218" s="39"/>
      <c r="F218" s="195" t="s">
        <v>2770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190</v>
      </c>
      <c r="AU218" s="20" t="s">
        <v>189</v>
      </c>
    </row>
    <row r="219" spans="1:65" s="13" customFormat="1">
      <c r="B219" s="199"/>
      <c r="C219" s="200"/>
      <c r="D219" s="201" t="s">
        <v>192</v>
      </c>
      <c r="E219" s="202" t="s">
        <v>19</v>
      </c>
      <c r="F219" s="203" t="s">
        <v>2771</v>
      </c>
      <c r="G219" s="200"/>
      <c r="H219" s="202" t="s">
        <v>19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192</v>
      </c>
      <c r="AU219" s="209" t="s">
        <v>189</v>
      </c>
      <c r="AV219" s="13" t="s">
        <v>81</v>
      </c>
      <c r="AW219" s="13" t="s">
        <v>35</v>
      </c>
      <c r="AX219" s="13" t="s">
        <v>74</v>
      </c>
      <c r="AY219" s="209" t="s">
        <v>179</v>
      </c>
    </row>
    <row r="220" spans="1:65" s="14" customFormat="1">
      <c r="B220" s="210"/>
      <c r="C220" s="211"/>
      <c r="D220" s="201" t="s">
        <v>192</v>
      </c>
      <c r="E220" s="212" t="s">
        <v>19</v>
      </c>
      <c r="F220" s="213" t="s">
        <v>441</v>
      </c>
      <c r="G220" s="211"/>
      <c r="H220" s="214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192</v>
      </c>
      <c r="AU220" s="220" t="s">
        <v>189</v>
      </c>
      <c r="AV220" s="14" t="s">
        <v>14</v>
      </c>
      <c r="AW220" s="14" t="s">
        <v>35</v>
      </c>
      <c r="AX220" s="14" t="s">
        <v>74</v>
      </c>
      <c r="AY220" s="220" t="s">
        <v>179</v>
      </c>
    </row>
    <row r="221" spans="1:65" s="15" customFormat="1">
      <c r="B221" s="221"/>
      <c r="C221" s="222"/>
      <c r="D221" s="201" t="s">
        <v>192</v>
      </c>
      <c r="E221" s="223" t="s">
        <v>19</v>
      </c>
      <c r="F221" s="224" t="s">
        <v>201</v>
      </c>
      <c r="G221" s="222"/>
      <c r="H221" s="225">
        <v>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192</v>
      </c>
      <c r="AU221" s="231" t="s">
        <v>189</v>
      </c>
      <c r="AV221" s="15" t="s">
        <v>188</v>
      </c>
      <c r="AW221" s="15" t="s">
        <v>35</v>
      </c>
      <c r="AX221" s="15" t="s">
        <v>81</v>
      </c>
      <c r="AY221" s="231" t="s">
        <v>179</v>
      </c>
    </row>
    <row r="222" spans="1:65" s="2" customFormat="1" ht="24.2" customHeight="1">
      <c r="A222" s="37"/>
      <c r="B222" s="38"/>
      <c r="C222" s="181" t="s">
        <v>8</v>
      </c>
      <c r="D222" s="181" t="s">
        <v>183</v>
      </c>
      <c r="E222" s="182" t="s">
        <v>2772</v>
      </c>
      <c r="F222" s="183" t="s">
        <v>2773</v>
      </c>
      <c r="G222" s="184" t="s">
        <v>2676</v>
      </c>
      <c r="H222" s="185">
        <v>1</v>
      </c>
      <c r="I222" s="186"/>
      <c r="J222" s="187">
        <f>ROUND(I222*H222,2)</f>
        <v>0</v>
      </c>
      <c r="K222" s="183" t="s">
        <v>187</v>
      </c>
      <c r="L222" s="42"/>
      <c r="M222" s="188" t="s">
        <v>19</v>
      </c>
      <c r="N222" s="189" t="s">
        <v>45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2677</v>
      </c>
      <c r="AT222" s="192" t="s">
        <v>183</v>
      </c>
      <c r="AU222" s="192" t="s">
        <v>189</v>
      </c>
      <c r="AY222" s="20" t="s">
        <v>179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81</v>
      </c>
      <c r="BK222" s="193">
        <f>ROUND(I222*H222,2)</f>
        <v>0</v>
      </c>
      <c r="BL222" s="20" t="s">
        <v>2677</v>
      </c>
      <c r="BM222" s="192" t="s">
        <v>2774</v>
      </c>
    </row>
    <row r="223" spans="1:65" s="2" customFormat="1">
      <c r="A223" s="37"/>
      <c r="B223" s="38"/>
      <c r="C223" s="39"/>
      <c r="D223" s="194" t="s">
        <v>190</v>
      </c>
      <c r="E223" s="39"/>
      <c r="F223" s="195" t="s">
        <v>2775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190</v>
      </c>
      <c r="AU223" s="20" t="s">
        <v>189</v>
      </c>
    </row>
    <row r="224" spans="1:65" s="13" customFormat="1">
      <c r="B224" s="199"/>
      <c r="C224" s="200"/>
      <c r="D224" s="201" t="s">
        <v>192</v>
      </c>
      <c r="E224" s="202" t="s">
        <v>19</v>
      </c>
      <c r="F224" s="203" t="s">
        <v>2776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192</v>
      </c>
      <c r="AU224" s="209" t="s">
        <v>189</v>
      </c>
      <c r="AV224" s="13" t="s">
        <v>81</v>
      </c>
      <c r="AW224" s="13" t="s">
        <v>35</v>
      </c>
      <c r="AX224" s="13" t="s">
        <v>74</v>
      </c>
      <c r="AY224" s="209" t="s">
        <v>179</v>
      </c>
    </row>
    <row r="225" spans="1:65" s="13" customFormat="1">
      <c r="B225" s="199"/>
      <c r="C225" s="200"/>
      <c r="D225" s="201" t="s">
        <v>192</v>
      </c>
      <c r="E225" s="202" t="s">
        <v>19</v>
      </c>
      <c r="F225" s="203" t="s">
        <v>198</v>
      </c>
      <c r="G225" s="200"/>
      <c r="H225" s="202" t="s">
        <v>19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192</v>
      </c>
      <c r="AU225" s="209" t="s">
        <v>189</v>
      </c>
      <c r="AV225" s="13" t="s">
        <v>81</v>
      </c>
      <c r="AW225" s="13" t="s">
        <v>35</v>
      </c>
      <c r="AX225" s="13" t="s">
        <v>74</v>
      </c>
      <c r="AY225" s="209" t="s">
        <v>179</v>
      </c>
    </row>
    <row r="226" spans="1:65" s="13" customFormat="1" ht="22.5">
      <c r="B226" s="199"/>
      <c r="C226" s="200"/>
      <c r="D226" s="201" t="s">
        <v>192</v>
      </c>
      <c r="E226" s="202" t="s">
        <v>19</v>
      </c>
      <c r="F226" s="203" t="s">
        <v>2777</v>
      </c>
      <c r="G226" s="200"/>
      <c r="H226" s="202" t="s">
        <v>19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192</v>
      </c>
      <c r="AU226" s="209" t="s">
        <v>189</v>
      </c>
      <c r="AV226" s="13" t="s">
        <v>81</v>
      </c>
      <c r="AW226" s="13" t="s">
        <v>35</v>
      </c>
      <c r="AX226" s="13" t="s">
        <v>74</v>
      </c>
      <c r="AY226" s="209" t="s">
        <v>179</v>
      </c>
    </row>
    <row r="227" spans="1:65" s="13" customFormat="1">
      <c r="B227" s="199"/>
      <c r="C227" s="200"/>
      <c r="D227" s="201" t="s">
        <v>192</v>
      </c>
      <c r="E227" s="202" t="s">
        <v>19</v>
      </c>
      <c r="F227" s="203" t="s">
        <v>2778</v>
      </c>
      <c r="G227" s="200"/>
      <c r="H227" s="202" t="s">
        <v>19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192</v>
      </c>
      <c r="AU227" s="209" t="s">
        <v>189</v>
      </c>
      <c r="AV227" s="13" t="s">
        <v>81</v>
      </c>
      <c r="AW227" s="13" t="s">
        <v>35</v>
      </c>
      <c r="AX227" s="13" t="s">
        <v>74</v>
      </c>
      <c r="AY227" s="209" t="s">
        <v>179</v>
      </c>
    </row>
    <row r="228" spans="1:65" s="14" customFormat="1">
      <c r="B228" s="210"/>
      <c r="C228" s="211"/>
      <c r="D228" s="201" t="s">
        <v>192</v>
      </c>
      <c r="E228" s="212" t="s">
        <v>19</v>
      </c>
      <c r="F228" s="213" t="s">
        <v>2697</v>
      </c>
      <c r="G228" s="211"/>
      <c r="H228" s="214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192</v>
      </c>
      <c r="AU228" s="220" t="s">
        <v>189</v>
      </c>
      <c r="AV228" s="14" t="s">
        <v>14</v>
      </c>
      <c r="AW228" s="14" t="s">
        <v>35</v>
      </c>
      <c r="AX228" s="14" t="s">
        <v>74</v>
      </c>
      <c r="AY228" s="220" t="s">
        <v>179</v>
      </c>
    </row>
    <row r="229" spans="1:65" s="15" customFormat="1">
      <c r="B229" s="221"/>
      <c r="C229" s="222"/>
      <c r="D229" s="201" t="s">
        <v>192</v>
      </c>
      <c r="E229" s="223" t="s">
        <v>19</v>
      </c>
      <c r="F229" s="224" t="s">
        <v>201</v>
      </c>
      <c r="G229" s="222"/>
      <c r="H229" s="225">
        <v>1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192</v>
      </c>
      <c r="AU229" s="231" t="s">
        <v>189</v>
      </c>
      <c r="AV229" s="15" t="s">
        <v>188</v>
      </c>
      <c r="AW229" s="15" t="s">
        <v>35</v>
      </c>
      <c r="AX229" s="15" t="s">
        <v>81</v>
      </c>
      <c r="AY229" s="231" t="s">
        <v>179</v>
      </c>
    </row>
    <row r="230" spans="1:65" s="2" customFormat="1" ht="16.5" customHeight="1">
      <c r="A230" s="37"/>
      <c r="B230" s="38"/>
      <c r="C230" s="181" t="s">
        <v>229</v>
      </c>
      <c r="D230" s="181" t="s">
        <v>183</v>
      </c>
      <c r="E230" s="182" t="s">
        <v>2779</v>
      </c>
      <c r="F230" s="183" t="s">
        <v>2780</v>
      </c>
      <c r="G230" s="184" t="s">
        <v>2676</v>
      </c>
      <c r="H230" s="185">
        <v>1</v>
      </c>
      <c r="I230" s="186"/>
      <c r="J230" s="187">
        <f>ROUND(I230*H230,2)</f>
        <v>0</v>
      </c>
      <c r="K230" s="183" t="s">
        <v>187</v>
      </c>
      <c r="L230" s="42"/>
      <c r="M230" s="188" t="s">
        <v>19</v>
      </c>
      <c r="N230" s="189" t="s">
        <v>45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2677</v>
      </c>
      <c r="AT230" s="192" t="s">
        <v>183</v>
      </c>
      <c r="AU230" s="192" t="s">
        <v>189</v>
      </c>
      <c r="AY230" s="20" t="s">
        <v>179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81</v>
      </c>
      <c r="BK230" s="193">
        <f>ROUND(I230*H230,2)</f>
        <v>0</v>
      </c>
      <c r="BL230" s="20" t="s">
        <v>2677</v>
      </c>
      <c r="BM230" s="192" t="s">
        <v>2781</v>
      </c>
    </row>
    <row r="231" spans="1:65" s="2" customFormat="1">
      <c r="A231" s="37"/>
      <c r="B231" s="38"/>
      <c r="C231" s="39"/>
      <c r="D231" s="194" t="s">
        <v>190</v>
      </c>
      <c r="E231" s="39"/>
      <c r="F231" s="195" t="s">
        <v>2782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190</v>
      </c>
      <c r="AU231" s="20" t="s">
        <v>189</v>
      </c>
    </row>
    <row r="232" spans="1:65" s="13" customFormat="1">
      <c r="B232" s="199"/>
      <c r="C232" s="200"/>
      <c r="D232" s="201" t="s">
        <v>192</v>
      </c>
      <c r="E232" s="202" t="s">
        <v>19</v>
      </c>
      <c r="F232" s="203" t="s">
        <v>2783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192</v>
      </c>
      <c r="AU232" s="209" t="s">
        <v>189</v>
      </c>
      <c r="AV232" s="13" t="s">
        <v>81</v>
      </c>
      <c r="AW232" s="13" t="s">
        <v>35</v>
      </c>
      <c r="AX232" s="13" t="s">
        <v>74</v>
      </c>
      <c r="AY232" s="209" t="s">
        <v>179</v>
      </c>
    </row>
    <row r="233" spans="1:65" s="14" customFormat="1">
      <c r="B233" s="210"/>
      <c r="C233" s="211"/>
      <c r="D233" s="201" t="s">
        <v>192</v>
      </c>
      <c r="E233" s="212" t="s">
        <v>19</v>
      </c>
      <c r="F233" s="213" t="s">
        <v>441</v>
      </c>
      <c r="G233" s="211"/>
      <c r="H233" s="214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192</v>
      </c>
      <c r="AU233" s="220" t="s">
        <v>189</v>
      </c>
      <c r="AV233" s="14" t="s">
        <v>14</v>
      </c>
      <c r="AW233" s="14" t="s">
        <v>35</v>
      </c>
      <c r="AX233" s="14" t="s">
        <v>74</v>
      </c>
      <c r="AY233" s="220" t="s">
        <v>179</v>
      </c>
    </row>
    <row r="234" spans="1:65" s="15" customFormat="1">
      <c r="B234" s="221"/>
      <c r="C234" s="222"/>
      <c r="D234" s="201" t="s">
        <v>192</v>
      </c>
      <c r="E234" s="223" t="s">
        <v>19</v>
      </c>
      <c r="F234" s="224" t="s">
        <v>201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192</v>
      </c>
      <c r="AU234" s="231" t="s">
        <v>189</v>
      </c>
      <c r="AV234" s="15" t="s">
        <v>188</v>
      </c>
      <c r="AW234" s="15" t="s">
        <v>35</v>
      </c>
      <c r="AX234" s="15" t="s">
        <v>81</v>
      </c>
      <c r="AY234" s="231" t="s">
        <v>179</v>
      </c>
    </row>
    <row r="235" spans="1:65" s="2" customFormat="1" ht="16.5" customHeight="1">
      <c r="A235" s="37"/>
      <c r="B235" s="38"/>
      <c r="C235" s="181" t="s">
        <v>254</v>
      </c>
      <c r="D235" s="181" t="s">
        <v>183</v>
      </c>
      <c r="E235" s="182" t="s">
        <v>2784</v>
      </c>
      <c r="F235" s="183" t="s">
        <v>2785</v>
      </c>
      <c r="G235" s="184" t="s">
        <v>2676</v>
      </c>
      <c r="H235" s="185">
        <v>1</v>
      </c>
      <c r="I235" s="186"/>
      <c r="J235" s="187">
        <f>ROUND(I235*H235,2)</f>
        <v>0</v>
      </c>
      <c r="K235" s="183" t="s">
        <v>187</v>
      </c>
      <c r="L235" s="42"/>
      <c r="M235" s="188" t="s">
        <v>19</v>
      </c>
      <c r="N235" s="189" t="s">
        <v>45</v>
      </c>
      <c r="O235" s="67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2677</v>
      </c>
      <c r="AT235" s="192" t="s">
        <v>183</v>
      </c>
      <c r="AU235" s="192" t="s">
        <v>189</v>
      </c>
      <c r="AY235" s="20" t="s">
        <v>179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81</v>
      </c>
      <c r="BK235" s="193">
        <f>ROUND(I235*H235,2)</f>
        <v>0</v>
      </c>
      <c r="BL235" s="20" t="s">
        <v>2677</v>
      </c>
      <c r="BM235" s="192" t="s">
        <v>2786</v>
      </c>
    </row>
    <row r="236" spans="1:65" s="2" customFormat="1">
      <c r="A236" s="37"/>
      <c r="B236" s="38"/>
      <c r="C236" s="39"/>
      <c r="D236" s="194" t="s">
        <v>190</v>
      </c>
      <c r="E236" s="39"/>
      <c r="F236" s="195" t="s">
        <v>2787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190</v>
      </c>
      <c r="AU236" s="20" t="s">
        <v>189</v>
      </c>
    </row>
    <row r="237" spans="1:65" s="13" customFormat="1" ht="22.5">
      <c r="B237" s="199"/>
      <c r="C237" s="200"/>
      <c r="D237" s="201" t="s">
        <v>192</v>
      </c>
      <c r="E237" s="202" t="s">
        <v>19</v>
      </c>
      <c r="F237" s="203" t="s">
        <v>2788</v>
      </c>
      <c r="G237" s="200"/>
      <c r="H237" s="202" t="s">
        <v>19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192</v>
      </c>
      <c r="AU237" s="209" t="s">
        <v>189</v>
      </c>
      <c r="AV237" s="13" t="s">
        <v>81</v>
      </c>
      <c r="AW237" s="13" t="s">
        <v>35</v>
      </c>
      <c r="AX237" s="13" t="s">
        <v>74</v>
      </c>
      <c r="AY237" s="209" t="s">
        <v>179</v>
      </c>
    </row>
    <row r="238" spans="1:65" s="13" customFormat="1">
      <c r="B238" s="199"/>
      <c r="C238" s="200"/>
      <c r="D238" s="201" t="s">
        <v>192</v>
      </c>
      <c r="E238" s="202" t="s">
        <v>19</v>
      </c>
      <c r="F238" s="203" t="s">
        <v>2789</v>
      </c>
      <c r="G238" s="200"/>
      <c r="H238" s="202" t="s">
        <v>19</v>
      </c>
      <c r="I238" s="204"/>
      <c r="J238" s="200"/>
      <c r="K238" s="200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192</v>
      </c>
      <c r="AU238" s="209" t="s">
        <v>189</v>
      </c>
      <c r="AV238" s="13" t="s">
        <v>81</v>
      </c>
      <c r="AW238" s="13" t="s">
        <v>35</v>
      </c>
      <c r="AX238" s="13" t="s">
        <v>74</v>
      </c>
      <c r="AY238" s="209" t="s">
        <v>179</v>
      </c>
    </row>
    <row r="239" spans="1:65" s="13" customFormat="1" ht="22.5">
      <c r="B239" s="199"/>
      <c r="C239" s="200"/>
      <c r="D239" s="201" t="s">
        <v>192</v>
      </c>
      <c r="E239" s="202" t="s">
        <v>19</v>
      </c>
      <c r="F239" s="203" t="s">
        <v>2790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192</v>
      </c>
      <c r="AU239" s="209" t="s">
        <v>189</v>
      </c>
      <c r="AV239" s="13" t="s">
        <v>81</v>
      </c>
      <c r="AW239" s="13" t="s">
        <v>35</v>
      </c>
      <c r="AX239" s="13" t="s">
        <v>74</v>
      </c>
      <c r="AY239" s="209" t="s">
        <v>179</v>
      </c>
    </row>
    <row r="240" spans="1:65" s="13" customFormat="1">
      <c r="B240" s="199"/>
      <c r="C240" s="200"/>
      <c r="D240" s="201" t="s">
        <v>192</v>
      </c>
      <c r="E240" s="202" t="s">
        <v>19</v>
      </c>
      <c r="F240" s="203" t="s">
        <v>2791</v>
      </c>
      <c r="G240" s="200"/>
      <c r="H240" s="202" t="s">
        <v>19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192</v>
      </c>
      <c r="AU240" s="209" t="s">
        <v>189</v>
      </c>
      <c r="AV240" s="13" t="s">
        <v>81</v>
      </c>
      <c r="AW240" s="13" t="s">
        <v>35</v>
      </c>
      <c r="AX240" s="13" t="s">
        <v>74</v>
      </c>
      <c r="AY240" s="209" t="s">
        <v>179</v>
      </c>
    </row>
    <row r="241" spans="1:65" s="14" customFormat="1">
      <c r="B241" s="210"/>
      <c r="C241" s="211"/>
      <c r="D241" s="201" t="s">
        <v>192</v>
      </c>
      <c r="E241" s="212" t="s">
        <v>19</v>
      </c>
      <c r="F241" s="213" t="s">
        <v>441</v>
      </c>
      <c r="G241" s="211"/>
      <c r="H241" s="214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192</v>
      </c>
      <c r="AU241" s="220" t="s">
        <v>189</v>
      </c>
      <c r="AV241" s="14" t="s">
        <v>14</v>
      </c>
      <c r="AW241" s="14" t="s">
        <v>35</v>
      </c>
      <c r="AX241" s="14" t="s">
        <v>74</v>
      </c>
      <c r="AY241" s="220" t="s">
        <v>179</v>
      </c>
    </row>
    <row r="242" spans="1:65" s="15" customFormat="1">
      <c r="B242" s="221"/>
      <c r="C242" s="222"/>
      <c r="D242" s="201" t="s">
        <v>192</v>
      </c>
      <c r="E242" s="223" t="s">
        <v>19</v>
      </c>
      <c r="F242" s="224" t="s">
        <v>201</v>
      </c>
      <c r="G242" s="222"/>
      <c r="H242" s="225">
        <v>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192</v>
      </c>
      <c r="AU242" s="231" t="s">
        <v>189</v>
      </c>
      <c r="AV242" s="15" t="s">
        <v>188</v>
      </c>
      <c r="AW242" s="15" t="s">
        <v>35</v>
      </c>
      <c r="AX242" s="15" t="s">
        <v>81</v>
      </c>
      <c r="AY242" s="231" t="s">
        <v>179</v>
      </c>
    </row>
    <row r="243" spans="1:65" s="12" customFormat="1" ht="20.85" customHeight="1">
      <c r="B243" s="165"/>
      <c r="C243" s="166"/>
      <c r="D243" s="167" t="s">
        <v>73</v>
      </c>
      <c r="E243" s="179" t="s">
        <v>2792</v>
      </c>
      <c r="F243" s="179" t="s">
        <v>2793</v>
      </c>
      <c r="G243" s="166"/>
      <c r="H243" s="166"/>
      <c r="I243" s="169"/>
      <c r="J243" s="180">
        <f>BK243</f>
        <v>0</v>
      </c>
      <c r="K243" s="166"/>
      <c r="L243" s="171"/>
      <c r="M243" s="172"/>
      <c r="N243" s="173"/>
      <c r="O243" s="173"/>
      <c r="P243" s="174">
        <f>SUM(P244:P268)</f>
        <v>0</v>
      </c>
      <c r="Q243" s="173"/>
      <c r="R243" s="174">
        <f>SUM(R244:R268)</f>
        <v>0</v>
      </c>
      <c r="S243" s="173"/>
      <c r="T243" s="175">
        <f>SUM(T244:T268)</f>
        <v>0</v>
      </c>
      <c r="AR243" s="176" t="s">
        <v>222</v>
      </c>
      <c r="AT243" s="177" t="s">
        <v>73</v>
      </c>
      <c r="AU243" s="177" t="s">
        <v>14</v>
      </c>
      <c r="AY243" s="176" t="s">
        <v>179</v>
      </c>
      <c r="BK243" s="178">
        <f>SUM(BK244:BK268)</f>
        <v>0</v>
      </c>
    </row>
    <row r="244" spans="1:65" s="2" customFormat="1" ht="16.5" customHeight="1">
      <c r="A244" s="37"/>
      <c r="B244" s="38"/>
      <c r="C244" s="181" t="s">
        <v>270</v>
      </c>
      <c r="D244" s="181" t="s">
        <v>183</v>
      </c>
      <c r="E244" s="182" t="s">
        <v>2794</v>
      </c>
      <c r="F244" s="183" t="s">
        <v>2793</v>
      </c>
      <c r="G244" s="184" t="s">
        <v>2676</v>
      </c>
      <c r="H244" s="185">
        <v>1</v>
      </c>
      <c r="I244" s="186"/>
      <c r="J244" s="187">
        <f>ROUND(I244*H244,2)</f>
        <v>0</v>
      </c>
      <c r="K244" s="183" t="s">
        <v>187</v>
      </c>
      <c r="L244" s="42"/>
      <c r="M244" s="188" t="s">
        <v>19</v>
      </c>
      <c r="N244" s="189" t="s">
        <v>45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2677</v>
      </c>
      <c r="AT244" s="192" t="s">
        <v>183</v>
      </c>
      <c r="AU244" s="192" t="s">
        <v>189</v>
      </c>
      <c r="AY244" s="20" t="s">
        <v>179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81</v>
      </c>
      <c r="BK244" s="193">
        <f>ROUND(I244*H244,2)</f>
        <v>0</v>
      </c>
      <c r="BL244" s="20" t="s">
        <v>2677</v>
      </c>
      <c r="BM244" s="192" t="s">
        <v>2795</v>
      </c>
    </row>
    <row r="245" spans="1:65" s="2" customFormat="1">
      <c r="A245" s="37"/>
      <c r="B245" s="38"/>
      <c r="C245" s="39"/>
      <c r="D245" s="194" t="s">
        <v>190</v>
      </c>
      <c r="E245" s="39"/>
      <c r="F245" s="195" t="s">
        <v>2796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190</v>
      </c>
      <c r="AU245" s="20" t="s">
        <v>189</v>
      </c>
    </row>
    <row r="246" spans="1:65" s="13" customFormat="1" ht="22.5">
      <c r="B246" s="199"/>
      <c r="C246" s="200"/>
      <c r="D246" s="201" t="s">
        <v>192</v>
      </c>
      <c r="E246" s="202" t="s">
        <v>19</v>
      </c>
      <c r="F246" s="203" t="s">
        <v>2797</v>
      </c>
      <c r="G246" s="200"/>
      <c r="H246" s="202" t="s">
        <v>19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192</v>
      </c>
      <c r="AU246" s="209" t="s">
        <v>189</v>
      </c>
      <c r="AV246" s="13" t="s">
        <v>81</v>
      </c>
      <c r="AW246" s="13" t="s">
        <v>35</v>
      </c>
      <c r="AX246" s="13" t="s">
        <v>74</v>
      </c>
      <c r="AY246" s="209" t="s">
        <v>179</v>
      </c>
    </row>
    <row r="247" spans="1:65" s="13" customFormat="1">
      <c r="B247" s="199"/>
      <c r="C247" s="200"/>
      <c r="D247" s="201" t="s">
        <v>192</v>
      </c>
      <c r="E247" s="202" t="s">
        <v>19</v>
      </c>
      <c r="F247" s="203" t="s">
        <v>2798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192</v>
      </c>
      <c r="AU247" s="209" t="s">
        <v>189</v>
      </c>
      <c r="AV247" s="13" t="s">
        <v>81</v>
      </c>
      <c r="AW247" s="13" t="s">
        <v>35</v>
      </c>
      <c r="AX247" s="13" t="s">
        <v>74</v>
      </c>
      <c r="AY247" s="209" t="s">
        <v>179</v>
      </c>
    </row>
    <row r="248" spans="1:65" s="13" customFormat="1">
      <c r="B248" s="199"/>
      <c r="C248" s="200"/>
      <c r="D248" s="201" t="s">
        <v>192</v>
      </c>
      <c r="E248" s="202" t="s">
        <v>19</v>
      </c>
      <c r="F248" s="203" t="s">
        <v>2799</v>
      </c>
      <c r="G248" s="200"/>
      <c r="H248" s="202" t="s">
        <v>19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192</v>
      </c>
      <c r="AU248" s="209" t="s">
        <v>189</v>
      </c>
      <c r="AV248" s="13" t="s">
        <v>81</v>
      </c>
      <c r="AW248" s="13" t="s">
        <v>35</v>
      </c>
      <c r="AX248" s="13" t="s">
        <v>74</v>
      </c>
      <c r="AY248" s="209" t="s">
        <v>179</v>
      </c>
    </row>
    <row r="249" spans="1:65" s="14" customFormat="1">
      <c r="B249" s="210"/>
      <c r="C249" s="211"/>
      <c r="D249" s="201" t="s">
        <v>192</v>
      </c>
      <c r="E249" s="212" t="s">
        <v>19</v>
      </c>
      <c r="F249" s="213" t="s">
        <v>441</v>
      </c>
      <c r="G249" s="211"/>
      <c r="H249" s="214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192</v>
      </c>
      <c r="AU249" s="220" t="s">
        <v>189</v>
      </c>
      <c r="AV249" s="14" t="s">
        <v>14</v>
      </c>
      <c r="AW249" s="14" t="s">
        <v>35</v>
      </c>
      <c r="AX249" s="14" t="s">
        <v>74</v>
      </c>
      <c r="AY249" s="220" t="s">
        <v>179</v>
      </c>
    </row>
    <row r="250" spans="1:65" s="15" customFormat="1">
      <c r="B250" s="221"/>
      <c r="C250" s="222"/>
      <c r="D250" s="201" t="s">
        <v>192</v>
      </c>
      <c r="E250" s="223" t="s">
        <v>19</v>
      </c>
      <c r="F250" s="224" t="s">
        <v>201</v>
      </c>
      <c r="G250" s="222"/>
      <c r="H250" s="225">
        <v>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192</v>
      </c>
      <c r="AU250" s="231" t="s">
        <v>189</v>
      </c>
      <c r="AV250" s="15" t="s">
        <v>188</v>
      </c>
      <c r="AW250" s="15" t="s">
        <v>35</v>
      </c>
      <c r="AX250" s="15" t="s">
        <v>81</v>
      </c>
      <c r="AY250" s="231" t="s">
        <v>179</v>
      </c>
    </row>
    <row r="251" spans="1:65" s="2" customFormat="1" ht="16.5" customHeight="1">
      <c r="A251" s="37"/>
      <c r="B251" s="38"/>
      <c r="C251" s="181" t="s">
        <v>322</v>
      </c>
      <c r="D251" s="181" t="s">
        <v>183</v>
      </c>
      <c r="E251" s="182" t="s">
        <v>2800</v>
      </c>
      <c r="F251" s="183" t="s">
        <v>2801</v>
      </c>
      <c r="G251" s="184" t="s">
        <v>308</v>
      </c>
      <c r="H251" s="185">
        <v>1</v>
      </c>
      <c r="I251" s="186"/>
      <c r="J251" s="187">
        <f>ROUND(I251*H251,2)</f>
        <v>0</v>
      </c>
      <c r="K251" s="183" t="s">
        <v>187</v>
      </c>
      <c r="L251" s="42"/>
      <c r="M251" s="188" t="s">
        <v>19</v>
      </c>
      <c r="N251" s="189" t="s">
        <v>45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2677</v>
      </c>
      <c r="AT251" s="192" t="s">
        <v>183</v>
      </c>
      <c r="AU251" s="192" t="s">
        <v>189</v>
      </c>
      <c r="AY251" s="20" t="s">
        <v>179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81</v>
      </c>
      <c r="BK251" s="193">
        <f>ROUND(I251*H251,2)</f>
        <v>0</v>
      </c>
      <c r="BL251" s="20" t="s">
        <v>2677</v>
      </c>
      <c r="BM251" s="192" t="s">
        <v>2802</v>
      </c>
    </row>
    <row r="252" spans="1:65" s="2" customFormat="1">
      <c r="A252" s="37"/>
      <c r="B252" s="38"/>
      <c r="C252" s="39"/>
      <c r="D252" s="194" t="s">
        <v>190</v>
      </c>
      <c r="E252" s="39"/>
      <c r="F252" s="195" t="s">
        <v>2803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190</v>
      </c>
      <c r="AU252" s="20" t="s">
        <v>189</v>
      </c>
    </row>
    <row r="253" spans="1:65" s="13" customFormat="1" ht="22.5">
      <c r="B253" s="199"/>
      <c r="C253" s="200"/>
      <c r="D253" s="201" t="s">
        <v>192</v>
      </c>
      <c r="E253" s="202" t="s">
        <v>19</v>
      </c>
      <c r="F253" s="203" t="s">
        <v>2804</v>
      </c>
      <c r="G253" s="200"/>
      <c r="H253" s="202" t="s">
        <v>19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192</v>
      </c>
      <c r="AU253" s="209" t="s">
        <v>189</v>
      </c>
      <c r="AV253" s="13" t="s">
        <v>81</v>
      </c>
      <c r="AW253" s="13" t="s">
        <v>35</v>
      </c>
      <c r="AX253" s="13" t="s">
        <v>74</v>
      </c>
      <c r="AY253" s="209" t="s">
        <v>179</v>
      </c>
    </row>
    <row r="254" spans="1:65" s="13" customFormat="1">
      <c r="B254" s="199"/>
      <c r="C254" s="200"/>
      <c r="D254" s="201" t="s">
        <v>192</v>
      </c>
      <c r="E254" s="202" t="s">
        <v>19</v>
      </c>
      <c r="F254" s="203" t="s">
        <v>2805</v>
      </c>
      <c r="G254" s="200"/>
      <c r="H254" s="202" t="s">
        <v>19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192</v>
      </c>
      <c r="AU254" s="209" t="s">
        <v>189</v>
      </c>
      <c r="AV254" s="13" t="s">
        <v>81</v>
      </c>
      <c r="AW254" s="13" t="s">
        <v>35</v>
      </c>
      <c r="AX254" s="13" t="s">
        <v>74</v>
      </c>
      <c r="AY254" s="209" t="s">
        <v>179</v>
      </c>
    </row>
    <row r="255" spans="1:65" s="13" customFormat="1">
      <c r="B255" s="199"/>
      <c r="C255" s="200"/>
      <c r="D255" s="201" t="s">
        <v>192</v>
      </c>
      <c r="E255" s="202" t="s">
        <v>19</v>
      </c>
      <c r="F255" s="203" t="s">
        <v>2806</v>
      </c>
      <c r="G255" s="200"/>
      <c r="H255" s="202" t="s">
        <v>19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192</v>
      </c>
      <c r="AU255" s="209" t="s">
        <v>189</v>
      </c>
      <c r="AV255" s="13" t="s">
        <v>81</v>
      </c>
      <c r="AW255" s="13" t="s">
        <v>35</v>
      </c>
      <c r="AX255" s="13" t="s">
        <v>74</v>
      </c>
      <c r="AY255" s="209" t="s">
        <v>179</v>
      </c>
    </row>
    <row r="256" spans="1:65" s="13" customFormat="1">
      <c r="B256" s="199"/>
      <c r="C256" s="200"/>
      <c r="D256" s="201" t="s">
        <v>192</v>
      </c>
      <c r="E256" s="202" t="s">
        <v>19</v>
      </c>
      <c r="F256" s="203" t="s">
        <v>2807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192</v>
      </c>
      <c r="AU256" s="209" t="s">
        <v>189</v>
      </c>
      <c r="AV256" s="13" t="s">
        <v>81</v>
      </c>
      <c r="AW256" s="13" t="s">
        <v>35</v>
      </c>
      <c r="AX256" s="13" t="s">
        <v>74</v>
      </c>
      <c r="AY256" s="209" t="s">
        <v>179</v>
      </c>
    </row>
    <row r="257" spans="1:65" s="14" customFormat="1">
      <c r="B257" s="210"/>
      <c r="C257" s="211"/>
      <c r="D257" s="201" t="s">
        <v>192</v>
      </c>
      <c r="E257" s="212" t="s">
        <v>19</v>
      </c>
      <c r="F257" s="213" t="s">
        <v>441</v>
      </c>
      <c r="G257" s="211"/>
      <c r="H257" s="214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192</v>
      </c>
      <c r="AU257" s="220" t="s">
        <v>189</v>
      </c>
      <c r="AV257" s="14" t="s">
        <v>14</v>
      </c>
      <c r="AW257" s="14" t="s">
        <v>35</v>
      </c>
      <c r="AX257" s="14" t="s">
        <v>74</v>
      </c>
      <c r="AY257" s="220" t="s">
        <v>179</v>
      </c>
    </row>
    <row r="258" spans="1:65" s="15" customFormat="1">
      <c r="B258" s="221"/>
      <c r="C258" s="222"/>
      <c r="D258" s="201" t="s">
        <v>192</v>
      </c>
      <c r="E258" s="223" t="s">
        <v>19</v>
      </c>
      <c r="F258" s="224" t="s">
        <v>201</v>
      </c>
      <c r="G258" s="222"/>
      <c r="H258" s="225">
        <v>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192</v>
      </c>
      <c r="AU258" s="231" t="s">
        <v>189</v>
      </c>
      <c r="AV258" s="15" t="s">
        <v>188</v>
      </c>
      <c r="AW258" s="15" t="s">
        <v>35</v>
      </c>
      <c r="AX258" s="15" t="s">
        <v>81</v>
      </c>
      <c r="AY258" s="231" t="s">
        <v>179</v>
      </c>
    </row>
    <row r="259" spans="1:65" s="2" customFormat="1" ht="16.5" customHeight="1">
      <c r="A259" s="37"/>
      <c r="B259" s="38"/>
      <c r="C259" s="181" t="s">
        <v>276</v>
      </c>
      <c r="D259" s="181" t="s">
        <v>183</v>
      </c>
      <c r="E259" s="182" t="s">
        <v>2800</v>
      </c>
      <c r="F259" s="183" t="s">
        <v>2801</v>
      </c>
      <c r="G259" s="184" t="s">
        <v>308</v>
      </c>
      <c r="H259" s="185">
        <v>1</v>
      </c>
      <c r="I259" s="186"/>
      <c r="J259" s="187">
        <f>ROUND(I259*H259,2)</f>
        <v>0</v>
      </c>
      <c r="K259" s="183" t="s">
        <v>187</v>
      </c>
      <c r="L259" s="42"/>
      <c r="M259" s="188" t="s">
        <v>19</v>
      </c>
      <c r="N259" s="189" t="s">
        <v>45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2677</v>
      </c>
      <c r="AT259" s="192" t="s">
        <v>183</v>
      </c>
      <c r="AU259" s="192" t="s">
        <v>189</v>
      </c>
      <c r="AY259" s="20" t="s">
        <v>179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81</v>
      </c>
      <c r="BK259" s="193">
        <f>ROUND(I259*H259,2)</f>
        <v>0</v>
      </c>
      <c r="BL259" s="20" t="s">
        <v>2677</v>
      </c>
      <c r="BM259" s="192" t="s">
        <v>2808</v>
      </c>
    </row>
    <row r="260" spans="1:65" s="2" customFormat="1">
      <c r="A260" s="37"/>
      <c r="B260" s="38"/>
      <c r="C260" s="39"/>
      <c r="D260" s="194" t="s">
        <v>190</v>
      </c>
      <c r="E260" s="39"/>
      <c r="F260" s="195" t="s">
        <v>2803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190</v>
      </c>
      <c r="AU260" s="20" t="s">
        <v>189</v>
      </c>
    </row>
    <row r="261" spans="1:65" s="13" customFormat="1">
      <c r="B261" s="199"/>
      <c r="C261" s="200"/>
      <c r="D261" s="201" t="s">
        <v>192</v>
      </c>
      <c r="E261" s="202" t="s">
        <v>19</v>
      </c>
      <c r="F261" s="203" t="s">
        <v>2809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192</v>
      </c>
      <c r="AU261" s="209" t="s">
        <v>189</v>
      </c>
      <c r="AV261" s="13" t="s">
        <v>81</v>
      </c>
      <c r="AW261" s="13" t="s">
        <v>35</v>
      </c>
      <c r="AX261" s="13" t="s">
        <v>74</v>
      </c>
      <c r="AY261" s="209" t="s">
        <v>179</v>
      </c>
    </row>
    <row r="262" spans="1:65" s="13" customFormat="1">
      <c r="B262" s="199"/>
      <c r="C262" s="200"/>
      <c r="D262" s="201" t="s">
        <v>192</v>
      </c>
      <c r="E262" s="202" t="s">
        <v>19</v>
      </c>
      <c r="F262" s="203" t="s">
        <v>2810</v>
      </c>
      <c r="G262" s="200"/>
      <c r="H262" s="202" t="s">
        <v>19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192</v>
      </c>
      <c r="AU262" s="209" t="s">
        <v>189</v>
      </c>
      <c r="AV262" s="13" t="s">
        <v>81</v>
      </c>
      <c r="AW262" s="13" t="s">
        <v>35</v>
      </c>
      <c r="AX262" s="13" t="s">
        <v>74</v>
      </c>
      <c r="AY262" s="209" t="s">
        <v>179</v>
      </c>
    </row>
    <row r="263" spans="1:65" s="13" customFormat="1">
      <c r="B263" s="199"/>
      <c r="C263" s="200"/>
      <c r="D263" s="201" t="s">
        <v>192</v>
      </c>
      <c r="E263" s="202" t="s">
        <v>19</v>
      </c>
      <c r="F263" s="203" t="s">
        <v>2811</v>
      </c>
      <c r="G263" s="200"/>
      <c r="H263" s="202" t="s">
        <v>19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192</v>
      </c>
      <c r="AU263" s="209" t="s">
        <v>189</v>
      </c>
      <c r="AV263" s="13" t="s">
        <v>81</v>
      </c>
      <c r="AW263" s="13" t="s">
        <v>35</v>
      </c>
      <c r="AX263" s="13" t="s">
        <v>74</v>
      </c>
      <c r="AY263" s="209" t="s">
        <v>179</v>
      </c>
    </row>
    <row r="264" spans="1:65" s="13" customFormat="1">
      <c r="B264" s="199"/>
      <c r="C264" s="200"/>
      <c r="D264" s="201" t="s">
        <v>192</v>
      </c>
      <c r="E264" s="202" t="s">
        <v>19</v>
      </c>
      <c r="F264" s="203" t="s">
        <v>198</v>
      </c>
      <c r="G264" s="200"/>
      <c r="H264" s="202" t="s">
        <v>19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192</v>
      </c>
      <c r="AU264" s="209" t="s">
        <v>189</v>
      </c>
      <c r="AV264" s="13" t="s">
        <v>81</v>
      </c>
      <c r="AW264" s="13" t="s">
        <v>35</v>
      </c>
      <c r="AX264" s="13" t="s">
        <v>74</v>
      </c>
      <c r="AY264" s="209" t="s">
        <v>179</v>
      </c>
    </row>
    <row r="265" spans="1:65" s="13" customFormat="1">
      <c r="B265" s="199"/>
      <c r="C265" s="200"/>
      <c r="D265" s="201" t="s">
        <v>192</v>
      </c>
      <c r="E265" s="202" t="s">
        <v>19</v>
      </c>
      <c r="F265" s="203" t="s">
        <v>2805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192</v>
      </c>
      <c r="AU265" s="209" t="s">
        <v>189</v>
      </c>
      <c r="AV265" s="13" t="s">
        <v>81</v>
      </c>
      <c r="AW265" s="13" t="s">
        <v>35</v>
      </c>
      <c r="AX265" s="13" t="s">
        <v>74</v>
      </c>
      <c r="AY265" s="209" t="s">
        <v>179</v>
      </c>
    </row>
    <row r="266" spans="1:65" s="13" customFormat="1">
      <c r="B266" s="199"/>
      <c r="C266" s="200"/>
      <c r="D266" s="201" t="s">
        <v>192</v>
      </c>
      <c r="E266" s="202" t="s">
        <v>19</v>
      </c>
      <c r="F266" s="203" t="s">
        <v>2812</v>
      </c>
      <c r="G266" s="200"/>
      <c r="H266" s="202" t="s">
        <v>19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192</v>
      </c>
      <c r="AU266" s="209" t="s">
        <v>189</v>
      </c>
      <c r="AV266" s="13" t="s">
        <v>81</v>
      </c>
      <c r="AW266" s="13" t="s">
        <v>35</v>
      </c>
      <c r="AX266" s="13" t="s">
        <v>74</v>
      </c>
      <c r="AY266" s="209" t="s">
        <v>179</v>
      </c>
    </row>
    <row r="267" spans="1:65" s="14" customFormat="1">
      <c r="B267" s="210"/>
      <c r="C267" s="211"/>
      <c r="D267" s="201" t="s">
        <v>192</v>
      </c>
      <c r="E267" s="212" t="s">
        <v>19</v>
      </c>
      <c r="F267" s="213" t="s">
        <v>441</v>
      </c>
      <c r="G267" s="211"/>
      <c r="H267" s="214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192</v>
      </c>
      <c r="AU267" s="220" t="s">
        <v>189</v>
      </c>
      <c r="AV267" s="14" t="s">
        <v>14</v>
      </c>
      <c r="AW267" s="14" t="s">
        <v>35</v>
      </c>
      <c r="AX267" s="14" t="s">
        <v>74</v>
      </c>
      <c r="AY267" s="220" t="s">
        <v>179</v>
      </c>
    </row>
    <row r="268" spans="1:65" s="15" customFormat="1">
      <c r="B268" s="221"/>
      <c r="C268" s="222"/>
      <c r="D268" s="201" t="s">
        <v>192</v>
      </c>
      <c r="E268" s="223" t="s">
        <v>19</v>
      </c>
      <c r="F268" s="224" t="s">
        <v>201</v>
      </c>
      <c r="G268" s="222"/>
      <c r="H268" s="225">
        <v>1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192</v>
      </c>
      <c r="AU268" s="231" t="s">
        <v>189</v>
      </c>
      <c r="AV268" s="15" t="s">
        <v>188</v>
      </c>
      <c r="AW268" s="15" t="s">
        <v>35</v>
      </c>
      <c r="AX268" s="15" t="s">
        <v>81</v>
      </c>
      <c r="AY268" s="231" t="s">
        <v>179</v>
      </c>
    </row>
    <row r="269" spans="1:65" s="12" customFormat="1" ht="22.9" customHeight="1">
      <c r="B269" s="165"/>
      <c r="C269" s="166"/>
      <c r="D269" s="167" t="s">
        <v>73</v>
      </c>
      <c r="E269" s="179" t="s">
        <v>2813</v>
      </c>
      <c r="F269" s="179" t="s">
        <v>2814</v>
      </c>
      <c r="G269" s="166"/>
      <c r="H269" s="166"/>
      <c r="I269" s="169"/>
      <c r="J269" s="180">
        <f>BK269</f>
        <v>0</v>
      </c>
      <c r="K269" s="166"/>
      <c r="L269" s="171"/>
      <c r="M269" s="172"/>
      <c r="N269" s="173"/>
      <c r="O269" s="173"/>
      <c r="P269" s="174">
        <f>P270</f>
        <v>0</v>
      </c>
      <c r="Q269" s="173"/>
      <c r="R269" s="174">
        <f>R270</f>
        <v>2.9372579999999995</v>
      </c>
      <c r="S269" s="173"/>
      <c r="T269" s="175">
        <f>T270</f>
        <v>1.7999999999999998</v>
      </c>
      <c r="AR269" s="176" t="s">
        <v>81</v>
      </c>
      <c r="AT269" s="177" t="s">
        <v>73</v>
      </c>
      <c r="AU269" s="177" t="s">
        <v>81</v>
      </c>
      <c r="AY269" s="176" t="s">
        <v>179</v>
      </c>
      <c r="BK269" s="178">
        <f>BK270</f>
        <v>0</v>
      </c>
    </row>
    <row r="270" spans="1:65" s="12" customFormat="1" ht="20.85" customHeight="1">
      <c r="B270" s="165"/>
      <c r="C270" s="166"/>
      <c r="D270" s="167" t="s">
        <v>73</v>
      </c>
      <c r="E270" s="179" t="s">
        <v>177</v>
      </c>
      <c r="F270" s="179" t="s">
        <v>178</v>
      </c>
      <c r="G270" s="166"/>
      <c r="H270" s="166"/>
      <c r="I270" s="169"/>
      <c r="J270" s="180">
        <f>BK270</f>
        <v>0</v>
      </c>
      <c r="K270" s="166"/>
      <c r="L270" s="171"/>
      <c r="M270" s="172"/>
      <c r="N270" s="173"/>
      <c r="O270" s="173"/>
      <c r="P270" s="174">
        <f>P271+P292+P312</f>
        <v>0</v>
      </c>
      <c r="Q270" s="173"/>
      <c r="R270" s="174">
        <f>R271+R292+R312</f>
        <v>2.9372579999999995</v>
      </c>
      <c r="S270" s="173"/>
      <c r="T270" s="175">
        <f>T271+T292+T312</f>
        <v>1.7999999999999998</v>
      </c>
      <c r="AR270" s="176" t="s">
        <v>81</v>
      </c>
      <c r="AT270" s="177" t="s">
        <v>73</v>
      </c>
      <c r="AU270" s="177" t="s">
        <v>14</v>
      </c>
      <c r="AY270" s="176" t="s">
        <v>179</v>
      </c>
      <c r="BK270" s="178">
        <f>BK271+BK292+BK312</f>
        <v>0</v>
      </c>
    </row>
    <row r="271" spans="1:65" s="17" customFormat="1" ht="20.85" customHeight="1">
      <c r="B271" s="254"/>
      <c r="C271" s="255"/>
      <c r="D271" s="256" t="s">
        <v>73</v>
      </c>
      <c r="E271" s="256" t="s">
        <v>81</v>
      </c>
      <c r="F271" s="256" t="s">
        <v>180</v>
      </c>
      <c r="G271" s="255"/>
      <c r="H271" s="255"/>
      <c r="I271" s="257"/>
      <c r="J271" s="258">
        <f>BK271</f>
        <v>0</v>
      </c>
      <c r="K271" s="255"/>
      <c r="L271" s="259"/>
      <c r="M271" s="260"/>
      <c r="N271" s="261"/>
      <c r="O271" s="261"/>
      <c r="P271" s="262">
        <f>P272+P277+P282</f>
        <v>0</v>
      </c>
      <c r="Q271" s="261"/>
      <c r="R271" s="262">
        <f>R272+R277+R282</f>
        <v>1.6379999999999999E-3</v>
      </c>
      <c r="S271" s="261"/>
      <c r="T271" s="263">
        <f>T272+T277+T282</f>
        <v>0</v>
      </c>
      <c r="AR271" s="264" t="s">
        <v>81</v>
      </c>
      <c r="AT271" s="265" t="s">
        <v>73</v>
      </c>
      <c r="AU271" s="265" t="s">
        <v>189</v>
      </c>
      <c r="AY271" s="264" t="s">
        <v>179</v>
      </c>
      <c r="BK271" s="266">
        <f>BK272+BK277+BK282</f>
        <v>0</v>
      </c>
    </row>
    <row r="272" spans="1:65" s="17" customFormat="1" ht="20.85" customHeight="1">
      <c r="B272" s="254"/>
      <c r="C272" s="255"/>
      <c r="D272" s="256" t="s">
        <v>73</v>
      </c>
      <c r="E272" s="256" t="s">
        <v>207</v>
      </c>
      <c r="F272" s="256" t="s">
        <v>208</v>
      </c>
      <c r="G272" s="255"/>
      <c r="H272" s="255"/>
      <c r="I272" s="257"/>
      <c r="J272" s="258">
        <f>BK272</f>
        <v>0</v>
      </c>
      <c r="K272" s="255"/>
      <c r="L272" s="259"/>
      <c r="M272" s="260"/>
      <c r="N272" s="261"/>
      <c r="O272" s="261"/>
      <c r="P272" s="262">
        <f>SUM(P273:P276)</f>
        <v>0</v>
      </c>
      <c r="Q272" s="261"/>
      <c r="R272" s="262">
        <f>SUM(R273:R276)</f>
        <v>0</v>
      </c>
      <c r="S272" s="261"/>
      <c r="T272" s="263">
        <f>SUM(T273:T276)</f>
        <v>0</v>
      </c>
      <c r="AR272" s="264" t="s">
        <v>81</v>
      </c>
      <c r="AT272" s="265" t="s">
        <v>73</v>
      </c>
      <c r="AU272" s="265" t="s">
        <v>188</v>
      </c>
      <c r="AY272" s="264" t="s">
        <v>179</v>
      </c>
      <c r="BK272" s="266">
        <f>SUM(BK273:BK276)</f>
        <v>0</v>
      </c>
    </row>
    <row r="273" spans="1:65" s="2" customFormat="1" ht="16.5" customHeight="1">
      <c r="A273" s="37"/>
      <c r="B273" s="38"/>
      <c r="C273" s="181" t="s">
        <v>7</v>
      </c>
      <c r="D273" s="181" t="s">
        <v>183</v>
      </c>
      <c r="E273" s="182" t="s">
        <v>2815</v>
      </c>
      <c r="F273" s="183" t="s">
        <v>2816</v>
      </c>
      <c r="G273" s="184" t="s">
        <v>186</v>
      </c>
      <c r="H273" s="185">
        <v>81.900000000000006</v>
      </c>
      <c r="I273" s="186"/>
      <c r="J273" s="187">
        <f>ROUND(I273*H273,2)</f>
        <v>0</v>
      </c>
      <c r="K273" s="183" t="s">
        <v>187</v>
      </c>
      <c r="L273" s="42"/>
      <c r="M273" s="188" t="s">
        <v>19</v>
      </c>
      <c r="N273" s="189" t="s">
        <v>45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188</v>
      </c>
      <c r="AT273" s="192" t="s">
        <v>183</v>
      </c>
      <c r="AU273" s="192" t="s">
        <v>222</v>
      </c>
      <c r="AY273" s="20" t="s">
        <v>179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81</v>
      </c>
      <c r="BK273" s="193">
        <f>ROUND(I273*H273,2)</f>
        <v>0</v>
      </c>
      <c r="BL273" s="20" t="s">
        <v>188</v>
      </c>
      <c r="BM273" s="192" t="s">
        <v>2817</v>
      </c>
    </row>
    <row r="274" spans="1:65" s="2" customFormat="1">
      <c r="A274" s="37"/>
      <c r="B274" s="38"/>
      <c r="C274" s="39"/>
      <c r="D274" s="194" t="s">
        <v>190</v>
      </c>
      <c r="E274" s="39"/>
      <c r="F274" s="195" t="s">
        <v>2818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190</v>
      </c>
      <c r="AU274" s="20" t="s">
        <v>222</v>
      </c>
    </row>
    <row r="275" spans="1:65" s="14" customFormat="1">
      <c r="B275" s="210"/>
      <c r="C275" s="211"/>
      <c r="D275" s="201" t="s">
        <v>192</v>
      </c>
      <c r="E275" s="212" t="s">
        <v>19</v>
      </c>
      <c r="F275" s="213" t="s">
        <v>2819</v>
      </c>
      <c r="G275" s="211"/>
      <c r="H275" s="214">
        <v>81.900000000000006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192</v>
      </c>
      <c r="AU275" s="220" t="s">
        <v>222</v>
      </c>
      <c r="AV275" s="14" t="s">
        <v>14</v>
      </c>
      <c r="AW275" s="14" t="s">
        <v>35</v>
      </c>
      <c r="AX275" s="14" t="s">
        <v>74</v>
      </c>
      <c r="AY275" s="220" t="s">
        <v>179</v>
      </c>
    </row>
    <row r="276" spans="1:65" s="15" customFormat="1">
      <c r="B276" s="221"/>
      <c r="C276" s="222"/>
      <c r="D276" s="201" t="s">
        <v>192</v>
      </c>
      <c r="E276" s="223" t="s">
        <v>19</v>
      </c>
      <c r="F276" s="224" t="s">
        <v>201</v>
      </c>
      <c r="G276" s="222"/>
      <c r="H276" s="225">
        <v>81.900000000000006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192</v>
      </c>
      <c r="AU276" s="231" t="s">
        <v>222</v>
      </c>
      <c r="AV276" s="15" t="s">
        <v>188</v>
      </c>
      <c r="AW276" s="15" t="s">
        <v>35</v>
      </c>
      <c r="AX276" s="15" t="s">
        <v>81</v>
      </c>
      <c r="AY276" s="231" t="s">
        <v>179</v>
      </c>
    </row>
    <row r="277" spans="1:65" s="17" customFormat="1" ht="20.85" customHeight="1">
      <c r="B277" s="254"/>
      <c r="C277" s="255"/>
      <c r="D277" s="256" t="s">
        <v>73</v>
      </c>
      <c r="E277" s="256" t="s">
        <v>220</v>
      </c>
      <c r="F277" s="256" t="s">
        <v>221</v>
      </c>
      <c r="G277" s="255"/>
      <c r="H277" s="255"/>
      <c r="I277" s="257"/>
      <c r="J277" s="258">
        <f>BK277</f>
        <v>0</v>
      </c>
      <c r="K277" s="255"/>
      <c r="L277" s="259"/>
      <c r="M277" s="260"/>
      <c r="N277" s="261"/>
      <c r="O277" s="261"/>
      <c r="P277" s="262">
        <f>SUM(P278:P281)</f>
        <v>0</v>
      </c>
      <c r="Q277" s="261"/>
      <c r="R277" s="262">
        <f>SUM(R278:R281)</f>
        <v>0</v>
      </c>
      <c r="S277" s="261"/>
      <c r="T277" s="263">
        <f>SUM(T278:T281)</f>
        <v>0</v>
      </c>
      <c r="AR277" s="264" t="s">
        <v>81</v>
      </c>
      <c r="AT277" s="265" t="s">
        <v>73</v>
      </c>
      <c r="AU277" s="265" t="s">
        <v>188</v>
      </c>
      <c r="AY277" s="264" t="s">
        <v>179</v>
      </c>
      <c r="BK277" s="266">
        <f>SUM(BK278:BK281)</f>
        <v>0</v>
      </c>
    </row>
    <row r="278" spans="1:65" s="2" customFormat="1" ht="16.5" customHeight="1">
      <c r="A278" s="37"/>
      <c r="B278" s="38"/>
      <c r="C278" s="181" t="s">
        <v>281</v>
      </c>
      <c r="D278" s="181" t="s">
        <v>183</v>
      </c>
      <c r="E278" s="182" t="s">
        <v>504</v>
      </c>
      <c r="F278" s="183" t="s">
        <v>505</v>
      </c>
      <c r="G278" s="184" t="s">
        <v>204</v>
      </c>
      <c r="H278" s="185">
        <v>8</v>
      </c>
      <c r="I278" s="186"/>
      <c r="J278" s="187">
        <f>ROUND(I278*H278,2)</f>
        <v>0</v>
      </c>
      <c r="K278" s="183" t="s">
        <v>187</v>
      </c>
      <c r="L278" s="42"/>
      <c r="M278" s="188" t="s">
        <v>19</v>
      </c>
      <c r="N278" s="189" t="s">
        <v>45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188</v>
      </c>
      <c r="AT278" s="192" t="s">
        <v>183</v>
      </c>
      <c r="AU278" s="192" t="s">
        <v>222</v>
      </c>
      <c r="AY278" s="20" t="s">
        <v>179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81</v>
      </c>
      <c r="BK278" s="193">
        <f>ROUND(I278*H278,2)</f>
        <v>0</v>
      </c>
      <c r="BL278" s="20" t="s">
        <v>188</v>
      </c>
      <c r="BM278" s="192" t="s">
        <v>2820</v>
      </c>
    </row>
    <row r="279" spans="1:65" s="2" customFormat="1">
      <c r="A279" s="37"/>
      <c r="B279" s="38"/>
      <c r="C279" s="39"/>
      <c r="D279" s="194" t="s">
        <v>190</v>
      </c>
      <c r="E279" s="39"/>
      <c r="F279" s="195" t="s">
        <v>507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190</v>
      </c>
      <c r="AU279" s="20" t="s">
        <v>222</v>
      </c>
    </row>
    <row r="280" spans="1:65" s="14" customFormat="1">
      <c r="B280" s="210"/>
      <c r="C280" s="211"/>
      <c r="D280" s="201" t="s">
        <v>192</v>
      </c>
      <c r="E280" s="212" t="s">
        <v>19</v>
      </c>
      <c r="F280" s="213" t="s">
        <v>2821</v>
      </c>
      <c r="G280" s="211"/>
      <c r="H280" s="214">
        <v>8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192</v>
      </c>
      <c r="AU280" s="220" t="s">
        <v>222</v>
      </c>
      <c r="AV280" s="14" t="s">
        <v>14</v>
      </c>
      <c r="AW280" s="14" t="s">
        <v>35</v>
      </c>
      <c r="AX280" s="14" t="s">
        <v>74</v>
      </c>
      <c r="AY280" s="220" t="s">
        <v>179</v>
      </c>
    </row>
    <row r="281" spans="1:65" s="15" customFormat="1">
      <c r="B281" s="221"/>
      <c r="C281" s="222"/>
      <c r="D281" s="201" t="s">
        <v>192</v>
      </c>
      <c r="E281" s="223" t="s">
        <v>19</v>
      </c>
      <c r="F281" s="224" t="s">
        <v>201</v>
      </c>
      <c r="G281" s="222"/>
      <c r="H281" s="225">
        <v>8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192</v>
      </c>
      <c r="AU281" s="231" t="s">
        <v>222</v>
      </c>
      <c r="AV281" s="15" t="s">
        <v>188</v>
      </c>
      <c r="AW281" s="15" t="s">
        <v>35</v>
      </c>
      <c r="AX281" s="15" t="s">
        <v>81</v>
      </c>
      <c r="AY281" s="231" t="s">
        <v>179</v>
      </c>
    </row>
    <row r="282" spans="1:65" s="17" customFormat="1" ht="20.85" customHeight="1">
      <c r="B282" s="254"/>
      <c r="C282" s="255"/>
      <c r="D282" s="256" t="s">
        <v>73</v>
      </c>
      <c r="E282" s="256" t="s">
        <v>270</v>
      </c>
      <c r="F282" s="256" t="s">
        <v>273</v>
      </c>
      <c r="G282" s="255"/>
      <c r="H282" s="255"/>
      <c r="I282" s="257"/>
      <c r="J282" s="258">
        <f>BK282</f>
        <v>0</v>
      </c>
      <c r="K282" s="255"/>
      <c r="L282" s="259"/>
      <c r="M282" s="260"/>
      <c r="N282" s="261"/>
      <c r="O282" s="261"/>
      <c r="P282" s="262">
        <f>SUM(P283:P291)</f>
        <v>0</v>
      </c>
      <c r="Q282" s="261"/>
      <c r="R282" s="262">
        <f>SUM(R283:R291)</f>
        <v>1.6379999999999999E-3</v>
      </c>
      <c r="S282" s="261"/>
      <c r="T282" s="263">
        <f>SUM(T283:T291)</f>
        <v>0</v>
      </c>
      <c r="AR282" s="264" t="s">
        <v>81</v>
      </c>
      <c r="AT282" s="265" t="s">
        <v>73</v>
      </c>
      <c r="AU282" s="265" t="s">
        <v>188</v>
      </c>
      <c r="AY282" s="264" t="s">
        <v>179</v>
      </c>
      <c r="BK282" s="266">
        <f>SUM(BK283:BK291)</f>
        <v>0</v>
      </c>
    </row>
    <row r="283" spans="1:65" s="2" customFormat="1" ht="24.2" customHeight="1">
      <c r="A283" s="37"/>
      <c r="B283" s="38"/>
      <c r="C283" s="181" t="s">
        <v>343</v>
      </c>
      <c r="D283" s="181" t="s">
        <v>183</v>
      </c>
      <c r="E283" s="182" t="s">
        <v>2822</v>
      </c>
      <c r="F283" s="183" t="s">
        <v>2823</v>
      </c>
      <c r="G283" s="184" t="s">
        <v>186</v>
      </c>
      <c r="H283" s="185">
        <v>81.900000000000006</v>
      </c>
      <c r="I283" s="186"/>
      <c r="J283" s="187">
        <f>ROUND(I283*H283,2)</f>
        <v>0</v>
      </c>
      <c r="K283" s="183" t="s">
        <v>187</v>
      </c>
      <c r="L283" s="42"/>
      <c r="M283" s="188" t="s">
        <v>19</v>
      </c>
      <c r="N283" s="189" t="s">
        <v>45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188</v>
      </c>
      <c r="AT283" s="192" t="s">
        <v>183</v>
      </c>
      <c r="AU283" s="192" t="s">
        <v>222</v>
      </c>
      <c r="AY283" s="20" t="s">
        <v>179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81</v>
      </c>
      <c r="BK283" s="193">
        <f>ROUND(I283*H283,2)</f>
        <v>0</v>
      </c>
      <c r="BL283" s="20" t="s">
        <v>188</v>
      </c>
      <c r="BM283" s="192" t="s">
        <v>2824</v>
      </c>
    </row>
    <row r="284" spans="1:65" s="2" customFormat="1">
      <c r="A284" s="37"/>
      <c r="B284" s="38"/>
      <c r="C284" s="39"/>
      <c r="D284" s="194" t="s">
        <v>190</v>
      </c>
      <c r="E284" s="39"/>
      <c r="F284" s="195" t="s">
        <v>2825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190</v>
      </c>
      <c r="AU284" s="20" t="s">
        <v>222</v>
      </c>
    </row>
    <row r="285" spans="1:65" s="14" customFormat="1">
      <c r="B285" s="210"/>
      <c r="C285" s="211"/>
      <c r="D285" s="201" t="s">
        <v>192</v>
      </c>
      <c r="E285" s="212" t="s">
        <v>19</v>
      </c>
      <c r="F285" s="213" t="s">
        <v>2826</v>
      </c>
      <c r="G285" s="211"/>
      <c r="H285" s="214">
        <v>81.900000000000006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192</v>
      </c>
      <c r="AU285" s="220" t="s">
        <v>222</v>
      </c>
      <c r="AV285" s="14" t="s">
        <v>14</v>
      </c>
      <c r="AW285" s="14" t="s">
        <v>35</v>
      </c>
      <c r="AX285" s="14" t="s">
        <v>74</v>
      </c>
      <c r="AY285" s="220" t="s">
        <v>179</v>
      </c>
    </row>
    <row r="286" spans="1:65" s="15" customFormat="1">
      <c r="B286" s="221"/>
      <c r="C286" s="222"/>
      <c r="D286" s="201" t="s">
        <v>192</v>
      </c>
      <c r="E286" s="223" t="s">
        <v>19</v>
      </c>
      <c r="F286" s="224" t="s">
        <v>201</v>
      </c>
      <c r="G286" s="222"/>
      <c r="H286" s="225">
        <v>81.900000000000006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192</v>
      </c>
      <c r="AU286" s="231" t="s">
        <v>222</v>
      </c>
      <c r="AV286" s="15" t="s">
        <v>188</v>
      </c>
      <c r="AW286" s="15" t="s">
        <v>35</v>
      </c>
      <c r="AX286" s="15" t="s">
        <v>81</v>
      </c>
      <c r="AY286" s="231" t="s">
        <v>179</v>
      </c>
    </row>
    <row r="287" spans="1:65" s="2" customFormat="1" ht="24.2" customHeight="1">
      <c r="A287" s="37"/>
      <c r="B287" s="38"/>
      <c r="C287" s="181" t="s">
        <v>286</v>
      </c>
      <c r="D287" s="181" t="s">
        <v>183</v>
      </c>
      <c r="E287" s="182" t="s">
        <v>284</v>
      </c>
      <c r="F287" s="183" t="s">
        <v>285</v>
      </c>
      <c r="G287" s="184" t="s">
        <v>186</v>
      </c>
      <c r="H287" s="185">
        <v>81.900000000000006</v>
      </c>
      <c r="I287" s="186"/>
      <c r="J287" s="187">
        <f>ROUND(I287*H287,2)</f>
        <v>0</v>
      </c>
      <c r="K287" s="183" t="s">
        <v>187</v>
      </c>
      <c r="L287" s="42"/>
      <c r="M287" s="188" t="s">
        <v>19</v>
      </c>
      <c r="N287" s="189" t="s">
        <v>45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188</v>
      </c>
      <c r="AT287" s="192" t="s">
        <v>183</v>
      </c>
      <c r="AU287" s="192" t="s">
        <v>222</v>
      </c>
      <c r="AY287" s="20" t="s">
        <v>179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81</v>
      </c>
      <c r="BK287" s="193">
        <f>ROUND(I287*H287,2)</f>
        <v>0</v>
      </c>
      <c r="BL287" s="20" t="s">
        <v>188</v>
      </c>
      <c r="BM287" s="192" t="s">
        <v>2827</v>
      </c>
    </row>
    <row r="288" spans="1:65" s="2" customFormat="1">
      <c r="A288" s="37"/>
      <c r="B288" s="38"/>
      <c r="C288" s="39"/>
      <c r="D288" s="194" t="s">
        <v>190</v>
      </c>
      <c r="E288" s="39"/>
      <c r="F288" s="195" t="s">
        <v>287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190</v>
      </c>
      <c r="AU288" s="20" t="s">
        <v>222</v>
      </c>
    </row>
    <row r="289" spans="1:65" s="2" customFormat="1" ht="16.5" customHeight="1">
      <c r="A289" s="37"/>
      <c r="B289" s="38"/>
      <c r="C289" s="243" t="s">
        <v>352</v>
      </c>
      <c r="D289" s="243" t="s">
        <v>289</v>
      </c>
      <c r="E289" s="244" t="s">
        <v>290</v>
      </c>
      <c r="F289" s="245" t="s">
        <v>291</v>
      </c>
      <c r="G289" s="246" t="s">
        <v>292</v>
      </c>
      <c r="H289" s="247">
        <v>1.6379999999999999</v>
      </c>
      <c r="I289" s="248"/>
      <c r="J289" s="249">
        <f>ROUND(I289*H289,2)</f>
        <v>0</v>
      </c>
      <c r="K289" s="245" t="s">
        <v>187</v>
      </c>
      <c r="L289" s="250"/>
      <c r="M289" s="251" t="s">
        <v>19</v>
      </c>
      <c r="N289" s="252" t="s">
        <v>45</v>
      </c>
      <c r="O289" s="67"/>
      <c r="P289" s="190">
        <f>O289*H289</f>
        <v>0</v>
      </c>
      <c r="Q289" s="190">
        <v>1E-3</v>
      </c>
      <c r="R289" s="190">
        <f>Q289*H289</f>
        <v>1.6379999999999999E-3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217</v>
      </c>
      <c r="AT289" s="192" t="s">
        <v>289</v>
      </c>
      <c r="AU289" s="192" t="s">
        <v>222</v>
      </c>
      <c r="AY289" s="20" t="s">
        <v>179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81</v>
      </c>
      <c r="BK289" s="193">
        <f>ROUND(I289*H289,2)</f>
        <v>0</v>
      </c>
      <c r="BL289" s="20" t="s">
        <v>188</v>
      </c>
      <c r="BM289" s="192" t="s">
        <v>2828</v>
      </c>
    </row>
    <row r="290" spans="1:65" s="14" customFormat="1">
      <c r="B290" s="210"/>
      <c r="C290" s="211"/>
      <c r="D290" s="201" t="s">
        <v>192</v>
      </c>
      <c r="E290" s="212" t="s">
        <v>19</v>
      </c>
      <c r="F290" s="213" t="s">
        <v>2829</v>
      </c>
      <c r="G290" s="211"/>
      <c r="H290" s="214">
        <v>1.6379999999999999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192</v>
      </c>
      <c r="AU290" s="220" t="s">
        <v>222</v>
      </c>
      <c r="AV290" s="14" t="s">
        <v>14</v>
      </c>
      <c r="AW290" s="14" t="s">
        <v>35</v>
      </c>
      <c r="AX290" s="14" t="s">
        <v>74</v>
      </c>
      <c r="AY290" s="220" t="s">
        <v>179</v>
      </c>
    </row>
    <row r="291" spans="1:65" s="15" customFormat="1">
      <c r="B291" s="221"/>
      <c r="C291" s="222"/>
      <c r="D291" s="201" t="s">
        <v>192</v>
      </c>
      <c r="E291" s="223" t="s">
        <v>19</v>
      </c>
      <c r="F291" s="224" t="s">
        <v>201</v>
      </c>
      <c r="G291" s="222"/>
      <c r="H291" s="225">
        <v>1.6379999999999999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192</v>
      </c>
      <c r="AU291" s="231" t="s">
        <v>222</v>
      </c>
      <c r="AV291" s="15" t="s">
        <v>188</v>
      </c>
      <c r="AW291" s="15" t="s">
        <v>35</v>
      </c>
      <c r="AX291" s="15" t="s">
        <v>81</v>
      </c>
      <c r="AY291" s="231" t="s">
        <v>179</v>
      </c>
    </row>
    <row r="292" spans="1:65" s="17" customFormat="1" ht="20.85" customHeight="1">
      <c r="B292" s="254"/>
      <c r="C292" s="255"/>
      <c r="D292" s="256" t="s">
        <v>73</v>
      </c>
      <c r="E292" s="256" t="s">
        <v>189</v>
      </c>
      <c r="F292" s="256" t="s">
        <v>569</v>
      </c>
      <c r="G292" s="255"/>
      <c r="H292" s="255"/>
      <c r="I292" s="257"/>
      <c r="J292" s="258">
        <f>BK292</f>
        <v>0</v>
      </c>
      <c r="K292" s="255"/>
      <c r="L292" s="259"/>
      <c r="M292" s="260"/>
      <c r="N292" s="261"/>
      <c r="O292" s="261"/>
      <c r="P292" s="262">
        <f>P293+P299</f>
        <v>0</v>
      </c>
      <c r="Q292" s="261"/>
      <c r="R292" s="262">
        <f>R293+R299</f>
        <v>2.9356199999999997</v>
      </c>
      <c r="S292" s="261"/>
      <c r="T292" s="263">
        <f>T293+T299</f>
        <v>0</v>
      </c>
      <c r="AR292" s="264" t="s">
        <v>81</v>
      </c>
      <c r="AT292" s="265" t="s">
        <v>73</v>
      </c>
      <c r="AU292" s="265" t="s">
        <v>189</v>
      </c>
      <c r="AY292" s="264" t="s">
        <v>179</v>
      </c>
      <c r="BK292" s="266">
        <f>BK293+BK299</f>
        <v>0</v>
      </c>
    </row>
    <row r="293" spans="1:65" s="17" customFormat="1" ht="20.85" customHeight="1">
      <c r="B293" s="254"/>
      <c r="C293" s="255"/>
      <c r="D293" s="256" t="s">
        <v>73</v>
      </c>
      <c r="E293" s="256" t="s">
        <v>407</v>
      </c>
      <c r="F293" s="256" t="s">
        <v>570</v>
      </c>
      <c r="G293" s="255"/>
      <c r="H293" s="255"/>
      <c r="I293" s="257"/>
      <c r="J293" s="258">
        <f>BK293</f>
        <v>0</v>
      </c>
      <c r="K293" s="255"/>
      <c r="L293" s="259"/>
      <c r="M293" s="260"/>
      <c r="N293" s="261"/>
      <c r="O293" s="261"/>
      <c r="P293" s="262">
        <f>SUM(P294:P298)</f>
        <v>0</v>
      </c>
      <c r="Q293" s="261"/>
      <c r="R293" s="262">
        <f>SUM(R294:R298)</f>
        <v>1.7858999999999998</v>
      </c>
      <c r="S293" s="261"/>
      <c r="T293" s="263">
        <f>SUM(T294:T298)</f>
        <v>0</v>
      </c>
      <c r="AR293" s="264" t="s">
        <v>81</v>
      </c>
      <c r="AT293" s="265" t="s">
        <v>73</v>
      </c>
      <c r="AU293" s="265" t="s">
        <v>188</v>
      </c>
      <c r="AY293" s="264" t="s">
        <v>179</v>
      </c>
      <c r="BK293" s="266">
        <f>SUM(BK294:BK298)</f>
        <v>0</v>
      </c>
    </row>
    <row r="294" spans="1:65" s="2" customFormat="1" ht="24.2" customHeight="1">
      <c r="A294" s="37"/>
      <c r="B294" s="38"/>
      <c r="C294" s="181" t="s">
        <v>293</v>
      </c>
      <c r="D294" s="181" t="s">
        <v>183</v>
      </c>
      <c r="E294" s="182" t="s">
        <v>571</v>
      </c>
      <c r="F294" s="183" t="s">
        <v>572</v>
      </c>
      <c r="G294" s="184" t="s">
        <v>308</v>
      </c>
      <c r="H294" s="185">
        <v>10</v>
      </c>
      <c r="I294" s="186"/>
      <c r="J294" s="187">
        <f>ROUND(I294*H294,2)</f>
        <v>0</v>
      </c>
      <c r="K294" s="183" t="s">
        <v>187</v>
      </c>
      <c r="L294" s="42"/>
      <c r="M294" s="188" t="s">
        <v>19</v>
      </c>
      <c r="N294" s="189" t="s">
        <v>45</v>
      </c>
      <c r="O294" s="67"/>
      <c r="P294" s="190">
        <f>O294*H294</f>
        <v>0</v>
      </c>
      <c r="Q294" s="190">
        <v>0.17488999999999999</v>
      </c>
      <c r="R294" s="190">
        <f>Q294*H294</f>
        <v>1.7488999999999999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188</v>
      </c>
      <c r="AT294" s="192" t="s">
        <v>183</v>
      </c>
      <c r="AU294" s="192" t="s">
        <v>222</v>
      </c>
      <c r="AY294" s="20" t="s">
        <v>179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81</v>
      </c>
      <c r="BK294" s="193">
        <f>ROUND(I294*H294,2)</f>
        <v>0</v>
      </c>
      <c r="BL294" s="20" t="s">
        <v>188</v>
      </c>
      <c r="BM294" s="192" t="s">
        <v>2830</v>
      </c>
    </row>
    <row r="295" spans="1:65" s="2" customFormat="1">
      <c r="A295" s="37"/>
      <c r="B295" s="38"/>
      <c r="C295" s="39"/>
      <c r="D295" s="194" t="s">
        <v>190</v>
      </c>
      <c r="E295" s="39"/>
      <c r="F295" s="195" t="s">
        <v>574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190</v>
      </c>
      <c r="AU295" s="20" t="s">
        <v>222</v>
      </c>
    </row>
    <row r="296" spans="1:65" s="14" customFormat="1">
      <c r="B296" s="210"/>
      <c r="C296" s="211"/>
      <c r="D296" s="201" t="s">
        <v>192</v>
      </c>
      <c r="E296" s="212" t="s">
        <v>19</v>
      </c>
      <c r="F296" s="213" t="s">
        <v>2831</v>
      </c>
      <c r="G296" s="211"/>
      <c r="H296" s="214">
        <v>10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192</v>
      </c>
      <c r="AU296" s="220" t="s">
        <v>222</v>
      </c>
      <c r="AV296" s="14" t="s">
        <v>14</v>
      </c>
      <c r="AW296" s="14" t="s">
        <v>35</v>
      </c>
      <c r="AX296" s="14" t="s">
        <v>74</v>
      </c>
      <c r="AY296" s="220" t="s">
        <v>179</v>
      </c>
    </row>
    <row r="297" spans="1:65" s="15" customFormat="1">
      <c r="B297" s="221"/>
      <c r="C297" s="222"/>
      <c r="D297" s="201" t="s">
        <v>192</v>
      </c>
      <c r="E297" s="223" t="s">
        <v>19</v>
      </c>
      <c r="F297" s="224" t="s">
        <v>201</v>
      </c>
      <c r="G297" s="222"/>
      <c r="H297" s="225">
        <v>10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192</v>
      </c>
      <c r="AU297" s="231" t="s">
        <v>222</v>
      </c>
      <c r="AV297" s="15" t="s">
        <v>188</v>
      </c>
      <c r="AW297" s="15" t="s">
        <v>35</v>
      </c>
      <c r="AX297" s="15" t="s">
        <v>81</v>
      </c>
      <c r="AY297" s="231" t="s">
        <v>179</v>
      </c>
    </row>
    <row r="298" spans="1:65" s="2" customFormat="1" ht="16.5" customHeight="1">
      <c r="A298" s="37"/>
      <c r="B298" s="38"/>
      <c r="C298" s="243" t="s">
        <v>296</v>
      </c>
      <c r="D298" s="243" t="s">
        <v>289</v>
      </c>
      <c r="E298" s="244" t="s">
        <v>576</v>
      </c>
      <c r="F298" s="245" t="s">
        <v>577</v>
      </c>
      <c r="G298" s="246" t="s">
        <v>308</v>
      </c>
      <c r="H298" s="247">
        <v>10</v>
      </c>
      <c r="I298" s="248"/>
      <c r="J298" s="249">
        <f>ROUND(I298*H298,2)</f>
        <v>0</v>
      </c>
      <c r="K298" s="245" t="s">
        <v>187</v>
      </c>
      <c r="L298" s="250"/>
      <c r="M298" s="251" t="s">
        <v>19</v>
      </c>
      <c r="N298" s="252" t="s">
        <v>45</v>
      </c>
      <c r="O298" s="67"/>
      <c r="P298" s="190">
        <f>O298*H298</f>
        <v>0</v>
      </c>
      <c r="Q298" s="190">
        <v>3.7000000000000002E-3</v>
      </c>
      <c r="R298" s="190">
        <f>Q298*H298</f>
        <v>3.7000000000000005E-2</v>
      </c>
      <c r="S298" s="190">
        <v>0</v>
      </c>
      <c r="T298" s="19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2" t="s">
        <v>217</v>
      </c>
      <c r="AT298" s="192" t="s">
        <v>289</v>
      </c>
      <c r="AU298" s="192" t="s">
        <v>222</v>
      </c>
      <c r="AY298" s="20" t="s">
        <v>179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20" t="s">
        <v>81</v>
      </c>
      <c r="BK298" s="193">
        <f>ROUND(I298*H298,2)</f>
        <v>0</v>
      </c>
      <c r="BL298" s="20" t="s">
        <v>188</v>
      </c>
      <c r="BM298" s="192" t="s">
        <v>2832</v>
      </c>
    </row>
    <row r="299" spans="1:65" s="17" customFormat="1" ht="20.85" customHeight="1">
      <c r="B299" s="254"/>
      <c r="C299" s="255"/>
      <c r="D299" s="256" t="s">
        <v>73</v>
      </c>
      <c r="E299" s="256" t="s">
        <v>412</v>
      </c>
      <c r="F299" s="256" t="s">
        <v>580</v>
      </c>
      <c r="G299" s="255"/>
      <c r="H299" s="255"/>
      <c r="I299" s="257"/>
      <c r="J299" s="258">
        <f>BK299</f>
        <v>0</v>
      </c>
      <c r="K299" s="255"/>
      <c r="L299" s="259"/>
      <c r="M299" s="260"/>
      <c r="N299" s="261"/>
      <c r="O299" s="261"/>
      <c r="P299" s="262">
        <f>SUM(P300:P311)</f>
        <v>0</v>
      </c>
      <c r="Q299" s="261"/>
      <c r="R299" s="262">
        <f>SUM(R300:R311)</f>
        <v>1.1497199999999999</v>
      </c>
      <c r="S299" s="261"/>
      <c r="T299" s="263">
        <f>SUM(T300:T311)</f>
        <v>0</v>
      </c>
      <c r="AR299" s="264" t="s">
        <v>81</v>
      </c>
      <c r="AT299" s="265" t="s">
        <v>73</v>
      </c>
      <c r="AU299" s="265" t="s">
        <v>188</v>
      </c>
      <c r="AY299" s="264" t="s">
        <v>179</v>
      </c>
      <c r="BK299" s="266">
        <f>SUM(BK300:BK311)</f>
        <v>0</v>
      </c>
    </row>
    <row r="300" spans="1:65" s="2" customFormat="1" ht="16.5" customHeight="1">
      <c r="A300" s="37"/>
      <c r="B300" s="38"/>
      <c r="C300" s="181" t="s">
        <v>372</v>
      </c>
      <c r="D300" s="181" t="s">
        <v>183</v>
      </c>
      <c r="E300" s="182" t="s">
        <v>2833</v>
      </c>
      <c r="F300" s="183" t="s">
        <v>2834</v>
      </c>
      <c r="G300" s="184" t="s">
        <v>308</v>
      </c>
      <c r="H300" s="185">
        <v>2</v>
      </c>
      <c r="I300" s="186"/>
      <c r="J300" s="187">
        <f>ROUND(I300*H300,2)</f>
        <v>0</v>
      </c>
      <c r="K300" s="183" t="s">
        <v>187</v>
      </c>
      <c r="L300" s="42"/>
      <c r="M300" s="188" t="s">
        <v>19</v>
      </c>
      <c r="N300" s="189" t="s">
        <v>45</v>
      </c>
      <c r="O300" s="67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188</v>
      </c>
      <c r="AT300" s="192" t="s">
        <v>183</v>
      </c>
      <c r="AU300" s="192" t="s">
        <v>222</v>
      </c>
      <c r="AY300" s="20" t="s">
        <v>179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81</v>
      </c>
      <c r="BK300" s="193">
        <f>ROUND(I300*H300,2)</f>
        <v>0</v>
      </c>
      <c r="BL300" s="20" t="s">
        <v>188</v>
      </c>
      <c r="BM300" s="192" t="s">
        <v>2835</v>
      </c>
    </row>
    <row r="301" spans="1:65" s="2" customFormat="1">
      <c r="A301" s="37"/>
      <c r="B301" s="38"/>
      <c r="C301" s="39"/>
      <c r="D301" s="194" t="s">
        <v>190</v>
      </c>
      <c r="E301" s="39"/>
      <c r="F301" s="195" t="s">
        <v>2836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190</v>
      </c>
      <c r="AU301" s="20" t="s">
        <v>222</v>
      </c>
    </row>
    <row r="302" spans="1:65" s="2" customFormat="1" ht="16.5" customHeight="1">
      <c r="A302" s="37"/>
      <c r="B302" s="38"/>
      <c r="C302" s="243" t="s">
        <v>378</v>
      </c>
      <c r="D302" s="243" t="s">
        <v>289</v>
      </c>
      <c r="E302" s="244" t="s">
        <v>2837</v>
      </c>
      <c r="F302" s="245" t="s">
        <v>2838</v>
      </c>
      <c r="G302" s="246" t="s">
        <v>308</v>
      </c>
      <c r="H302" s="247">
        <v>2</v>
      </c>
      <c r="I302" s="248"/>
      <c r="J302" s="249">
        <f>ROUND(I302*H302,2)</f>
        <v>0</v>
      </c>
      <c r="K302" s="245" t="s">
        <v>187</v>
      </c>
      <c r="L302" s="250"/>
      <c r="M302" s="251" t="s">
        <v>19</v>
      </c>
      <c r="N302" s="252" t="s">
        <v>45</v>
      </c>
      <c r="O302" s="67"/>
      <c r="P302" s="190">
        <f>O302*H302</f>
        <v>0</v>
      </c>
      <c r="Q302" s="190">
        <v>4.5659999999999999E-2</v>
      </c>
      <c r="R302" s="190">
        <f>Q302*H302</f>
        <v>9.1319999999999998E-2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217</v>
      </c>
      <c r="AT302" s="192" t="s">
        <v>289</v>
      </c>
      <c r="AU302" s="192" t="s">
        <v>222</v>
      </c>
      <c r="AY302" s="20" t="s">
        <v>179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81</v>
      </c>
      <c r="BK302" s="193">
        <f>ROUND(I302*H302,2)</f>
        <v>0</v>
      </c>
      <c r="BL302" s="20" t="s">
        <v>188</v>
      </c>
      <c r="BM302" s="192" t="s">
        <v>2839</v>
      </c>
    </row>
    <row r="303" spans="1:65" s="2" customFormat="1" ht="19.5">
      <c r="A303" s="37"/>
      <c r="B303" s="38"/>
      <c r="C303" s="39"/>
      <c r="D303" s="201" t="s">
        <v>326</v>
      </c>
      <c r="E303" s="39"/>
      <c r="F303" s="253" t="s">
        <v>2840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326</v>
      </c>
      <c r="AU303" s="20" t="s">
        <v>222</v>
      </c>
    </row>
    <row r="304" spans="1:65" s="2" customFormat="1" ht="16.5" customHeight="1">
      <c r="A304" s="37"/>
      <c r="B304" s="38"/>
      <c r="C304" s="181" t="s">
        <v>384</v>
      </c>
      <c r="D304" s="181" t="s">
        <v>183</v>
      </c>
      <c r="E304" s="182" t="s">
        <v>581</v>
      </c>
      <c r="F304" s="183" t="s">
        <v>582</v>
      </c>
      <c r="G304" s="184" t="s">
        <v>204</v>
      </c>
      <c r="H304" s="185">
        <v>28</v>
      </c>
      <c r="I304" s="186"/>
      <c r="J304" s="187">
        <f>ROUND(I304*H304,2)</f>
        <v>0</v>
      </c>
      <c r="K304" s="183" t="s">
        <v>187</v>
      </c>
      <c r="L304" s="42"/>
      <c r="M304" s="188" t="s">
        <v>19</v>
      </c>
      <c r="N304" s="189" t="s">
        <v>45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188</v>
      </c>
      <c r="AT304" s="192" t="s">
        <v>183</v>
      </c>
      <c r="AU304" s="192" t="s">
        <v>222</v>
      </c>
      <c r="AY304" s="20" t="s">
        <v>179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81</v>
      </c>
      <c r="BK304" s="193">
        <f>ROUND(I304*H304,2)</f>
        <v>0</v>
      </c>
      <c r="BL304" s="20" t="s">
        <v>188</v>
      </c>
      <c r="BM304" s="192" t="s">
        <v>2841</v>
      </c>
    </row>
    <row r="305" spans="1:65" s="2" customFormat="1">
      <c r="A305" s="37"/>
      <c r="B305" s="38"/>
      <c r="C305" s="39"/>
      <c r="D305" s="194" t="s">
        <v>190</v>
      </c>
      <c r="E305" s="39"/>
      <c r="F305" s="195" t="s">
        <v>584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190</v>
      </c>
      <c r="AU305" s="20" t="s">
        <v>222</v>
      </c>
    </row>
    <row r="306" spans="1:65" s="14" customFormat="1">
      <c r="B306" s="210"/>
      <c r="C306" s="211"/>
      <c r="D306" s="201" t="s">
        <v>192</v>
      </c>
      <c r="E306" s="212" t="s">
        <v>19</v>
      </c>
      <c r="F306" s="213" t="s">
        <v>2842</v>
      </c>
      <c r="G306" s="211"/>
      <c r="H306" s="214">
        <v>28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192</v>
      </c>
      <c r="AU306" s="220" t="s">
        <v>222</v>
      </c>
      <c r="AV306" s="14" t="s">
        <v>14</v>
      </c>
      <c r="AW306" s="14" t="s">
        <v>35</v>
      </c>
      <c r="AX306" s="14" t="s">
        <v>74</v>
      </c>
      <c r="AY306" s="220" t="s">
        <v>179</v>
      </c>
    </row>
    <row r="307" spans="1:65" s="15" customFormat="1">
      <c r="B307" s="221"/>
      <c r="C307" s="222"/>
      <c r="D307" s="201" t="s">
        <v>192</v>
      </c>
      <c r="E307" s="223" t="s">
        <v>19</v>
      </c>
      <c r="F307" s="224" t="s">
        <v>201</v>
      </c>
      <c r="G307" s="222"/>
      <c r="H307" s="225">
        <v>28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192</v>
      </c>
      <c r="AU307" s="231" t="s">
        <v>222</v>
      </c>
      <c r="AV307" s="15" t="s">
        <v>188</v>
      </c>
      <c r="AW307" s="15" t="s">
        <v>35</v>
      </c>
      <c r="AX307" s="15" t="s">
        <v>81</v>
      </c>
      <c r="AY307" s="231" t="s">
        <v>179</v>
      </c>
    </row>
    <row r="308" spans="1:65" s="2" customFormat="1" ht="16.5" customHeight="1">
      <c r="A308" s="37"/>
      <c r="B308" s="38"/>
      <c r="C308" s="243" t="s">
        <v>391</v>
      </c>
      <c r="D308" s="243" t="s">
        <v>289</v>
      </c>
      <c r="E308" s="244" t="s">
        <v>586</v>
      </c>
      <c r="F308" s="245" t="s">
        <v>587</v>
      </c>
      <c r="G308" s="246" t="s">
        <v>186</v>
      </c>
      <c r="H308" s="247">
        <v>58.8</v>
      </c>
      <c r="I308" s="248"/>
      <c r="J308" s="249">
        <f>ROUND(I308*H308,2)</f>
        <v>0</v>
      </c>
      <c r="K308" s="245" t="s">
        <v>187</v>
      </c>
      <c r="L308" s="250"/>
      <c r="M308" s="251" t="s">
        <v>19</v>
      </c>
      <c r="N308" s="252" t="s">
        <v>45</v>
      </c>
      <c r="O308" s="67"/>
      <c r="P308" s="190">
        <f>O308*H308</f>
        <v>0</v>
      </c>
      <c r="Q308" s="190">
        <v>1.7999999999999999E-2</v>
      </c>
      <c r="R308" s="190">
        <f>Q308*H308</f>
        <v>1.0583999999999998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217</v>
      </c>
      <c r="AT308" s="192" t="s">
        <v>289</v>
      </c>
      <c r="AU308" s="192" t="s">
        <v>222</v>
      </c>
      <c r="AY308" s="20" t="s">
        <v>179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81</v>
      </c>
      <c r="BK308" s="193">
        <f>ROUND(I308*H308,2)</f>
        <v>0</v>
      </c>
      <c r="BL308" s="20" t="s">
        <v>188</v>
      </c>
      <c r="BM308" s="192" t="s">
        <v>2843</v>
      </c>
    </row>
    <row r="309" spans="1:65" s="14" customFormat="1">
      <c r="B309" s="210"/>
      <c r="C309" s="211"/>
      <c r="D309" s="201" t="s">
        <v>192</v>
      </c>
      <c r="E309" s="212" t="s">
        <v>19</v>
      </c>
      <c r="F309" s="213" t="s">
        <v>2844</v>
      </c>
      <c r="G309" s="211"/>
      <c r="H309" s="214">
        <v>56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192</v>
      </c>
      <c r="AU309" s="220" t="s">
        <v>222</v>
      </c>
      <c r="AV309" s="14" t="s">
        <v>14</v>
      </c>
      <c r="AW309" s="14" t="s">
        <v>35</v>
      </c>
      <c r="AX309" s="14" t="s">
        <v>74</v>
      </c>
      <c r="AY309" s="220" t="s">
        <v>179</v>
      </c>
    </row>
    <row r="310" spans="1:65" s="15" customFormat="1">
      <c r="B310" s="221"/>
      <c r="C310" s="222"/>
      <c r="D310" s="201" t="s">
        <v>192</v>
      </c>
      <c r="E310" s="223" t="s">
        <v>19</v>
      </c>
      <c r="F310" s="224" t="s">
        <v>201</v>
      </c>
      <c r="G310" s="222"/>
      <c r="H310" s="225">
        <v>56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192</v>
      </c>
      <c r="AU310" s="231" t="s">
        <v>222</v>
      </c>
      <c r="AV310" s="15" t="s">
        <v>188</v>
      </c>
      <c r="AW310" s="15" t="s">
        <v>35</v>
      </c>
      <c r="AX310" s="15" t="s">
        <v>74</v>
      </c>
      <c r="AY310" s="231" t="s">
        <v>179</v>
      </c>
    </row>
    <row r="311" spans="1:65" s="14" customFormat="1">
      <c r="B311" s="210"/>
      <c r="C311" s="211"/>
      <c r="D311" s="201" t="s">
        <v>192</v>
      </c>
      <c r="E311" s="212" t="s">
        <v>19</v>
      </c>
      <c r="F311" s="213" t="s">
        <v>2845</v>
      </c>
      <c r="G311" s="211"/>
      <c r="H311" s="214">
        <v>58.8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192</v>
      </c>
      <c r="AU311" s="220" t="s">
        <v>222</v>
      </c>
      <c r="AV311" s="14" t="s">
        <v>14</v>
      </c>
      <c r="AW311" s="14" t="s">
        <v>35</v>
      </c>
      <c r="AX311" s="14" t="s">
        <v>81</v>
      </c>
      <c r="AY311" s="220" t="s">
        <v>179</v>
      </c>
    </row>
    <row r="312" spans="1:65" s="17" customFormat="1" ht="20.85" customHeight="1">
      <c r="B312" s="254"/>
      <c r="C312" s="255"/>
      <c r="D312" s="256" t="s">
        <v>73</v>
      </c>
      <c r="E312" s="256" t="s">
        <v>256</v>
      </c>
      <c r="F312" s="256" t="s">
        <v>397</v>
      </c>
      <c r="G312" s="255"/>
      <c r="H312" s="255"/>
      <c r="I312" s="257"/>
      <c r="J312" s="258">
        <f>BK312</f>
        <v>0</v>
      </c>
      <c r="K312" s="255"/>
      <c r="L312" s="259"/>
      <c r="M312" s="260"/>
      <c r="N312" s="261"/>
      <c r="O312" s="261"/>
      <c r="P312" s="262">
        <f>P313+P317</f>
        <v>0</v>
      </c>
      <c r="Q312" s="261"/>
      <c r="R312" s="262">
        <f>R313+R317</f>
        <v>0</v>
      </c>
      <c r="S312" s="261"/>
      <c r="T312" s="263">
        <f>T313+T317</f>
        <v>1.7999999999999998</v>
      </c>
      <c r="AR312" s="264" t="s">
        <v>81</v>
      </c>
      <c r="AT312" s="265" t="s">
        <v>73</v>
      </c>
      <c r="AU312" s="265" t="s">
        <v>189</v>
      </c>
      <c r="AY312" s="264" t="s">
        <v>179</v>
      </c>
      <c r="BK312" s="266">
        <f>BK313+BK317</f>
        <v>0</v>
      </c>
    </row>
    <row r="313" spans="1:65" s="17" customFormat="1" ht="20.85" customHeight="1">
      <c r="B313" s="254"/>
      <c r="C313" s="255"/>
      <c r="D313" s="256" t="s">
        <v>73</v>
      </c>
      <c r="E313" s="256" t="s">
        <v>474</v>
      </c>
      <c r="F313" s="256" t="s">
        <v>683</v>
      </c>
      <c r="G313" s="255"/>
      <c r="H313" s="255"/>
      <c r="I313" s="257"/>
      <c r="J313" s="258">
        <f>BK313</f>
        <v>0</v>
      </c>
      <c r="K313" s="255"/>
      <c r="L313" s="259"/>
      <c r="M313" s="260"/>
      <c r="N313" s="261"/>
      <c r="O313" s="261"/>
      <c r="P313" s="262">
        <f>SUM(P314:P316)</f>
        <v>0</v>
      </c>
      <c r="Q313" s="261"/>
      <c r="R313" s="262">
        <f>SUM(R314:R316)</f>
        <v>0</v>
      </c>
      <c r="S313" s="261"/>
      <c r="T313" s="263">
        <f>SUM(T314:T316)</f>
        <v>1.7999999999999998</v>
      </c>
      <c r="AR313" s="264" t="s">
        <v>81</v>
      </c>
      <c r="AT313" s="265" t="s">
        <v>73</v>
      </c>
      <c r="AU313" s="265" t="s">
        <v>188</v>
      </c>
      <c r="AY313" s="264" t="s">
        <v>179</v>
      </c>
      <c r="BK313" s="266">
        <f>SUM(BK314:BK316)</f>
        <v>0</v>
      </c>
    </row>
    <row r="314" spans="1:65" s="2" customFormat="1" ht="24.2" customHeight="1">
      <c r="A314" s="37"/>
      <c r="B314" s="38"/>
      <c r="C314" s="181" t="s">
        <v>400</v>
      </c>
      <c r="D314" s="181" t="s">
        <v>183</v>
      </c>
      <c r="E314" s="182" t="s">
        <v>2846</v>
      </c>
      <c r="F314" s="183" t="s">
        <v>2847</v>
      </c>
      <c r="G314" s="184" t="s">
        <v>204</v>
      </c>
      <c r="H314" s="185">
        <v>30</v>
      </c>
      <c r="I314" s="186"/>
      <c r="J314" s="187">
        <f>ROUND(I314*H314,2)</f>
        <v>0</v>
      </c>
      <c r="K314" s="183" t="s">
        <v>187</v>
      </c>
      <c r="L314" s="42"/>
      <c r="M314" s="188" t="s">
        <v>19</v>
      </c>
      <c r="N314" s="189" t="s">
        <v>45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0.06</v>
      </c>
      <c r="T314" s="191">
        <f>S314*H314</f>
        <v>1.7999999999999998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188</v>
      </c>
      <c r="AT314" s="192" t="s">
        <v>183</v>
      </c>
      <c r="AU314" s="192" t="s">
        <v>222</v>
      </c>
      <c r="AY314" s="20" t="s">
        <v>179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81</v>
      </c>
      <c r="BK314" s="193">
        <f>ROUND(I314*H314,2)</f>
        <v>0</v>
      </c>
      <c r="BL314" s="20" t="s">
        <v>188</v>
      </c>
      <c r="BM314" s="192" t="s">
        <v>2848</v>
      </c>
    </row>
    <row r="315" spans="1:65" s="2" customFormat="1">
      <c r="A315" s="37"/>
      <c r="B315" s="38"/>
      <c r="C315" s="39"/>
      <c r="D315" s="194" t="s">
        <v>190</v>
      </c>
      <c r="E315" s="39"/>
      <c r="F315" s="195" t="s">
        <v>2849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190</v>
      </c>
      <c r="AU315" s="20" t="s">
        <v>222</v>
      </c>
    </row>
    <row r="316" spans="1:65" s="2" customFormat="1" ht="19.5">
      <c r="A316" s="37"/>
      <c r="B316" s="38"/>
      <c r="C316" s="39"/>
      <c r="D316" s="201" t="s">
        <v>326</v>
      </c>
      <c r="E316" s="39"/>
      <c r="F316" s="253" t="s">
        <v>2850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326</v>
      </c>
      <c r="AU316" s="20" t="s">
        <v>222</v>
      </c>
    </row>
    <row r="317" spans="1:65" s="17" customFormat="1" ht="20.85" customHeight="1">
      <c r="B317" s="254"/>
      <c r="C317" s="255"/>
      <c r="D317" s="256" t="s">
        <v>73</v>
      </c>
      <c r="E317" s="256" t="s">
        <v>450</v>
      </c>
      <c r="F317" s="256" t="s">
        <v>451</v>
      </c>
      <c r="G317" s="255"/>
      <c r="H317" s="255"/>
      <c r="I317" s="257"/>
      <c r="J317" s="258">
        <f>BK317</f>
        <v>0</v>
      </c>
      <c r="K317" s="255"/>
      <c r="L317" s="259"/>
      <c r="M317" s="260"/>
      <c r="N317" s="261"/>
      <c r="O317" s="261"/>
      <c r="P317" s="262">
        <f>P318</f>
        <v>0</v>
      </c>
      <c r="Q317" s="261"/>
      <c r="R317" s="262">
        <f>R318</f>
        <v>0</v>
      </c>
      <c r="S317" s="261"/>
      <c r="T317" s="263">
        <f>T318</f>
        <v>0</v>
      </c>
      <c r="AR317" s="264" t="s">
        <v>81</v>
      </c>
      <c r="AT317" s="265" t="s">
        <v>73</v>
      </c>
      <c r="AU317" s="265" t="s">
        <v>188</v>
      </c>
      <c r="AY317" s="264" t="s">
        <v>179</v>
      </c>
      <c r="BK317" s="266">
        <f>BK318</f>
        <v>0</v>
      </c>
    </row>
    <row r="318" spans="1:65" s="17" customFormat="1" ht="20.85" customHeight="1">
      <c r="B318" s="254"/>
      <c r="C318" s="255"/>
      <c r="D318" s="256" t="s">
        <v>73</v>
      </c>
      <c r="E318" s="256" t="s">
        <v>461</v>
      </c>
      <c r="F318" s="256" t="s">
        <v>462</v>
      </c>
      <c r="G318" s="255"/>
      <c r="H318" s="255"/>
      <c r="I318" s="257"/>
      <c r="J318" s="258">
        <f>BK318</f>
        <v>0</v>
      </c>
      <c r="K318" s="255"/>
      <c r="L318" s="259"/>
      <c r="M318" s="260"/>
      <c r="N318" s="261"/>
      <c r="O318" s="261"/>
      <c r="P318" s="262">
        <f>SUM(P319:P320)</f>
        <v>0</v>
      </c>
      <c r="Q318" s="261"/>
      <c r="R318" s="262">
        <f>SUM(R319:R320)</f>
        <v>0</v>
      </c>
      <c r="S318" s="261"/>
      <c r="T318" s="263">
        <f>SUM(T319:T320)</f>
        <v>0</v>
      </c>
      <c r="AR318" s="264" t="s">
        <v>81</v>
      </c>
      <c r="AT318" s="265" t="s">
        <v>73</v>
      </c>
      <c r="AU318" s="265" t="s">
        <v>222</v>
      </c>
      <c r="AY318" s="264" t="s">
        <v>179</v>
      </c>
      <c r="BK318" s="266">
        <f>SUM(BK319:BK320)</f>
        <v>0</v>
      </c>
    </row>
    <row r="319" spans="1:65" s="2" customFormat="1" ht="24.2" customHeight="1">
      <c r="A319" s="37"/>
      <c r="B319" s="38"/>
      <c r="C319" s="181" t="s">
        <v>407</v>
      </c>
      <c r="D319" s="181" t="s">
        <v>183</v>
      </c>
      <c r="E319" s="182" t="s">
        <v>2851</v>
      </c>
      <c r="F319" s="183" t="s">
        <v>2852</v>
      </c>
      <c r="G319" s="184" t="s">
        <v>269</v>
      </c>
      <c r="H319" s="185">
        <v>2.9369999999999998</v>
      </c>
      <c r="I319" s="186"/>
      <c r="J319" s="187">
        <f>ROUND(I319*H319,2)</f>
        <v>0</v>
      </c>
      <c r="K319" s="183" t="s">
        <v>187</v>
      </c>
      <c r="L319" s="42"/>
      <c r="M319" s="188" t="s">
        <v>19</v>
      </c>
      <c r="N319" s="189" t="s">
        <v>45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188</v>
      </c>
      <c r="AT319" s="192" t="s">
        <v>183</v>
      </c>
      <c r="AU319" s="192" t="s">
        <v>211</v>
      </c>
      <c r="AY319" s="20" t="s">
        <v>179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81</v>
      </c>
      <c r="BK319" s="193">
        <f>ROUND(I319*H319,2)</f>
        <v>0</v>
      </c>
      <c r="BL319" s="20" t="s">
        <v>188</v>
      </c>
      <c r="BM319" s="192" t="s">
        <v>2853</v>
      </c>
    </row>
    <row r="320" spans="1:65" s="2" customFormat="1">
      <c r="A320" s="37"/>
      <c r="B320" s="38"/>
      <c r="C320" s="39"/>
      <c r="D320" s="194" t="s">
        <v>190</v>
      </c>
      <c r="E320" s="39"/>
      <c r="F320" s="195" t="s">
        <v>2854</v>
      </c>
      <c r="G320" s="39"/>
      <c r="H320" s="39"/>
      <c r="I320" s="196"/>
      <c r="J320" s="39"/>
      <c r="K320" s="39"/>
      <c r="L320" s="42"/>
      <c r="M320" s="270"/>
      <c r="N320" s="271"/>
      <c r="O320" s="272"/>
      <c r="P320" s="272"/>
      <c r="Q320" s="272"/>
      <c r="R320" s="272"/>
      <c r="S320" s="272"/>
      <c r="T320" s="273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190</v>
      </c>
      <c r="AU320" s="20" t="s">
        <v>211</v>
      </c>
    </row>
    <row r="321" spans="1:31" s="2" customFormat="1" ht="6.95" customHeight="1">
      <c r="A321" s="37"/>
      <c r="B321" s="50"/>
      <c r="C321" s="51"/>
      <c r="D321" s="51"/>
      <c r="E321" s="51"/>
      <c r="F321" s="51"/>
      <c r="G321" s="51"/>
      <c r="H321" s="51"/>
      <c r="I321" s="51"/>
      <c r="J321" s="51"/>
      <c r="K321" s="51"/>
      <c r="L321" s="42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algorithmName="SHA-512" hashValue="xogTXEyMR9xFtfjMWLVLuhUBBp7w3TnHaJWb7rwtnqS/9T+62MgGnCtrYqF6JGm71bDJvY/nbhuE8rnbU1XyFQ==" saltValue="jzJ4k6h8dcy4YyVqYocotC+EdvYZSogcT7yzzYyz/ue22+XeA2SJjI/Be9XGhd+DDJLxmDswwVIjzTtzBoIktw==" spinCount="100000" sheet="1" objects="1" scenarios="1" formatColumns="0" formatRows="0" autoFilter="0"/>
  <autoFilter ref="C97:K320" xr:uid="{00000000-0009-0000-0000-00000D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D00-000000000000}"/>
    <hyperlink ref="F109" r:id="rId2" xr:uid="{00000000-0004-0000-0D00-000001000000}"/>
    <hyperlink ref="F122" r:id="rId3" xr:uid="{00000000-0004-0000-0D00-000002000000}"/>
    <hyperlink ref="F128" r:id="rId4" xr:uid="{00000000-0004-0000-0D00-000003000000}"/>
    <hyperlink ref="F133" r:id="rId5" xr:uid="{00000000-0004-0000-0D00-000004000000}"/>
    <hyperlink ref="F139" r:id="rId6" xr:uid="{00000000-0004-0000-0D00-000005000000}"/>
    <hyperlink ref="F144" r:id="rId7" xr:uid="{00000000-0004-0000-0D00-000006000000}"/>
    <hyperlink ref="F150" r:id="rId8" xr:uid="{00000000-0004-0000-0D00-000007000000}"/>
    <hyperlink ref="F157" r:id="rId9" xr:uid="{00000000-0004-0000-0D00-000008000000}"/>
    <hyperlink ref="F166" r:id="rId10" xr:uid="{00000000-0004-0000-0D00-000009000000}"/>
    <hyperlink ref="F172" r:id="rId11" xr:uid="{00000000-0004-0000-0D00-00000A000000}"/>
    <hyperlink ref="F182" r:id="rId12" xr:uid="{00000000-0004-0000-0D00-00000B000000}"/>
    <hyperlink ref="F188" r:id="rId13" xr:uid="{00000000-0004-0000-0D00-00000C000000}"/>
    <hyperlink ref="F218" r:id="rId14" xr:uid="{00000000-0004-0000-0D00-00000D000000}"/>
    <hyperlink ref="F223" r:id="rId15" xr:uid="{00000000-0004-0000-0D00-00000E000000}"/>
    <hyperlink ref="F231" r:id="rId16" xr:uid="{00000000-0004-0000-0D00-00000F000000}"/>
    <hyperlink ref="F236" r:id="rId17" xr:uid="{00000000-0004-0000-0D00-000010000000}"/>
    <hyperlink ref="F245" r:id="rId18" xr:uid="{00000000-0004-0000-0D00-000011000000}"/>
    <hyperlink ref="F252" r:id="rId19" xr:uid="{00000000-0004-0000-0D00-000012000000}"/>
    <hyperlink ref="F260" r:id="rId20" xr:uid="{00000000-0004-0000-0D00-000013000000}"/>
    <hyperlink ref="F274" r:id="rId21" xr:uid="{00000000-0004-0000-0D00-000014000000}"/>
    <hyperlink ref="F279" r:id="rId22" xr:uid="{00000000-0004-0000-0D00-000015000000}"/>
    <hyperlink ref="F284" r:id="rId23" xr:uid="{00000000-0004-0000-0D00-000016000000}"/>
    <hyperlink ref="F288" r:id="rId24" xr:uid="{00000000-0004-0000-0D00-000017000000}"/>
    <hyperlink ref="F295" r:id="rId25" xr:uid="{00000000-0004-0000-0D00-000018000000}"/>
    <hyperlink ref="F301" r:id="rId26" xr:uid="{00000000-0004-0000-0D00-000019000000}"/>
    <hyperlink ref="F305" r:id="rId27" xr:uid="{00000000-0004-0000-0D00-00001A000000}"/>
    <hyperlink ref="F315" r:id="rId28" xr:uid="{00000000-0004-0000-0D00-00001B000000}"/>
    <hyperlink ref="F320" r:id="rId29" xr:uid="{00000000-0004-0000-0D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74" customWidth="1"/>
    <col min="2" max="2" width="1.6640625" style="274" customWidth="1"/>
    <col min="3" max="4" width="5" style="274" customWidth="1"/>
    <col min="5" max="5" width="11.6640625" style="274" customWidth="1"/>
    <col min="6" max="6" width="9.1640625" style="274" customWidth="1"/>
    <col min="7" max="7" width="5" style="274" customWidth="1"/>
    <col min="8" max="8" width="77.83203125" style="274" customWidth="1"/>
    <col min="9" max="10" width="20" style="274" customWidth="1"/>
    <col min="11" max="11" width="1.6640625" style="274" customWidth="1"/>
  </cols>
  <sheetData>
    <row r="1" spans="2:11" s="1" customFormat="1" ht="37.5" customHeight="1"/>
    <row r="2" spans="2:11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pans="2:11" s="18" customFormat="1" ht="45" customHeight="1">
      <c r="B3" s="278"/>
      <c r="C3" s="410" t="s">
        <v>2855</v>
      </c>
      <c r="D3" s="410"/>
      <c r="E3" s="410"/>
      <c r="F3" s="410"/>
      <c r="G3" s="410"/>
      <c r="H3" s="410"/>
      <c r="I3" s="410"/>
      <c r="J3" s="410"/>
      <c r="K3" s="279"/>
    </row>
    <row r="4" spans="2:11" s="1" customFormat="1" ht="25.5" customHeight="1">
      <c r="B4" s="280"/>
      <c r="C4" s="415" t="s">
        <v>2856</v>
      </c>
      <c r="D4" s="415"/>
      <c r="E4" s="415"/>
      <c r="F4" s="415"/>
      <c r="G4" s="415"/>
      <c r="H4" s="415"/>
      <c r="I4" s="415"/>
      <c r="J4" s="415"/>
      <c r="K4" s="281"/>
    </row>
    <row r="5" spans="2:11" s="1" customFormat="1" ht="5.25" customHeight="1">
      <c r="B5" s="280"/>
      <c r="C5" s="282"/>
      <c r="D5" s="282"/>
      <c r="E5" s="282"/>
      <c r="F5" s="282"/>
      <c r="G5" s="282"/>
      <c r="H5" s="282"/>
      <c r="I5" s="282"/>
      <c r="J5" s="282"/>
      <c r="K5" s="281"/>
    </row>
    <row r="6" spans="2:11" s="1" customFormat="1" ht="15" customHeight="1">
      <c r="B6" s="280"/>
      <c r="C6" s="414" t="s">
        <v>2857</v>
      </c>
      <c r="D6" s="414"/>
      <c r="E6" s="414"/>
      <c r="F6" s="414"/>
      <c r="G6" s="414"/>
      <c r="H6" s="414"/>
      <c r="I6" s="414"/>
      <c r="J6" s="414"/>
      <c r="K6" s="281"/>
    </row>
    <row r="7" spans="2:11" s="1" customFormat="1" ht="15" customHeight="1">
      <c r="B7" s="284"/>
      <c r="C7" s="414" t="s">
        <v>2858</v>
      </c>
      <c r="D7" s="414"/>
      <c r="E7" s="414"/>
      <c r="F7" s="414"/>
      <c r="G7" s="414"/>
      <c r="H7" s="414"/>
      <c r="I7" s="414"/>
      <c r="J7" s="414"/>
      <c r="K7" s="281"/>
    </row>
    <row r="8" spans="2:11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pans="2:11" s="1" customFormat="1" ht="15" customHeight="1">
      <c r="B9" s="284"/>
      <c r="C9" s="414" t="s">
        <v>2859</v>
      </c>
      <c r="D9" s="414"/>
      <c r="E9" s="414"/>
      <c r="F9" s="414"/>
      <c r="G9" s="414"/>
      <c r="H9" s="414"/>
      <c r="I9" s="414"/>
      <c r="J9" s="414"/>
      <c r="K9" s="281"/>
    </row>
    <row r="10" spans="2:11" s="1" customFormat="1" ht="15" customHeight="1">
      <c r="B10" s="284"/>
      <c r="C10" s="283"/>
      <c r="D10" s="414" t="s">
        <v>2860</v>
      </c>
      <c r="E10" s="414"/>
      <c r="F10" s="414"/>
      <c r="G10" s="414"/>
      <c r="H10" s="414"/>
      <c r="I10" s="414"/>
      <c r="J10" s="414"/>
      <c r="K10" s="281"/>
    </row>
    <row r="11" spans="2:11" s="1" customFormat="1" ht="15" customHeight="1">
      <c r="B11" s="284"/>
      <c r="C11" s="285"/>
      <c r="D11" s="414" t="s">
        <v>2861</v>
      </c>
      <c r="E11" s="414"/>
      <c r="F11" s="414"/>
      <c r="G11" s="414"/>
      <c r="H11" s="414"/>
      <c r="I11" s="414"/>
      <c r="J11" s="414"/>
      <c r="K11" s="281"/>
    </row>
    <row r="12" spans="2:11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pans="2:11" s="1" customFormat="1" ht="15" customHeight="1">
      <c r="B13" s="284"/>
      <c r="C13" s="285"/>
      <c r="D13" s="286" t="s">
        <v>2862</v>
      </c>
      <c r="E13" s="283"/>
      <c r="F13" s="283"/>
      <c r="G13" s="283"/>
      <c r="H13" s="283"/>
      <c r="I13" s="283"/>
      <c r="J13" s="283"/>
      <c r="K13" s="281"/>
    </row>
    <row r="14" spans="2:11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pans="2:11" s="1" customFormat="1" ht="15" customHeight="1">
      <c r="B15" s="284"/>
      <c r="C15" s="285"/>
      <c r="D15" s="414" t="s">
        <v>2863</v>
      </c>
      <c r="E15" s="414"/>
      <c r="F15" s="414"/>
      <c r="G15" s="414"/>
      <c r="H15" s="414"/>
      <c r="I15" s="414"/>
      <c r="J15" s="414"/>
      <c r="K15" s="281"/>
    </row>
    <row r="16" spans="2:11" s="1" customFormat="1" ht="15" customHeight="1">
      <c r="B16" s="284"/>
      <c r="C16" s="285"/>
      <c r="D16" s="414" t="s">
        <v>2864</v>
      </c>
      <c r="E16" s="414"/>
      <c r="F16" s="414"/>
      <c r="G16" s="414"/>
      <c r="H16" s="414"/>
      <c r="I16" s="414"/>
      <c r="J16" s="414"/>
      <c r="K16" s="281"/>
    </row>
    <row r="17" spans="2:11" s="1" customFormat="1" ht="15" customHeight="1">
      <c r="B17" s="284"/>
      <c r="C17" s="285"/>
      <c r="D17" s="414" t="s">
        <v>2865</v>
      </c>
      <c r="E17" s="414"/>
      <c r="F17" s="414"/>
      <c r="G17" s="414"/>
      <c r="H17" s="414"/>
      <c r="I17" s="414"/>
      <c r="J17" s="414"/>
      <c r="K17" s="281"/>
    </row>
    <row r="18" spans="2:11" s="1" customFormat="1" ht="15" customHeight="1">
      <c r="B18" s="284"/>
      <c r="C18" s="285"/>
      <c r="D18" s="285"/>
      <c r="E18" s="287" t="s">
        <v>80</v>
      </c>
      <c r="F18" s="414" t="s">
        <v>2866</v>
      </c>
      <c r="G18" s="414"/>
      <c r="H18" s="414"/>
      <c r="I18" s="414"/>
      <c r="J18" s="414"/>
      <c r="K18" s="281"/>
    </row>
    <row r="19" spans="2:11" s="1" customFormat="1" ht="15" customHeight="1">
      <c r="B19" s="284"/>
      <c r="C19" s="285"/>
      <c r="D19" s="285"/>
      <c r="E19" s="287" t="s">
        <v>2867</v>
      </c>
      <c r="F19" s="414" t="s">
        <v>2868</v>
      </c>
      <c r="G19" s="414"/>
      <c r="H19" s="414"/>
      <c r="I19" s="414"/>
      <c r="J19" s="414"/>
      <c r="K19" s="281"/>
    </row>
    <row r="20" spans="2:11" s="1" customFormat="1" ht="15" customHeight="1">
      <c r="B20" s="284"/>
      <c r="C20" s="285"/>
      <c r="D20" s="285"/>
      <c r="E20" s="287" t="s">
        <v>2869</v>
      </c>
      <c r="F20" s="414" t="s">
        <v>2870</v>
      </c>
      <c r="G20" s="414"/>
      <c r="H20" s="414"/>
      <c r="I20" s="414"/>
      <c r="J20" s="414"/>
      <c r="K20" s="281"/>
    </row>
    <row r="21" spans="2:11" s="1" customFormat="1" ht="15" customHeight="1">
      <c r="B21" s="284"/>
      <c r="C21" s="285"/>
      <c r="D21" s="285"/>
      <c r="E21" s="287" t="s">
        <v>2871</v>
      </c>
      <c r="F21" s="414" t="s">
        <v>2872</v>
      </c>
      <c r="G21" s="414"/>
      <c r="H21" s="414"/>
      <c r="I21" s="414"/>
      <c r="J21" s="414"/>
      <c r="K21" s="281"/>
    </row>
    <row r="22" spans="2:11" s="1" customFormat="1" ht="15" customHeight="1">
      <c r="B22" s="284"/>
      <c r="C22" s="285"/>
      <c r="D22" s="285"/>
      <c r="E22" s="287" t="s">
        <v>2873</v>
      </c>
      <c r="F22" s="414" t="s">
        <v>2874</v>
      </c>
      <c r="G22" s="414"/>
      <c r="H22" s="414"/>
      <c r="I22" s="414"/>
      <c r="J22" s="414"/>
      <c r="K22" s="281"/>
    </row>
    <row r="23" spans="2:11" s="1" customFormat="1" ht="15" customHeight="1">
      <c r="B23" s="284"/>
      <c r="C23" s="285"/>
      <c r="D23" s="285"/>
      <c r="E23" s="287" t="s">
        <v>86</v>
      </c>
      <c r="F23" s="414" t="s">
        <v>2875</v>
      </c>
      <c r="G23" s="414"/>
      <c r="H23" s="414"/>
      <c r="I23" s="414"/>
      <c r="J23" s="414"/>
      <c r="K23" s="281"/>
    </row>
    <row r="24" spans="2:11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pans="2:11" s="1" customFormat="1" ht="15" customHeight="1">
      <c r="B25" s="284"/>
      <c r="C25" s="414" t="s">
        <v>2876</v>
      </c>
      <c r="D25" s="414"/>
      <c r="E25" s="414"/>
      <c r="F25" s="414"/>
      <c r="G25" s="414"/>
      <c r="H25" s="414"/>
      <c r="I25" s="414"/>
      <c r="J25" s="414"/>
      <c r="K25" s="281"/>
    </row>
    <row r="26" spans="2:11" s="1" customFormat="1" ht="15" customHeight="1">
      <c r="B26" s="284"/>
      <c r="C26" s="414" t="s">
        <v>2877</v>
      </c>
      <c r="D26" s="414"/>
      <c r="E26" s="414"/>
      <c r="F26" s="414"/>
      <c r="G26" s="414"/>
      <c r="H26" s="414"/>
      <c r="I26" s="414"/>
      <c r="J26" s="414"/>
      <c r="K26" s="281"/>
    </row>
    <row r="27" spans="2:11" s="1" customFormat="1" ht="15" customHeight="1">
      <c r="B27" s="284"/>
      <c r="C27" s="283"/>
      <c r="D27" s="414" t="s">
        <v>2878</v>
      </c>
      <c r="E27" s="414"/>
      <c r="F27" s="414"/>
      <c r="G27" s="414"/>
      <c r="H27" s="414"/>
      <c r="I27" s="414"/>
      <c r="J27" s="414"/>
      <c r="K27" s="281"/>
    </row>
    <row r="28" spans="2:11" s="1" customFormat="1" ht="15" customHeight="1">
      <c r="B28" s="284"/>
      <c r="C28" s="285"/>
      <c r="D28" s="414" t="s">
        <v>2879</v>
      </c>
      <c r="E28" s="414"/>
      <c r="F28" s="414"/>
      <c r="G28" s="414"/>
      <c r="H28" s="414"/>
      <c r="I28" s="414"/>
      <c r="J28" s="414"/>
      <c r="K28" s="281"/>
    </row>
    <row r="29" spans="2:11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pans="2:11" s="1" customFormat="1" ht="15" customHeight="1">
      <c r="B30" s="284"/>
      <c r="C30" s="285"/>
      <c r="D30" s="414" t="s">
        <v>2880</v>
      </c>
      <c r="E30" s="414"/>
      <c r="F30" s="414"/>
      <c r="G30" s="414"/>
      <c r="H30" s="414"/>
      <c r="I30" s="414"/>
      <c r="J30" s="414"/>
      <c r="K30" s="281"/>
    </row>
    <row r="31" spans="2:11" s="1" customFormat="1" ht="15" customHeight="1">
      <c r="B31" s="284"/>
      <c r="C31" s="285"/>
      <c r="D31" s="414" t="s">
        <v>2881</v>
      </c>
      <c r="E31" s="414"/>
      <c r="F31" s="414"/>
      <c r="G31" s="414"/>
      <c r="H31" s="414"/>
      <c r="I31" s="414"/>
      <c r="J31" s="414"/>
      <c r="K31" s="281"/>
    </row>
    <row r="32" spans="2:11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pans="2:11" s="1" customFormat="1" ht="15" customHeight="1">
      <c r="B33" s="284"/>
      <c r="C33" s="285"/>
      <c r="D33" s="414" t="s">
        <v>2882</v>
      </c>
      <c r="E33" s="414"/>
      <c r="F33" s="414"/>
      <c r="G33" s="414"/>
      <c r="H33" s="414"/>
      <c r="I33" s="414"/>
      <c r="J33" s="414"/>
      <c r="K33" s="281"/>
    </row>
    <row r="34" spans="2:11" s="1" customFormat="1" ht="15" customHeight="1">
      <c r="B34" s="284"/>
      <c r="C34" s="285"/>
      <c r="D34" s="414" t="s">
        <v>2883</v>
      </c>
      <c r="E34" s="414"/>
      <c r="F34" s="414"/>
      <c r="G34" s="414"/>
      <c r="H34" s="414"/>
      <c r="I34" s="414"/>
      <c r="J34" s="414"/>
      <c r="K34" s="281"/>
    </row>
    <row r="35" spans="2:11" s="1" customFormat="1" ht="15" customHeight="1">
      <c r="B35" s="284"/>
      <c r="C35" s="285"/>
      <c r="D35" s="414" t="s">
        <v>2884</v>
      </c>
      <c r="E35" s="414"/>
      <c r="F35" s="414"/>
      <c r="G35" s="414"/>
      <c r="H35" s="414"/>
      <c r="I35" s="414"/>
      <c r="J35" s="414"/>
      <c r="K35" s="281"/>
    </row>
    <row r="36" spans="2:11" s="1" customFormat="1" ht="15" customHeight="1">
      <c r="B36" s="284"/>
      <c r="C36" s="285"/>
      <c r="D36" s="283"/>
      <c r="E36" s="286" t="s">
        <v>165</v>
      </c>
      <c r="F36" s="283"/>
      <c r="G36" s="414" t="s">
        <v>2885</v>
      </c>
      <c r="H36" s="414"/>
      <c r="I36" s="414"/>
      <c r="J36" s="414"/>
      <c r="K36" s="281"/>
    </row>
    <row r="37" spans="2:11" s="1" customFormat="1" ht="30.75" customHeight="1">
      <c r="B37" s="284"/>
      <c r="C37" s="285"/>
      <c r="D37" s="283"/>
      <c r="E37" s="286" t="s">
        <v>2886</v>
      </c>
      <c r="F37" s="283"/>
      <c r="G37" s="414" t="s">
        <v>2887</v>
      </c>
      <c r="H37" s="414"/>
      <c r="I37" s="414"/>
      <c r="J37" s="414"/>
      <c r="K37" s="281"/>
    </row>
    <row r="38" spans="2:11" s="1" customFormat="1" ht="15" customHeight="1">
      <c r="B38" s="284"/>
      <c r="C38" s="285"/>
      <c r="D38" s="283"/>
      <c r="E38" s="286" t="s">
        <v>55</v>
      </c>
      <c r="F38" s="283"/>
      <c r="G38" s="414" t="s">
        <v>2888</v>
      </c>
      <c r="H38" s="414"/>
      <c r="I38" s="414"/>
      <c r="J38" s="414"/>
      <c r="K38" s="281"/>
    </row>
    <row r="39" spans="2:11" s="1" customFormat="1" ht="15" customHeight="1">
      <c r="B39" s="284"/>
      <c r="C39" s="285"/>
      <c r="D39" s="283"/>
      <c r="E39" s="286" t="s">
        <v>56</v>
      </c>
      <c r="F39" s="283"/>
      <c r="G39" s="414" t="s">
        <v>2889</v>
      </c>
      <c r="H39" s="414"/>
      <c r="I39" s="414"/>
      <c r="J39" s="414"/>
      <c r="K39" s="281"/>
    </row>
    <row r="40" spans="2:11" s="1" customFormat="1" ht="15" customHeight="1">
      <c r="B40" s="284"/>
      <c r="C40" s="285"/>
      <c r="D40" s="283"/>
      <c r="E40" s="286" t="s">
        <v>166</v>
      </c>
      <c r="F40" s="283"/>
      <c r="G40" s="414" t="s">
        <v>2890</v>
      </c>
      <c r="H40" s="414"/>
      <c r="I40" s="414"/>
      <c r="J40" s="414"/>
      <c r="K40" s="281"/>
    </row>
    <row r="41" spans="2:11" s="1" customFormat="1" ht="15" customHeight="1">
      <c r="B41" s="284"/>
      <c r="C41" s="285"/>
      <c r="D41" s="283"/>
      <c r="E41" s="286" t="s">
        <v>167</v>
      </c>
      <c r="F41" s="283"/>
      <c r="G41" s="414" t="s">
        <v>2891</v>
      </c>
      <c r="H41" s="414"/>
      <c r="I41" s="414"/>
      <c r="J41" s="414"/>
      <c r="K41" s="281"/>
    </row>
    <row r="42" spans="2:11" s="1" customFormat="1" ht="15" customHeight="1">
      <c r="B42" s="284"/>
      <c r="C42" s="285"/>
      <c r="D42" s="283"/>
      <c r="E42" s="286" t="s">
        <v>2892</v>
      </c>
      <c r="F42" s="283"/>
      <c r="G42" s="414" t="s">
        <v>2893</v>
      </c>
      <c r="H42" s="414"/>
      <c r="I42" s="414"/>
      <c r="J42" s="414"/>
      <c r="K42" s="281"/>
    </row>
    <row r="43" spans="2:11" s="1" customFormat="1" ht="15" customHeight="1">
      <c r="B43" s="284"/>
      <c r="C43" s="285"/>
      <c r="D43" s="283"/>
      <c r="E43" s="286"/>
      <c r="F43" s="283"/>
      <c r="G43" s="414" t="s">
        <v>2894</v>
      </c>
      <c r="H43" s="414"/>
      <c r="I43" s="414"/>
      <c r="J43" s="414"/>
      <c r="K43" s="281"/>
    </row>
    <row r="44" spans="2:11" s="1" customFormat="1" ht="15" customHeight="1">
      <c r="B44" s="284"/>
      <c r="C44" s="285"/>
      <c r="D44" s="283"/>
      <c r="E44" s="286" t="s">
        <v>2895</v>
      </c>
      <c r="F44" s="283"/>
      <c r="G44" s="414" t="s">
        <v>2896</v>
      </c>
      <c r="H44" s="414"/>
      <c r="I44" s="414"/>
      <c r="J44" s="414"/>
      <c r="K44" s="281"/>
    </row>
    <row r="45" spans="2:11" s="1" customFormat="1" ht="15" customHeight="1">
      <c r="B45" s="284"/>
      <c r="C45" s="285"/>
      <c r="D45" s="283"/>
      <c r="E45" s="286" t="s">
        <v>169</v>
      </c>
      <c r="F45" s="283"/>
      <c r="G45" s="414" t="s">
        <v>2897</v>
      </c>
      <c r="H45" s="414"/>
      <c r="I45" s="414"/>
      <c r="J45" s="414"/>
      <c r="K45" s="281"/>
    </row>
    <row r="46" spans="2:11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pans="2:11" s="1" customFormat="1" ht="15" customHeight="1">
      <c r="B47" s="284"/>
      <c r="C47" s="285"/>
      <c r="D47" s="414" t="s">
        <v>2898</v>
      </c>
      <c r="E47" s="414"/>
      <c r="F47" s="414"/>
      <c r="G47" s="414"/>
      <c r="H47" s="414"/>
      <c r="I47" s="414"/>
      <c r="J47" s="414"/>
      <c r="K47" s="281"/>
    </row>
    <row r="48" spans="2:11" s="1" customFormat="1" ht="15" customHeight="1">
      <c r="B48" s="284"/>
      <c r="C48" s="285"/>
      <c r="D48" s="285"/>
      <c r="E48" s="414" t="s">
        <v>2899</v>
      </c>
      <c r="F48" s="414"/>
      <c r="G48" s="414"/>
      <c r="H48" s="414"/>
      <c r="I48" s="414"/>
      <c r="J48" s="414"/>
      <c r="K48" s="281"/>
    </row>
    <row r="49" spans="2:11" s="1" customFormat="1" ht="15" customHeight="1">
      <c r="B49" s="284"/>
      <c r="C49" s="285"/>
      <c r="D49" s="285"/>
      <c r="E49" s="414" t="s">
        <v>2900</v>
      </c>
      <c r="F49" s="414"/>
      <c r="G49" s="414"/>
      <c r="H49" s="414"/>
      <c r="I49" s="414"/>
      <c r="J49" s="414"/>
      <c r="K49" s="281"/>
    </row>
    <row r="50" spans="2:11" s="1" customFormat="1" ht="15" customHeight="1">
      <c r="B50" s="284"/>
      <c r="C50" s="285"/>
      <c r="D50" s="285"/>
      <c r="E50" s="414" t="s">
        <v>2901</v>
      </c>
      <c r="F50" s="414"/>
      <c r="G50" s="414"/>
      <c r="H50" s="414"/>
      <c r="I50" s="414"/>
      <c r="J50" s="414"/>
      <c r="K50" s="281"/>
    </row>
    <row r="51" spans="2:11" s="1" customFormat="1" ht="15" customHeight="1">
      <c r="B51" s="284"/>
      <c r="C51" s="285"/>
      <c r="D51" s="414" t="s">
        <v>2902</v>
      </c>
      <c r="E51" s="414"/>
      <c r="F51" s="414"/>
      <c r="G51" s="414"/>
      <c r="H51" s="414"/>
      <c r="I51" s="414"/>
      <c r="J51" s="414"/>
      <c r="K51" s="281"/>
    </row>
    <row r="52" spans="2:11" s="1" customFormat="1" ht="25.5" customHeight="1">
      <c r="B52" s="280"/>
      <c r="C52" s="415" t="s">
        <v>2903</v>
      </c>
      <c r="D52" s="415"/>
      <c r="E52" s="415"/>
      <c r="F52" s="415"/>
      <c r="G52" s="415"/>
      <c r="H52" s="415"/>
      <c r="I52" s="415"/>
      <c r="J52" s="415"/>
      <c r="K52" s="281"/>
    </row>
    <row r="53" spans="2:11" s="1" customFormat="1" ht="5.25" customHeight="1">
      <c r="B53" s="280"/>
      <c r="C53" s="282"/>
      <c r="D53" s="282"/>
      <c r="E53" s="282"/>
      <c r="F53" s="282"/>
      <c r="G53" s="282"/>
      <c r="H53" s="282"/>
      <c r="I53" s="282"/>
      <c r="J53" s="282"/>
      <c r="K53" s="281"/>
    </row>
    <row r="54" spans="2:11" s="1" customFormat="1" ht="15" customHeight="1">
      <c r="B54" s="280"/>
      <c r="C54" s="414" t="s">
        <v>2904</v>
      </c>
      <c r="D54" s="414"/>
      <c r="E54" s="414"/>
      <c r="F54" s="414"/>
      <c r="G54" s="414"/>
      <c r="H54" s="414"/>
      <c r="I54" s="414"/>
      <c r="J54" s="414"/>
      <c r="K54" s="281"/>
    </row>
    <row r="55" spans="2:11" s="1" customFormat="1" ht="15" customHeight="1">
      <c r="B55" s="280"/>
      <c r="C55" s="414" t="s">
        <v>2905</v>
      </c>
      <c r="D55" s="414"/>
      <c r="E55" s="414"/>
      <c r="F55" s="414"/>
      <c r="G55" s="414"/>
      <c r="H55" s="414"/>
      <c r="I55" s="414"/>
      <c r="J55" s="414"/>
      <c r="K55" s="281"/>
    </row>
    <row r="56" spans="2:11" s="1" customFormat="1" ht="12.75" customHeight="1">
      <c r="B56" s="280"/>
      <c r="C56" s="283"/>
      <c r="D56" s="283"/>
      <c r="E56" s="283"/>
      <c r="F56" s="283"/>
      <c r="G56" s="283"/>
      <c r="H56" s="283"/>
      <c r="I56" s="283"/>
      <c r="J56" s="283"/>
      <c r="K56" s="281"/>
    </row>
    <row r="57" spans="2:11" s="1" customFormat="1" ht="15" customHeight="1">
      <c r="B57" s="280"/>
      <c r="C57" s="414" t="s">
        <v>2906</v>
      </c>
      <c r="D57" s="414"/>
      <c r="E57" s="414"/>
      <c r="F57" s="414"/>
      <c r="G57" s="414"/>
      <c r="H57" s="414"/>
      <c r="I57" s="414"/>
      <c r="J57" s="414"/>
      <c r="K57" s="281"/>
    </row>
    <row r="58" spans="2:11" s="1" customFormat="1" ht="15" customHeight="1">
      <c r="B58" s="280"/>
      <c r="C58" s="285"/>
      <c r="D58" s="414" t="s">
        <v>2907</v>
      </c>
      <c r="E58" s="414"/>
      <c r="F58" s="414"/>
      <c r="G58" s="414"/>
      <c r="H58" s="414"/>
      <c r="I58" s="414"/>
      <c r="J58" s="414"/>
      <c r="K58" s="281"/>
    </row>
    <row r="59" spans="2:11" s="1" customFormat="1" ht="15" customHeight="1">
      <c r="B59" s="280"/>
      <c r="C59" s="285"/>
      <c r="D59" s="414" t="s">
        <v>2908</v>
      </c>
      <c r="E59" s="414"/>
      <c r="F59" s="414"/>
      <c r="G59" s="414"/>
      <c r="H59" s="414"/>
      <c r="I59" s="414"/>
      <c r="J59" s="414"/>
      <c r="K59" s="281"/>
    </row>
    <row r="60" spans="2:11" s="1" customFormat="1" ht="15" customHeight="1">
      <c r="B60" s="280"/>
      <c r="C60" s="285"/>
      <c r="D60" s="414" t="s">
        <v>2909</v>
      </c>
      <c r="E60" s="414"/>
      <c r="F60" s="414"/>
      <c r="G60" s="414"/>
      <c r="H60" s="414"/>
      <c r="I60" s="414"/>
      <c r="J60" s="414"/>
      <c r="K60" s="281"/>
    </row>
    <row r="61" spans="2:11" s="1" customFormat="1" ht="15" customHeight="1">
      <c r="B61" s="280"/>
      <c r="C61" s="285"/>
      <c r="D61" s="414" t="s">
        <v>2910</v>
      </c>
      <c r="E61" s="414"/>
      <c r="F61" s="414"/>
      <c r="G61" s="414"/>
      <c r="H61" s="414"/>
      <c r="I61" s="414"/>
      <c r="J61" s="414"/>
      <c r="K61" s="281"/>
    </row>
    <row r="62" spans="2:11" s="1" customFormat="1" ht="15" customHeight="1">
      <c r="B62" s="280"/>
      <c r="C62" s="285"/>
      <c r="D62" s="416" t="s">
        <v>2911</v>
      </c>
      <c r="E62" s="416"/>
      <c r="F62" s="416"/>
      <c r="G62" s="416"/>
      <c r="H62" s="416"/>
      <c r="I62" s="416"/>
      <c r="J62" s="416"/>
      <c r="K62" s="281"/>
    </row>
    <row r="63" spans="2:11" s="1" customFormat="1" ht="15" customHeight="1">
      <c r="B63" s="280"/>
      <c r="C63" s="285"/>
      <c r="D63" s="414" t="s">
        <v>2912</v>
      </c>
      <c r="E63" s="414"/>
      <c r="F63" s="414"/>
      <c r="G63" s="414"/>
      <c r="H63" s="414"/>
      <c r="I63" s="414"/>
      <c r="J63" s="414"/>
      <c r="K63" s="281"/>
    </row>
    <row r="64" spans="2:11" s="1" customFormat="1" ht="12.75" customHeight="1">
      <c r="B64" s="280"/>
      <c r="C64" s="285"/>
      <c r="D64" s="285"/>
      <c r="E64" s="288"/>
      <c r="F64" s="285"/>
      <c r="G64" s="285"/>
      <c r="H64" s="285"/>
      <c r="I64" s="285"/>
      <c r="J64" s="285"/>
      <c r="K64" s="281"/>
    </row>
    <row r="65" spans="2:11" s="1" customFormat="1" ht="15" customHeight="1">
      <c r="B65" s="280"/>
      <c r="C65" s="285"/>
      <c r="D65" s="414" t="s">
        <v>2913</v>
      </c>
      <c r="E65" s="414"/>
      <c r="F65" s="414"/>
      <c r="G65" s="414"/>
      <c r="H65" s="414"/>
      <c r="I65" s="414"/>
      <c r="J65" s="414"/>
      <c r="K65" s="281"/>
    </row>
    <row r="66" spans="2:11" s="1" customFormat="1" ht="15" customHeight="1">
      <c r="B66" s="280"/>
      <c r="C66" s="285"/>
      <c r="D66" s="416" t="s">
        <v>2914</v>
      </c>
      <c r="E66" s="416"/>
      <c r="F66" s="416"/>
      <c r="G66" s="416"/>
      <c r="H66" s="416"/>
      <c r="I66" s="416"/>
      <c r="J66" s="416"/>
      <c r="K66" s="281"/>
    </row>
    <row r="67" spans="2:11" s="1" customFormat="1" ht="15" customHeight="1">
      <c r="B67" s="280"/>
      <c r="C67" s="285"/>
      <c r="D67" s="414" t="s">
        <v>2915</v>
      </c>
      <c r="E67" s="414"/>
      <c r="F67" s="414"/>
      <c r="G67" s="414"/>
      <c r="H67" s="414"/>
      <c r="I67" s="414"/>
      <c r="J67" s="414"/>
      <c r="K67" s="281"/>
    </row>
    <row r="68" spans="2:11" s="1" customFormat="1" ht="15" customHeight="1">
      <c r="B68" s="280"/>
      <c r="C68" s="285"/>
      <c r="D68" s="414" t="s">
        <v>2916</v>
      </c>
      <c r="E68" s="414"/>
      <c r="F68" s="414"/>
      <c r="G68" s="414"/>
      <c r="H68" s="414"/>
      <c r="I68" s="414"/>
      <c r="J68" s="414"/>
      <c r="K68" s="281"/>
    </row>
    <row r="69" spans="2:11" s="1" customFormat="1" ht="15" customHeight="1">
      <c r="B69" s="280"/>
      <c r="C69" s="285"/>
      <c r="D69" s="414" t="s">
        <v>2917</v>
      </c>
      <c r="E69" s="414"/>
      <c r="F69" s="414"/>
      <c r="G69" s="414"/>
      <c r="H69" s="414"/>
      <c r="I69" s="414"/>
      <c r="J69" s="414"/>
      <c r="K69" s="281"/>
    </row>
    <row r="70" spans="2:11" s="1" customFormat="1" ht="15" customHeight="1">
      <c r="B70" s="280"/>
      <c r="C70" s="285"/>
      <c r="D70" s="414" t="s">
        <v>2918</v>
      </c>
      <c r="E70" s="414"/>
      <c r="F70" s="414"/>
      <c r="G70" s="414"/>
      <c r="H70" s="414"/>
      <c r="I70" s="414"/>
      <c r="J70" s="414"/>
      <c r="K70" s="281"/>
    </row>
    <row r="71" spans="2:1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pans="2:11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pans="2:11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pans="2:11" s="1" customFormat="1" ht="45" customHeight="1">
      <c r="B75" s="297"/>
      <c r="C75" s="409" t="s">
        <v>2919</v>
      </c>
      <c r="D75" s="409"/>
      <c r="E75" s="409"/>
      <c r="F75" s="409"/>
      <c r="G75" s="409"/>
      <c r="H75" s="409"/>
      <c r="I75" s="409"/>
      <c r="J75" s="409"/>
      <c r="K75" s="298"/>
    </row>
    <row r="76" spans="2:11" s="1" customFormat="1" ht="17.25" customHeight="1">
      <c r="B76" s="297"/>
      <c r="C76" s="299" t="s">
        <v>2920</v>
      </c>
      <c r="D76" s="299"/>
      <c r="E76" s="299"/>
      <c r="F76" s="299" t="s">
        <v>2921</v>
      </c>
      <c r="G76" s="300"/>
      <c r="H76" s="299" t="s">
        <v>56</v>
      </c>
      <c r="I76" s="299" t="s">
        <v>59</v>
      </c>
      <c r="J76" s="299" t="s">
        <v>2922</v>
      </c>
      <c r="K76" s="298"/>
    </row>
    <row r="77" spans="2:11" s="1" customFormat="1" ht="17.25" customHeight="1">
      <c r="B77" s="297"/>
      <c r="C77" s="301" t="s">
        <v>2923</v>
      </c>
      <c r="D77" s="301"/>
      <c r="E77" s="301"/>
      <c r="F77" s="302" t="s">
        <v>2924</v>
      </c>
      <c r="G77" s="303"/>
      <c r="H77" s="301"/>
      <c r="I77" s="301"/>
      <c r="J77" s="301" t="s">
        <v>2925</v>
      </c>
      <c r="K77" s="298"/>
    </row>
    <row r="78" spans="2:11" s="1" customFormat="1" ht="5.25" customHeight="1">
      <c r="B78" s="297"/>
      <c r="C78" s="304"/>
      <c r="D78" s="304"/>
      <c r="E78" s="304"/>
      <c r="F78" s="304"/>
      <c r="G78" s="305"/>
      <c r="H78" s="304"/>
      <c r="I78" s="304"/>
      <c r="J78" s="304"/>
      <c r="K78" s="298"/>
    </row>
    <row r="79" spans="2:11" s="1" customFormat="1" ht="15" customHeight="1">
      <c r="B79" s="297"/>
      <c r="C79" s="286" t="s">
        <v>55</v>
      </c>
      <c r="D79" s="306"/>
      <c r="E79" s="306"/>
      <c r="F79" s="307" t="s">
        <v>2926</v>
      </c>
      <c r="G79" s="308"/>
      <c r="H79" s="286" t="s">
        <v>2927</v>
      </c>
      <c r="I79" s="286" t="s">
        <v>2928</v>
      </c>
      <c r="J79" s="286">
        <v>20</v>
      </c>
      <c r="K79" s="298"/>
    </row>
    <row r="80" spans="2:11" s="1" customFormat="1" ht="15" customHeight="1">
      <c r="B80" s="297"/>
      <c r="C80" s="286" t="s">
        <v>2929</v>
      </c>
      <c r="D80" s="286"/>
      <c r="E80" s="286"/>
      <c r="F80" s="307" t="s">
        <v>2926</v>
      </c>
      <c r="G80" s="308"/>
      <c r="H80" s="286" t="s">
        <v>2930</v>
      </c>
      <c r="I80" s="286" t="s">
        <v>2928</v>
      </c>
      <c r="J80" s="286">
        <v>120</v>
      </c>
      <c r="K80" s="298"/>
    </row>
    <row r="81" spans="2:11" s="1" customFormat="1" ht="15" customHeight="1">
      <c r="B81" s="309"/>
      <c r="C81" s="286" t="s">
        <v>2931</v>
      </c>
      <c r="D81" s="286"/>
      <c r="E81" s="286"/>
      <c r="F81" s="307" t="s">
        <v>2932</v>
      </c>
      <c r="G81" s="308"/>
      <c r="H81" s="286" t="s">
        <v>2933</v>
      </c>
      <c r="I81" s="286" t="s">
        <v>2928</v>
      </c>
      <c r="J81" s="286">
        <v>50</v>
      </c>
      <c r="K81" s="298"/>
    </row>
    <row r="82" spans="2:11" s="1" customFormat="1" ht="15" customHeight="1">
      <c r="B82" s="309"/>
      <c r="C82" s="286" t="s">
        <v>2934</v>
      </c>
      <c r="D82" s="286"/>
      <c r="E82" s="286"/>
      <c r="F82" s="307" t="s">
        <v>2926</v>
      </c>
      <c r="G82" s="308"/>
      <c r="H82" s="286" t="s">
        <v>2935</v>
      </c>
      <c r="I82" s="286" t="s">
        <v>2936</v>
      </c>
      <c r="J82" s="286"/>
      <c r="K82" s="298"/>
    </row>
    <row r="83" spans="2:11" s="1" customFormat="1" ht="15" customHeight="1">
      <c r="B83" s="309"/>
      <c r="C83" s="310" t="s">
        <v>2937</v>
      </c>
      <c r="D83" s="310"/>
      <c r="E83" s="310"/>
      <c r="F83" s="311" t="s">
        <v>2932</v>
      </c>
      <c r="G83" s="310"/>
      <c r="H83" s="310" t="s">
        <v>2938</v>
      </c>
      <c r="I83" s="310" t="s">
        <v>2928</v>
      </c>
      <c r="J83" s="310">
        <v>15</v>
      </c>
      <c r="K83" s="298"/>
    </row>
    <row r="84" spans="2:11" s="1" customFormat="1" ht="15" customHeight="1">
      <c r="B84" s="309"/>
      <c r="C84" s="310" t="s">
        <v>2939</v>
      </c>
      <c r="D84" s="310"/>
      <c r="E84" s="310"/>
      <c r="F84" s="311" t="s">
        <v>2932</v>
      </c>
      <c r="G84" s="310"/>
      <c r="H84" s="310" t="s">
        <v>2940</v>
      </c>
      <c r="I84" s="310" t="s">
        <v>2928</v>
      </c>
      <c r="J84" s="310">
        <v>15</v>
      </c>
      <c r="K84" s="298"/>
    </row>
    <row r="85" spans="2:11" s="1" customFormat="1" ht="15" customHeight="1">
      <c r="B85" s="309"/>
      <c r="C85" s="310" t="s">
        <v>2941</v>
      </c>
      <c r="D85" s="310"/>
      <c r="E85" s="310"/>
      <c r="F85" s="311" t="s">
        <v>2932</v>
      </c>
      <c r="G85" s="310"/>
      <c r="H85" s="310" t="s">
        <v>2942</v>
      </c>
      <c r="I85" s="310" t="s">
        <v>2928</v>
      </c>
      <c r="J85" s="310">
        <v>20</v>
      </c>
      <c r="K85" s="298"/>
    </row>
    <row r="86" spans="2:11" s="1" customFormat="1" ht="15" customHeight="1">
      <c r="B86" s="309"/>
      <c r="C86" s="310" t="s">
        <v>2943</v>
      </c>
      <c r="D86" s="310"/>
      <c r="E86" s="310"/>
      <c r="F86" s="311" t="s">
        <v>2932</v>
      </c>
      <c r="G86" s="310"/>
      <c r="H86" s="310" t="s">
        <v>2944</v>
      </c>
      <c r="I86" s="310" t="s">
        <v>2928</v>
      </c>
      <c r="J86" s="310">
        <v>20</v>
      </c>
      <c r="K86" s="298"/>
    </row>
    <row r="87" spans="2:11" s="1" customFormat="1" ht="15" customHeight="1">
      <c r="B87" s="309"/>
      <c r="C87" s="286" t="s">
        <v>2945</v>
      </c>
      <c r="D87" s="286"/>
      <c r="E87" s="286"/>
      <c r="F87" s="307" t="s">
        <v>2932</v>
      </c>
      <c r="G87" s="308"/>
      <c r="H87" s="286" t="s">
        <v>2946</v>
      </c>
      <c r="I87" s="286" t="s">
        <v>2928</v>
      </c>
      <c r="J87" s="286">
        <v>50</v>
      </c>
      <c r="K87" s="298"/>
    </row>
    <row r="88" spans="2:11" s="1" customFormat="1" ht="15" customHeight="1">
      <c r="B88" s="309"/>
      <c r="C88" s="286" t="s">
        <v>2947</v>
      </c>
      <c r="D88" s="286"/>
      <c r="E88" s="286"/>
      <c r="F88" s="307" t="s">
        <v>2932</v>
      </c>
      <c r="G88" s="308"/>
      <c r="H88" s="286" t="s">
        <v>2948</v>
      </c>
      <c r="I88" s="286" t="s">
        <v>2928</v>
      </c>
      <c r="J88" s="286">
        <v>20</v>
      </c>
      <c r="K88" s="298"/>
    </row>
    <row r="89" spans="2:11" s="1" customFormat="1" ht="15" customHeight="1">
      <c r="B89" s="309"/>
      <c r="C89" s="286" t="s">
        <v>2949</v>
      </c>
      <c r="D89" s="286"/>
      <c r="E89" s="286"/>
      <c r="F89" s="307" t="s">
        <v>2932</v>
      </c>
      <c r="G89" s="308"/>
      <c r="H89" s="286" t="s">
        <v>2950</v>
      </c>
      <c r="I89" s="286" t="s">
        <v>2928</v>
      </c>
      <c r="J89" s="286">
        <v>20</v>
      </c>
      <c r="K89" s="298"/>
    </row>
    <row r="90" spans="2:11" s="1" customFormat="1" ht="15" customHeight="1">
      <c r="B90" s="309"/>
      <c r="C90" s="286" t="s">
        <v>2951</v>
      </c>
      <c r="D90" s="286"/>
      <c r="E90" s="286"/>
      <c r="F90" s="307" t="s">
        <v>2932</v>
      </c>
      <c r="G90" s="308"/>
      <c r="H90" s="286" t="s">
        <v>2952</v>
      </c>
      <c r="I90" s="286" t="s">
        <v>2928</v>
      </c>
      <c r="J90" s="286">
        <v>50</v>
      </c>
      <c r="K90" s="298"/>
    </row>
    <row r="91" spans="2:11" s="1" customFormat="1" ht="15" customHeight="1">
      <c r="B91" s="309"/>
      <c r="C91" s="286" t="s">
        <v>2953</v>
      </c>
      <c r="D91" s="286"/>
      <c r="E91" s="286"/>
      <c r="F91" s="307" t="s">
        <v>2932</v>
      </c>
      <c r="G91" s="308"/>
      <c r="H91" s="286" t="s">
        <v>2953</v>
      </c>
      <c r="I91" s="286" t="s">
        <v>2928</v>
      </c>
      <c r="J91" s="286">
        <v>50</v>
      </c>
      <c r="K91" s="298"/>
    </row>
    <row r="92" spans="2:11" s="1" customFormat="1" ht="15" customHeight="1">
      <c r="B92" s="309"/>
      <c r="C92" s="286" t="s">
        <v>2954</v>
      </c>
      <c r="D92" s="286"/>
      <c r="E92" s="286"/>
      <c r="F92" s="307" t="s">
        <v>2932</v>
      </c>
      <c r="G92" s="308"/>
      <c r="H92" s="286" t="s">
        <v>2955</v>
      </c>
      <c r="I92" s="286" t="s">
        <v>2928</v>
      </c>
      <c r="J92" s="286">
        <v>255</v>
      </c>
      <c r="K92" s="298"/>
    </row>
    <row r="93" spans="2:11" s="1" customFormat="1" ht="15" customHeight="1">
      <c r="B93" s="309"/>
      <c r="C93" s="286" t="s">
        <v>2956</v>
      </c>
      <c r="D93" s="286"/>
      <c r="E93" s="286"/>
      <c r="F93" s="307" t="s">
        <v>2926</v>
      </c>
      <c r="G93" s="308"/>
      <c r="H93" s="286" t="s">
        <v>2957</v>
      </c>
      <c r="I93" s="286" t="s">
        <v>2958</v>
      </c>
      <c r="J93" s="286"/>
      <c r="K93" s="298"/>
    </row>
    <row r="94" spans="2:11" s="1" customFormat="1" ht="15" customHeight="1">
      <c r="B94" s="309"/>
      <c r="C94" s="286" t="s">
        <v>2959</v>
      </c>
      <c r="D94" s="286"/>
      <c r="E94" s="286"/>
      <c r="F94" s="307" t="s">
        <v>2926</v>
      </c>
      <c r="G94" s="308"/>
      <c r="H94" s="286" t="s">
        <v>2960</v>
      </c>
      <c r="I94" s="286" t="s">
        <v>2961</v>
      </c>
      <c r="J94" s="286"/>
      <c r="K94" s="298"/>
    </row>
    <row r="95" spans="2:11" s="1" customFormat="1" ht="15" customHeight="1">
      <c r="B95" s="309"/>
      <c r="C95" s="286" t="s">
        <v>2962</v>
      </c>
      <c r="D95" s="286"/>
      <c r="E95" s="286"/>
      <c r="F95" s="307" t="s">
        <v>2926</v>
      </c>
      <c r="G95" s="308"/>
      <c r="H95" s="286" t="s">
        <v>2962</v>
      </c>
      <c r="I95" s="286" t="s">
        <v>2961</v>
      </c>
      <c r="J95" s="286"/>
      <c r="K95" s="298"/>
    </row>
    <row r="96" spans="2:11" s="1" customFormat="1" ht="15" customHeight="1">
      <c r="B96" s="309"/>
      <c r="C96" s="286" t="s">
        <v>40</v>
      </c>
      <c r="D96" s="286"/>
      <c r="E96" s="286"/>
      <c r="F96" s="307" t="s">
        <v>2926</v>
      </c>
      <c r="G96" s="308"/>
      <c r="H96" s="286" t="s">
        <v>2963</v>
      </c>
      <c r="I96" s="286" t="s">
        <v>2961</v>
      </c>
      <c r="J96" s="286"/>
      <c r="K96" s="298"/>
    </row>
    <row r="97" spans="2:11" s="1" customFormat="1" ht="15" customHeight="1">
      <c r="B97" s="309"/>
      <c r="C97" s="286" t="s">
        <v>50</v>
      </c>
      <c r="D97" s="286"/>
      <c r="E97" s="286"/>
      <c r="F97" s="307" t="s">
        <v>2926</v>
      </c>
      <c r="G97" s="308"/>
      <c r="H97" s="286" t="s">
        <v>2964</v>
      </c>
      <c r="I97" s="286" t="s">
        <v>2961</v>
      </c>
      <c r="J97" s="286"/>
      <c r="K97" s="298"/>
    </row>
    <row r="98" spans="2:11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pans="2:11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pans="2:11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pans="2:1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pans="2:11" s="1" customFormat="1" ht="45" customHeight="1">
      <c r="B102" s="297"/>
      <c r="C102" s="409" t="s">
        <v>2965</v>
      </c>
      <c r="D102" s="409"/>
      <c r="E102" s="409"/>
      <c r="F102" s="409"/>
      <c r="G102" s="409"/>
      <c r="H102" s="409"/>
      <c r="I102" s="409"/>
      <c r="J102" s="409"/>
      <c r="K102" s="298"/>
    </row>
    <row r="103" spans="2:11" s="1" customFormat="1" ht="17.25" customHeight="1">
      <c r="B103" s="297"/>
      <c r="C103" s="299" t="s">
        <v>2920</v>
      </c>
      <c r="D103" s="299"/>
      <c r="E103" s="299"/>
      <c r="F103" s="299" t="s">
        <v>2921</v>
      </c>
      <c r="G103" s="300"/>
      <c r="H103" s="299" t="s">
        <v>56</v>
      </c>
      <c r="I103" s="299" t="s">
        <v>59</v>
      </c>
      <c r="J103" s="299" t="s">
        <v>2922</v>
      </c>
      <c r="K103" s="298"/>
    </row>
    <row r="104" spans="2:11" s="1" customFormat="1" ht="17.25" customHeight="1">
      <c r="B104" s="297"/>
      <c r="C104" s="301" t="s">
        <v>2923</v>
      </c>
      <c r="D104" s="301"/>
      <c r="E104" s="301"/>
      <c r="F104" s="302" t="s">
        <v>2924</v>
      </c>
      <c r="G104" s="303"/>
      <c r="H104" s="301"/>
      <c r="I104" s="301"/>
      <c r="J104" s="301" t="s">
        <v>2925</v>
      </c>
      <c r="K104" s="298"/>
    </row>
    <row r="105" spans="2:11" s="1" customFormat="1" ht="5.25" customHeight="1">
      <c r="B105" s="297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pans="2:11" s="1" customFormat="1" ht="15" customHeight="1">
      <c r="B106" s="297"/>
      <c r="C106" s="286" t="s">
        <v>55</v>
      </c>
      <c r="D106" s="306"/>
      <c r="E106" s="306"/>
      <c r="F106" s="307" t="s">
        <v>2926</v>
      </c>
      <c r="G106" s="286"/>
      <c r="H106" s="286" t="s">
        <v>2966</v>
      </c>
      <c r="I106" s="286" t="s">
        <v>2928</v>
      </c>
      <c r="J106" s="286">
        <v>20</v>
      </c>
      <c r="K106" s="298"/>
    </row>
    <row r="107" spans="2:11" s="1" customFormat="1" ht="15" customHeight="1">
      <c r="B107" s="297"/>
      <c r="C107" s="286" t="s">
        <v>2929</v>
      </c>
      <c r="D107" s="286"/>
      <c r="E107" s="286"/>
      <c r="F107" s="307" t="s">
        <v>2926</v>
      </c>
      <c r="G107" s="286"/>
      <c r="H107" s="286" t="s">
        <v>2966</v>
      </c>
      <c r="I107" s="286" t="s">
        <v>2928</v>
      </c>
      <c r="J107" s="286">
        <v>120</v>
      </c>
      <c r="K107" s="298"/>
    </row>
    <row r="108" spans="2:11" s="1" customFormat="1" ht="15" customHeight="1">
      <c r="B108" s="309"/>
      <c r="C108" s="286" t="s">
        <v>2931</v>
      </c>
      <c r="D108" s="286"/>
      <c r="E108" s="286"/>
      <c r="F108" s="307" t="s">
        <v>2932</v>
      </c>
      <c r="G108" s="286"/>
      <c r="H108" s="286" t="s">
        <v>2966</v>
      </c>
      <c r="I108" s="286" t="s">
        <v>2928</v>
      </c>
      <c r="J108" s="286">
        <v>50</v>
      </c>
      <c r="K108" s="298"/>
    </row>
    <row r="109" spans="2:11" s="1" customFormat="1" ht="15" customHeight="1">
      <c r="B109" s="309"/>
      <c r="C109" s="286" t="s">
        <v>2934</v>
      </c>
      <c r="D109" s="286"/>
      <c r="E109" s="286"/>
      <c r="F109" s="307" t="s">
        <v>2926</v>
      </c>
      <c r="G109" s="286"/>
      <c r="H109" s="286" t="s">
        <v>2966</v>
      </c>
      <c r="I109" s="286" t="s">
        <v>2936</v>
      </c>
      <c r="J109" s="286"/>
      <c r="K109" s="298"/>
    </row>
    <row r="110" spans="2:11" s="1" customFormat="1" ht="15" customHeight="1">
      <c r="B110" s="309"/>
      <c r="C110" s="286" t="s">
        <v>2945</v>
      </c>
      <c r="D110" s="286"/>
      <c r="E110" s="286"/>
      <c r="F110" s="307" t="s">
        <v>2932</v>
      </c>
      <c r="G110" s="286"/>
      <c r="H110" s="286" t="s">
        <v>2966</v>
      </c>
      <c r="I110" s="286" t="s">
        <v>2928</v>
      </c>
      <c r="J110" s="286">
        <v>50</v>
      </c>
      <c r="K110" s="298"/>
    </row>
    <row r="111" spans="2:11" s="1" customFormat="1" ht="15" customHeight="1">
      <c r="B111" s="309"/>
      <c r="C111" s="286" t="s">
        <v>2953</v>
      </c>
      <c r="D111" s="286"/>
      <c r="E111" s="286"/>
      <c r="F111" s="307" t="s">
        <v>2932</v>
      </c>
      <c r="G111" s="286"/>
      <c r="H111" s="286" t="s">
        <v>2966</v>
      </c>
      <c r="I111" s="286" t="s">
        <v>2928</v>
      </c>
      <c r="J111" s="286">
        <v>50</v>
      </c>
      <c r="K111" s="298"/>
    </row>
    <row r="112" spans="2:11" s="1" customFormat="1" ht="15" customHeight="1">
      <c r="B112" s="309"/>
      <c r="C112" s="286" t="s">
        <v>2951</v>
      </c>
      <c r="D112" s="286"/>
      <c r="E112" s="286"/>
      <c r="F112" s="307" t="s">
        <v>2932</v>
      </c>
      <c r="G112" s="286"/>
      <c r="H112" s="286" t="s">
        <v>2966</v>
      </c>
      <c r="I112" s="286" t="s">
        <v>2928</v>
      </c>
      <c r="J112" s="286">
        <v>50</v>
      </c>
      <c r="K112" s="298"/>
    </row>
    <row r="113" spans="2:11" s="1" customFormat="1" ht="15" customHeight="1">
      <c r="B113" s="309"/>
      <c r="C113" s="286" t="s">
        <v>55</v>
      </c>
      <c r="D113" s="286"/>
      <c r="E113" s="286"/>
      <c r="F113" s="307" t="s">
        <v>2926</v>
      </c>
      <c r="G113" s="286"/>
      <c r="H113" s="286" t="s">
        <v>2967</v>
      </c>
      <c r="I113" s="286" t="s">
        <v>2928</v>
      </c>
      <c r="J113" s="286">
        <v>20</v>
      </c>
      <c r="K113" s="298"/>
    </row>
    <row r="114" spans="2:11" s="1" customFormat="1" ht="15" customHeight="1">
      <c r="B114" s="309"/>
      <c r="C114" s="286" t="s">
        <v>2968</v>
      </c>
      <c r="D114" s="286"/>
      <c r="E114" s="286"/>
      <c r="F114" s="307" t="s">
        <v>2926</v>
      </c>
      <c r="G114" s="286"/>
      <c r="H114" s="286" t="s">
        <v>2969</v>
      </c>
      <c r="I114" s="286" t="s">
        <v>2928</v>
      </c>
      <c r="J114" s="286">
        <v>120</v>
      </c>
      <c r="K114" s="298"/>
    </row>
    <row r="115" spans="2:11" s="1" customFormat="1" ht="15" customHeight="1">
      <c r="B115" s="309"/>
      <c r="C115" s="286" t="s">
        <v>40</v>
      </c>
      <c r="D115" s="286"/>
      <c r="E115" s="286"/>
      <c r="F115" s="307" t="s">
        <v>2926</v>
      </c>
      <c r="G115" s="286"/>
      <c r="H115" s="286" t="s">
        <v>2970</v>
      </c>
      <c r="I115" s="286" t="s">
        <v>2961</v>
      </c>
      <c r="J115" s="286"/>
      <c r="K115" s="298"/>
    </row>
    <row r="116" spans="2:11" s="1" customFormat="1" ht="15" customHeight="1">
      <c r="B116" s="309"/>
      <c r="C116" s="286" t="s">
        <v>50</v>
      </c>
      <c r="D116" s="286"/>
      <c r="E116" s="286"/>
      <c r="F116" s="307" t="s">
        <v>2926</v>
      </c>
      <c r="G116" s="286"/>
      <c r="H116" s="286" t="s">
        <v>2971</v>
      </c>
      <c r="I116" s="286" t="s">
        <v>2961</v>
      </c>
      <c r="J116" s="286"/>
      <c r="K116" s="298"/>
    </row>
    <row r="117" spans="2:11" s="1" customFormat="1" ht="15" customHeight="1">
      <c r="B117" s="309"/>
      <c r="C117" s="286" t="s">
        <v>59</v>
      </c>
      <c r="D117" s="286"/>
      <c r="E117" s="286"/>
      <c r="F117" s="307" t="s">
        <v>2926</v>
      </c>
      <c r="G117" s="286"/>
      <c r="H117" s="286" t="s">
        <v>2972</v>
      </c>
      <c r="I117" s="286" t="s">
        <v>2973</v>
      </c>
      <c r="J117" s="286"/>
      <c r="K117" s="298"/>
    </row>
    <row r="118" spans="2:11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pans="2:11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pans="2:11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pans="2:1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pans="2:11" s="1" customFormat="1" ht="45" customHeight="1">
      <c r="B122" s="325"/>
      <c r="C122" s="410" t="s">
        <v>2974</v>
      </c>
      <c r="D122" s="410"/>
      <c r="E122" s="410"/>
      <c r="F122" s="410"/>
      <c r="G122" s="410"/>
      <c r="H122" s="410"/>
      <c r="I122" s="410"/>
      <c r="J122" s="410"/>
      <c r="K122" s="326"/>
    </row>
    <row r="123" spans="2:11" s="1" customFormat="1" ht="17.25" customHeight="1">
      <c r="B123" s="327"/>
      <c r="C123" s="299" t="s">
        <v>2920</v>
      </c>
      <c r="D123" s="299"/>
      <c r="E123" s="299"/>
      <c r="F123" s="299" t="s">
        <v>2921</v>
      </c>
      <c r="G123" s="300"/>
      <c r="H123" s="299" t="s">
        <v>56</v>
      </c>
      <c r="I123" s="299" t="s">
        <v>59</v>
      </c>
      <c r="J123" s="299" t="s">
        <v>2922</v>
      </c>
      <c r="K123" s="328"/>
    </row>
    <row r="124" spans="2:11" s="1" customFormat="1" ht="17.25" customHeight="1">
      <c r="B124" s="327"/>
      <c r="C124" s="301" t="s">
        <v>2923</v>
      </c>
      <c r="D124" s="301"/>
      <c r="E124" s="301"/>
      <c r="F124" s="302" t="s">
        <v>2924</v>
      </c>
      <c r="G124" s="303"/>
      <c r="H124" s="301"/>
      <c r="I124" s="301"/>
      <c r="J124" s="301" t="s">
        <v>2925</v>
      </c>
      <c r="K124" s="328"/>
    </row>
    <row r="125" spans="2:11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pans="2:11" s="1" customFormat="1" ht="15" customHeight="1">
      <c r="B126" s="329"/>
      <c r="C126" s="286" t="s">
        <v>2929</v>
      </c>
      <c r="D126" s="306"/>
      <c r="E126" s="306"/>
      <c r="F126" s="307" t="s">
        <v>2926</v>
      </c>
      <c r="G126" s="286"/>
      <c r="H126" s="286" t="s">
        <v>2966</v>
      </c>
      <c r="I126" s="286" t="s">
        <v>2928</v>
      </c>
      <c r="J126" s="286">
        <v>120</v>
      </c>
      <c r="K126" s="332"/>
    </row>
    <row r="127" spans="2:11" s="1" customFormat="1" ht="15" customHeight="1">
      <c r="B127" s="329"/>
      <c r="C127" s="286" t="s">
        <v>2975</v>
      </c>
      <c r="D127" s="286"/>
      <c r="E127" s="286"/>
      <c r="F127" s="307" t="s">
        <v>2926</v>
      </c>
      <c r="G127" s="286"/>
      <c r="H127" s="286" t="s">
        <v>2976</v>
      </c>
      <c r="I127" s="286" t="s">
        <v>2928</v>
      </c>
      <c r="J127" s="286" t="s">
        <v>2977</v>
      </c>
      <c r="K127" s="332"/>
    </row>
    <row r="128" spans="2:11" s="1" customFormat="1" ht="15" customHeight="1">
      <c r="B128" s="329"/>
      <c r="C128" s="286" t="s">
        <v>86</v>
      </c>
      <c r="D128" s="286"/>
      <c r="E128" s="286"/>
      <c r="F128" s="307" t="s">
        <v>2926</v>
      </c>
      <c r="G128" s="286"/>
      <c r="H128" s="286" t="s">
        <v>2978</v>
      </c>
      <c r="I128" s="286" t="s">
        <v>2928</v>
      </c>
      <c r="J128" s="286" t="s">
        <v>2977</v>
      </c>
      <c r="K128" s="332"/>
    </row>
    <row r="129" spans="2:11" s="1" customFormat="1" ht="15" customHeight="1">
      <c r="B129" s="329"/>
      <c r="C129" s="286" t="s">
        <v>2937</v>
      </c>
      <c r="D129" s="286"/>
      <c r="E129" s="286"/>
      <c r="F129" s="307" t="s">
        <v>2932</v>
      </c>
      <c r="G129" s="286"/>
      <c r="H129" s="286" t="s">
        <v>2938</v>
      </c>
      <c r="I129" s="286" t="s">
        <v>2928</v>
      </c>
      <c r="J129" s="286">
        <v>15</v>
      </c>
      <c r="K129" s="332"/>
    </row>
    <row r="130" spans="2:11" s="1" customFormat="1" ht="15" customHeight="1">
      <c r="B130" s="329"/>
      <c r="C130" s="310" t="s">
        <v>2939</v>
      </c>
      <c r="D130" s="310"/>
      <c r="E130" s="310"/>
      <c r="F130" s="311" t="s">
        <v>2932</v>
      </c>
      <c r="G130" s="310"/>
      <c r="H130" s="310" t="s">
        <v>2940</v>
      </c>
      <c r="I130" s="310" t="s">
        <v>2928</v>
      </c>
      <c r="J130" s="310">
        <v>15</v>
      </c>
      <c r="K130" s="332"/>
    </row>
    <row r="131" spans="2:11" s="1" customFormat="1" ht="15" customHeight="1">
      <c r="B131" s="329"/>
      <c r="C131" s="310" t="s">
        <v>2941</v>
      </c>
      <c r="D131" s="310"/>
      <c r="E131" s="310"/>
      <c r="F131" s="311" t="s">
        <v>2932</v>
      </c>
      <c r="G131" s="310"/>
      <c r="H131" s="310" t="s">
        <v>2942</v>
      </c>
      <c r="I131" s="310" t="s">
        <v>2928</v>
      </c>
      <c r="J131" s="310">
        <v>20</v>
      </c>
      <c r="K131" s="332"/>
    </row>
    <row r="132" spans="2:11" s="1" customFormat="1" ht="15" customHeight="1">
      <c r="B132" s="329"/>
      <c r="C132" s="310" t="s">
        <v>2943</v>
      </c>
      <c r="D132" s="310"/>
      <c r="E132" s="310"/>
      <c r="F132" s="311" t="s">
        <v>2932</v>
      </c>
      <c r="G132" s="310"/>
      <c r="H132" s="310" t="s">
        <v>2944</v>
      </c>
      <c r="I132" s="310" t="s">
        <v>2928</v>
      </c>
      <c r="J132" s="310">
        <v>20</v>
      </c>
      <c r="K132" s="332"/>
    </row>
    <row r="133" spans="2:11" s="1" customFormat="1" ht="15" customHeight="1">
      <c r="B133" s="329"/>
      <c r="C133" s="286" t="s">
        <v>2931</v>
      </c>
      <c r="D133" s="286"/>
      <c r="E133" s="286"/>
      <c r="F133" s="307" t="s">
        <v>2932</v>
      </c>
      <c r="G133" s="286"/>
      <c r="H133" s="286" t="s">
        <v>2966</v>
      </c>
      <c r="I133" s="286" t="s">
        <v>2928</v>
      </c>
      <c r="J133" s="286">
        <v>50</v>
      </c>
      <c r="K133" s="332"/>
    </row>
    <row r="134" spans="2:11" s="1" customFormat="1" ht="15" customHeight="1">
      <c r="B134" s="329"/>
      <c r="C134" s="286" t="s">
        <v>2945</v>
      </c>
      <c r="D134" s="286"/>
      <c r="E134" s="286"/>
      <c r="F134" s="307" t="s">
        <v>2932</v>
      </c>
      <c r="G134" s="286"/>
      <c r="H134" s="286" t="s">
        <v>2966</v>
      </c>
      <c r="I134" s="286" t="s">
        <v>2928</v>
      </c>
      <c r="J134" s="286">
        <v>50</v>
      </c>
      <c r="K134" s="332"/>
    </row>
    <row r="135" spans="2:11" s="1" customFormat="1" ht="15" customHeight="1">
      <c r="B135" s="329"/>
      <c r="C135" s="286" t="s">
        <v>2951</v>
      </c>
      <c r="D135" s="286"/>
      <c r="E135" s="286"/>
      <c r="F135" s="307" t="s">
        <v>2932</v>
      </c>
      <c r="G135" s="286"/>
      <c r="H135" s="286" t="s">
        <v>2966</v>
      </c>
      <c r="I135" s="286" t="s">
        <v>2928</v>
      </c>
      <c r="J135" s="286">
        <v>50</v>
      </c>
      <c r="K135" s="332"/>
    </row>
    <row r="136" spans="2:11" s="1" customFormat="1" ht="15" customHeight="1">
      <c r="B136" s="329"/>
      <c r="C136" s="286" t="s">
        <v>2953</v>
      </c>
      <c r="D136" s="286"/>
      <c r="E136" s="286"/>
      <c r="F136" s="307" t="s">
        <v>2932</v>
      </c>
      <c r="G136" s="286"/>
      <c r="H136" s="286" t="s">
        <v>2966</v>
      </c>
      <c r="I136" s="286" t="s">
        <v>2928</v>
      </c>
      <c r="J136" s="286">
        <v>50</v>
      </c>
      <c r="K136" s="332"/>
    </row>
    <row r="137" spans="2:11" s="1" customFormat="1" ht="15" customHeight="1">
      <c r="B137" s="329"/>
      <c r="C137" s="286" t="s">
        <v>2954</v>
      </c>
      <c r="D137" s="286"/>
      <c r="E137" s="286"/>
      <c r="F137" s="307" t="s">
        <v>2932</v>
      </c>
      <c r="G137" s="286"/>
      <c r="H137" s="286" t="s">
        <v>2979</v>
      </c>
      <c r="I137" s="286" t="s">
        <v>2928</v>
      </c>
      <c r="J137" s="286">
        <v>255</v>
      </c>
      <c r="K137" s="332"/>
    </row>
    <row r="138" spans="2:11" s="1" customFormat="1" ht="15" customHeight="1">
      <c r="B138" s="329"/>
      <c r="C138" s="286" t="s">
        <v>2956</v>
      </c>
      <c r="D138" s="286"/>
      <c r="E138" s="286"/>
      <c r="F138" s="307" t="s">
        <v>2926</v>
      </c>
      <c r="G138" s="286"/>
      <c r="H138" s="286" t="s">
        <v>2980</v>
      </c>
      <c r="I138" s="286" t="s">
        <v>2958</v>
      </c>
      <c r="J138" s="286"/>
      <c r="K138" s="332"/>
    </row>
    <row r="139" spans="2:11" s="1" customFormat="1" ht="15" customHeight="1">
      <c r="B139" s="329"/>
      <c r="C139" s="286" t="s">
        <v>2959</v>
      </c>
      <c r="D139" s="286"/>
      <c r="E139" s="286"/>
      <c r="F139" s="307" t="s">
        <v>2926</v>
      </c>
      <c r="G139" s="286"/>
      <c r="H139" s="286" t="s">
        <v>2981</v>
      </c>
      <c r="I139" s="286" t="s">
        <v>2961</v>
      </c>
      <c r="J139" s="286"/>
      <c r="K139" s="332"/>
    </row>
    <row r="140" spans="2:11" s="1" customFormat="1" ht="15" customHeight="1">
      <c r="B140" s="329"/>
      <c r="C140" s="286" t="s">
        <v>2962</v>
      </c>
      <c r="D140" s="286"/>
      <c r="E140" s="286"/>
      <c r="F140" s="307" t="s">
        <v>2926</v>
      </c>
      <c r="G140" s="286"/>
      <c r="H140" s="286" t="s">
        <v>2962</v>
      </c>
      <c r="I140" s="286" t="s">
        <v>2961</v>
      </c>
      <c r="J140" s="286"/>
      <c r="K140" s="332"/>
    </row>
    <row r="141" spans="2:11" s="1" customFormat="1" ht="15" customHeight="1">
      <c r="B141" s="329"/>
      <c r="C141" s="286" t="s">
        <v>40</v>
      </c>
      <c r="D141" s="286"/>
      <c r="E141" s="286"/>
      <c r="F141" s="307" t="s">
        <v>2926</v>
      </c>
      <c r="G141" s="286"/>
      <c r="H141" s="286" t="s">
        <v>2982</v>
      </c>
      <c r="I141" s="286" t="s">
        <v>2961</v>
      </c>
      <c r="J141" s="286"/>
      <c r="K141" s="332"/>
    </row>
    <row r="142" spans="2:11" s="1" customFormat="1" ht="15" customHeight="1">
      <c r="B142" s="329"/>
      <c r="C142" s="286" t="s">
        <v>2983</v>
      </c>
      <c r="D142" s="286"/>
      <c r="E142" s="286"/>
      <c r="F142" s="307" t="s">
        <v>2926</v>
      </c>
      <c r="G142" s="286"/>
      <c r="H142" s="286" t="s">
        <v>2984</v>
      </c>
      <c r="I142" s="286" t="s">
        <v>2961</v>
      </c>
      <c r="J142" s="286"/>
      <c r="K142" s="332"/>
    </row>
    <row r="143" spans="2:11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pans="2:11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pans="2:11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pans="2:11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pans="2:11" s="1" customFormat="1" ht="45" customHeight="1">
      <c r="B147" s="297"/>
      <c r="C147" s="409" t="s">
        <v>2985</v>
      </c>
      <c r="D147" s="409"/>
      <c r="E147" s="409"/>
      <c r="F147" s="409"/>
      <c r="G147" s="409"/>
      <c r="H147" s="409"/>
      <c r="I147" s="409"/>
      <c r="J147" s="409"/>
      <c r="K147" s="298"/>
    </row>
    <row r="148" spans="2:11" s="1" customFormat="1" ht="17.25" customHeight="1">
      <c r="B148" s="297"/>
      <c r="C148" s="299" t="s">
        <v>2920</v>
      </c>
      <c r="D148" s="299"/>
      <c r="E148" s="299"/>
      <c r="F148" s="299" t="s">
        <v>2921</v>
      </c>
      <c r="G148" s="300"/>
      <c r="H148" s="299" t="s">
        <v>56</v>
      </c>
      <c r="I148" s="299" t="s">
        <v>59</v>
      </c>
      <c r="J148" s="299" t="s">
        <v>2922</v>
      </c>
      <c r="K148" s="298"/>
    </row>
    <row r="149" spans="2:11" s="1" customFormat="1" ht="17.25" customHeight="1">
      <c r="B149" s="297"/>
      <c r="C149" s="301" t="s">
        <v>2923</v>
      </c>
      <c r="D149" s="301"/>
      <c r="E149" s="301"/>
      <c r="F149" s="302" t="s">
        <v>2924</v>
      </c>
      <c r="G149" s="303"/>
      <c r="H149" s="301"/>
      <c r="I149" s="301"/>
      <c r="J149" s="301" t="s">
        <v>2925</v>
      </c>
      <c r="K149" s="298"/>
    </row>
    <row r="150" spans="2:11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pans="2:11" s="1" customFormat="1" ht="15" customHeight="1">
      <c r="B151" s="309"/>
      <c r="C151" s="336" t="s">
        <v>2929</v>
      </c>
      <c r="D151" s="286"/>
      <c r="E151" s="286"/>
      <c r="F151" s="337" t="s">
        <v>2926</v>
      </c>
      <c r="G151" s="286"/>
      <c r="H151" s="336" t="s">
        <v>2966</v>
      </c>
      <c r="I151" s="336" t="s">
        <v>2928</v>
      </c>
      <c r="J151" s="336">
        <v>120</v>
      </c>
      <c r="K151" s="332"/>
    </row>
    <row r="152" spans="2:11" s="1" customFormat="1" ht="15" customHeight="1">
      <c r="B152" s="309"/>
      <c r="C152" s="336" t="s">
        <v>2975</v>
      </c>
      <c r="D152" s="286"/>
      <c r="E152" s="286"/>
      <c r="F152" s="337" t="s">
        <v>2926</v>
      </c>
      <c r="G152" s="286"/>
      <c r="H152" s="336" t="s">
        <v>2986</v>
      </c>
      <c r="I152" s="336" t="s">
        <v>2928</v>
      </c>
      <c r="J152" s="336" t="s">
        <v>2977</v>
      </c>
      <c r="K152" s="332"/>
    </row>
    <row r="153" spans="2:11" s="1" customFormat="1" ht="15" customHeight="1">
      <c r="B153" s="309"/>
      <c r="C153" s="336" t="s">
        <v>86</v>
      </c>
      <c r="D153" s="286"/>
      <c r="E153" s="286"/>
      <c r="F153" s="337" t="s">
        <v>2926</v>
      </c>
      <c r="G153" s="286"/>
      <c r="H153" s="336" t="s">
        <v>2987</v>
      </c>
      <c r="I153" s="336" t="s">
        <v>2928</v>
      </c>
      <c r="J153" s="336" t="s">
        <v>2977</v>
      </c>
      <c r="K153" s="332"/>
    </row>
    <row r="154" spans="2:11" s="1" customFormat="1" ht="15" customHeight="1">
      <c r="B154" s="309"/>
      <c r="C154" s="336" t="s">
        <v>2931</v>
      </c>
      <c r="D154" s="286"/>
      <c r="E154" s="286"/>
      <c r="F154" s="337" t="s">
        <v>2932</v>
      </c>
      <c r="G154" s="286"/>
      <c r="H154" s="336" t="s">
        <v>2966</v>
      </c>
      <c r="I154" s="336" t="s">
        <v>2928</v>
      </c>
      <c r="J154" s="336">
        <v>50</v>
      </c>
      <c r="K154" s="332"/>
    </row>
    <row r="155" spans="2:11" s="1" customFormat="1" ht="15" customHeight="1">
      <c r="B155" s="309"/>
      <c r="C155" s="336" t="s">
        <v>2934</v>
      </c>
      <c r="D155" s="286"/>
      <c r="E155" s="286"/>
      <c r="F155" s="337" t="s">
        <v>2926</v>
      </c>
      <c r="G155" s="286"/>
      <c r="H155" s="336" t="s">
        <v>2966</v>
      </c>
      <c r="I155" s="336" t="s">
        <v>2936</v>
      </c>
      <c r="J155" s="336"/>
      <c r="K155" s="332"/>
    </row>
    <row r="156" spans="2:11" s="1" customFormat="1" ht="15" customHeight="1">
      <c r="B156" s="309"/>
      <c r="C156" s="336" t="s">
        <v>2945</v>
      </c>
      <c r="D156" s="286"/>
      <c r="E156" s="286"/>
      <c r="F156" s="337" t="s">
        <v>2932</v>
      </c>
      <c r="G156" s="286"/>
      <c r="H156" s="336" t="s">
        <v>2966</v>
      </c>
      <c r="I156" s="336" t="s">
        <v>2928</v>
      </c>
      <c r="J156" s="336">
        <v>50</v>
      </c>
      <c r="K156" s="332"/>
    </row>
    <row r="157" spans="2:11" s="1" customFormat="1" ht="15" customHeight="1">
      <c r="B157" s="309"/>
      <c r="C157" s="336" t="s">
        <v>2953</v>
      </c>
      <c r="D157" s="286"/>
      <c r="E157" s="286"/>
      <c r="F157" s="337" t="s">
        <v>2932</v>
      </c>
      <c r="G157" s="286"/>
      <c r="H157" s="336" t="s">
        <v>2966</v>
      </c>
      <c r="I157" s="336" t="s">
        <v>2928</v>
      </c>
      <c r="J157" s="336">
        <v>50</v>
      </c>
      <c r="K157" s="332"/>
    </row>
    <row r="158" spans="2:11" s="1" customFormat="1" ht="15" customHeight="1">
      <c r="B158" s="309"/>
      <c r="C158" s="336" t="s">
        <v>2951</v>
      </c>
      <c r="D158" s="286"/>
      <c r="E158" s="286"/>
      <c r="F158" s="337" t="s">
        <v>2932</v>
      </c>
      <c r="G158" s="286"/>
      <c r="H158" s="336" t="s">
        <v>2966</v>
      </c>
      <c r="I158" s="336" t="s">
        <v>2928</v>
      </c>
      <c r="J158" s="336">
        <v>50</v>
      </c>
      <c r="K158" s="332"/>
    </row>
    <row r="159" spans="2:11" s="1" customFormat="1" ht="15" customHeight="1">
      <c r="B159" s="309"/>
      <c r="C159" s="336" t="s">
        <v>136</v>
      </c>
      <c r="D159" s="286"/>
      <c r="E159" s="286"/>
      <c r="F159" s="337" t="s">
        <v>2926</v>
      </c>
      <c r="G159" s="286"/>
      <c r="H159" s="336" t="s">
        <v>2988</v>
      </c>
      <c r="I159" s="336" t="s">
        <v>2928</v>
      </c>
      <c r="J159" s="336" t="s">
        <v>2989</v>
      </c>
      <c r="K159" s="332"/>
    </row>
    <row r="160" spans="2:11" s="1" customFormat="1" ht="15" customHeight="1">
      <c r="B160" s="309"/>
      <c r="C160" s="336" t="s">
        <v>2990</v>
      </c>
      <c r="D160" s="286"/>
      <c r="E160" s="286"/>
      <c r="F160" s="337" t="s">
        <v>2926</v>
      </c>
      <c r="G160" s="286"/>
      <c r="H160" s="336" t="s">
        <v>2991</v>
      </c>
      <c r="I160" s="336" t="s">
        <v>2961</v>
      </c>
      <c r="J160" s="336"/>
      <c r="K160" s="332"/>
    </row>
    <row r="161" spans="2:1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pans="2:11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pans="2:11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pans="2:11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pans="2:11" s="1" customFormat="1" ht="45" customHeight="1">
      <c r="B165" s="278"/>
      <c r="C165" s="410" t="s">
        <v>2992</v>
      </c>
      <c r="D165" s="410"/>
      <c r="E165" s="410"/>
      <c r="F165" s="410"/>
      <c r="G165" s="410"/>
      <c r="H165" s="410"/>
      <c r="I165" s="410"/>
      <c r="J165" s="410"/>
      <c r="K165" s="279"/>
    </row>
    <row r="166" spans="2:11" s="1" customFormat="1" ht="17.25" customHeight="1">
      <c r="B166" s="278"/>
      <c r="C166" s="299" t="s">
        <v>2920</v>
      </c>
      <c r="D166" s="299"/>
      <c r="E166" s="299"/>
      <c r="F166" s="299" t="s">
        <v>2921</v>
      </c>
      <c r="G166" s="341"/>
      <c r="H166" s="342" t="s">
        <v>56</v>
      </c>
      <c r="I166" s="342" t="s">
        <v>59</v>
      </c>
      <c r="J166" s="299" t="s">
        <v>2922</v>
      </c>
      <c r="K166" s="279"/>
    </row>
    <row r="167" spans="2:11" s="1" customFormat="1" ht="17.25" customHeight="1">
      <c r="B167" s="280"/>
      <c r="C167" s="301" t="s">
        <v>2923</v>
      </c>
      <c r="D167" s="301"/>
      <c r="E167" s="301"/>
      <c r="F167" s="302" t="s">
        <v>2924</v>
      </c>
      <c r="G167" s="343"/>
      <c r="H167" s="344"/>
      <c r="I167" s="344"/>
      <c r="J167" s="301" t="s">
        <v>2925</v>
      </c>
      <c r="K167" s="281"/>
    </row>
    <row r="168" spans="2:11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pans="2:11" s="1" customFormat="1" ht="15" customHeight="1">
      <c r="B169" s="309"/>
      <c r="C169" s="286" t="s">
        <v>2929</v>
      </c>
      <c r="D169" s="286"/>
      <c r="E169" s="286"/>
      <c r="F169" s="307" t="s">
        <v>2926</v>
      </c>
      <c r="G169" s="286"/>
      <c r="H169" s="286" t="s">
        <v>2966</v>
      </c>
      <c r="I169" s="286" t="s">
        <v>2928</v>
      </c>
      <c r="J169" s="286">
        <v>120</v>
      </c>
      <c r="K169" s="332"/>
    </row>
    <row r="170" spans="2:11" s="1" customFormat="1" ht="15" customHeight="1">
      <c r="B170" s="309"/>
      <c r="C170" s="286" t="s">
        <v>2975</v>
      </c>
      <c r="D170" s="286"/>
      <c r="E170" s="286"/>
      <c r="F170" s="307" t="s">
        <v>2926</v>
      </c>
      <c r="G170" s="286"/>
      <c r="H170" s="286" t="s">
        <v>2976</v>
      </c>
      <c r="I170" s="286" t="s">
        <v>2928</v>
      </c>
      <c r="J170" s="286" t="s">
        <v>2977</v>
      </c>
      <c r="K170" s="332"/>
    </row>
    <row r="171" spans="2:11" s="1" customFormat="1" ht="15" customHeight="1">
      <c r="B171" s="309"/>
      <c r="C171" s="286" t="s">
        <v>86</v>
      </c>
      <c r="D171" s="286"/>
      <c r="E171" s="286"/>
      <c r="F171" s="307" t="s">
        <v>2926</v>
      </c>
      <c r="G171" s="286"/>
      <c r="H171" s="286" t="s">
        <v>2993</v>
      </c>
      <c r="I171" s="286" t="s">
        <v>2928</v>
      </c>
      <c r="J171" s="286" t="s">
        <v>2977</v>
      </c>
      <c r="K171" s="332"/>
    </row>
    <row r="172" spans="2:11" s="1" customFormat="1" ht="15" customHeight="1">
      <c r="B172" s="309"/>
      <c r="C172" s="286" t="s">
        <v>2931</v>
      </c>
      <c r="D172" s="286"/>
      <c r="E172" s="286"/>
      <c r="F172" s="307" t="s">
        <v>2932</v>
      </c>
      <c r="G172" s="286"/>
      <c r="H172" s="286" t="s">
        <v>2993</v>
      </c>
      <c r="I172" s="286" t="s">
        <v>2928</v>
      </c>
      <c r="J172" s="286">
        <v>50</v>
      </c>
      <c r="K172" s="332"/>
    </row>
    <row r="173" spans="2:11" s="1" customFormat="1" ht="15" customHeight="1">
      <c r="B173" s="309"/>
      <c r="C173" s="286" t="s">
        <v>2934</v>
      </c>
      <c r="D173" s="286"/>
      <c r="E173" s="286"/>
      <c r="F173" s="307" t="s">
        <v>2926</v>
      </c>
      <c r="G173" s="286"/>
      <c r="H173" s="286" t="s">
        <v>2993</v>
      </c>
      <c r="I173" s="286" t="s">
        <v>2936</v>
      </c>
      <c r="J173" s="286"/>
      <c r="K173" s="332"/>
    </row>
    <row r="174" spans="2:11" s="1" customFormat="1" ht="15" customHeight="1">
      <c r="B174" s="309"/>
      <c r="C174" s="286" t="s">
        <v>2945</v>
      </c>
      <c r="D174" s="286"/>
      <c r="E174" s="286"/>
      <c r="F174" s="307" t="s">
        <v>2932</v>
      </c>
      <c r="G174" s="286"/>
      <c r="H174" s="286" t="s">
        <v>2993</v>
      </c>
      <c r="I174" s="286" t="s">
        <v>2928</v>
      </c>
      <c r="J174" s="286">
        <v>50</v>
      </c>
      <c r="K174" s="332"/>
    </row>
    <row r="175" spans="2:11" s="1" customFormat="1" ht="15" customHeight="1">
      <c r="B175" s="309"/>
      <c r="C175" s="286" t="s">
        <v>2953</v>
      </c>
      <c r="D175" s="286"/>
      <c r="E175" s="286"/>
      <c r="F175" s="307" t="s">
        <v>2932</v>
      </c>
      <c r="G175" s="286"/>
      <c r="H175" s="286" t="s">
        <v>2993</v>
      </c>
      <c r="I175" s="286" t="s">
        <v>2928</v>
      </c>
      <c r="J175" s="286">
        <v>50</v>
      </c>
      <c r="K175" s="332"/>
    </row>
    <row r="176" spans="2:11" s="1" customFormat="1" ht="15" customHeight="1">
      <c r="B176" s="309"/>
      <c r="C176" s="286" t="s">
        <v>2951</v>
      </c>
      <c r="D176" s="286"/>
      <c r="E176" s="286"/>
      <c r="F176" s="307" t="s">
        <v>2932</v>
      </c>
      <c r="G176" s="286"/>
      <c r="H176" s="286" t="s">
        <v>2993</v>
      </c>
      <c r="I176" s="286" t="s">
        <v>2928</v>
      </c>
      <c r="J176" s="286">
        <v>50</v>
      </c>
      <c r="K176" s="332"/>
    </row>
    <row r="177" spans="2:11" s="1" customFormat="1" ht="15" customHeight="1">
      <c r="B177" s="309"/>
      <c r="C177" s="286" t="s">
        <v>165</v>
      </c>
      <c r="D177" s="286"/>
      <c r="E177" s="286"/>
      <c r="F177" s="307" t="s">
        <v>2926</v>
      </c>
      <c r="G177" s="286"/>
      <c r="H177" s="286" t="s">
        <v>2994</v>
      </c>
      <c r="I177" s="286" t="s">
        <v>2995</v>
      </c>
      <c r="J177" s="286"/>
      <c r="K177" s="332"/>
    </row>
    <row r="178" spans="2:11" s="1" customFormat="1" ht="15" customHeight="1">
      <c r="B178" s="309"/>
      <c r="C178" s="286" t="s">
        <v>59</v>
      </c>
      <c r="D178" s="286"/>
      <c r="E178" s="286"/>
      <c r="F178" s="307" t="s">
        <v>2926</v>
      </c>
      <c r="G178" s="286"/>
      <c r="H178" s="286" t="s">
        <v>2996</v>
      </c>
      <c r="I178" s="286" t="s">
        <v>2997</v>
      </c>
      <c r="J178" s="286">
        <v>1</v>
      </c>
      <c r="K178" s="332"/>
    </row>
    <row r="179" spans="2:11" s="1" customFormat="1" ht="15" customHeight="1">
      <c r="B179" s="309"/>
      <c r="C179" s="286" t="s">
        <v>55</v>
      </c>
      <c r="D179" s="286"/>
      <c r="E179" s="286"/>
      <c r="F179" s="307" t="s">
        <v>2926</v>
      </c>
      <c r="G179" s="286"/>
      <c r="H179" s="286" t="s">
        <v>2998</v>
      </c>
      <c r="I179" s="286" t="s">
        <v>2928</v>
      </c>
      <c r="J179" s="286">
        <v>20</v>
      </c>
      <c r="K179" s="332"/>
    </row>
    <row r="180" spans="2:11" s="1" customFormat="1" ht="15" customHeight="1">
      <c r="B180" s="309"/>
      <c r="C180" s="286" t="s">
        <v>56</v>
      </c>
      <c r="D180" s="286"/>
      <c r="E180" s="286"/>
      <c r="F180" s="307" t="s">
        <v>2926</v>
      </c>
      <c r="G180" s="286"/>
      <c r="H180" s="286" t="s">
        <v>2999</v>
      </c>
      <c r="I180" s="286" t="s">
        <v>2928</v>
      </c>
      <c r="J180" s="286">
        <v>255</v>
      </c>
      <c r="K180" s="332"/>
    </row>
    <row r="181" spans="2:11" s="1" customFormat="1" ht="15" customHeight="1">
      <c r="B181" s="309"/>
      <c r="C181" s="286" t="s">
        <v>166</v>
      </c>
      <c r="D181" s="286"/>
      <c r="E181" s="286"/>
      <c r="F181" s="307" t="s">
        <v>2926</v>
      </c>
      <c r="G181" s="286"/>
      <c r="H181" s="286" t="s">
        <v>2890</v>
      </c>
      <c r="I181" s="286" t="s">
        <v>2928</v>
      </c>
      <c r="J181" s="286">
        <v>10</v>
      </c>
      <c r="K181" s="332"/>
    </row>
    <row r="182" spans="2:11" s="1" customFormat="1" ht="15" customHeight="1">
      <c r="B182" s="309"/>
      <c r="C182" s="286" t="s">
        <v>167</v>
      </c>
      <c r="D182" s="286"/>
      <c r="E182" s="286"/>
      <c r="F182" s="307" t="s">
        <v>2926</v>
      </c>
      <c r="G182" s="286"/>
      <c r="H182" s="286" t="s">
        <v>3000</v>
      </c>
      <c r="I182" s="286" t="s">
        <v>2961</v>
      </c>
      <c r="J182" s="286"/>
      <c r="K182" s="332"/>
    </row>
    <row r="183" spans="2:11" s="1" customFormat="1" ht="15" customHeight="1">
      <c r="B183" s="309"/>
      <c r="C183" s="286" t="s">
        <v>3001</v>
      </c>
      <c r="D183" s="286"/>
      <c r="E183" s="286"/>
      <c r="F183" s="307" t="s">
        <v>2926</v>
      </c>
      <c r="G183" s="286"/>
      <c r="H183" s="286" t="s">
        <v>3002</v>
      </c>
      <c r="I183" s="286" t="s">
        <v>2961</v>
      </c>
      <c r="J183" s="286"/>
      <c r="K183" s="332"/>
    </row>
    <row r="184" spans="2:11" s="1" customFormat="1" ht="15" customHeight="1">
      <c r="B184" s="309"/>
      <c r="C184" s="286" t="s">
        <v>2990</v>
      </c>
      <c r="D184" s="286"/>
      <c r="E184" s="286"/>
      <c r="F184" s="307" t="s">
        <v>2926</v>
      </c>
      <c r="G184" s="286"/>
      <c r="H184" s="286" t="s">
        <v>3003</v>
      </c>
      <c r="I184" s="286" t="s">
        <v>2961</v>
      </c>
      <c r="J184" s="286"/>
      <c r="K184" s="332"/>
    </row>
    <row r="185" spans="2:11" s="1" customFormat="1" ht="15" customHeight="1">
      <c r="B185" s="309"/>
      <c r="C185" s="286" t="s">
        <v>169</v>
      </c>
      <c r="D185" s="286"/>
      <c r="E185" s="286"/>
      <c r="F185" s="307" t="s">
        <v>2932</v>
      </c>
      <c r="G185" s="286"/>
      <c r="H185" s="286" t="s">
        <v>3004</v>
      </c>
      <c r="I185" s="286" t="s">
        <v>2928</v>
      </c>
      <c r="J185" s="286">
        <v>50</v>
      </c>
      <c r="K185" s="332"/>
    </row>
    <row r="186" spans="2:11" s="1" customFormat="1" ht="15" customHeight="1">
      <c r="B186" s="309"/>
      <c r="C186" s="286" t="s">
        <v>3005</v>
      </c>
      <c r="D186" s="286"/>
      <c r="E186" s="286"/>
      <c r="F186" s="307" t="s">
        <v>2932</v>
      </c>
      <c r="G186" s="286"/>
      <c r="H186" s="286" t="s">
        <v>3006</v>
      </c>
      <c r="I186" s="286" t="s">
        <v>3007</v>
      </c>
      <c r="J186" s="286"/>
      <c r="K186" s="332"/>
    </row>
    <row r="187" spans="2:11" s="1" customFormat="1" ht="15" customHeight="1">
      <c r="B187" s="309"/>
      <c r="C187" s="286" t="s">
        <v>3008</v>
      </c>
      <c r="D187" s="286"/>
      <c r="E187" s="286"/>
      <c r="F187" s="307" t="s">
        <v>2932</v>
      </c>
      <c r="G187" s="286"/>
      <c r="H187" s="286" t="s">
        <v>3009</v>
      </c>
      <c r="I187" s="286" t="s">
        <v>3007</v>
      </c>
      <c r="J187" s="286"/>
      <c r="K187" s="332"/>
    </row>
    <row r="188" spans="2:11" s="1" customFormat="1" ht="15" customHeight="1">
      <c r="B188" s="309"/>
      <c r="C188" s="286" t="s">
        <v>3010</v>
      </c>
      <c r="D188" s="286"/>
      <c r="E188" s="286"/>
      <c r="F188" s="307" t="s">
        <v>2932</v>
      </c>
      <c r="G188" s="286"/>
      <c r="H188" s="286" t="s">
        <v>3011</v>
      </c>
      <c r="I188" s="286" t="s">
        <v>3007</v>
      </c>
      <c r="J188" s="286"/>
      <c r="K188" s="332"/>
    </row>
    <row r="189" spans="2:11" s="1" customFormat="1" ht="15" customHeight="1">
      <c r="B189" s="309"/>
      <c r="C189" s="345" t="s">
        <v>3012</v>
      </c>
      <c r="D189" s="286"/>
      <c r="E189" s="286"/>
      <c r="F189" s="307" t="s">
        <v>2932</v>
      </c>
      <c r="G189" s="286"/>
      <c r="H189" s="286" t="s">
        <v>3013</v>
      </c>
      <c r="I189" s="286" t="s">
        <v>3014</v>
      </c>
      <c r="J189" s="346" t="s">
        <v>3015</v>
      </c>
      <c r="K189" s="332"/>
    </row>
    <row r="190" spans="2:11" s="1" customFormat="1" ht="15" customHeight="1">
      <c r="B190" s="309"/>
      <c r="C190" s="345" t="s">
        <v>44</v>
      </c>
      <c r="D190" s="286"/>
      <c r="E190" s="286"/>
      <c r="F190" s="307" t="s">
        <v>2926</v>
      </c>
      <c r="G190" s="286"/>
      <c r="H190" s="283" t="s">
        <v>3016</v>
      </c>
      <c r="I190" s="286" t="s">
        <v>3017</v>
      </c>
      <c r="J190" s="286"/>
      <c r="K190" s="332"/>
    </row>
    <row r="191" spans="2:11" s="1" customFormat="1" ht="15" customHeight="1">
      <c r="B191" s="309"/>
      <c r="C191" s="345" t="s">
        <v>3018</v>
      </c>
      <c r="D191" s="286"/>
      <c r="E191" s="286"/>
      <c r="F191" s="307" t="s">
        <v>2926</v>
      </c>
      <c r="G191" s="286"/>
      <c r="H191" s="286" t="s">
        <v>3019</v>
      </c>
      <c r="I191" s="286" t="s">
        <v>2961</v>
      </c>
      <c r="J191" s="286"/>
      <c r="K191" s="332"/>
    </row>
    <row r="192" spans="2:11" s="1" customFormat="1" ht="15" customHeight="1">
      <c r="B192" s="309"/>
      <c r="C192" s="345" t="s">
        <v>3020</v>
      </c>
      <c r="D192" s="286"/>
      <c r="E192" s="286"/>
      <c r="F192" s="307" t="s">
        <v>2926</v>
      </c>
      <c r="G192" s="286"/>
      <c r="H192" s="286" t="s">
        <v>3021</v>
      </c>
      <c r="I192" s="286" t="s">
        <v>2961</v>
      </c>
      <c r="J192" s="286"/>
      <c r="K192" s="332"/>
    </row>
    <row r="193" spans="2:11" s="1" customFormat="1" ht="15" customHeight="1">
      <c r="B193" s="309"/>
      <c r="C193" s="345" t="s">
        <v>3022</v>
      </c>
      <c r="D193" s="286"/>
      <c r="E193" s="286"/>
      <c r="F193" s="307" t="s">
        <v>2932</v>
      </c>
      <c r="G193" s="286"/>
      <c r="H193" s="286" t="s">
        <v>3023</v>
      </c>
      <c r="I193" s="286" t="s">
        <v>2961</v>
      </c>
      <c r="J193" s="286"/>
      <c r="K193" s="332"/>
    </row>
    <row r="194" spans="2:11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pans="2:11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pans="2:11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pans="2:11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pans="2:11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pans="2:11" s="1" customFormat="1" ht="21">
      <c r="B199" s="278"/>
      <c r="C199" s="410" t="s">
        <v>3024</v>
      </c>
      <c r="D199" s="410"/>
      <c r="E199" s="410"/>
      <c r="F199" s="410"/>
      <c r="G199" s="410"/>
      <c r="H199" s="410"/>
      <c r="I199" s="410"/>
      <c r="J199" s="410"/>
      <c r="K199" s="279"/>
    </row>
    <row r="200" spans="2:11" s="1" customFormat="1" ht="25.5" customHeight="1">
      <c r="B200" s="278"/>
      <c r="C200" s="348" t="s">
        <v>3025</v>
      </c>
      <c r="D200" s="348"/>
      <c r="E200" s="348"/>
      <c r="F200" s="348" t="s">
        <v>3026</v>
      </c>
      <c r="G200" s="349"/>
      <c r="H200" s="411" t="s">
        <v>3027</v>
      </c>
      <c r="I200" s="411"/>
      <c r="J200" s="411"/>
      <c r="K200" s="279"/>
    </row>
    <row r="201" spans="2:1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pans="2:11" s="1" customFormat="1" ht="15" customHeight="1">
      <c r="B202" s="309"/>
      <c r="C202" s="286" t="s">
        <v>3017</v>
      </c>
      <c r="D202" s="286"/>
      <c r="E202" s="286"/>
      <c r="F202" s="307" t="s">
        <v>45</v>
      </c>
      <c r="G202" s="286"/>
      <c r="H202" s="412" t="s">
        <v>3028</v>
      </c>
      <c r="I202" s="412"/>
      <c r="J202" s="412"/>
      <c r="K202" s="332"/>
    </row>
    <row r="203" spans="2:11" s="1" customFormat="1" ht="15" customHeight="1">
      <c r="B203" s="309"/>
      <c r="C203" s="286"/>
      <c r="D203" s="286"/>
      <c r="E203" s="286"/>
      <c r="F203" s="307" t="s">
        <v>46</v>
      </c>
      <c r="G203" s="286"/>
      <c r="H203" s="412" t="s">
        <v>3029</v>
      </c>
      <c r="I203" s="412"/>
      <c r="J203" s="412"/>
      <c r="K203" s="332"/>
    </row>
    <row r="204" spans="2:11" s="1" customFormat="1" ht="15" customHeight="1">
      <c r="B204" s="309"/>
      <c r="C204" s="286"/>
      <c r="D204" s="286"/>
      <c r="E204" s="286"/>
      <c r="F204" s="307" t="s">
        <v>49</v>
      </c>
      <c r="G204" s="286"/>
      <c r="H204" s="412" t="s">
        <v>3030</v>
      </c>
      <c r="I204" s="412"/>
      <c r="J204" s="412"/>
      <c r="K204" s="332"/>
    </row>
    <row r="205" spans="2:11" s="1" customFormat="1" ht="15" customHeight="1">
      <c r="B205" s="309"/>
      <c r="C205" s="286"/>
      <c r="D205" s="286"/>
      <c r="E205" s="286"/>
      <c r="F205" s="307" t="s">
        <v>47</v>
      </c>
      <c r="G205" s="286"/>
      <c r="H205" s="412" t="s">
        <v>3031</v>
      </c>
      <c r="I205" s="412"/>
      <c r="J205" s="412"/>
      <c r="K205" s="332"/>
    </row>
    <row r="206" spans="2:11" s="1" customFormat="1" ht="15" customHeight="1">
      <c r="B206" s="309"/>
      <c r="C206" s="286"/>
      <c r="D206" s="286"/>
      <c r="E206" s="286"/>
      <c r="F206" s="307" t="s">
        <v>48</v>
      </c>
      <c r="G206" s="286"/>
      <c r="H206" s="412" t="s">
        <v>3032</v>
      </c>
      <c r="I206" s="412"/>
      <c r="J206" s="412"/>
      <c r="K206" s="332"/>
    </row>
    <row r="207" spans="2:11" s="1" customFormat="1" ht="15" customHeight="1">
      <c r="B207" s="309"/>
      <c r="C207" s="286"/>
      <c r="D207" s="286"/>
      <c r="E207" s="286"/>
      <c r="F207" s="307"/>
      <c r="G207" s="286"/>
      <c r="H207" s="286"/>
      <c r="I207" s="286"/>
      <c r="J207" s="286"/>
      <c r="K207" s="332"/>
    </row>
    <row r="208" spans="2:11" s="1" customFormat="1" ht="15" customHeight="1">
      <c r="B208" s="309"/>
      <c r="C208" s="286" t="s">
        <v>2973</v>
      </c>
      <c r="D208" s="286"/>
      <c r="E208" s="286"/>
      <c r="F208" s="307" t="s">
        <v>80</v>
      </c>
      <c r="G208" s="286"/>
      <c r="H208" s="412" t="s">
        <v>3033</v>
      </c>
      <c r="I208" s="412"/>
      <c r="J208" s="412"/>
      <c r="K208" s="332"/>
    </row>
    <row r="209" spans="2:11" s="1" customFormat="1" ht="15" customHeight="1">
      <c r="B209" s="309"/>
      <c r="C209" s="286"/>
      <c r="D209" s="286"/>
      <c r="E209" s="286"/>
      <c r="F209" s="307" t="s">
        <v>2869</v>
      </c>
      <c r="G209" s="286"/>
      <c r="H209" s="412" t="s">
        <v>2870</v>
      </c>
      <c r="I209" s="412"/>
      <c r="J209" s="412"/>
      <c r="K209" s="332"/>
    </row>
    <row r="210" spans="2:11" s="1" customFormat="1" ht="15" customHeight="1">
      <c r="B210" s="309"/>
      <c r="C210" s="286"/>
      <c r="D210" s="286"/>
      <c r="E210" s="286"/>
      <c r="F210" s="307" t="s">
        <v>2867</v>
      </c>
      <c r="G210" s="286"/>
      <c r="H210" s="412" t="s">
        <v>3034</v>
      </c>
      <c r="I210" s="412"/>
      <c r="J210" s="412"/>
      <c r="K210" s="332"/>
    </row>
    <row r="211" spans="2:11" s="1" customFormat="1" ht="15" customHeight="1">
      <c r="B211" s="350"/>
      <c r="C211" s="286"/>
      <c r="D211" s="286"/>
      <c r="E211" s="286"/>
      <c r="F211" s="307" t="s">
        <v>2871</v>
      </c>
      <c r="G211" s="345"/>
      <c r="H211" s="413" t="s">
        <v>2872</v>
      </c>
      <c r="I211" s="413"/>
      <c r="J211" s="413"/>
      <c r="K211" s="351"/>
    </row>
    <row r="212" spans="2:11" s="1" customFormat="1" ht="15" customHeight="1">
      <c r="B212" s="350"/>
      <c r="C212" s="286"/>
      <c r="D212" s="286"/>
      <c r="E212" s="286"/>
      <c r="F212" s="307" t="s">
        <v>2873</v>
      </c>
      <c r="G212" s="345"/>
      <c r="H212" s="413" t="s">
        <v>2793</v>
      </c>
      <c r="I212" s="413"/>
      <c r="J212" s="413"/>
      <c r="K212" s="351"/>
    </row>
    <row r="213" spans="2:11" s="1" customFormat="1" ht="15" customHeight="1">
      <c r="B213" s="350"/>
      <c r="C213" s="286"/>
      <c r="D213" s="286"/>
      <c r="E213" s="286"/>
      <c r="F213" s="307"/>
      <c r="G213" s="345"/>
      <c r="H213" s="336"/>
      <c r="I213" s="336"/>
      <c r="J213" s="336"/>
      <c r="K213" s="351"/>
    </row>
    <row r="214" spans="2:11" s="1" customFormat="1" ht="15" customHeight="1">
      <c r="B214" s="350"/>
      <c r="C214" s="286" t="s">
        <v>2997</v>
      </c>
      <c r="D214" s="286"/>
      <c r="E214" s="286"/>
      <c r="F214" s="307">
        <v>1</v>
      </c>
      <c r="G214" s="345"/>
      <c r="H214" s="413" t="s">
        <v>3035</v>
      </c>
      <c r="I214" s="413"/>
      <c r="J214" s="413"/>
      <c r="K214" s="351"/>
    </row>
    <row r="215" spans="2:11" s="1" customFormat="1" ht="15" customHeight="1">
      <c r="B215" s="350"/>
      <c r="C215" s="286"/>
      <c r="D215" s="286"/>
      <c r="E215" s="286"/>
      <c r="F215" s="307">
        <v>2</v>
      </c>
      <c r="G215" s="345"/>
      <c r="H215" s="413" t="s">
        <v>3036</v>
      </c>
      <c r="I215" s="413"/>
      <c r="J215" s="413"/>
      <c r="K215" s="351"/>
    </row>
    <row r="216" spans="2:11" s="1" customFormat="1" ht="15" customHeight="1">
      <c r="B216" s="350"/>
      <c r="C216" s="286"/>
      <c r="D216" s="286"/>
      <c r="E216" s="286"/>
      <c r="F216" s="307">
        <v>3</v>
      </c>
      <c r="G216" s="345"/>
      <c r="H216" s="413" t="s">
        <v>3037</v>
      </c>
      <c r="I216" s="413"/>
      <c r="J216" s="413"/>
      <c r="K216" s="351"/>
    </row>
    <row r="217" spans="2:11" s="1" customFormat="1" ht="15" customHeight="1">
      <c r="B217" s="350"/>
      <c r="C217" s="286"/>
      <c r="D217" s="286"/>
      <c r="E217" s="286"/>
      <c r="F217" s="307">
        <v>4</v>
      </c>
      <c r="G217" s="345"/>
      <c r="H217" s="413" t="s">
        <v>3038</v>
      </c>
      <c r="I217" s="413"/>
      <c r="J217" s="413"/>
      <c r="K217" s="351"/>
    </row>
    <row r="218" spans="2:11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101.1 - Cyklostezka_ús...</vt:lpstr>
      <vt:lpstr>SO 101.2 - Cyklostezka_ús...</vt:lpstr>
      <vt:lpstr>SO 101.3 - Cyklostezka_ús...</vt:lpstr>
      <vt:lpstr>SO 202 - Lávka přes Vitic...</vt:lpstr>
      <vt:lpstr>SO 203 - Zárubní zeď vlevo</vt:lpstr>
      <vt:lpstr>SO 204 - Tunel pro cyklos...</vt:lpstr>
      <vt:lpstr>SO 205 - Zárubní zeď vlevo</vt:lpstr>
      <vt:lpstr>SO 401.1 - Veřejné osvětl...</vt:lpstr>
      <vt:lpstr>SO 401.2 - Veřejné osvětl...</vt:lpstr>
      <vt:lpstr>SO 401.3 - Veřejné osvětl...</vt:lpstr>
      <vt:lpstr>SO 801.1 - Odstranění zeleně</vt:lpstr>
      <vt:lpstr>SO 801.2 - Náhradní výsadba</vt:lpstr>
      <vt:lpstr>VRN - Vedlejší rozpočtové...</vt:lpstr>
      <vt:lpstr>Pokyny pro vyplnění</vt:lpstr>
      <vt:lpstr>'Rekapitulace stavby'!Názvy_tisku</vt:lpstr>
      <vt:lpstr>'SO 101.1 - Cyklostezka_ús...'!Názvy_tisku</vt:lpstr>
      <vt:lpstr>'SO 101.2 - Cyklostezka_ús...'!Názvy_tisku</vt:lpstr>
      <vt:lpstr>'SO 101.3 - Cyklostezka_ús...'!Názvy_tisku</vt:lpstr>
      <vt:lpstr>'SO 202 - Lávka přes Vitic...'!Názvy_tisku</vt:lpstr>
      <vt:lpstr>'SO 203 - Zárubní zeď vlevo'!Názvy_tisku</vt:lpstr>
      <vt:lpstr>'SO 204 - Tunel pro cyklos...'!Názvy_tisku</vt:lpstr>
      <vt:lpstr>'SO 205 - Zárubní zeď vlevo'!Názvy_tisku</vt:lpstr>
      <vt:lpstr>'SO 401.1 - Veřejné osvětl...'!Názvy_tisku</vt:lpstr>
      <vt:lpstr>'SO 401.2 - Veřejné osvětl...'!Názvy_tisku</vt:lpstr>
      <vt:lpstr>'SO 401.3 - Veřejné osvětl...'!Názvy_tisku</vt:lpstr>
      <vt:lpstr>'SO 801.1 - Odstranění zeleně'!Názvy_tisku</vt:lpstr>
      <vt:lpstr>'SO 801.2 - Náhradní výsadba'!Názvy_tisku</vt:lpstr>
      <vt:lpstr>'VRN - Vedlejší rozpočtové...'!Názvy_tisku</vt:lpstr>
      <vt:lpstr>'Pokyny pro vyplnění'!Oblast_tisku</vt:lpstr>
      <vt:lpstr>'Rekapitulace stavby'!Oblast_tisku</vt:lpstr>
      <vt:lpstr>'SO 101.1 - Cyklostezka_ús...'!Oblast_tisku</vt:lpstr>
      <vt:lpstr>'SO 101.2 - Cyklostezka_ús...'!Oblast_tisku</vt:lpstr>
      <vt:lpstr>'SO 101.3 - Cyklostezka_ús...'!Oblast_tisku</vt:lpstr>
      <vt:lpstr>'SO 202 - Lávka přes Vitic...'!Oblast_tisku</vt:lpstr>
      <vt:lpstr>'SO 203 - Zárubní zeď vlevo'!Oblast_tisku</vt:lpstr>
      <vt:lpstr>'SO 204 - Tunel pro cyklos...'!Oblast_tisku</vt:lpstr>
      <vt:lpstr>'SO 205 - Zárubní zeď vlevo'!Oblast_tisku</vt:lpstr>
      <vt:lpstr>'SO 401.1 - Veřejné osvětl...'!Oblast_tisku</vt:lpstr>
      <vt:lpstr>'SO 401.2 - Veřejné osvětl...'!Oblast_tisku</vt:lpstr>
      <vt:lpstr>'SO 401.3 - Veřejné osvětl...'!Oblast_tisku</vt:lpstr>
      <vt:lpstr>'SO 801.1 - Odstranění zeleně'!Oblast_tisku</vt:lpstr>
      <vt:lpstr>'SO 801.2 - Náhradní výsadba'!Oblast_tisku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Paprskářová Pavla</dc:creator>
  <cp:lastModifiedBy>Paprskářová Pavla</cp:lastModifiedBy>
  <dcterms:created xsi:type="dcterms:W3CDTF">2024-01-08T12:50:40Z</dcterms:created>
  <dcterms:modified xsi:type="dcterms:W3CDTF">2024-01-09T06:58:13Z</dcterms:modified>
</cp:coreProperties>
</file>